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110"/>
  </bookViews>
  <sheets>
    <sheet name="Rekapitulace stavby" sheetId="1" r:id="rId1"/>
    <sheet name="01 - Oprava střechy" sheetId="2" r:id="rId2"/>
    <sheet name="VON - Vedlejší a ostatní ..." sheetId="3" r:id="rId3"/>
    <sheet name="Pokyny pro vyplnění" sheetId="4" r:id="rId4"/>
  </sheets>
  <definedNames>
    <definedName name="_xlnm._FilterDatabase" localSheetId="1" hidden="1">'01 - Oprava střechy'!$C$85:$K$278</definedName>
    <definedName name="_xlnm._FilterDatabase" localSheetId="2" hidden="1">'VON - Vedlejší a ostatní ...'!$C$79:$K$87</definedName>
    <definedName name="_xlnm.Print_Titles" localSheetId="1">'01 - Oprava střechy'!$85:$85</definedName>
    <definedName name="_xlnm.Print_Titles" localSheetId="0">'Rekapitulace stavby'!$49:$49</definedName>
    <definedName name="_xlnm.Print_Titles" localSheetId="2">'VON - Vedlejší a ostatní ...'!$79:$79</definedName>
    <definedName name="_xlnm.Print_Area" localSheetId="1">'01 - Oprava střechy'!$C$4:$J$36,'01 - Oprava střechy'!$C$42:$J$67,'01 - Oprava střechy'!$C$73:$K$278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...'!$C$67:$K$87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BI87" i="3"/>
  <c r="BH87" i="3"/>
  <c r="BG87" i="3"/>
  <c r="BF87" i="3"/>
  <c r="T87" i="3"/>
  <c r="T86" i="3"/>
  <c r="R87" i="3"/>
  <c r="R86" i="3" s="1"/>
  <c r="P87" i="3"/>
  <c r="P86" i="3"/>
  <c r="BK87" i="3"/>
  <c r="BK86" i="3" s="1"/>
  <c r="J86" i="3" s="1"/>
  <c r="J60" i="3" s="1"/>
  <c r="J87" i="3"/>
  <c r="BE87" i="3" s="1"/>
  <c r="BI85" i="3"/>
  <c r="BH85" i="3"/>
  <c r="F33" i="3" s="1"/>
  <c r="BC53" i="1" s="1"/>
  <c r="BG85" i="3"/>
  <c r="BF85" i="3"/>
  <c r="T85" i="3"/>
  <c r="T84" i="3"/>
  <c r="R85" i="3"/>
  <c r="R84" i="3" s="1"/>
  <c r="P85" i="3"/>
  <c r="P84" i="3"/>
  <c r="BK85" i="3"/>
  <c r="BK84" i="3" s="1"/>
  <c r="J84" i="3" s="1"/>
  <c r="J59" i="3" s="1"/>
  <c r="J85" i="3"/>
  <c r="BE85" i="3" s="1"/>
  <c r="BI83" i="3"/>
  <c r="F34" i="3"/>
  <c r="BD53" i="1" s="1"/>
  <c r="BH83" i="3"/>
  <c r="BG83" i="3"/>
  <c r="F32" i="3" s="1"/>
  <c r="BB53" i="1" s="1"/>
  <c r="BF83" i="3"/>
  <c r="J31" i="3" s="1"/>
  <c r="AW53" i="1" s="1"/>
  <c r="T83" i="3"/>
  <c r="T82" i="3" s="1"/>
  <c r="T81" i="3" s="1"/>
  <c r="T80" i="3" s="1"/>
  <c r="R83" i="3"/>
  <c r="R82" i="3" s="1"/>
  <c r="R81" i="3" s="1"/>
  <c r="R80" i="3" s="1"/>
  <c r="P83" i="3"/>
  <c r="P82" i="3" s="1"/>
  <c r="P81" i="3" s="1"/>
  <c r="P80" i="3" s="1"/>
  <c r="AU53" i="1" s="1"/>
  <c r="BK83" i="3"/>
  <c r="BK82" i="3"/>
  <c r="BK81" i="3" s="1"/>
  <c r="J82" i="3"/>
  <c r="J58" i="3" s="1"/>
  <c r="J83" i="3"/>
  <c r="BE83" i="3" s="1"/>
  <c r="J30" i="3" s="1"/>
  <c r="AV53" i="1" s="1"/>
  <c r="AT53" i="1" s="1"/>
  <c r="F30" i="3"/>
  <c r="AZ53" i="1" s="1"/>
  <c r="J76" i="3"/>
  <c r="F76" i="3"/>
  <c r="F74" i="3"/>
  <c r="E72" i="3"/>
  <c r="J51" i="3"/>
  <c r="F51" i="3"/>
  <c r="F49" i="3"/>
  <c r="E47" i="3"/>
  <c r="J18" i="3"/>
  <c r="E18" i="3"/>
  <c r="F77" i="3"/>
  <c r="F52" i="3"/>
  <c r="J17" i="3"/>
  <c r="J12" i="3"/>
  <c r="J74" i="3"/>
  <c r="J49" i="3"/>
  <c r="E7" i="3"/>
  <c r="E70" i="3" s="1"/>
  <c r="E45" i="3"/>
  <c r="AY52" i="1"/>
  <c r="AX52" i="1"/>
  <c r="BI275" i="2"/>
  <c r="BH275" i="2"/>
  <c r="BG275" i="2"/>
  <c r="BF275" i="2"/>
  <c r="T275" i="2"/>
  <c r="T274" i="2"/>
  <c r="R275" i="2"/>
  <c r="R274" i="2" s="1"/>
  <c r="P275" i="2"/>
  <c r="P274" i="2"/>
  <c r="BK275" i="2"/>
  <c r="BK274" i="2" s="1"/>
  <c r="J274" i="2" s="1"/>
  <c r="J66" i="2" s="1"/>
  <c r="J275" i="2"/>
  <c r="BE275" i="2"/>
  <c r="BI273" i="2"/>
  <c r="BH273" i="2"/>
  <c r="BG273" i="2"/>
  <c r="BF273" i="2"/>
  <c r="T273" i="2"/>
  <c r="R273" i="2"/>
  <c r="P273" i="2"/>
  <c r="BK273" i="2"/>
  <c r="J273" i="2"/>
  <c r="BE273" i="2"/>
  <c r="BI268" i="2"/>
  <c r="BH268" i="2"/>
  <c r="BG268" i="2"/>
  <c r="BF268" i="2"/>
  <c r="T268" i="2"/>
  <c r="T267" i="2" s="1"/>
  <c r="R268" i="2"/>
  <c r="R267" i="2"/>
  <c r="P268" i="2"/>
  <c r="BK268" i="2"/>
  <c r="BK267" i="2"/>
  <c r="J267" i="2"/>
  <c r="J65" i="2" s="1"/>
  <c r="J268" i="2"/>
  <c r="BE268" i="2" s="1"/>
  <c r="BI266" i="2"/>
  <c r="BH266" i="2"/>
  <c r="BG266" i="2"/>
  <c r="BF266" i="2"/>
  <c r="T266" i="2"/>
  <c r="T265" i="2" s="1"/>
  <c r="R266" i="2"/>
  <c r="R265" i="2"/>
  <c r="P266" i="2"/>
  <c r="P265" i="2" s="1"/>
  <c r="BK266" i="2"/>
  <c r="BK265" i="2"/>
  <c r="J265" i="2"/>
  <c r="J64" i="2" s="1"/>
  <c r="J266" i="2"/>
  <c r="BE266" i="2" s="1"/>
  <c r="BI264" i="2"/>
  <c r="BH264" i="2"/>
  <c r="BG264" i="2"/>
  <c r="BF264" i="2"/>
  <c r="T264" i="2"/>
  <c r="R264" i="2"/>
  <c r="P264" i="2"/>
  <c r="BK264" i="2"/>
  <c r="J264" i="2"/>
  <c r="BE264" i="2" s="1"/>
  <c r="BI263" i="2"/>
  <c r="BH263" i="2"/>
  <c r="BG263" i="2"/>
  <c r="BF263" i="2"/>
  <c r="T263" i="2"/>
  <c r="R263" i="2"/>
  <c r="P263" i="2"/>
  <c r="BK263" i="2"/>
  <c r="J263" i="2"/>
  <c r="BE263" i="2"/>
  <c r="BI262" i="2"/>
  <c r="BH262" i="2"/>
  <c r="BG262" i="2"/>
  <c r="BF262" i="2"/>
  <c r="T262" i="2"/>
  <c r="R262" i="2"/>
  <c r="P262" i="2"/>
  <c r="BK262" i="2"/>
  <c r="J262" i="2"/>
  <c r="BE262" i="2" s="1"/>
  <c r="BI261" i="2"/>
  <c r="BH261" i="2"/>
  <c r="BG261" i="2"/>
  <c r="BF261" i="2"/>
  <c r="T261" i="2"/>
  <c r="R261" i="2"/>
  <c r="P261" i="2"/>
  <c r="BK261" i="2"/>
  <c r="J261" i="2"/>
  <c r="BE261" i="2"/>
  <c r="BI260" i="2"/>
  <c r="BH260" i="2"/>
  <c r="BG260" i="2"/>
  <c r="BF260" i="2"/>
  <c r="T260" i="2"/>
  <c r="R260" i="2"/>
  <c r="P260" i="2"/>
  <c r="BK260" i="2"/>
  <c r="J260" i="2"/>
  <c r="BE260" i="2" s="1"/>
  <c r="BI257" i="2"/>
  <c r="BH257" i="2"/>
  <c r="BG257" i="2"/>
  <c r="BF257" i="2"/>
  <c r="T257" i="2"/>
  <c r="R257" i="2"/>
  <c r="R256" i="2" s="1"/>
  <c r="P257" i="2"/>
  <c r="BK257" i="2"/>
  <c r="BK256" i="2" s="1"/>
  <c r="J256" i="2" s="1"/>
  <c r="J63" i="2" s="1"/>
  <c r="J257" i="2"/>
  <c r="BE257" i="2"/>
  <c r="BI255" i="2"/>
  <c r="BH255" i="2"/>
  <c r="BG255" i="2"/>
  <c r="BF255" i="2"/>
  <c r="T255" i="2"/>
  <c r="R255" i="2"/>
  <c r="P255" i="2"/>
  <c r="BK255" i="2"/>
  <c r="J255" i="2"/>
  <c r="BE255" i="2"/>
  <c r="BI254" i="2"/>
  <c r="BH254" i="2"/>
  <c r="BG254" i="2"/>
  <c r="BF254" i="2"/>
  <c r="T254" i="2"/>
  <c r="R254" i="2"/>
  <c r="P254" i="2"/>
  <c r="BK254" i="2"/>
  <c r="J254" i="2"/>
  <c r="BE254" i="2" s="1"/>
  <c r="BI253" i="2"/>
  <c r="BH253" i="2"/>
  <c r="BG253" i="2"/>
  <c r="BF253" i="2"/>
  <c r="T253" i="2"/>
  <c r="R253" i="2"/>
  <c r="P253" i="2"/>
  <c r="BK253" i="2"/>
  <c r="J253" i="2"/>
  <c r="BE253" i="2"/>
  <c r="BI247" i="2"/>
  <c r="BH247" i="2"/>
  <c r="BG247" i="2"/>
  <c r="BF247" i="2"/>
  <c r="T247" i="2"/>
  <c r="R247" i="2"/>
  <c r="P247" i="2"/>
  <c r="BK247" i="2"/>
  <c r="J247" i="2"/>
  <c r="BE247" i="2" s="1"/>
  <c r="BI243" i="2"/>
  <c r="BH243" i="2"/>
  <c r="BG243" i="2"/>
  <c r="BF243" i="2"/>
  <c r="T243" i="2"/>
  <c r="R243" i="2"/>
  <c r="P243" i="2"/>
  <c r="BK243" i="2"/>
  <c r="J243" i="2"/>
  <c r="BE243" i="2"/>
  <c r="BI242" i="2"/>
  <c r="BH242" i="2"/>
  <c r="BG242" i="2"/>
  <c r="BF242" i="2"/>
  <c r="T242" i="2"/>
  <c r="R242" i="2"/>
  <c r="P242" i="2"/>
  <c r="BK242" i="2"/>
  <c r="J242" i="2"/>
  <c r="BE242" i="2" s="1"/>
  <c r="BI239" i="2"/>
  <c r="BH239" i="2"/>
  <c r="BG239" i="2"/>
  <c r="BF239" i="2"/>
  <c r="T239" i="2"/>
  <c r="R239" i="2"/>
  <c r="P239" i="2"/>
  <c r="P224" i="2" s="1"/>
  <c r="BK239" i="2"/>
  <c r="J239" i="2"/>
  <c r="BE239" i="2"/>
  <c r="BI237" i="2"/>
  <c r="BH237" i="2"/>
  <c r="BG237" i="2"/>
  <c r="BF237" i="2"/>
  <c r="T237" i="2"/>
  <c r="T224" i="2" s="1"/>
  <c r="R237" i="2"/>
  <c r="P237" i="2"/>
  <c r="BK237" i="2"/>
  <c r="J237" i="2"/>
  <c r="BE237" i="2" s="1"/>
  <c r="BI225" i="2"/>
  <c r="BH225" i="2"/>
  <c r="BG225" i="2"/>
  <c r="BF225" i="2"/>
  <c r="T225" i="2"/>
  <c r="R225" i="2"/>
  <c r="R224" i="2" s="1"/>
  <c r="P225" i="2"/>
  <c r="BK225" i="2"/>
  <c r="BK224" i="2" s="1"/>
  <c r="J224" i="2" s="1"/>
  <c r="J62" i="2" s="1"/>
  <c r="J225" i="2"/>
  <c r="BE225" i="2"/>
  <c r="BI223" i="2"/>
  <c r="BH223" i="2"/>
  <c r="BG223" i="2"/>
  <c r="BF223" i="2"/>
  <c r="T223" i="2"/>
  <c r="R223" i="2"/>
  <c r="P223" i="2"/>
  <c r="BK223" i="2"/>
  <c r="J223" i="2"/>
  <c r="BE223" i="2"/>
  <c r="BI221" i="2"/>
  <c r="BH221" i="2"/>
  <c r="BG221" i="2"/>
  <c r="BF221" i="2"/>
  <c r="T221" i="2"/>
  <c r="R221" i="2"/>
  <c r="P221" i="2"/>
  <c r="BK221" i="2"/>
  <c r="J221" i="2"/>
  <c r="BE221" i="2" s="1"/>
  <c r="BI211" i="2"/>
  <c r="BH211" i="2"/>
  <c r="BG211" i="2"/>
  <c r="BF211" i="2"/>
  <c r="T211" i="2"/>
  <c r="R211" i="2"/>
  <c r="P211" i="2"/>
  <c r="BK211" i="2"/>
  <c r="J211" i="2"/>
  <c r="BE211" i="2"/>
  <c r="BI209" i="2"/>
  <c r="BH209" i="2"/>
  <c r="BG209" i="2"/>
  <c r="BF209" i="2"/>
  <c r="T209" i="2"/>
  <c r="R209" i="2"/>
  <c r="P209" i="2"/>
  <c r="BK209" i="2"/>
  <c r="J209" i="2"/>
  <c r="BE209" i="2" s="1"/>
  <c r="BI199" i="2"/>
  <c r="BH199" i="2"/>
  <c r="BG199" i="2"/>
  <c r="BF199" i="2"/>
  <c r="T199" i="2"/>
  <c r="R199" i="2"/>
  <c r="P199" i="2"/>
  <c r="BK199" i="2"/>
  <c r="J199" i="2"/>
  <c r="BE199" i="2"/>
  <c r="BI197" i="2"/>
  <c r="BH197" i="2"/>
  <c r="BG197" i="2"/>
  <c r="BF197" i="2"/>
  <c r="T197" i="2"/>
  <c r="R197" i="2"/>
  <c r="P197" i="2"/>
  <c r="BK197" i="2"/>
  <c r="J197" i="2"/>
  <c r="BE197" i="2" s="1"/>
  <c r="BI187" i="2"/>
  <c r="BH187" i="2"/>
  <c r="BG187" i="2"/>
  <c r="BF187" i="2"/>
  <c r="T187" i="2"/>
  <c r="R187" i="2"/>
  <c r="P187" i="2"/>
  <c r="BK187" i="2"/>
  <c r="J187" i="2"/>
  <c r="BE187" i="2"/>
  <c r="BI185" i="2"/>
  <c r="BH185" i="2"/>
  <c r="BG185" i="2"/>
  <c r="BF185" i="2"/>
  <c r="T185" i="2"/>
  <c r="R185" i="2"/>
  <c r="P185" i="2"/>
  <c r="BK185" i="2"/>
  <c r="J185" i="2"/>
  <c r="BE185" i="2" s="1"/>
  <c r="BI175" i="2"/>
  <c r="BH175" i="2"/>
  <c r="BG175" i="2"/>
  <c r="BF175" i="2"/>
  <c r="T175" i="2"/>
  <c r="R175" i="2"/>
  <c r="P175" i="2"/>
  <c r="BK175" i="2"/>
  <c r="J175" i="2"/>
  <c r="BE175" i="2"/>
  <c r="BI173" i="2"/>
  <c r="BH173" i="2"/>
  <c r="BG173" i="2"/>
  <c r="BF173" i="2"/>
  <c r="T173" i="2"/>
  <c r="R173" i="2"/>
  <c r="P173" i="2"/>
  <c r="BK173" i="2"/>
  <c r="J173" i="2"/>
  <c r="BE173" i="2" s="1"/>
  <c r="BI170" i="2"/>
  <c r="BH170" i="2"/>
  <c r="BG170" i="2"/>
  <c r="BF170" i="2"/>
  <c r="T170" i="2"/>
  <c r="R170" i="2"/>
  <c r="P170" i="2"/>
  <c r="BK170" i="2"/>
  <c r="J170" i="2"/>
  <c r="BE170" i="2"/>
  <c r="BI166" i="2"/>
  <c r="BH166" i="2"/>
  <c r="BG166" i="2"/>
  <c r="BF166" i="2"/>
  <c r="T166" i="2"/>
  <c r="R166" i="2"/>
  <c r="P166" i="2"/>
  <c r="BK166" i="2"/>
  <c r="J166" i="2"/>
  <c r="BE166" i="2" s="1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 s="1"/>
  <c r="BI157" i="2"/>
  <c r="BH157" i="2"/>
  <c r="BG157" i="2"/>
  <c r="BF157" i="2"/>
  <c r="T157" i="2"/>
  <c r="R157" i="2"/>
  <c r="P157" i="2"/>
  <c r="BK157" i="2"/>
  <c r="J157" i="2"/>
  <c r="BE157" i="2"/>
  <c r="BI155" i="2"/>
  <c r="BH155" i="2"/>
  <c r="BG155" i="2"/>
  <c r="BF155" i="2"/>
  <c r="T155" i="2"/>
  <c r="R155" i="2"/>
  <c r="P155" i="2"/>
  <c r="BK155" i="2"/>
  <c r="J155" i="2"/>
  <c r="BE155" i="2" s="1"/>
  <c r="BI149" i="2"/>
  <c r="BH149" i="2"/>
  <c r="BG149" i="2"/>
  <c r="BF149" i="2"/>
  <c r="T149" i="2"/>
  <c r="R149" i="2"/>
  <c r="P149" i="2"/>
  <c r="BK149" i="2"/>
  <c r="J149" i="2"/>
  <c r="BE149" i="2"/>
  <c r="BI147" i="2"/>
  <c r="BH147" i="2"/>
  <c r="BG147" i="2"/>
  <c r="BF147" i="2"/>
  <c r="T147" i="2"/>
  <c r="R147" i="2"/>
  <c r="P147" i="2"/>
  <c r="BK147" i="2"/>
  <c r="J147" i="2"/>
  <c r="BE147" i="2" s="1"/>
  <c r="BI141" i="2"/>
  <c r="BH141" i="2"/>
  <c r="BG141" i="2"/>
  <c r="BF141" i="2"/>
  <c r="T141" i="2"/>
  <c r="R141" i="2"/>
  <c r="P141" i="2"/>
  <c r="BK141" i="2"/>
  <c r="J141" i="2"/>
  <c r="BE141" i="2"/>
  <c r="BI137" i="2"/>
  <c r="BH137" i="2"/>
  <c r="BG137" i="2"/>
  <c r="BF137" i="2"/>
  <c r="T137" i="2"/>
  <c r="R137" i="2"/>
  <c r="P137" i="2"/>
  <c r="BK137" i="2"/>
  <c r="J137" i="2"/>
  <c r="BE137" i="2" s="1"/>
  <c r="BI132" i="2"/>
  <c r="BH132" i="2"/>
  <c r="BG132" i="2"/>
  <c r="BF132" i="2"/>
  <c r="T132" i="2"/>
  <c r="R132" i="2"/>
  <c r="P132" i="2"/>
  <c r="BK132" i="2"/>
  <c r="J132" i="2"/>
  <c r="BE132" i="2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/>
  <c r="BI120" i="2"/>
  <c r="BH120" i="2"/>
  <c r="BG120" i="2"/>
  <c r="BF120" i="2"/>
  <c r="T120" i="2"/>
  <c r="R120" i="2"/>
  <c r="P120" i="2"/>
  <c r="BK120" i="2"/>
  <c r="J120" i="2"/>
  <c r="BE120" i="2" s="1"/>
  <c r="BI117" i="2"/>
  <c r="BH117" i="2"/>
  <c r="BG117" i="2"/>
  <c r="BF117" i="2"/>
  <c r="T117" i="2"/>
  <c r="R117" i="2"/>
  <c r="P117" i="2"/>
  <c r="BK117" i="2"/>
  <c r="J117" i="2"/>
  <c r="BE117" i="2"/>
  <c r="BI115" i="2"/>
  <c r="BH115" i="2"/>
  <c r="BG115" i="2"/>
  <c r="BF115" i="2"/>
  <c r="T115" i="2"/>
  <c r="R115" i="2"/>
  <c r="P115" i="2"/>
  <c r="BK115" i="2"/>
  <c r="J115" i="2"/>
  <c r="BE115" i="2" s="1"/>
  <c r="BI112" i="2"/>
  <c r="BH112" i="2"/>
  <c r="BG112" i="2"/>
  <c r="BF112" i="2"/>
  <c r="T112" i="2"/>
  <c r="R112" i="2"/>
  <c r="P112" i="2"/>
  <c r="BK112" i="2"/>
  <c r="J112" i="2"/>
  <c r="BE112" i="2"/>
  <c r="BI111" i="2"/>
  <c r="BH111" i="2"/>
  <c r="BG111" i="2"/>
  <c r="BF111" i="2"/>
  <c r="T111" i="2"/>
  <c r="R111" i="2"/>
  <c r="P111" i="2"/>
  <c r="BK111" i="2"/>
  <c r="J111" i="2"/>
  <c r="BE111" i="2" s="1"/>
  <c r="BI108" i="2"/>
  <c r="BH108" i="2"/>
  <c r="BG108" i="2"/>
  <c r="BF108" i="2"/>
  <c r="T108" i="2"/>
  <c r="R108" i="2"/>
  <c r="P108" i="2"/>
  <c r="BK108" i="2"/>
  <c r="J108" i="2"/>
  <c r="BE108" i="2"/>
  <c r="BI105" i="2"/>
  <c r="BH105" i="2"/>
  <c r="BG105" i="2"/>
  <c r="BF105" i="2"/>
  <c r="T105" i="2"/>
  <c r="R105" i="2"/>
  <c r="P105" i="2"/>
  <c r="BK105" i="2"/>
  <c r="J105" i="2"/>
  <c r="BE105" i="2" s="1"/>
  <c r="BI100" i="2"/>
  <c r="BH100" i="2"/>
  <c r="BG100" i="2"/>
  <c r="BF100" i="2"/>
  <c r="T100" i="2"/>
  <c r="R100" i="2"/>
  <c r="R99" i="2" s="1"/>
  <c r="R98" i="2" s="1"/>
  <c r="P100" i="2"/>
  <c r="BK100" i="2"/>
  <c r="BK99" i="2"/>
  <c r="J100" i="2"/>
  <c r="BE100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/>
  <c r="BI93" i="2"/>
  <c r="BH93" i="2"/>
  <c r="BG93" i="2"/>
  <c r="BF93" i="2"/>
  <c r="T93" i="2"/>
  <c r="R93" i="2"/>
  <c r="P93" i="2"/>
  <c r="BK93" i="2"/>
  <c r="J93" i="2"/>
  <c r="BE93" i="2" s="1"/>
  <c r="BI92" i="2"/>
  <c r="BH92" i="2"/>
  <c r="BG92" i="2"/>
  <c r="BF92" i="2"/>
  <c r="T92" i="2"/>
  <c r="R92" i="2"/>
  <c r="P92" i="2"/>
  <c r="BK92" i="2"/>
  <c r="J92" i="2"/>
  <c r="BE92" i="2"/>
  <c r="BI91" i="2"/>
  <c r="BH91" i="2"/>
  <c r="BG91" i="2"/>
  <c r="BF91" i="2"/>
  <c r="T91" i="2"/>
  <c r="R91" i="2"/>
  <c r="R90" i="2"/>
  <c r="P91" i="2"/>
  <c r="BK91" i="2"/>
  <c r="BK90" i="2"/>
  <c r="J90" i="2"/>
  <c r="J59" i="2" s="1"/>
  <c r="J91" i="2"/>
  <c r="BE91" i="2" s="1"/>
  <c r="BI89" i="2"/>
  <c r="BH89" i="2"/>
  <c r="F33" i="2"/>
  <c r="BC52" i="1" s="1"/>
  <c r="BG89" i="2"/>
  <c r="BF89" i="2"/>
  <c r="J31" i="2" s="1"/>
  <c r="AW52" i="1" s="1"/>
  <c r="F31" i="2"/>
  <c r="BA52" i="1" s="1"/>
  <c r="T89" i="2"/>
  <c r="T88" i="2"/>
  <c r="R89" i="2"/>
  <c r="R88" i="2"/>
  <c r="R87" i="2"/>
  <c r="P89" i="2"/>
  <c r="P88" i="2"/>
  <c r="BK89" i="2"/>
  <c r="BK88" i="2"/>
  <c r="J89" i="2"/>
  <c r="BE89" i="2" s="1"/>
  <c r="J82" i="2"/>
  <c r="F82" i="2"/>
  <c r="F80" i="2"/>
  <c r="E78" i="2"/>
  <c r="J51" i="2"/>
  <c r="F51" i="2"/>
  <c r="F49" i="2"/>
  <c r="E47" i="2"/>
  <c r="J18" i="2"/>
  <c r="E18" i="2"/>
  <c r="F52" i="2" s="1"/>
  <c r="F83" i="2"/>
  <c r="J17" i="2"/>
  <c r="J12" i="2"/>
  <c r="J49" i="2" s="1"/>
  <c r="J80" i="2"/>
  <c r="E7" i="2"/>
  <c r="E76" i="2"/>
  <c r="E45" i="2"/>
  <c r="AS51" i="1"/>
  <c r="L47" i="1"/>
  <c r="AM46" i="1"/>
  <c r="L46" i="1"/>
  <c r="AM44" i="1"/>
  <c r="L44" i="1"/>
  <c r="L42" i="1"/>
  <c r="L41" i="1"/>
  <c r="J81" i="3" l="1"/>
  <c r="J57" i="3" s="1"/>
  <c r="BK80" i="3"/>
  <c r="J80" i="3" s="1"/>
  <c r="R86" i="2"/>
  <c r="T90" i="2"/>
  <c r="T87" i="2" s="1"/>
  <c r="J99" i="2"/>
  <c r="J61" i="2" s="1"/>
  <c r="BK98" i="2"/>
  <c r="J98" i="2" s="1"/>
  <c r="J60" i="2" s="1"/>
  <c r="BA51" i="1"/>
  <c r="BC51" i="1"/>
  <c r="P99" i="2"/>
  <c r="T99" i="2"/>
  <c r="J88" i="2"/>
  <c r="J58" i="2" s="1"/>
  <c r="BK87" i="2"/>
  <c r="F30" i="2"/>
  <c r="AZ52" i="1" s="1"/>
  <c r="AZ51" i="1" s="1"/>
  <c r="J30" i="2"/>
  <c r="AV52" i="1" s="1"/>
  <c r="AT52" i="1" s="1"/>
  <c r="F34" i="2"/>
  <c r="BD52" i="1" s="1"/>
  <c r="BD51" i="1" s="1"/>
  <c r="W30" i="1" s="1"/>
  <c r="F32" i="2"/>
  <c r="BB52" i="1" s="1"/>
  <c r="BB51" i="1" s="1"/>
  <c r="P267" i="2"/>
  <c r="P90" i="2"/>
  <c r="P87" i="2" s="1"/>
  <c r="T256" i="2"/>
  <c r="P256" i="2"/>
  <c r="F31" i="3"/>
  <c r="BA53" i="1" s="1"/>
  <c r="W28" i="1" l="1"/>
  <c r="AX51" i="1"/>
  <c r="J87" i="2"/>
  <c r="J57" i="2" s="1"/>
  <c r="BK86" i="2"/>
  <c r="J86" i="2" s="1"/>
  <c r="AY51" i="1"/>
  <c r="W29" i="1"/>
  <c r="T86" i="2"/>
  <c r="AW51" i="1"/>
  <c r="AK27" i="1" s="1"/>
  <c r="W27" i="1"/>
  <c r="T98" i="2"/>
  <c r="J56" i="3"/>
  <c r="J27" i="3"/>
  <c r="W26" i="1"/>
  <c r="AV51" i="1"/>
  <c r="P98" i="2"/>
  <c r="P86" i="2" s="1"/>
  <c r="AU52" i="1" s="1"/>
  <c r="AU51" i="1" s="1"/>
  <c r="AT51" i="1" l="1"/>
  <c r="AK26" i="1"/>
  <c r="AG53" i="1"/>
  <c r="AN53" i="1" s="1"/>
  <c r="J36" i="3"/>
  <c r="J27" i="2"/>
  <c r="J56" i="2"/>
  <c r="J36" i="2" l="1"/>
  <c r="AG52" i="1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<sst xmlns="http://schemas.openxmlformats.org/spreadsheetml/2006/main" count="2954" uniqueCount="632">
  <si>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</si>
  <si>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</si>
  <si>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</si>
  <si>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</si>
  <si>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</si>
  <si>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</si>
  <si>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</si>
  <si>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{2430c25b-8e3c-410b-977f-e431c48c93ba}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</si>
  <si>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</si>
  <si>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</si>
  <si>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</si>
  <si>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</si>
  <si>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</si>
  <si>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</si>
  <si>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</si>
  <si>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</si>
  <si>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190613-3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</si>
  <si>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</si>
  <si>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</si>
  <si>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Mírová - oprava střechy</t>
  </si>
  <si>
    <t>KSO:</t>
  </si>
  <si>
    <t>801 31</t>
  </si>
  <si>
    <t>CC-CZ:</t>
  </si>
  <si>
    <t/>
  </si>
  <si>
    <t>Místo:</t>
  </si>
  <si>
    <t>Mírová 2734/4, Ústí nad Labem</t>
  </si>
  <si>
    <t>Datum:</t>
  </si>
  <si>
    <t>13. 6. 2019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</si>
  <si>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</si>
  <si>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</si>
  <si>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</si>
  <si>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</si>
  <si>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</si>
  <si>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</si>
  <si>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</si>
  <si>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Petr Andrejkovič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</si>
  <si>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</si>
  <si>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</si>
  <si>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</si>
  <si>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</si>
  <si>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</si>
  <si>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</si>
  <si>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</si>
  <si>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</si>
  <si>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</si>
  <si>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</si>
  <si>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</si>
  <si>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</si>
  <si>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</si>
  <si>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</si>
  <si>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</si>
  <si>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</si>
  <si>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</si>
  <si>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</si>
  <si>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</si>
  <si>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</si>
  <si>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</si>
  <si>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</si>
  <si>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</si>
  <si>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</si>
  <si>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</si>
  <si>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</si>
  <si>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</si>
  <si>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</si>
  <si>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</si>
  <si>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</si>
  <si>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</si>
  <si>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</si>
  <si>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</si>
  <si>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</si>
  <si>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</si>
  <si>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</si>
  <si>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</si>
  <si>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</si>
  <si>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</si>
  <si>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</si>
  <si>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</si>
  <si>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</si>
  <si>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</si>
  <si>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</t>
  </si>
  <si>
    <t>STA</t>
  </si>
  <si>
    <t>1</t>
  </si>
  <si>
    <t>{d41caeae-880e-44f5-a0b1-3c5fe8d21ea7}</t>
  </si>
  <si>
    <t>2</t>
  </si>
  <si>
    <t>VON</t>
  </si>
  <si>
    <t>Vedlejší a ostatní rozpočtové náklady</t>
  </si>
  <si>
    <t>{0e7ded2e-171d-4677-a9ee-5fd6ecf76976}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</si>
  <si>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</si>
  <si>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</si>
  <si>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</si>
  <si>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</si>
  <si>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</si>
  <si>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</si>
  <si>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</si>
  <si>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střechy</t>
  </si>
  <si>
    <t>Školní 623/17, Ústí nad Labem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</si>
  <si>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</si>
  <si>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</si>
  <si>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</si>
  <si>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</si>
  <si>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</si>
  <si>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</si>
  <si>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</si>
  <si>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</si>
  <si>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</si>
  <si>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</si>
  <si>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</si>
  <si>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</si>
  <si>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</si>
  <si>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</si>
  <si>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</si>
  <si>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</si>
  <si>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</si>
  <si>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</si>
  <si>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</si>
  <si>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</si>
  <si>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</si>
  <si>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</si>
  <si>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</si>
  <si>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</si>
  <si>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</si>
  <si>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</si>
  <si>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</si>
  <si>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</si>
  <si>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</si>
  <si>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</si>
  <si>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</si>
  <si>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</si>
  <si>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</si>
  <si>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</si>
  <si>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</si>
  <si>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945412112</t>
  </si>
  <si>
    <t>Teleskopická hydraulická montážní plošina na samohybném podvozku, s otočným košem výšky zdvihu do 21 m</t>
  </si>
  <si>
    <t>den</t>
  </si>
  <si>
    <t>CS ÚRS 2018 02</t>
  </si>
  <si>
    <t>4</t>
  </si>
  <si>
    <t>-2134821874</t>
  </si>
  <si>
    <t>997</t>
  </si>
  <si>
    <t>Přesun sutě</t>
  </si>
  <si>
    <t>997013112</t>
  </si>
  <si>
    <t>Vnitrostaveništní doprava suti a vybouraných hmot vodorovně do 50 m svisle s použitím mechanizace pro budovy a haly výšky přes 6 do 9 m</t>
  </si>
  <si>
    <t>t</t>
  </si>
  <si>
    <t>1656834261</t>
  </si>
  <si>
    <t>3</t>
  </si>
  <si>
    <t>997013501</t>
  </si>
  <si>
    <t>Odvoz suti a vybouraných hmot na skládku nebo meziskládku se složením, na vzdálenost do 1 km</t>
  </si>
  <si>
    <t>-2063359409</t>
  </si>
  <si>
    <t>997013509</t>
  </si>
  <si>
    <t>Odvoz suti a vybouraných hmot na skládku nebo meziskládku se složením, na vzdálenost Příplatek k ceně za každý další i započatý 1 km přes 1 km</t>
  </si>
  <si>
    <t>-835459768</t>
  </si>
  <si>
    <t>VV</t>
  </si>
  <si>
    <t>5,538*9    "předpoklad skládka do 10km"</t>
  </si>
  <si>
    <t>Součet</t>
  </si>
  <si>
    <t>5</t>
  </si>
  <si>
    <t>997013814</t>
  </si>
  <si>
    <t>Poplatek za uložení stavebního odpadu na skládce (skládkovné) z izolačních materiálů zatříděného do Katalogu odpadů pod kódem 170 604</t>
  </si>
  <si>
    <t>-57445051</t>
  </si>
  <si>
    <t>6</t>
  </si>
  <si>
    <t>997013831</t>
  </si>
  <si>
    <t>Poplatek za uložení stavebního odpadu na skládce (skládkovné) směsného stavebního a demoličního zatříděného do Katalogu odpadů pod kódem 170 904</t>
  </si>
  <si>
    <t>-1261278445</t>
  </si>
  <si>
    <t>PSV</t>
  </si>
  <si>
    <t>Práce a dodávky PSV</t>
  </si>
  <si>
    <t>712</t>
  </si>
  <si>
    <t>Povlakové krytiny</t>
  </si>
  <si>
    <t>7</t>
  </si>
  <si>
    <t>712300831</t>
  </si>
  <si>
    <t>Odstranění ze střech plochých do 10° krytiny povlakové jednovrstvé</t>
  </si>
  <si>
    <t>m2</t>
  </si>
  <si>
    <t>16</t>
  </si>
  <si>
    <t>317048741</t>
  </si>
  <si>
    <t>Ochranná tkanina lepenky</t>
  </si>
  <si>
    <t>48,6*10,7+11,5*37,5</t>
  </si>
  <si>
    <t>951,27*0,2     "odstranění z 20% - viz. Technická zpráva"</t>
  </si>
  <si>
    <t>8</t>
  </si>
  <si>
    <t>712300832</t>
  </si>
  <si>
    <t>Odstranění ze střech plochých do 10° krytiny povlakové dvouvrstvé</t>
  </si>
  <si>
    <t>612785080</t>
  </si>
  <si>
    <t>190,254     "výpočet v pol.č. 712300831"</t>
  </si>
  <si>
    <t>712300841</t>
  </si>
  <si>
    <t>Odstranění ze střech plochých do 10° mechu odškrabáním a očistěním s urovnáním povrchu</t>
  </si>
  <si>
    <t>-1759912660</t>
  </si>
  <si>
    <t>10</t>
  </si>
  <si>
    <t>712300845</t>
  </si>
  <si>
    <t>Odstranění ze střech plochých do 10° doplňků ventilační hlavice</t>
  </si>
  <si>
    <t>kus</t>
  </si>
  <si>
    <t>-1215226498</t>
  </si>
  <si>
    <t>11</t>
  </si>
  <si>
    <t>712311101</t>
  </si>
  <si>
    <t>Provedení povlakové krytiny střech plochých do 10° natěradly a tmely za studena nátěrem lakem penetračním nebo asfaltovým</t>
  </si>
  <si>
    <t>1738706541</t>
  </si>
  <si>
    <t>12</t>
  </si>
  <si>
    <t>M</t>
  </si>
  <si>
    <t>11163150</t>
  </si>
  <si>
    <t>lak asfaltový penetrační</t>
  </si>
  <si>
    <t>32</t>
  </si>
  <si>
    <t>-557040505</t>
  </si>
  <si>
    <t>951,27*0,0003 'Přepočtené koeficientem množství</t>
  </si>
  <si>
    <t>13</t>
  </si>
  <si>
    <t>712341659</t>
  </si>
  <si>
    <t>Provedení povlakové krytiny střech plochých do 10° pásy přitavením NAIP bodově</t>
  </si>
  <si>
    <t>-869164219</t>
  </si>
  <si>
    <t>14</t>
  </si>
  <si>
    <t>62833158</t>
  </si>
  <si>
    <t>pás asfaltový s minerálním posypem tl 4mm s vložkou ze skelné tkaniny 200g/m2</t>
  </si>
  <si>
    <t>1176568364</t>
  </si>
  <si>
    <t>951,27*1,15 'Přepočtené koeficientem množství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</si>
  <si>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</si>
  <si>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</si>
  <si>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1397124028</t>
  </si>
  <si>
    <t>69334PC.01</t>
  </si>
  <si>
    <t>těsnící manžety – tvarovky pro prostupy hydroizolací z PVC fólií</t>
  </si>
  <si>
    <t>-1376641612</t>
  </si>
  <si>
    <t>P</t>
  </si>
  <si>
    <t>Poznámka k položce:
prostup odvětrávacích komínků</t>
  </si>
  <si>
    <t>17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</si>
  <si>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</si>
  <si>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</si>
  <si>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-2139339701</t>
  </si>
  <si>
    <t>18</t>
  </si>
  <si>
    <t>28322070</t>
  </si>
  <si>
    <t>roh vnitřní pro střešní fólie mPVC</t>
  </si>
  <si>
    <t>1215410743</t>
  </si>
  <si>
    <t>19</t>
  </si>
  <si>
    <t>28322071</t>
  </si>
  <si>
    <t>roh vnější pro střešní fólie mPVC</t>
  </si>
  <si>
    <t>-384825564</t>
  </si>
  <si>
    <t>20</t>
  </si>
  <si>
    <t>712363352</t>
  </si>
  <si>
    <t>Povlakové krytiny střech plochých do 10° z tvarovaných poplastovaných lišt pro mPVC vnitřní koutová lišta rš 100 mm</t>
  </si>
  <si>
    <t>m</t>
  </si>
  <si>
    <t>769690698</t>
  </si>
  <si>
    <t>(48,6+10,7)*2</t>
  </si>
  <si>
    <t>(11,5+37,5)*2</t>
  </si>
  <si>
    <t>712363353</t>
  </si>
  <si>
    <t>Povlakové krytiny střech plochých do 10° z tvarovaných poplastovaných lišt pro mPVC vnější koutová lišta rš 100 mm</t>
  </si>
  <si>
    <t>1260337619</t>
  </si>
  <si>
    <t>0,67*2   "hrany atiky uprostřed střech"</t>
  </si>
  <si>
    <t>22</t>
  </si>
  <si>
    <t>712363359</t>
  </si>
  <si>
    <t>Povlakové krytiny střech plochých do 10° z tvarovaných poplastovaných lišt pro mPVC závětrná lišta rš 300 mm</t>
  </si>
  <si>
    <t>1060958278</t>
  </si>
  <si>
    <t>(60,8+38,3)*2</t>
  </si>
  <si>
    <t>10,7+0,4          "atika uprostřed"</t>
  </si>
  <si>
    <t>23</t>
  </si>
  <si>
    <t>712363501</t>
  </si>
  <si>
    <t>Provedení povlakové krytiny střech plochých do 10° s mechanicky kotvenou izolací včetně položení fólie a horkovzdušného svaření tl. tepelné izolace přes 140 mm do 200 mm budovy výšky do 18 m, kotvené do betonu nebo pórobetonu vnitřní plocha</t>
  </si>
  <si>
    <t>-770792428</t>
  </si>
  <si>
    <t>48,6*10,7</t>
  </si>
  <si>
    <t>-48,6*1,9*2-6,9*1,15*2   "odpočet okrajů střechy"</t>
  </si>
  <si>
    <t>11,5*37,5</t>
  </si>
  <si>
    <t>-11,5*1,1*2-35,3*1,9*2   "odpočet okrajů střechy"</t>
  </si>
  <si>
    <t>24</t>
  </si>
  <si>
    <t>28342412</t>
  </si>
  <si>
    <t>fólie hydroizolační střešní mPVC vyztužená skelným vláknem tl 1,8 mm</t>
  </si>
  <si>
    <t>-856697372</t>
  </si>
  <si>
    <t>591,28*1,15 'Přepočtené koeficientem množství</t>
  </si>
  <si>
    <t>25</t>
  </si>
  <si>
    <t>712363502</t>
  </si>
  <si>
    <t>Provedení povlakové krytiny střech plochých do 10° s mechanicky kotvenou izolací včetně položení fólie a horkovzdušného svaření tl. tepelné izolace přes 140 mm do 200 mm budovy výšky do 18 m, kotvené do betonu nebo pórobetonu okraj</t>
  </si>
  <si>
    <t>739769271</t>
  </si>
  <si>
    <t>48,6*1,9*2+6,9*1,15*2</t>
  </si>
  <si>
    <t>-2,8*1,15*4-3,6*1,9*4   "odpočet rohů střechy"</t>
  </si>
  <si>
    <t>11,5*1,1*2+35,3*1,9*2</t>
  </si>
  <si>
    <t>-2,75*1,1*4-3,65*1,9*4   "odpočet rohů střechy"</t>
  </si>
  <si>
    <t>26</t>
  </si>
  <si>
    <t>933700975</t>
  </si>
  <si>
    <t>279,91*1,15 'Přepočtené koeficientem množství</t>
  </si>
  <si>
    <t>27</t>
  </si>
  <si>
    <t>712363503</t>
  </si>
  <si>
    <t>Provedení povlakové krytiny střech plochých do 10° s mechanicky kotvenou izolací včetně položení fólie a horkovzdušného svaření tl. tepelné izolace přes 140 mm do 200 mm budovy výšky do 18 m, kotvené do betonu nebo pórobetonu roh</t>
  </si>
  <si>
    <t>43762985</t>
  </si>
  <si>
    <t xml:space="preserve">2,8*1,15*4+3,6*1,9*4   </t>
  </si>
  <si>
    <t xml:space="preserve">2,75*1,1*4+3,65*1,9*4   </t>
  </si>
  <si>
    <t>28</t>
  </si>
  <si>
    <t>-1157222327</t>
  </si>
  <si>
    <t>80,08*1,15 'Přepočtené koeficientem množství</t>
  </si>
  <si>
    <t>29</t>
  </si>
  <si>
    <t>712363681</t>
  </si>
  <si>
    <t>Provedení povlakové krytiny střech plochých do 10° s mechanicky kotvenou izolací ostatní práce mechanické kotvení kruhového prostupu do podkladu z betonu nebo pórobetonu</t>
  </si>
  <si>
    <t>2045899239</t>
  </si>
  <si>
    <t>9,0   "odvětrávací komínky"</t>
  </si>
  <si>
    <t>30</t>
  </si>
  <si>
    <t>28322058</t>
  </si>
  <si>
    <t>fólie hydroizolační střešní mPVC na detaily 1,5 mm</t>
  </si>
  <si>
    <t>686547342</t>
  </si>
  <si>
    <t>0,5*0,5*9</t>
  </si>
  <si>
    <t>2,25*1,3 'Přepočtené koeficientem množství</t>
  </si>
  <si>
    <t>31</t>
  </si>
  <si>
    <t>712391172</t>
  </si>
  <si>
    <t>Provedení povlakové krytiny střech plochých do 10° -ostatní práce provedení vrstvy textilní ochranné</t>
  </si>
  <si>
    <t>-1939527263</t>
  </si>
  <si>
    <t>69311068</t>
  </si>
  <si>
    <t>geotextilie netkaná PP 300g/m2</t>
  </si>
  <si>
    <t>-1905990279</t>
  </si>
  <si>
    <t>33</t>
  </si>
  <si>
    <t>712811101</t>
  </si>
  <si>
    <t>Provedení povlakové krytiny střech samostatným vytažením izolačního povlaku za studena na konstrukce převyšující úroveň střechy, nátěrem penetračním</t>
  </si>
  <si>
    <t>-982301584</t>
  </si>
  <si>
    <t>Zhlaví atiky:</t>
  </si>
  <si>
    <t>(60,8+37,5)*2*0,4</t>
  </si>
  <si>
    <t>(10,7+0,4)*0,4         "atika uprostřed"</t>
  </si>
  <si>
    <t>Mezisoučet</t>
  </si>
  <si>
    <t>Svislá část atiky</t>
  </si>
  <si>
    <t>(48,6+10,7)*2*0,67</t>
  </si>
  <si>
    <t>(11,5+37,5)*2*0,67</t>
  </si>
  <si>
    <t>34</t>
  </si>
  <si>
    <t>979981670</t>
  </si>
  <si>
    <t>228,202*0,00035 'Přepočtené koeficientem množství</t>
  </si>
  <si>
    <t>35</t>
  </si>
  <si>
    <t>712831101</t>
  </si>
  <si>
    <t>Provedení povlakové krytiny střech samostatným vytažením izolačního povlaku pásy na sucho na konstrukce převyšující úroveň střechy, AIP, NAIP nebo tkaninou</t>
  </si>
  <si>
    <t>-1813530461</t>
  </si>
  <si>
    <t>(48,6+10,7)*2*0,53</t>
  </si>
  <si>
    <t>(11,5+37,5)*2*0,53</t>
  </si>
  <si>
    <t>36</t>
  </si>
  <si>
    <t>311296012</t>
  </si>
  <si>
    <t>197,878*1,2 'Přepočtené koeficientem množství</t>
  </si>
  <si>
    <t>37</t>
  </si>
  <si>
    <t>712841559</t>
  </si>
  <si>
    <t>Provedení povlakové krytiny střech samostatným vytažením izolačního povlaku pásy přitavením na konstrukce převyšující úroveň střechy, NAIP</t>
  </si>
  <si>
    <t>631257251</t>
  </si>
  <si>
    <t>38</t>
  </si>
  <si>
    <t>-426978140</t>
  </si>
  <si>
    <t>228,202*1,2 'Přepočtené koeficientem množství</t>
  </si>
  <si>
    <t>39</t>
  </si>
  <si>
    <t>712861705</t>
  </si>
  <si>
    <t>Provedení povlakové krytiny střech samostatným vytažením izolačního povlaku fólií na konstrukce převyšující úroveň střechy, přilepenou se svařovanými spoji</t>
  </si>
  <si>
    <t>7964263</t>
  </si>
  <si>
    <t>40</t>
  </si>
  <si>
    <t>1537342462</t>
  </si>
  <si>
    <t>41</t>
  </si>
  <si>
    <t>998712102</t>
  </si>
  <si>
    <t>Přesun hmot pro povlakové krytiny stanovený z hmotnosti přesunovaného materiálu vodorovná dopravní vzdálenost do 50 m v objektech výšky přes 6 do 12 m</t>
  </si>
  <si>
    <t>-1351998455</t>
  </si>
  <si>
    <t>713</t>
  </si>
  <si>
    <t>Izolace tepelné</t>
  </si>
  <si>
    <t>42</t>
  </si>
  <si>
    <t>713131141</t>
  </si>
  <si>
    <t>Montáž tepelné izolace stěn rohožemi, pásy, deskami, dílci, bloky (izolační materiál ve specifikaci) lepením celoplošně</t>
  </si>
  <si>
    <t>242836877</t>
  </si>
  <si>
    <t>Kolem odvětrávacích komínků</t>
  </si>
  <si>
    <t>2*PI*0,1*0,3*9</t>
  </si>
  <si>
    <t>Kolem světlíku</t>
  </si>
  <si>
    <t>1,2*0,4*4</t>
  </si>
  <si>
    <t>43</t>
  </si>
  <si>
    <t>28376366</t>
  </si>
  <si>
    <t>deska XPS hladký povrch λ=0,034 tl 50mm</t>
  </si>
  <si>
    <t>1845408940</t>
  </si>
  <si>
    <t>148,738*1,02 'Přepočtené koeficientem množství</t>
  </si>
  <si>
    <t>44</t>
  </si>
  <si>
    <t>713141131</t>
  </si>
  <si>
    <t>Montáž tepelné izolace střech plochých rohožemi, pásy, deskami, dílci, bloky (izolační materiál ve specifikaci) přilepenými za studena zplna, jednovrstvá</t>
  </si>
  <si>
    <t>-1115022645</t>
  </si>
  <si>
    <t>45</t>
  </si>
  <si>
    <t>28375991</t>
  </si>
  <si>
    <t>deska EPS 150 pro trvalé zatížení v tlaku (max. 3000 kg/m2) tl 160mm</t>
  </si>
  <si>
    <t>-1772676655</t>
  </si>
  <si>
    <t>46</t>
  </si>
  <si>
    <t>713141358</t>
  </si>
  <si>
    <t>Montáž tepelné izolace střech plochých spádovými klíny na zhlaví atiky šířky do 500 mm mechanicky ukotvenými šrouby</t>
  </si>
  <si>
    <t>394965878</t>
  </si>
  <si>
    <t>47</t>
  </si>
  <si>
    <t>75106511</t>
  </si>
  <si>
    <t>83,08*1,02 'Přepočtené koeficientem množství</t>
  </si>
  <si>
    <t>48</t>
  </si>
  <si>
    <t>713191321</t>
  </si>
  <si>
    <t>Montáž tepelné izolace stavebních konstrukcí - doplňky a konstrukční součásti střech plochých osazení odvětrávacích komínků</t>
  </si>
  <si>
    <t>1322303242</t>
  </si>
  <si>
    <t>49</t>
  </si>
  <si>
    <t>6285200PC.03</t>
  </si>
  <si>
    <t>komínek střešní odvětrávací D200mm s integrovanou PVC manžetou</t>
  </si>
  <si>
    <t>1376804511</t>
  </si>
  <si>
    <t>50</t>
  </si>
  <si>
    <t>998713102</t>
  </si>
  <si>
    <t>Přesun hmot pro izolace tepelné stanovený z hmotnosti přesunovaného materiálu vodorovná dopravní vzdálenost do 50 m v objektech výšky přes 6 m do 12 m</t>
  </si>
  <si>
    <t>1492247385</t>
  </si>
  <si>
    <t>721</t>
  </si>
  <si>
    <t>Zdravotechnika - vnitřní kanalizace</t>
  </si>
  <si>
    <t>51</t>
  </si>
  <si>
    <t>721171809</t>
  </si>
  <si>
    <t>Demontáž potrubí z novodurových trub odpadních nebo připojovacích přes 114 do D 160</t>
  </si>
  <si>
    <t>-1660898881</t>
  </si>
  <si>
    <t>1,5*7    "svodné dešťové potrubí - výměna"</t>
  </si>
  <si>
    <t>52</t>
  </si>
  <si>
    <t>721171917</t>
  </si>
  <si>
    <t>Opravy odpadního potrubí plastového propojení dosavadního potrubí DN 160</t>
  </si>
  <si>
    <t>2015946981</t>
  </si>
  <si>
    <t>53</t>
  </si>
  <si>
    <t>721174057</t>
  </si>
  <si>
    <t>Potrubí z plastových trub polypropylenové dešťové DN 160</t>
  </si>
  <si>
    <t>-2094053714</t>
  </si>
  <si>
    <t>54</t>
  </si>
  <si>
    <t>721210824</t>
  </si>
  <si>
    <t>Demontáž kanalizačního příslušenství střešních vtoků DN 150</t>
  </si>
  <si>
    <t>-418242705</t>
  </si>
  <si>
    <t>55</t>
  </si>
  <si>
    <t>72123311R.01</t>
  </si>
  <si>
    <t>Střešní vtoky (vpusti) polypropylenové (PP) pro ploché střechy s odtokem svislým DN 160 vč. prodloužení</t>
  </si>
  <si>
    <t>-1363951640</t>
  </si>
  <si>
    <t>56</t>
  </si>
  <si>
    <t>998721102</t>
  </si>
  <si>
    <t>Přesun hmot pro vnitřní kanalizace stanovený z hmotnosti přesunovaného materiálu vodorovná dopravní vzdálenost do 50 m v objektech výšky přes 6 do 12 m</t>
  </si>
  <si>
    <t>871458082</t>
  </si>
  <si>
    <t>741</t>
  </si>
  <si>
    <t>Elektroinstalace - silnoproud</t>
  </si>
  <si>
    <t>57</t>
  </si>
  <si>
    <t>74141R.02</t>
  </si>
  <si>
    <t>Demontáž hromosvodu a provedení hromosvodu nového vč. revize</t>
  </si>
  <si>
    <t>kpl</t>
  </si>
  <si>
    <t>695573816</t>
  </si>
  <si>
    <t>762</t>
  </si>
  <si>
    <t>Konstrukce tesařské</t>
  </si>
  <si>
    <t>58</t>
  </si>
  <si>
    <t>762361312</t>
  </si>
  <si>
    <t>Konstrukční vrstva pod klempířské prvky pro oplechování horních ploch zdí a nadezdívek (atik) z desek dřevoštěpkových šroubovaných do podkladu, tloušťky desky 22 mm</t>
  </si>
  <si>
    <t>1356502817</t>
  </si>
  <si>
    <t>59</t>
  </si>
  <si>
    <t>998762102</t>
  </si>
  <si>
    <t>Přesun hmot pro konstrukce tesařské stanovený z hmotnosti přesunovaného materiálu vodorovná dopravní vzdálenost do 50 m v objektech výšky přes 6 do 12 m</t>
  </si>
  <si>
    <t>-1071180195</t>
  </si>
  <si>
    <t>764</t>
  </si>
  <si>
    <t>Konstrukce klempířské</t>
  </si>
  <si>
    <t>60</t>
  </si>
  <si>
    <t>764002841</t>
  </si>
  <si>
    <t>Demontáž klempířských konstrukcí oplechování horních ploch zdí a nadezdívek do suti</t>
  </si>
  <si>
    <t>-1671749356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</si>
  <si>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</si>
  <si>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</si>
  <si>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</si>
  <si>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</si>
  <si>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</si>
  <si>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</si>
  <si>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</si>
  <si>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</si>
  <si>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</si>
  <si>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</si>
  <si>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</si>
  <si>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</si>
  <si>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</si>
  <si>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-541647190</t>
  </si>
  <si>
    <t>VRN3</t>
  </si>
  <si>
    <t>Zařízení staveniště</t>
  </si>
  <si>
    <t>030001000</t>
  </si>
  <si>
    <t>1153421567</t>
  </si>
  <si>
    <t>VRN4</t>
  </si>
  <si>
    <t>Inženýrská činnost</t>
  </si>
  <si>
    <t>043002000</t>
  </si>
  <si>
    <t>Zkoušky a ostatní měření</t>
  </si>
  <si>
    <t>-1566815876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</si>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</sst>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2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4" t="s">
        <v>16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9"/>
      <c r="AQ5" s="31"/>
      <c r="BE5" s="345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6" t="s">
        <v>19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9"/>
      <c r="AQ6" s="31"/>
      <c r="BE6" s="346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6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6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6"/>
      <c r="BS10" s="24" t="s">
        <v>8</v>
      </c>
    </row>
    <row r="11" spans="1:74" ht="18.399999999999999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6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8</v>
      </c>
    </row>
    <row r="13" spans="1:74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6"/>
      <c r="BS13" s="24" t="s">
        <v>8</v>
      </c>
    </row>
    <row r="14" spans="1:74">
      <c r="B14" s="28"/>
      <c r="C14" s="29"/>
      <c r="D14" s="29"/>
      <c r="E14" s="370" t="s">
        <v>33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6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1:74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23</v>
      </c>
      <c r="AO16" s="29"/>
      <c r="AP16" s="29"/>
      <c r="AQ16" s="31"/>
      <c r="BE16" s="346"/>
      <c r="BS16" s="24" t="s">
        <v>6</v>
      </c>
    </row>
    <row r="17" spans="2:71" ht="18.399999999999999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23</v>
      </c>
      <c r="AO17" s="29"/>
      <c r="AP17" s="29"/>
      <c r="AQ17" s="31"/>
      <c r="BE17" s="346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57" customHeight="1">
      <c r="B20" s="28"/>
      <c r="C20" s="29"/>
      <c r="D20" s="29"/>
      <c r="E20" s="372" t="s">
        <v>38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29"/>
      <c r="AP20" s="29"/>
      <c r="AQ20" s="31"/>
      <c r="BE20" s="346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71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3">
        <f>ROUND(AG51,2)</f>
        <v>0</v>
      </c>
      <c r="AL23" s="374"/>
      <c r="AM23" s="374"/>
      <c r="AN23" s="374"/>
      <c r="AO23" s="374"/>
      <c r="AP23" s="42"/>
      <c r="AQ23" s="45"/>
      <c r="BE23" s="346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5" t="s">
        <v>40</v>
      </c>
      <c r="M25" s="375"/>
      <c r="N25" s="375"/>
      <c r="O25" s="375"/>
      <c r="P25" s="42"/>
      <c r="Q25" s="42"/>
      <c r="R25" s="42"/>
      <c r="S25" s="42"/>
      <c r="T25" s="42"/>
      <c r="U25" s="42"/>
      <c r="V25" s="42"/>
      <c r="W25" s="375" t="s">
        <v>41</v>
      </c>
      <c r="X25" s="375"/>
      <c r="Y25" s="375"/>
      <c r="Z25" s="375"/>
      <c r="AA25" s="375"/>
      <c r="AB25" s="375"/>
      <c r="AC25" s="375"/>
      <c r="AD25" s="375"/>
      <c r="AE25" s="375"/>
      <c r="AF25" s="42"/>
      <c r="AG25" s="42"/>
      <c r="AH25" s="42"/>
      <c r="AI25" s="42"/>
      <c r="AJ25" s="42"/>
      <c r="AK25" s="375" t="s">
        <v>42</v>
      </c>
      <c r="AL25" s="375"/>
      <c r="AM25" s="375"/>
      <c r="AN25" s="375"/>
      <c r="AO25" s="375"/>
      <c r="AP25" s="42"/>
      <c r="AQ25" s="45"/>
      <c r="BE25" s="346"/>
    </row>
    <row r="26" spans="2:71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9">
        <v>0.21</v>
      </c>
      <c r="M26" s="348"/>
      <c r="N26" s="348"/>
      <c r="O26" s="348"/>
      <c r="P26" s="48"/>
      <c r="Q26" s="48"/>
      <c r="R26" s="48"/>
      <c r="S26" s="48"/>
      <c r="T26" s="48"/>
      <c r="U26" s="48"/>
      <c r="V26" s="48"/>
      <c r="W26" s="347">
        <f>ROUND(AZ51,2)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48"/>
      <c r="AG26" s="48"/>
      <c r="AH26" s="48"/>
      <c r="AI26" s="48"/>
      <c r="AJ26" s="48"/>
      <c r="AK26" s="347">
        <f>ROUND(AV51,2)</f>
        <v>0</v>
      </c>
      <c r="AL26" s="348"/>
      <c r="AM26" s="348"/>
      <c r="AN26" s="348"/>
      <c r="AO26" s="348"/>
      <c r="AP26" s="48"/>
      <c r="AQ26" s="50"/>
      <c r="BE26" s="346"/>
    </row>
    <row r="27" spans="2:71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9">
        <v>0.15</v>
      </c>
      <c r="M27" s="348"/>
      <c r="N27" s="348"/>
      <c r="O27" s="348"/>
      <c r="P27" s="48"/>
      <c r="Q27" s="48"/>
      <c r="R27" s="48"/>
      <c r="S27" s="48"/>
      <c r="T27" s="48"/>
      <c r="U27" s="48"/>
      <c r="V27" s="48"/>
      <c r="W27" s="347">
        <f>ROUND(BA51,2)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48"/>
      <c r="AG27" s="48"/>
      <c r="AH27" s="48"/>
      <c r="AI27" s="48"/>
      <c r="AJ27" s="48"/>
      <c r="AK27" s="347">
        <f>ROUND(AW51,2)</f>
        <v>0</v>
      </c>
      <c r="AL27" s="348"/>
      <c r="AM27" s="348"/>
      <c r="AN27" s="348"/>
      <c r="AO27" s="348"/>
      <c r="AP27" s="48"/>
      <c r="AQ27" s="50"/>
      <c r="BE27" s="346"/>
    </row>
    <row r="28" spans="2:71" s="2" customFormat="1" ht="14.45" hidden="1" customHeight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9">
        <v>0.21</v>
      </c>
      <c r="M28" s="348"/>
      <c r="N28" s="348"/>
      <c r="O28" s="348"/>
      <c r="P28" s="48"/>
      <c r="Q28" s="48"/>
      <c r="R28" s="48"/>
      <c r="S28" s="48"/>
      <c r="T28" s="48"/>
      <c r="U28" s="48"/>
      <c r="V28" s="48"/>
      <c r="W28" s="347">
        <f>ROUND(BB51,2)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48"/>
      <c r="AG28" s="48"/>
      <c r="AH28" s="48"/>
      <c r="AI28" s="48"/>
      <c r="AJ28" s="48"/>
      <c r="AK28" s="347">
        <v>0</v>
      </c>
      <c r="AL28" s="348"/>
      <c r="AM28" s="348"/>
      <c r="AN28" s="348"/>
      <c r="AO28" s="348"/>
      <c r="AP28" s="48"/>
      <c r="AQ28" s="50"/>
      <c r="BE28" s="346"/>
    </row>
    <row r="29" spans="2:71" s="2" customFormat="1" ht="14.45" hidden="1" customHeight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9">
        <v>0.15</v>
      </c>
      <c r="M29" s="348"/>
      <c r="N29" s="348"/>
      <c r="O29" s="348"/>
      <c r="P29" s="48"/>
      <c r="Q29" s="48"/>
      <c r="R29" s="48"/>
      <c r="S29" s="48"/>
      <c r="T29" s="48"/>
      <c r="U29" s="48"/>
      <c r="V29" s="48"/>
      <c r="W29" s="347">
        <f>ROUND(BC51,2)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48"/>
      <c r="AG29" s="48"/>
      <c r="AH29" s="48"/>
      <c r="AI29" s="48"/>
      <c r="AJ29" s="48"/>
      <c r="AK29" s="347">
        <v>0</v>
      </c>
      <c r="AL29" s="348"/>
      <c r="AM29" s="348"/>
      <c r="AN29" s="348"/>
      <c r="AO29" s="348"/>
      <c r="AP29" s="48"/>
      <c r="AQ29" s="50"/>
      <c r="BE29" s="346"/>
    </row>
    <row r="30" spans="2:71" s="2" customFormat="1" ht="14.45" hidden="1" customHeight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9">
        <v>0</v>
      </c>
      <c r="M30" s="348"/>
      <c r="N30" s="348"/>
      <c r="O30" s="348"/>
      <c r="P30" s="48"/>
      <c r="Q30" s="48"/>
      <c r="R30" s="48"/>
      <c r="S30" s="48"/>
      <c r="T30" s="48"/>
      <c r="U30" s="48"/>
      <c r="V30" s="48"/>
      <c r="W30" s="347">
        <f>ROUND(BD51,2)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48"/>
      <c r="AG30" s="48"/>
      <c r="AH30" s="48"/>
      <c r="AI30" s="48"/>
      <c r="AJ30" s="48"/>
      <c r="AK30" s="347">
        <v>0</v>
      </c>
      <c r="AL30" s="348"/>
      <c r="AM30" s="348"/>
      <c r="AN30" s="348"/>
      <c r="AO30" s="348"/>
      <c r="AP30" s="48"/>
      <c r="AQ30" s="50"/>
      <c r="BE30" s="346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71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49" t="s">
        <v>51</v>
      </c>
      <c r="Y32" s="350"/>
      <c r="Z32" s="350"/>
      <c r="AA32" s="350"/>
      <c r="AB32" s="350"/>
      <c r="AC32" s="53"/>
      <c r="AD32" s="53"/>
      <c r="AE32" s="53"/>
      <c r="AF32" s="53"/>
      <c r="AG32" s="53"/>
      <c r="AH32" s="53"/>
      <c r="AI32" s="53"/>
      <c r="AJ32" s="53"/>
      <c r="AK32" s="351">
        <f>SUM(AK23:AK30)</f>
        <v>0</v>
      </c>
      <c r="AL32" s="350"/>
      <c r="AM32" s="350"/>
      <c r="AN32" s="350"/>
      <c r="AO32" s="352"/>
      <c r="AP32" s="51"/>
      <c r="AQ32" s="55"/>
      <c r="BE32" s="346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190613-3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9" t="str">
        <f>K6</f>
        <v>ZŠ Mírová - oprava střechy</v>
      </c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Mírová 2734/4, Ústí nad Labem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81" t="str">
        <f>IF(AN8= "","",AN8)</f>
        <v>13. 6. 2019</v>
      </c>
      <c r="AN44" s="381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Statutární město Ústí nad Labem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64" t="str">
        <f>IF(E17="","",E17)</f>
        <v>Petr Andrejkovič</v>
      </c>
      <c r="AN46" s="364"/>
      <c r="AO46" s="364"/>
      <c r="AP46" s="364"/>
      <c r="AQ46" s="63"/>
      <c r="AR46" s="61"/>
      <c r="AS46" s="356" t="s">
        <v>53</v>
      </c>
      <c r="AT46" s="35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8"/>
      <c r="AT47" s="35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0"/>
      <c r="AT48" s="36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8" t="s">
        <v>54</v>
      </c>
      <c r="D49" s="366"/>
      <c r="E49" s="366"/>
      <c r="F49" s="366"/>
      <c r="G49" s="366"/>
      <c r="H49" s="79"/>
      <c r="I49" s="365" t="s">
        <v>55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82" t="s">
        <v>56</v>
      </c>
      <c r="AH49" s="366"/>
      <c r="AI49" s="366"/>
      <c r="AJ49" s="366"/>
      <c r="AK49" s="366"/>
      <c r="AL49" s="366"/>
      <c r="AM49" s="366"/>
      <c r="AN49" s="365" t="s">
        <v>57</v>
      </c>
      <c r="AO49" s="366"/>
      <c r="AP49" s="366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7">
        <f>ROUND(SUM(AG52:AG53),2)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9" t="s">
        <v>23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16.5" customHeight="1">
      <c r="A52" s="96" t="s">
        <v>77</v>
      </c>
      <c r="B52" s="97"/>
      <c r="C52" s="98"/>
      <c r="D52" s="377" t="s">
        <v>78</v>
      </c>
      <c r="E52" s="377"/>
      <c r="F52" s="377"/>
      <c r="G52" s="377"/>
      <c r="H52" s="377"/>
      <c r="I52" s="99"/>
      <c r="J52" s="377" t="s">
        <v>79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62">
        <f>'01 - Oprava střechy'!J27</f>
        <v>0</v>
      </c>
      <c r="AH52" s="363"/>
      <c r="AI52" s="363"/>
      <c r="AJ52" s="363"/>
      <c r="AK52" s="363"/>
      <c r="AL52" s="363"/>
      <c r="AM52" s="363"/>
      <c r="AN52" s="362">
        <f>SUM(AG52,AT52)</f>
        <v>0</v>
      </c>
      <c r="AO52" s="363"/>
      <c r="AP52" s="363"/>
      <c r="AQ52" s="100" t="s">
        <v>80</v>
      </c>
      <c r="AR52" s="101"/>
      <c r="AS52" s="102">
        <v>0</v>
      </c>
      <c r="AT52" s="103">
        <f>ROUND(SUM(AV52:AW52),2)</f>
        <v>0</v>
      </c>
      <c r="AU52" s="104">
        <f>'01 - Oprava střechy'!P86</f>
        <v>0</v>
      </c>
      <c r="AV52" s="103">
        <f>'01 - Oprava střechy'!J30</f>
        <v>0</v>
      </c>
      <c r="AW52" s="103">
        <f>'01 - Oprava střechy'!J31</f>
        <v>0</v>
      </c>
      <c r="AX52" s="103">
        <f>'01 - Oprava střechy'!J32</f>
        <v>0</v>
      </c>
      <c r="AY52" s="103">
        <f>'01 - Oprava střechy'!J33</f>
        <v>0</v>
      </c>
      <c r="AZ52" s="103">
        <f>'01 - Oprava střechy'!F30</f>
        <v>0</v>
      </c>
      <c r="BA52" s="103">
        <f>'01 - Oprava střechy'!F31</f>
        <v>0</v>
      </c>
      <c r="BB52" s="103">
        <f>'01 - Oprava střechy'!F32</f>
        <v>0</v>
      </c>
      <c r="BC52" s="103">
        <f>'01 - Oprava střechy'!F33</f>
        <v>0</v>
      </c>
      <c r="BD52" s="105">
        <f>'01 - Oprava střechy'!F34</f>
        <v>0</v>
      </c>
      <c r="BT52" s="106" t="s">
        <v>81</v>
      </c>
      <c r="BV52" s="106" t="s">
        <v>75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16.5" customHeight="1">
      <c r="A53" s="96" t="s">
        <v>77</v>
      </c>
      <c r="B53" s="97"/>
      <c r="C53" s="98"/>
      <c r="D53" s="377" t="s">
        <v>84</v>
      </c>
      <c r="E53" s="377"/>
      <c r="F53" s="377"/>
      <c r="G53" s="377"/>
      <c r="H53" s="377"/>
      <c r="I53" s="99"/>
      <c r="J53" s="377" t="s">
        <v>85</v>
      </c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62">
        <f>'VON - Vedlejší a ostatní ...'!J27</f>
        <v>0</v>
      </c>
      <c r="AH53" s="363"/>
      <c r="AI53" s="363"/>
      <c r="AJ53" s="363"/>
      <c r="AK53" s="363"/>
      <c r="AL53" s="363"/>
      <c r="AM53" s="363"/>
      <c r="AN53" s="362">
        <f>SUM(AG53,AT53)</f>
        <v>0</v>
      </c>
      <c r="AO53" s="363"/>
      <c r="AP53" s="363"/>
      <c r="AQ53" s="100" t="s">
        <v>80</v>
      </c>
      <c r="AR53" s="101"/>
      <c r="AS53" s="107">
        <v>0</v>
      </c>
      <c r="AT53" s="108">
        <f>ROUND(SUM(AV53:AW53),2)</f>
        <v>0</v>
      </c>
      <c r="AU53" s="109">
        <f>'VON - Vedlejší a ostatní ...'!P80</f>
        <v>0</v>
      </c>
      <c r="AV53" s="108">
        <f>'VON - Vedlejší a ostatní ...'!J30</f>
        <v>0</v>
      </c>
      <c r="AW53" s="108">
        <f>'VON - Vedlejší a ostatní ...'!J31</f>
        <v>0</v>
      </c>
      <c r="AX53" s="108">
        <f>'VON - Vedlejší a ostatní ...'!J32</f>
        <v>0</v>
      </c>
      <c r="AY53" s="108">
        <f>'VON - Vedlejší a ostatní ...'!J33</f>
        <v>0</v>
      </c>
      <c r="AZ53" s="108">
        <f>'VON - Vedlejší a ostatní ...'!F30</f>
        <v>0</v>
      </c>
      <c r="BA53" s="108">
        <f>'VON - Vedlejší a ostatní ...'!F31</f>
        <v>0</v>
      </c>
      <c r="BB53" s="108">
        <f>'VON - Vedlejší a ostatní ...'!F32</f>
        <v>0</v>
      </c>
      <c r="BC53" s="108">
        <f>'VON - Vedlejší a ostatní ...'!F33</f>
        <v>0</v>
      </c>
      <c r="BD53" s="110">
        <f>'VON - Vedlejší a ostatní ...'!F34</f>
        <v>0</v>
      </c>
      <c r="BT53" s="106" t="s">
        <v>81</v>
      </c>
      <c r="BV53" s="106" t="s">
        <v>75</v>
      </c>
      <c r="BW53" s="106" t="s">
        <v>86</v>
      </c>
      <c r="BX53" s="106" t="s">
        <v>7</v>
      </c>
      <c r="CL53" s="106" t="s">
        <v>21</v>
      </c>
      <c r="CM53" s="106" t="s">
        <v>83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ETOw31V4yGh5WMvOPLmbslDz35GgTlq7UVk3Gj7inXtHiJK+1SN0bB/0smx1SIJGARLKq2DEhlp/OJRiLrleEA==" saltValue="wQ0t06I+1g4SyzRA4MZMZVef5bOQ5JQxweZYp7jbUE3fJNdy7uEHKn0WC5suMGLnoF0oitnNmQs1z0KigbeLIg==" spinCount="100000" sheet="1" objects="1" scenarios="1" formatColumns="0" formatRows="0"/>
  <mergeCells count="45">
    <mergeCell ref="D52:H52"/>
    <mergeCell ref="D53:H53"/>
    <mergeCell ref="J53:AF53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 - Oprava střechy'!C2" display="/"/>
    <hyperlink ref="A53" location="'VON - Vedlejší a ostatní ...'!C2" display="/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1" t="s">
        <v>88</v>
      </c>
      <c r="H1" s="391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1:70" ht="36.950000000000003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3" t="str">
        <f>'Rekapitulace stavby'!K6</f>
        <v>ZŠ Mírová - oprava střechy</v>
      </c>
      <c r="F7" s="384"/>
      <c r="G7" s="384"/>
      <c r="H7" s="384"/>
      <c r="I7" s="117"/>
      <c r="J7" s="29"/>
      <c r="K7" s="31"/>
    </row>
    <row r="8" spans="1:70" s="1" customFormat="1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5" t="s">
        <v>94</v>
      </c>
      <c r="F9" s="386"/>
      <c r="G9" s="386"/>
      <c r="H9" s="386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95</v>
      </c>
      <c r="G12" s="42"/>
      <c r="H12" s="42"/>
      <c r="I12" s="119" t="s">
        <v>26</v>
      </c>
      <c r="J12" s="120" t="str">
        <f>'Rekapitulace stavby'!AN8</f>
        <v>13. 6. 2019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72" t="s">
        <v>23</v>
      </c>
      <c r="F24" s="372"/>
      <c r="G24" s="372"/>
      <c r="H24" s="37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ROUND(SUM(BE86:BE278), 2)</f>
        <v>0</v>
      </c>
      <c r="G30" s="42"/>
      <c r="H30" s="42"/>
      <c r="I30" s="131">
        <v>0.21</v>
      </c>
      <c r="J30" s="130">
        <f>ROUND(ROUND((SUM(BE86:BE278)),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ROUND(SUM(BF86:BF278), 2)</f>
        <v>0</v>
      </c>
      <c r="G31" s="42"/>
      <c r="H31" s="42"/>
      <c r="I31" s="131">
        <v>0.15</v>
      </c>
      <c r="J31" s="130">
        <f>ROUND(ROUND((SUM(BF86:BF278)),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0">
        <f>ROUND(SUM(BG86:BG278),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0">
        <f>ROUND(SUM(BH86:BH278),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0">
        <f>ROUND(SUM(BI86:BI278),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ZŠ Mírová - oprava střechy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01 - Oprava střechy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Školní 623/17, Ústí nad Labem</v>
      </c>
      <c r="G49" s="42"/>
      <c r="H49" s="42"/>
      <c r="I49" s="119" t="s">
        <v>26</v>
      </c>
      <c r="J49" s="120" t="str">
        <f>IF(J12="","",J12)</f>
        <v>13. 6. 2019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Statutární město Ústí nad Labem</v>
      </c>
      <c r="G51" s="42"/>
      <c r="H51" s="42"/>
      <c r="I51" s="119" t="s">
        <v>34</v>
      </c>
      <c r="J51" s="372" t="str">
        <f>E21</f>
        <v>Petr Andrejkovič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100</v>
      </c>
    </row>
    <row r="57" spans="2:47" s="7" customFormat="1" ht="24.95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102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J90</f>
        <v>0</v>
      </c>
      <c r="K59" s="162"/>
    </row>
    <row r="60" spans="2:47" s="7" customFormat="1" ht="24.95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J98</f>
        <v>0</v>
      </c>
      <c r="K60" s="155"/>
    </row>
    <row r="61" spans="2:47" s="8" customFormat="1" ht="19.899999999999999" customHeight="1">
      <c r="B61" s="156"/>
      <c r="C61" s="157"/>
      <c r="D61" s="158" t="s">
        <v>105</v>
      </c>
      <c r="E61" s="159"/>
      <c r="F61" s="159"/>
      <c r="G61" s="159"/>
      <c r="H61" s="159"/>
      <c r="I61" s="160"/>
      <c r="J61" s="161">
        <f>J99</f>
        <v>0</v>
      </c>
      <c r="K61" s="162"/>
    </row>
    <row r="62" spans="2:47" s="8" customFormat="1" ht="19.899999999999999" customHeight="1">
      <c r="B62" s="156"/>
      <c r="C62" s="157"/>
      <c r="D62" s="158" t="s">
        <v>106</v>
      </c>
      <c r="E62" s="159"/>
      <c r="F62" s="159"/>
      <c r="G62" s="159"/>
      <c r="H62" s="159"/>
      <c r="I62" s="160"/>
      <c r="J62" s="161">
        <f>J224</f>
        <v>0</v>
      </c>
      <c r="K62" s="162"/>
    </row>
    <row r="63" spans="2:47" s="8" customFormat="1" ht="19.899999999999999" customHeight="1">
      <c r="B63" s="156"/>
      <c r="C63" s="157"/>
      <c r="D63" s="158" t="s">
        <v>107</v>
      </c>
      <c r="E63" s="159"/>
      <c r="F63" s="159"/>
      <c r="G63" s="159"/>
      <c r="H63" s="159"/>
      <c r="I63" s="160"/>
      <c r="J63" s="161">
        <f>J256</f>
        <v>0</v>
      </c>
      <c r="K63" s="162"/>
    </row>
    <row r="64" spans="2:47" s="8" customFormat="1" ht="19.899999999999999" customHeight="1">
      <c r="B64" s="156"/>
      <c r="C64" s="157"/>
      <c r="D64" s="158" t="s">
        <v>108</v>
      </c>
      <c r="E64" s="159"/>
      <c r="F64" s="159"/>
      <c r="G64" s="159"/>
      <c r="H64" s="159"/>
      <c r="I64" s="160"/>
      <c r="J64" s="161">
        <f>J265</f>
        <v>0</v>
      </c>
      <c r="K64" s="162"/>
    </row>
    <row r="65" spans="2:12" s="8" customFormat="1" ht="19.899999999999999" customHeight="1">
      <c r="B65" s="156"/>
      <c r="C65" s="157"/>
      <c r="D65" s="158" t="s">
        <v>109</v>
      </c>
      <c r="E65" s="159"/>
      <c r="F65" s="159"/>
      <c r="G65" s="159"/>
      <c r="H65" s="159"/>
      <c r="I65" s="160"/>
      <c r="J65" s="161">
        <f>J267</f>
        <v>0</v>
      </c>
      <c r="K65" s="162"/>
    </row>
    <row r="66" spans="2:12" s="8" customFormat="1" ht="19.899999999999999" customHeight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J274</f>
        <v>0</v>
      </c>
      <c r="K66" s="162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111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8" t="str">
        <f>E7</f>
        <v>ZŠ Mírová - oprava střechy</v>
      </c>
      <c r="F76" s="389"/>
      <c r="G76" s="389"/>
      <c r="H76" s="389"/>
      <c r="I76" s="163"/>
      <c r="J76" s="63"/>
      <c r="K76" s="63"/>
      <c r="L76" s="61"/>
    </row>
    <row r="77" spans="2:12" s="1" customFormat="1" ht="14.45" customHeight="1">
      <c r="B77" s="41"/>
      <c r="C77" s="65" t="s">
        <v>93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79" t="str">
        <f>E9</f>
        <v>01 - Oprava střechy</v>
      </c>
      <c r="F78" s="390"/>
      <c r="G78" s="390"/>
      <c r="H78" s="390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Školní 623/17, Ústí nad Labem</v>
      </c>
      <c r="G80" s="63"/>
      <c r="H80" s="63"/>
      <c r="I80" s="165" t="s">
        <v>26</v>
      </c>
      <c r="J80" s="73" t="str">
        <f>IF(J12="","",J12)</f>
        <v>13. 6. 2019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Statutární město Ústí nad Labem</v>
      </c>
      <c r="G82" s="63"/>
      <c r="H82" s="63"/>
      <c r="I82" s="165" t="s">
        <v>34</v>
      </c>
      <c r="J82" s="164" t="str">
        <f>E21</f>
        <v>Petr Andrejkovič</v>
      </c>
      <c r="K82" s="63"/>
      <c r="L82" s="61"/>
    </row>
    <row r="83" spans="2:65" s="1" customFormat="1" ht="14.45" customHeight="1">
      <c r="B83" s="41"/>
      <c r="C83" s="65" t="s">
        <v>32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112</v>
      </c>
      <c r="D85" s="168" t="s">
        <v>58</v>
      </c>
      <c r="E85" s="168" t="s">
        <v>54</v>
      </c>
      <c r="F85" s="168" t="s">
        <v>113</v>
      </c>
      <c r="G85" s="168" t="s">
        <v>114</v>
      </c>
      <c r="H85" s="168" t="s">
        <v>115</v>
      </c>
      <c r="I85" s="169" t="s">
        <v>116</v>
      </c>
      <c r="J85" s="168" t="s">
        <v>98</v>
      </c>
      <c r="K85" s="170" t="s">
        <v>117</v>
      </c>
      <c r="L85" s="171"/>
      <c r="M85" s="81" t="s">
        <v>118</v>
      </c>
      <c r="N85" s="82" t="s">
        <v>43</v>
      </c>
      <c r="O85" s="82" t="s">
        <v>119</v>
      </c>
      <c r="P85" s="82" t="s">
        <v>120</v>
      </c>
      <c r="Q85" s="82" t="s">
        <v>121</v>
      </c>
      <c r="R85" s="82" t="s">
        <v>122</v>
      </c>
      <c r="S85" s="82" t="s">
        <v>123</v>
      </c>
      <c r="T85" s="83" t="s">
        <v>124</v>
      </c>
    </row>
    <row r="86" spans="2:65" s="1" customFormat="1" ht="29.25" customHeight="1">
      <c r="B86" s="41"/>
      <c r="C86" s="87" t="s">
        <v>99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P87+P98</f>
        <v>0</v>
      </c>
      <c r="Q86" s="85"/>
      <c r="R86" s="173">
        <f>R87+R98</f>
        <v>19.159055819999999</v>
      </c>
      <c r="S86" s="85"/>
      <c r="T86" s="174">
        <f>T87+T98</f>
        <v>5.5381719999999994</v>
      </c>
      <c r="AT86" s="24" t="s">
        <v>72</v>
      </c>
      <c r="AU86" s="24" t="s">
        <v>100</v>
      </c>
      <c r="BK86" s="175">
        <f>BK87+BK98</f>
        <v>0</v>
      </c>
    </row>
    <row r="87" spans="2:65" s="10" customFormat="1" ht="37.35" customHeight="1">
      <c r="B87" s="176"/>
      <c r="C87" s="177"/>
      <c r="D87" s="178" t="s">
        <v>72</v>
      </c>
      <c r="E87" s="179" t="s">
        <v>125</v>
      </c>
      <c r="F87" s="179" t="s">
        <v>126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P88+P90</f>
        <v>0</v>
      </c>
      <c r="Q87" s="184"/>
      <c r="R87" s="185">
        <f>R88+R90</f>
        <v>0</v>
      </c>
      <c r="S87" s="184"/>
      <c r="T87" s="186">
        <f>T88+T90</f>
        <v>0</v>
      </c>
      <c r="AR87" s="187" t="s">
        <v>81</v>
      </c>
      <c r="AT87" s="188" t="s">
        <v>72</v>
      </c>
      <c r="AU87" s="188" t="s">
        <v>73</v>
      </c>
      <c r="AY87" s="187" t="s">
        <v>127</v>
      </c>
      <c r="BK87" s="189">
        <f>BK88+BK90</f>
        <v>0</v>
      </c>
    </row>
    <row r="88" spans="2:65" s="10" customFormat="1" ht="19.899999999999999" customHeight="1">
      <c r="B88" s="176"/>
      <c r="C88" s="177"/>
      <c r="D88" s="178" t="s">
        <v>72</v>
      </c>
      <c r="E88" s="190" t="s">
        <v>128</v>
      </c>
      <c r="F88" s="190" t="s">
        <v>129</v>
      </c>
      <c r="G88" s="177"/>
      <c r="H88" s="177"/>
      <c r="I88" s="180"/>
      <c r="J88" s="191">
        <f>BK88</f>
        <v>0</v>
      </c>
      <c r="K88" s="177"/>
      <c r="L88" s="182"/>
      <c r="M88" s="183"/>
      <c r="N88" s="184"/>
      <c r="O88" s="184"/>
      <c r="P88" s="185">
        <f>P89</f>
        <v>0</v>
      </c>
      <c r="Q88" s="184"/>
      <c r="R88" s="185">
        <f>R89</f>
        <v>0</v>
      </c>
      <c r="S88" s="184"/>
      <c r="T88" s="186">
        <f>T89</f>
        <v>0</v>
      </c>
      <c r="AR88" s="187" t="s">
        <v>81</v>
      </c>
      <c r="AT88" s="188" t="s">
        <v>72</v>
      </c>
      <c r="AU88" s="188" t="s">
        <v>81</v>
      </c>
      <c r="AY88" s="187" t="s">
        <v>127</v>
      </c>
      <c r="BK88" s="189">
        <f>BK89</f>
        <v>0</v>
      </c>
    </row>
    <row r="89" spans="2:65" s="1" customFormat="1" ht="25.5" customHeight="1">
      <c r="B89" s="41"/>
      <c r="C89" s="192" t="s">
        <v>81</v>
      </c>
      <c r="D89" s="192" t="s">
        <v>130</v>
      </c>
      <c r="E89" s="193" t="s">
        <v>131</v>
      </c>
      <c r="F89" s="194" t="s">
        <v>132</v>
      </c>
      <c r="G89" s="195" t="s">
        <v>133</v>
      </c>
      <c r="H89" s="196">
        <v>40</v>
      </c>
      <c r="I89" s="197"/>
      <c r="J89" s="198">
        <f>ROUND(I89*H89,2)</f>
        <v>0</v>
      </c>
      <c r="K89" s="194" t="s">
        <v>134</v>
      </c>
      <c r="L89" s="61"/>
      <c r="M89" s="199" t="s">
        <v>23</v>
      </c>
      <c r="N89" s="200" t="s">
        <v>44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135</v>
      </c>
      <c r="AT89" s="24" t="s">
        <v>130</v>
      </c>
      <c r="AU89" s="24" t="s">
        <v>83</v>
      </c>
      <c r="AY89" s="24" t="s">
        <v>127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81</v>
      </c>
      <c r="BK89" s="203">
        <f>ROUND(I89*H89,2)</f>
        <v>0</v>
      </c>
      <c r="BL89" s="24" t="s">
        <v>135</v>
      </c>
      <c r="BM89" s="24" t="s">
        <v>136</v>
      </c>
    </row>
    <row r="90" spans="2:65" s="10" customFormat="1" ht="29.85" customHeight="1">
      <c r="B90" s="176"/>
      <c r="C90" s="177"/>
      <c r="D90" s="178" t="s">
        <v>72</v>
      </c>
      <c r="E90" s="190" t="s">
        <v>137</v>
      </c>
      <c r="F90" s="190" t="s">
        <v>138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SUM(P91:P97)</f>
        <v>0</v>
      </c>
      <c r="Q90" s="184"/>
      <c r="R90" s="185">
        <f>SUM(R91:R97)</f>
        <v>0</v>
      </c>
      <c r="S90" s="184"/>
      <c r="T90" s="186">
        <f>SUM(T91:T97)</f>
        <v>0</v>
      </c>
      <c r="AR90" s="187" t="s">
        <v>81</v>
      </c>
      <c r="AT90" s="188" t="s">
        <v>72</v>
      </c>
      <c r="AU90" s="188" t="s">
        <v>81</v>
      </c>
      <c r="AY90" s="187" t="s">
        <v>127</v>
      </c>
      <c r="BK90" s="189">
        <f>SUM(BK91:BK97)</f>
        <v>0</v>
      </c>
    </row>
    <row r="91" spans="2:65" s="1" customFormat="1" ht="25.5" customHeight="1">
      <c r="B91" s="41"/>
      <c r="C91" s="192" t="s">
        <v>83</v>
      </c>
      <c r="D91" s="192" t="s">
        <v>130</v>
      </c>
      <c r="E91" s="193" t="s">
        <v>139</v>
      </c>
      <c r="F91" s="194" t="s">
        <v>140</v>
      </c>
      <c r="G91" s="195" t="s">
        <v>141</v>
      </c>
      <c r="H91" s="196">
        <v>5.5380000000000003</v>
      </c>
      <c r="I91" s="197"/>
      <c r="J91" s="198">
        <f>ROUND(I91*H91,2)</f>
        <v>0</v>
      </c>
      <c r="K91" s="194" t="s">
        <v>134</v>
      </c>
      <c r="L91" s="61"/>
      <c r="M91" s="199" t="s">
        <v>23</v>
      </c>
      <c r="N91" s="200" t="s">
        <v>44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135</v>
      </c>
      <c r="AT91" s="24" t="s">
        <v>130</v>
      </c>
      <c r="AU91" s="24" t="s">
        <v>83</v>
      </c>
      <c r="AY91" s="24" t="s">
        <v>127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81</v>
      </c>
      <c r="BK91" s="203">
        <f>ROUND(I91*H91,2)</f>
        <v>0</v>
      </c>
      <c r="BL91" s="24" t="s">
        <v>135</v>
      </c>
      <c r="BM91" s="24" t="s">
        <v>142</v>
      </c>
    </row>
    <row r="92" spans="2:65" s="1" customFormat="1" ht="25.5" customHeight="1">
      <c r="B92" s="41"/>
      <c r="C92" s="192" t="s">
        <v>143</v>
      </c>
      <c r="D92" s="192" t="s">
        <v>130</v>
      </c>
      <c r="E92" s="193" t="s">
        <v>144</v>
      </c>
      <c r="F92" s="194" t="s">
        <v>145</v>
      </c>
      <c r="G92" s="195" t="s">
        <v>141</v>
      </c>
      <c r="H92" s="196">
        <v>5.5380000000000003</v>
      </c>
      <c r="I92" s="197"/>
      <c r="J92" s="198">
        <f>ROUND(I92*H92,2)</f>
        <v>0</v>
      </c>
      <c r="K92" s="194" t="s">
        <v>134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135</v>
      </c>
      <c r="AT92" s="24" t="s">
        <v>130</v>
      </c>
      <c r="AU92" s="24" t="s">
        <v>83</v>
      </c>
      <c r="AY92" s="24" t="s">
        <v>127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81</v>
      </c>
      <c r="BK92" s="203">
        <f>ROUND(I92*H92,2)</f>
        <v>0</v>
      </c>
      <c r="BL92" s="24" t="s">
        <v>135</v>
      </c>
      <c r="BM92" s="24" t="s">
        <v>146</v>
      </c>
    </row>
    <row r="93" spans="2:65" s="1" customFormat="1" ht="25.5" customHeight="1">
      <c r="B93" s="41"/>
      <c r="C93" s="192" t="s">
        <v>135</v>
      </c>
      <c r="D93" s="192" t="s">
        <v>130</v>
      </c>
      <c r="E93" s="193" t="s">
        <v>147</v>
      </c>
      <c r="F93" s="194" t="s">
        <v>148</v>
      </c>
      <c r="G93" s="195" t="s">
        <v>141</v>
      </c>
      <c r="H93" s="196">
        <v>49.841999999999999</v>
      </c>
      <c r="I93" s="197"/>
      <c r="J93" s="198">
        <f>ROUND(I93*H93,2)</f>
        <v>0</v>
      </c>
      <c r="K93" s="194" t="s">
        <v>134</v>
      </c>
      <c r="L93" s="61"/>
      <c r="M93" s="199" t="s">
        <v>23</v>
      </c>
      <c r="N93" s="200" t="s">
        <v>44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135</v>
      </c>
      <c r="AT93" s="24" t="s">
        <v>130</v>
      </c>
      <c r="AU93" s="24" t="s">
        <v>83</v>
      </c>
      <c r="AY93" s="24" t="s">
        <v>127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81</v>
      </c>
      <c r="BK93" s="203">
        <f>ROUND(I93*H93,2)</f>
        <v>0</v>
      </c>
      <c r="BL93" s="24" t="s">
        <v>135</v>
      </c>
      <c r="BM93" s="24" t="s">
        <v>149</v>
      </c>
    </row>
    <row r="94" spans="2:65" s="11" customFormat="1" ht="13.5">
      <c r="B94" s="204"/>
      <c r="C94" s="205"/>
      <c r="D94" s="206" t="s">
        <v>150</v>
      </c>
      <c r="E94" s="207" t="s">
        <v>23</v>
      </c>
      <c r="F94" s="208" t="s">
        <v>151</v>
      </c>
      <c r="G94" s="205"/>
      <c r="H94" s="209">
        <v>49.841999999999999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150</v>
      </c>
      <c r="AU94" s="215" t="s">
        <v>83</v>
      </c>
      <c r="AV94" s="11" t="s">
        <v>83</v>
      </c>
      <c r="AW94" s="11" t="s">
        <v>36</v>
      </c>
      <c r="AX94" s="11" t="s">
        <v>73</v>
      </c>
      <c r="AY94" s="215" t="s">
        <v>127</v>
      </c>
    </row>
    <row r="95" spans="2:65" s="12" customFormat="1" ht="13.5">
      <c r="B95" s="216"/>
      <c r="C95" s="217"/>
      <c r="D95" s="206" t="s">
        <v>150</v>
      </c>
      <c r="E95" s="218" t="s">
        <v>23</v>
      </c>
      <c r="F95" s="219" t="s">
        <v>152</v>
      </c>
      <c r="G95" s="217"/>
      <c r="H95" s="220">
        <v>49.841999999999999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150</v>
      </c>
      <c r="AU95" s="226" t="s">
        <v>83</v>
      </c>
      <c r="AV95" s="12" t="s">
        <v>135</v>
      </c>
      <c r="AW95" s="12" t="s">
        <v>36</v>
      </c>
      <c r="AX95" s="12" t="s">
        <v>81</v>
      </c>
      <c r="AY95" s="226" t="s">
        <v>127</v>
      </c>
    </row>
    <row r="96" spans="2:65" s="1" customFormat="1" ht="25.5" customHeight="1">
      <c r="B96" s="41"/>
      <c r="C96" s="192" t="s">
        <v>153</v>
      </c>
      <c r="D96" s="192" t="s">
        <v>130</v>
      </c>
      <c r="E96" s="193" t="s">
        <v>154</v>
      </c>
      <c r="F96" s="194" t="s">
        <v>155</v>
      </c>
      <c r="G96" s="195" t="s">
        <v>141</v>
      </c>
      <c r="H96" s="196">
        <v>4.9489999999999998</v>
      </c>
      <c r="I96" s="197"/>
      <c r="J96" s="198">
        <f>ROUND(I96*H96,2)</f>
        <v>0</v>
      </c>
      <c r="K96" s="194" t="s">
        <v>134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135</v>
      </c>
      <c r="AT96" s="24" t="s">
        <v>130</v>
      </c>
      <c r="AU96" s="24" t="s">
        <v>83</v>
      </c>
      <c r="AY96" s="24" t="s">
        <v>127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81</v>
      </c>
      <c r="BK96" s="203">
        <f>ROUND(I96*H96,2)</f>
        <v>0</v>
      </c>
      <c r="BL96" s="24" t="s">
        <v>135</v>
      </c>
      <c r="BM96" s="24" t="s">
        <v>156</v>
      </c>
    </row>
    <row r="97" spans="2:65" s="1" customFormat="1" ht="38.25" customHeight="1">
      <c r="B97" s="41"/>
      <c r="C97" s="192" t="s">
        <v>157</v>
      </c>
      <c r="D97" s="192" t="s">
        <v>130</v>
      </c>
      <c r="E97" s="193" t="s">
        <v>158</v>
      </c>
      <c r="F97" s="194" t="s">
        <v>159</v>
      </c>
      <c r="G97" s="195" t="s">
        <v>141</v>
      </c>
      <c r="H97" s="196">
        <v>0.58899999999999997</v>
      </c>
      <c r="I97" s="197"/>
      <c r="J97" s="198">
        <f>ROUND(I97*H97,2)</f>
        <v>0</v>
      </c>
      <c r="K97" s="194" t="s">
        <v>134</v>
      </c>
      <c r="L97" s="61"/>
      <c r="M97" s="199" t="s">
        <v>23</v>
      </c>
      <c r="N97" s="200" t="s">
        <v>44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135</v>
      </c>
      <c r="AT97" s="24" t="s">
        <v>130</v>
      </c>
      <c r="AU97" s="24" t="s">
        <v>83</v>
      </c>
      <c r="AY97" s="24" t="s">
        <v>127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81</v>
      </c>
      <c r="BK97" s="203">
        <f>ROUND(I97*H97,2)</f>
        <v>0</v>
      </c>
      <c r="BL97" s="24" t="s">
        <v>135</v>
      </c>
      <c r="BM97" s="24" t="s">
        <v>160</v>
      </c>
    </row>
    <row r="98" spans="2:65" s="10" customFormat="1" ht="37.35" customHeight="1">
      <c r="B98" s="176"/>
      <c r="C98" s="177"/>
      <c r="D98" s="178" t="s">
        <v>72</v>
      </c>
      <c r="E98" s="179" t="s">
        <v>161</v>
      </c>
      <c r="F98" s="179" t="s">
        <v>162</v>
      </c>
      <c r="G98" s="177"/>
      <c r="H98" s="177"/>
      <c r="I98" s="180"/>
      <c r="J98" s="181">
        <f>BK98</f>
        <v>0</v>
      </c>
      <c r="K98" s="177"/>
      <c r="L98" s="182"/>
      <c r="M98" s="183"/>
      <c r="N98" s="184"/>
      <c r="O98" s="184"/>
      <c r="P98" s="185">
        <f>P99+P224+P256+P265+P267+P274</f>
        <v>0</v>
      </c>
      <c r="Q98" s="184"/>
      <c r="R98" s="185">
        <f>R99+R224+R256+R265+R267+R274</f>
        <v>19.159055819999999</v>
      </c>
      <c r="S98" s="184"/>
      <c r="T98" s="186">
        <f>T99+T224+T256+T265+T267+T274</f>
        <v>5.5381719999999994</v>
      </c>
      <c r="AR98" s="187" t="s">
        <v>83</v>
      </c>
      <c r="AT98" s="188" t="s">
        <v>72</v>
      </c>
      <c r="AU98" s="188" t="s">
        <v>73</v>
      </c>
      <c r="AY98" s="187" t="s">
        <v>127</v>
      </c>
      <c r="BK98" s="189">
        <f>BK99+BK224+BK256+BK265+BK267+BK274</f>
        <v>0</v>
      </c>
    </row>
    <row r="99" spans="2:65" s="10" customFormat="1" ht="19.899999999999999" customHeight="1">
      <c r="B99" s="176"/>
      <c r="C99" s="177"/>
      <c r="D99" s="178" t="s">
        <v>72</v>
      </c>
      <c r="E99" s="190" t="s">
        <v>163</v>
      </c>
      <c r="F99" s="190" t="s">
        <v>164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SUM(P100:P223)</f>
        <v>0</v>
      </c>
      <c r="Q99" s="184"/>
      <c r="R99" s="185">
        <f>SUM(R100:R223)</f>
        <v>10.97460132</v>
      </c>
      <c r="S99" s="184"/>
      <c r="T99" s="186">
        <f>SUM(T100:T223)</f>
        <v>4.9493039999999997</v>
      </c>
      <c r="AR99" s="187" t="s">
        <v>83</v>
      </c>
      <c r="AT99" s="188" t="s">
        <v>72</v>
      </c>
      <c r="AU99" s="188" t="s">
        <v>81</v>
      </c>
      <c r="AY99" s="187" t="s">
        <v>127</v>
      </c>
      <c r="BK99" s="189">
        <f>SUM(BK100:BK223)</f>
        <v>0</v>
      </c>
    </row>
    <row r="100" spans="2:65" s="1" customFormat="1" ht="16.5" customHeight="1">
      <c r="B100" s="41"/>
      <c r="C100" s="192" t="s">
        <v>165</v>
      </c>
      <c r="D100" s="192" t="s">
        <v>130</v>
      </c>
      <c r="E100" s="193" t="s">
        <v>166</v>
      </c>
      <c r="F100" s="194" t="s">
        <v>167</v>
      </c>
      <c r="G100" s="195" t="s">
        <v>168</v>
      </c>
      <c r="H100" s="196">
        <v>190.25399999999999</v>
      </c>
      <c r="I100" s="197"/>
      <c r="J100" s="198">
        <f>ROUND(I100*H100,2)</f>
        <v>0</v>
      </c>
      <c r="K100" s="194" t="s">
        <v>134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6.0000000000000001E-3</v>
      </c>
      <c r="T100" s="202">
        <f>S100*H100</f>
        <v>1.141524</v>
      </c>
      <c r="AR100" s="24" t="s">
        <v>169</v>
      </c>
      <c r="AT100" s="24" t="s">
        <v>130</v>
      </c>
      <c r="AU100" s="24" t="s">
        <v>83</v>
      </c>
      <c r="AY100" s="24" t="s">
        <v>127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81</v>
      </c>
      <c r="BK100" s="203">
        <f>ROUND(I100*H100,2)</f>
        <v>0</v>
      </c>
      <c r="BL100" s="24" t="s">
        <v>169</v>
      </c>
      <c r="BM100" s="24" t="s">
        <v>170</v>
      </c>
    </row>
    <row r="101" spans="2:65" s="13" customFormat="1" ht="13.5">
      <c r="B101" s="227"/>
      <c r="C101" s="228"/>
      <c r="D101" s="206" t="s">
        <v>150</v>
      </c>
      <c r="E101" s="229" t="s">
        <v>23</v>
      </c>
      <c r="F101" s="230" t="s">
        <v>171</v>
      </c>
      <c r="G101" s="228"/>
      <c r="H101" s="229" t="s">
        <v>23</v>
      </c>
      <c r="I101" s="231"/>
      <c r="J101" s="228"/>
      <c r="K101" s="228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150</v>
      </c>
      <c r="AU101" s="236" t="s">
        <v>83</v>
      </c>
      <c r="AV101" s="13" t="s">
        <v>81</v>
      </c>
      <c r="AW101" s="13" t="s">
        <v>36</v>
      </c>
      <c r="AX101" s="13" t="s">
        <v>73</v>
      </c>
      <c r="AY101" s="236" t="s">
        <v>127</v>
      </c>
    </row>
    <row r="102" spans="2:65" s="11" customFormat="1" ht="13.5">
      <c r="B102" s="204"/>
      <c r="C102" s="205"/>
      <c r="D102" s="206" t="s">
        <v>150</v>
      </c>
      <c r="E102" s="207" t="s">
        <v>23</v>
      </c>
      <c r="F102" s="208" t="s">
        <v>172</v>
      </c>
      <c r="G102" s="205"/>
      <c r="H102" s="209">
        <v>951.27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150</v>
      </c>
      <c r="AU102" s="215" t="s">
        <v>83</v>
      </c>
      <c r="AV102" s="11" t="s">
        <v>83</v>
      </c>
      <c r="AW102" s="11" t="s">
        <v>36</v>
      </c>
      <c r="AX102" s="11" t="s">
        <v>73</v>
      </c>
      <c r="AY102" s="215" t="s">
        <v>127</v>
      </c>
    </row>
    <row r="103" spans="2:65" s="12" customFormat="1" ht="13.5">
      <c r="B103" s="216"/>
      <c r="C103" s="217"/>
      <c r="D103" s="206" t="s">
        <v>150</v>
      </c>
      <c r="E103" s="218" t="s">
        <v>23</v>
      </c>
      <c r="F103" s="219" t="s">
        <v>152</v>
      </c>
      <c r="G103" s="217"/>
      <c r="H103" s="220">
        <v>951.27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150</v>
      </c>
      <c r="AU103" s="226" t="s">
        <v>83</v>
      </c>
      <c r="AV103" s="12" t="s">
        <v>135</v>
      </c>
      <c r="AW103" s="12" t="s">
        <v>36</v>
      </c>
      <c r="AX103" s="12" t="s">
        <v>73</v>
      </c>
      <c r="AY103" s="226" t="s">
        <v>127</v>
      </c>
    </row>
    <row r="104" spans="2:65" s="11" customFormat="1" ht="13.5">
      <c r="B104" s="204"/>
      <c r="C104" s="205"/>
      <c r="D104" s="206" t="s">
        <v>150</v>
      </c>
      <c r="E104" s="207" t="s">
        <v>23</v>
      </c>
      <c r="F104" s="208" t="s">
        <v>173</v>
      </c>
      <c r="G104" s="205"/>
      <c r="H104" s="209">
        <v>190.25399999999999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150</v>
      </c>
      <c r="AU104" s="215" t="s">
        <v>83</v>
      </c>
      <c r="AV104" s="11" t="s">
        <v>83</v>
      </c>
      <c r="AW104" s="11" t="s">
        <v>36</v>
      </c>
      <c r="AX104" s="11" t="s">
        <v>81</v>
      </c>
      <c r="AY104" s="215" t="s">
        <v>127</v>
      </c>
    </row>
    <row r="105" spans="2:65" s="1" customFormat="1" ht="16.5" customHeight="1">
      <c r="B105" s="41"/>
      <c r="C105" s="192" t="s">
        <v>174</v>
      </c>
      <c r="D105" s="192" t="s">
        <v>130</v>
      </c>
      <c r="E105" s="193" t="s">
        <v>175</v>
      </c>
      <c r="F105" s="194" t="s">
        <v>176</v>
      </c>
      <c r="G105" s="195" t="s">
        <v>168</v>
      </c>
      <c r="H105" s="196">
        <v>190.25399999999999</v>
      </c>
      <c r="I105" s="197"/>
      <c r="J105" s="198">
        <f>ROUND(I105*H105,2)</f>
        <v>0</v>
      </c>
      <c r="K105" s="194" t="s">
        <v>134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0.01</v>
      </c>
      <c r="T105" s="202">
        <f>S105*H105</f>
        <v>1.9025399999999999</v>
      </c>
      <c r="AR105" s="24" t="s">
        <v>169</v>
      </c>
      <c r="AT105" s="24" t="s">
        <v>130</v>
      </c>
      <c r="AU105" s="24" t="s">
        <v>83</v>
      </c>
      <c r="AY105" s="24" t="s">
        <v>127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81</v>
      </c>
      <c r="BK105" s="203">
        <f>ROUND(I105*H105,2)</f>
        <v>0</v>
      </c>
      <c r="BL105" s="24" t="s">
        <v>169</v>
      </c>
      <c r="BM105" s="24" t="s">
        <v>177</v>
      </c>
    </row>
    <row r="106" spans="2:65" s="11" customFormat="1" ht="13.5">
      <c r="B106" s="204"/>
      <c r="C106" s="205"/>
      <c r="D106" s="206" t="s">
        <v>150</v>
      </c>
      <c r="E106" s="207" t="s">
        <v>23</v>
      </c>
      <c r="F106" s="208" t="s">
        <v>178</v>
      </c>
      <c r="G106" s="205"/>
      <c r="H106" s="209">
        <v>190.25399999999999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150</v>
      </c>
      <c r="AU106" s="215" t="s">
        <v>83</v>
      </c>
      <c r="AV106" s="11" t="s">
        <v>83</v>
      </c>
      <c r="AW106" s="11" t="s">
        <v>36</v>
      </c>
      <c r="AX106" s="11" t="s">
        <v>73</v>
      </c>
      <c r="AY106" s="215" t="s">
        <v>127</v>
      </c>
    </row>
    <row r="107" spans="2:65" s="12" customFormat="1" ht="13.5">
      <c r="B107" s="216"/>
      <c r="C107" s="217"/>
      <c r="D107" s="206" t="s">
        <v>150</v>
      </c>
      <c r="E107" s="218" t="s">
        <v>23</v>
      </c>
      <c r="F107" s="219" t="s">
        <v>152</v>
      </c>
      <c r="G107" s="217"/>
      <c r="H107" s="220">
        <v>190.25399999999999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150</v>
      </c>
      <c r="AU107" s="226" t="s">
        <v>83</v>
      </c>
      <c r="AV107" s="12" t="s">
        <v>135</v>
      </c>
      <c r="AW107" s="12" t="s">
        <v>36</v>
      </c>
      <c r="AX107" s="12" t="s">
        <v>81</v>
      </c>
      <c r="AY107" s="226" t="s">
        <v>127</v>
      </c>
    </row>
    <row r="108" spans="2:65" s="1" customFormat="1" ht="25.5" customHeight="1">
      <c r="B108" s="41"/>
      <c r="C108" s="192" t="s">
        <v>128</v>
      </c>
      <c r="D108" s="192" t="s">
        <v>130</v>
      </c>
      <c r="E108" s="193" t="s">
        <v>179</v>
      </c>
      <c r="F108" s="194" t="s">
        <v>180</v>
      </c>
      <c r="G108" s="195" t="s">
        <v>168</v>
      </c>
      <c r="H108" s="196">
        <v>951.27</v>
      </c>
      <c r="I108" s="197"/>
      <c r="J108" s="198">
        <f>ROUND(I108*H108,2)</f>
        <v>0</v>
      </c>
      <c r="K108" s="194" t="s">
        <v>134</v>
      </c>
      <c r="L108" s="61"/>
      <c r="M108" s="199" t="s">
        <v>23</v>
      </c>
      <c r="N108" s="200" t="s">
        <v>44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2E-3</v>
      </c>
      <c r="T108" s="202">
        <f>S108*H108</f>
        <v>1.9025399999999999</v>
      </c>
      <c r="AR108" s="24" t="s">
        <v>169</v>
      </c>
      <c r="AT108" s="24" t="s">
        <v>130</v>
      </c>
      <c r="AU108" s="24" t="s">
        <v>83</v>
      </c>
      <c r="AY108" s="24" t="s">
        <v>127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81</v>
      </c>
      <c r="BK108" s="203">
        <f>ROUND(I108*H108,2)</f>
        <v>0</v>
      </c>
      <c r="BL108" s="24" t="s">
        <v>169</v>
      </c>
      <c r="BM108" s="24" t="s">
        <v>181</v>
      </c>
    </row>
    <row r="109" spans="2:65" s="11" customFormat="1" ht="13.5">
      <c r="B109" s="204"/>
      <c r="C109" s="205"/>
      <c r="D109" s="206" t="s">
        <v>150</v>
      </c>
      <c r="E109" s="207" t="s">
        <v>23</v>
      </c>
      <c r="F109" s="208" t="s">
        <v>172</v>
      </c>
      <c r="G109" s="205"/>
      <c r="H109" s="209">
        <v>951.27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150</v>
      </c>
      <c r="AU109" s="215" t="s">
        <v>83</v>
      </c>
      <c r="AV109" s="11" t="s">
        <v>83</v>
      </c>
      <c r="AW109" s="11" t="s">
        <v>36</v>
      </c>
      <c r="AX109" s="11" t="s">
        <v>73</v>
      </c>
      <c r="AY109" s="215" t="s">
        <v>127</v>
      </c>
    </row>
    <row r="110" spans="2:65" s="12" customFormat="1" ht="13.5">
      <c r="B110" s="216"/>
      <c r="C110" s="217"/>
      <c r="D110" s="206" t="s">
        <v>150</v>
      </c>
      <c r="E110" s="218" t="s">
        <v>23</v>
      </c>
      <c r="F110" s="219" t="s">
        <v>152</v>
      </c>
      <c r="G110" s="217"/>
      <c r="H110" s="220">
        <v>951.27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150</v>
      </c>
      <c r="AU110" s="226" t="s">
        <v>83</v>
      </c>
      <c r="AV110" s="12" t="s">
        <v>135</v>
      </c>
      <c r="AW110" s="12" t="s">
        <v>36</v>
      </c>
      <c r="AX110" s="12" t="s">
        <v>81</v>
      </c>
      <c r="AY110" s="226" t="s">
        <v>127</v>
      </c>
    </row>
    <row r="111" spans="2:65" s="1" customFormat="1" ht="16.5" customHeight="1">
      <c r="B111" s="41"/>
      <c r="C111" s="192" t="s">
        <v>182</v>
      </c>
      <c r="D111" s="192" t="s">
        <v>130</v>
      </c>
      <c r="E111" s="193" t="s">
        <v>183</v>
      </c>
      <c r="F111" s="194" t="s">
        <v>184</v>
      </c>
      <c r="G111" s="195" t="s">
        <v>185</v>
      </c>
      <c r="H111" s="196">
        <v>9</v>
      </c>
      <c r="I111" s="197"/>
      <c r="J111" s="198">
        <f>ROUND(I111*H111,2)</f>
        <v>0</v>
      </c>
      <c r="K111" s="194" t="s">
        <v>134</v>
      </c>
      <c r="L111" s="61"/>
      <c r="M111" s="199" t="s">
        <v>23</v>
      </c>
      <c r="N111" s="200" t="s">
        <v>44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2.9999999999999997E-4</v>
      </c>
      <c r="T111" s="202">
        <f>S111*H111</f>
        <v>2.6999999999999997E-3</v>
      </c>
      <c r="AR111" s="24" t="s">
        <v>169</v>
      </c>
      <c r="AT111" s="24" t="s">
        <v>130</v>
      </c>
      <c r="AU111" s="24" t="s">
        <v>83</v>
      </c>
      <c r="AY111" s="24" t="s">
        <v>127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81</v>
      </c>
      <c r="BK111" s="203">
        <f>ROUND(I111*H111,2)</f>
        <v>0</v>
      </c>
      <c r="BL111" s="24" t="s">
        <v>169</v>
      </c>
      <c r="BM111" s="24" t="s">
        <v>186</v>
      </c>
    </row>
    <row r="112" spans="2:65" s="1" customFormat="1" ht="25.5" customHeight="1">
      <c r="B112" s="41"/>
      <c r="C112" s="192" t="s">
        <v>187</v>
      </c>
      <c r="D112" s="192" t="s">
        <v>130</v>
      </c>
      <c r="E112" s="193" t="s">
        <v>188</v>
      </c>
      <c r="F112" s="194" t="s">
        <v>189</v>
      </c>
      <c r="G112" s="195" t="s">
        <v>168</v>
      </c>
      <c r="H112" s="196">
        <v>951.27</v>
      </c>
      <c r="I112" s="197"/>
      <c r="J112" s="198">
        <f>ROUND(I112*H112,2)</f>
        <v>0</v>
      </c>
      <c r="K112" s="194" t="s">
        <v>134</v>
      </c>
      <c r="L112" s="61"/>
      <c r="M112" s="199" t="s">
        <v>23</v>
      </c>
      <c r="N112" s="200" t="s">
        <v>44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169</v>
      </c>
      <c r="AT112" s="24" t="s">
        <v>130</v>
      </c>
      <c r="AU112" s="24" t="s">
        <v>83</v>
      </c>
      <c r="AY112" s="24" t="s">
        <v>127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81</v>
      </c>
      <c r="BK112" s="203">
        <f>ROUND(I112*H112,2)</f>
        <v>0</v>
      </c>
      <c r="BL112" s="24" t="s">
        <v>169</v>
      </c>
      <c r="BM112" s="24" t="s">
        <v>190</v>
      </c>
    </row>
    <row r="113" spans="2:65" s="11" customFormat="1" ht="13.5">
      <c r="B113" s="204"/>
      <c r="C113" s="205"/>
      <c r="D113" s="206" t="s">
        <v>150</v>
      </c>
      <c r="E113" s="207" t="s">
        <v>23</v>
      </c>
      <c r="F113" s="208" t="s">
        <v>172</v>
      </c>
      <c r="G113" s="205"/>
      <c r="H113" s="209">
        <v>951.27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150</v>
      </c>
      <c r="AU113" s="215" t="s">
        <v>83</v>
      </c>
      <c r="AV113" s="11" t="s">
        <v>83</v>
      </c>
      <c r="AW113" s="11" t="s">
        <v>36</v>
      </c>
      <c r="AX113" s="11" t="s">
        <v>73</v>
      </c>
      <c r="AY113" s="215" t="s">
        <v>127</v>
      </c>
    </row>
    <row r="114" spans="2:65" s="12" customFormat="1" ht="13.5">
      <c r="B114" s="216"/>
      <c r="C114" s="217"/>
      <c r="D114" s="206" t="s">
        <v>150</v>
      </c>
      <c r="E114" s="218" t="s">
        <v>23</v>
      </c>
      <c r="F114" s="219" t="s">
        <v>152</v>
      </c>
      <c r="G114" s="217"/>
      <c r="H114" s="220">
        <v>951.27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150</v>
      </c>
      <c r="AU114" s="226" t="s">
        <v>83</v>
      </c>
      <c r="AV114" s="12" t="s">
        <v>135</v>
      </c>
      <c r="AW114" s="12" t="s">
        <v>36</v>
      </c>
      <c r="AX114" s="12" t="s">
        <v>81</v>
      </c>
      <c r="AY114" s="226" t="s">
        <v>127</v>
      </c>
    </row>
    <row r="115" spans="2:65" s="1" customFormat="1" ht="16.5" customHeight="1">
      <c r="B115" s="41"/>
      <c r="C115" s="237" t="s">
        <v>191</v>
      </c>
      <c r="D115" s="237" t="s">
        <v>192</v>
      </c>
      <c r="E115" s="238" t="s">
        <v>193</v>
      </c>
      <c r="F115" s="239" t="s">
        <v>194</v>
      </c>
      <c r="G115" s="240" t="s">
        <v>141</v>
      </c>
      <c r="H115" s="241">
        <v>0.28499999999999998</v>
      </c>
      <c r="I115" s="242"/>
      <c r="J115" s="243">
        <f>ROUND(I115*H115,2)</f>
        <v>0</v>
      </c>
      <c r="K115" s="239" t="s">
        <v>134</v>
      </c>
      <c r="L115" s="244"/>
      <c r="M115" s="245" t="s">
        <v>23</v>
      </c>
      <c r="N115" s="246" t="s">
        <v>44</v>
      </c>
      <c r="O115" s="42"/>
      <c r="P115" s="201">
        <f>O115*H115</f>
        <v>0</v>
      </c>
      <c r="Q115" s="201">
        <v>1</v>
      </c>
      <c r="R115" s="201">
        <f>Q115*H115</f>
        <v>0.28499999999999998</v>
      </c>
      <c r="S115" s="201">
        <v>0</v>
      </c>
      <c r="T115" s="202">
        <f>S115*H115</f>
        <v>0</v>
      </c>
      <c r="AR115" s="24" t="s">
        <v>195</v>
      </c>
      <c r="AT115" s="24" t="s">
        <v>192</v>
      </c>
      <c r="AU115" s="24" t="s">
        <v>83</v>
      </c>
      <c r="AY115" s="24" t="s">
        <v>127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81</v>
      </c>
      <c r="BK115" s="203">
        <f>ROUND(I115*H115,2)</f>
        <v>0</v>
      </c>
      <c r="BL115" s="24" t="s">
        <v>169</v>
      </c>
      <c r="BM115" s="24" t="s">
        <v>196</v>
      </c>
    </row>
    <row r="116" spans="2:65" s="11" customFormat="1" ht="13.5">
      <c r="B116" s="204"/>
      <c r="C116" s="205"/>
      <c r="D116" s="206" t="s">
        <v>150</v>
      </c>
      <c r="E116" s="205"/>
      <c r="F116" s="208" t="s">
        <v>197</v>
      </c>
      <c r="G116" s="205"/>
      <c r="H116" s="209">
        <v>0.28499999999999998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150</v>
      </c>
      <c r="AU116" s="215" t="s">
        <v>83</v>
      </c>
      <c r="AV116" s="11" t="s">
        <v>83</v>
      </c>
      <c r="AW116" s="11" t="s">
        <v>6</v>
      </c>
      <c r="AX116" s="11" t="s">
        <v>81</v>
      </c>
      <c r="AY116" s="215" t="s">
        <v>127</v>
      </c>
    </row>
    <row r="117" spans="2:65" s="1" customFormat="1" ht="25.5" customHeight="1">
      <c r="B117" s="41"/>
      <c r="C117" s="192" t="s">
        <v>198</v>
      </c>
      <c r="D117" s="192" t="s">
        <v>130</v>
      </c>
      <c r="E117" s="193" t="s">
        <v>199</v>
      </c>
      <c r="F117" s="194" t="s">
        <v>200</v>
      </c>
      <c r="G117" s="195" t="s">
        <v>168</v>
      </c>
      <c r="H117" s="196">
        <v>951.27</v>
      </c>
      <c r="I117" s="197"/>
      <c r="J117" s="198">
        <f>ROUND(I117*H117,2)</f>
        <v>0</v>
      </c>
      <c r="K117" s="194" t="s">
        <v>134</v>
      </c>
      <c r="L117" s="61"/>
      <c r="M117" s="199" t="s">
        <v>23</v>
      </c>
      <c r="N117" s="200" t="s">
        <v>44</v>
      </c>
      <c r="O117" s="42"/>
      <c r="P117" s="201">
        <f>O117*H117</f>
        <v>0</v>
      </c>
      <c r="Q117" s="201">
        <v>3.6000000000000002E-4</v>
      </c>
      <c r="R117" s="201">
        <f>Q117*H117</f>
        <v>0.34245720000000002</v>
      </c>
      <c r="S117" s="201">
        <v>0</v>
      </c>
      <c r="T117" s="202">
        <f>S117*H117</f>
        <v>0</v>
      </c>
      <c r="AR117" s="24" t="s">
        <v>169</v>
      </c>
      <c r="AT117" s="24" t="s">
        <v>130</v>
      </c>
      <c r="AU117" s="24" t="s">
        <v>83</v>
      </c>
      <c r="AY117" s="24" t="s">
        <v>127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81</v>
      </c>
      <c r="BK117" s="203">
        <f>ROUND(I117*H117,2)</f>
        <v>0</v>
      </c>
      <c r="BL117" s="24" t="s">
        <v>169</v>
      </c>
      <c r="BM117" s="24" t="s">
        <v>201</v>
      </c>
    </row>
    <row r="118" spans="2:65" s="11" customFormat="1" ht="13.5">
      <c r="B118" s="204"/>
      <c r="C118" s="205"/>
      <c r="D118" s="206" t="s">
        <v>150</v>
      </c>
      <c r="E118" s="207" t="s">
        <v>23</v>
      </c>
      <c r="F118" s="208" t="s">
        <v>172</v>
      </c>
      <c r="G118" s="205"/>
      <c r="H118" s="209">
        <v>951.27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150</v>
      </c>
      <c r="AU118" s="215" t="s">
        <v>83</v>
      </c>
      <c r="AV118" s="11" t="s">
        <v>83</v>
      </c>
      <c r="AW118" s="11" t="s">
        <v>36</v>
      </c>
      <c r="AX118" s="11" t="s">
        <v>73</v>
      </c>
      <c r="AY118" s="215" t="s">
        <v>127</v>
      </c>
    </row>
    <row r="119" spans="2:65" s="12" customFormat="1" ht="13.5">
      <c r="B119" s="216"/>
      <c r="C119" s="217"/>
      <c r="D119" s="206" t="s">
        <v>150</v>
      </c>
      <c r="E119" s="218" t="s">
        <v>23</v>
      </c>
      <c r="F119" s="219" t="s">
        <v>152</v>
      </c>
      <c r="G119" s="217"/>
      <c r="H119" s="220">
        <v>951.27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150</v>
      </c>
      <c r="AU119" s="226" t="s">
        <v>83</v>
      </c>
      <c r="AV119" s="12" t="s">
        <v>135</v>
      </c>
      <c r="AW119" s="12" t="s">
        <v>36</v>
      </c>
      <c r="AX119" s="12" t="s">
        <v>81</v>
      </c>
      <c r="AY119" s="226" t="s">
        <v>127</v>
      </c>
    </row>
    <row r="120" spans="2:65" s="1" customFormat="1" ht="25.5" customHeight="1">
      <c r="B120" s="41"/>
      <c r="C120" s="237" t="s">
        <v>202</v>
      </c>
      <c r="D120" s="237" t="s">
        <v>192</v>
      </c>
      <c r="E120" s="238" t="s">
        <v>203</v>
      </c>
      <c r="F120" s="239" t="s">
        <v>204</v>
      </c>
      <c r="G120" s="240" t="s">
        <v>168</v>
      </c>
      <c r="H120" s="241">
        <v>1093.961</v>
      </c>
      <c r="I120" s="242"/>
      <c r="J120" s="243">
        <f>ROUND(I120*H120,2)</f>
        <v>0</v>
      </c>
      <c r="K120" s="239" t="s">
        <v>134</v>
      </c>
      <c r="L120" s="244"/>
      <c r="M120" s="245" t="s">
        <v>23</v>
      </c>
      <c r="N120" s="246" t="s">
        <v>44</v>
      </c>
      <c r="O120" s="42"/>
      <c r="P120" s="201">
        <f>O120*H120</f>
        <v>0</v>
      </c>
      <c r="Q120" s="201">
        <v>4.4999999999999997E-3</v>
      </c>
      <c r="R120" s="201">
        <f>Q120*H120</f>
        <v>4.9228244999999999</v>
      </c>
      <c r="S120" s="201">
        <v>0</v>
      </c>
      <c r="T120" s="202">
        <f>S120*H120</f>
        <v>0</v>
      </c>
      <c r="AR120" s="24" t="s">
        <v>195</v>
      </c>
      <c r="AT120" s="24" t="s">
        <v>192</v>
      </c>
      <c r="AU120" s="24" t="s">
        <v>83</v>
      </c>
      <c r="AY120" s="24" t="s">
        <v>127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81</v>
      </c>
      <c r="BK120" s="203">
        <f>ROUND(I120*H120,2)</f>
        <v>0</v>
      </c>
      <c r="BL120" s="24" t="s">
        <v>169</v>
      </c>
      <c r="BM120" s="24" t="s">
        <v>205</v>
      </c>
    </row>
    <row r="121" spans="2:65" s="11" customFormat="1" ht="13.5">
      <c r="B121" s="204"/>
      <c r="C121" s="205"/>
      <c r="D121" s="206" t="s">
        <v>150</v>
      </c>
      <c r="E121" s="205"/>
      <c r="F121" s="208" t="s">
        <v>206</v>
      </c>
      <c r="G121" s="205"/>
      <c r="H121" s="209">
        <v>1093.961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150</v>
      </c>
      <c r="AU121" s="215" t="s">
        <v>83</v>
      </c>
      <c r="AV121" s="11" t="s">
        <v>83</v>
      </c>
      <c r="AW121" s="11" t="s">
        <v>6</v>
      </c>
      <c r="AX121" s="11" t="s">
        <v>81</v>
      </c>
      <c r="AY121" s="215" t="s">
        <v>127</v>
      </c>
    </row>
    <row r="122" spans="2:65" s="1" customFormat="1" ht="38.25" customHeight="1">
      <c r="B122" s="41"/>
      <c r="C122" s="192" t="s">
        <v>10</v>
      </c>
      <c r="D122" s="192" t="s">
        <v>130</v>
      </c>
      <c r="E122" s="193" t="s">
        <v>207</v>
      </c>
      <c r="F122" s="194" t="s">
        <v>208</v>
      </c>
      <c r="G122" s="195" t="s">
        <v>185</v>
      </c>
      <c r="H122" s="196">
        <v>9</v>
      </c>
      <c r="I122" s="197"/>
      <c r="J122" s="198">
        <f>ROUND(I122*H122,2)</f>
        <v>0</v>
      </c>
      <c r="K122" s="194" t="s">
        <v>134</v>
      </c>
      <c r="L122" s="61"/>
      <c r="M122" s="199" t="s">
        <v>23</v>
      </c>
      <c r="N122" s="200" t="s">
        <v>44</v>
      </c>
      <c r="O122" s="42"/>
      <c r="P122" s="201">
        <f>O122*H122</f>
        <v>0</v>
      </c>
      <c r="Q122" s="201">
        <v>7.4999999999999997E-3</v>
      </c>
      <c r="R122" s="201">
        <f>Q122*H122</f>
        <v>6.7500000000000004E-2</v>
      </c>
      <c r="S122" s="201">
        <v>0</v>
      </c>
      <c r="T122" s="202">
        <f>S122*H122</f>
        <v>0</v>
      </c>
      <c r="AR122" s="24" t="s">
        <v>169</v>
      </c>
      <c r="AT122" s="24" t="s">
        <v>130</v>
      </c>
      <c r="AU122" s="24" t="s">
        <v>83</v>
      </c>
      <c r="AY122" s="24" t="s">
        <v>127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81</v>
      </c>
      <c r="BK122" s="203">
        <f>ROUND(I122*H122,2)</f>
        <v>0</v>
      </c>
      <c r="BL122" s="24" t="s">
        <v>169</v>
      </c>
      <c r="BM122" s="24" t="s">
        <v>209</v>
      </c>
    </row>
    <row r="123" spans="2:65" s="1" customFormat="1" ht="16.5" customHeight="1">
      <c r="B123" s="41"/>
      <c r="C123" s="237" t="s">
        <v>169</v>
      </c>
      <c r="D123" s="237" t="s">
        <v>192</v>
      </c>
      <c r="E123" s="238" t="s">
        <v>210</v>
      </c>
      <c r="F123" s="239" t="s">
        <v>211</v>
      </c>
      <c r="G123" s="240" t="s">
        <v>185</v>
      </c>
      <c r="H123" s="241">
        <v>9</v>
      </c>
      <c r="I123" s="242"/>
      <c r="J123" s="243">
        <f>ROUND(I123*H123,2)</f>
        <v>0</v>
      </c>
      <c r="K123" s="239" t="s">
        <v>23</v>
      </c>
      <c r="L123" s="244"/>
      <c r="M123" s="245" t="s">
        <v>23</v>
      </c>
      <c r="N123" s="246" t="s">
        <v>44</v>
      </c>
      <c r="O123" s="42"/>
      <c r="P123" s="201">
        <f>O123*H123</f>
        <v>0</v>
      </c>
      <c r="Q123" s="201">
        <v>2.0000000000000001E-4</v>
      </c>
      <c r="R123" s="201">
        <f>Q123*H123</f>
        <v>1.8000000000000002E-3</v>
      </c>
      <c r="S123" s="201">
        <v>0</v>
      </c>
      <c r="T123" s="202">
        <f>S123*H123</f>
        <v>0</v>
      </c>
      <c r="AR123" s="24" t="s">
        <v>195</v>
      </c>
      <c r="AT123" s="24" t="s">
        <v>192</v>
      </c>
      <c r="AU123" s="24" t="s">
        <v>83</v>
      </c>
      <c r="AY123" s="24" t="s">
        <v>127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81</v>
      </c>
      <c r="BK123" s="203">
        <f>ROUND(I123*H123,2)</f>
        <v>0</v>
      </c>
      <c r="BL123" s="24" t="s">
        <v>169</v>
      </c>
      <c r="BM123" s="24" t="s">
        <v>212</v>
      </c>
    </row>
    <row r="124" spans="2:65" s="1" customFormat="1" ht="27">
      <c r="B124" s="41"/>
      <c r="C124" s="63"/>
      <c r="D124" s="206" t="s">
        <v>213</v>
      </c>
      <c r="E124" s="63"/>
      <c r="F124" s="247" t="s">
        <v>214</v>
      </c>
      <c r="G124" s="63"/>
      <c r="H124" s="63"/>
      <c r="I124" s="163"/>
      <c r="J124" s="63"/>
      <c r="K124" s="63"/>
      <c r="L124" s="61"/>
      <c r="M124" s="248"/>
      <c r="N124" s="42"/>
      <c r="O124" s="42"/>
      <c r="P124" s="42"/>
      <c r="Q124" s="42"/>
      <c r="R124" s="42"/>
      <c r="S124" s="42"/>
      <c r="T124" s="78"/>
      <c r="AT124" s="24" t="s">
        <v>213</v>
      </c>
      <c r="AU124" s="24" t="s">
        <v>83</v>
      </c>
    </row>
    <row r="125" spans="2:65" s="1" customFormat="1" ht="51" customHeight="1">
      <c r="B125" s="41"/>
      <c r="C125" s="192" t="s">
        <v>215</v>
      </c>
      <c r="D125" s="192" t="s">
        <v>130</v>
      </c>
      <c r="E125" s="193" t="s">
        <v>216</v>
      </c>
      <c r="F125" s="194" t="s">
        <v>217</v>
      </c>
      <c r="G125" s="195" t="s">
        <v>185</v>
      </c>
      <c r="H125" s="196">
        <v>12</v>
      </c>
      <c r="I125" s="197"/>
      <c r="J125" s="198">
        <f>ROUND(I125*H125,2)</f>
        <v>0</v>
      </c>
      <c r="K125" s="194" t="s">
        <v>134</v>
      </c>
      <c r="L125" s="61"/>
      <c r="M125" s="199" t="s">
        <v>23</v>
      </c>
      <c r="N125" s="200" t="s">
        <v>44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169</v>
      </c>
      <c r="AT125" s="24" t="s">
        <v>130</v>
      </c>
      <c r="AU125" s="24" t="s">
        <v>83</v>
      </c>
      <c r="AY125" s="24" t="s">
        <v>127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81</v>
      </c>
      <c r="BK125" s="203">
        <f>ROUND(I125*H125,2)</f>
        <v>0</v>
      </c>
      <c r="BL125" s="24" t="s">
        <v>169</v>
      </c>
      <c r="BM125" s="24" t="s">
        <v>218</v>
      </c>
    </row>
    <row r="126" spans="2:65" s="1" customFormat="1" ht="16.5" customHeight="1">
      <c r="B126" s="41"/>
      <c r="C126" s="237" t="s">
        <v>219</v>
      </c>
      <c r="D126" s="237" t="s">
        <v>192</v>
      </c>
      <c r="E126" s="238" t="s">
        <v>220</v>
      </c>
      <c r="F126" s="239" t="s">
        <v>221</v>
      </c>
      <c r="G126" s="240" t="s">
        <v>185</v>
      </c>
      <c r="H126" s="241">
        <v>10</v>
      </c>
      <c r="I126" s="242"/>
      <c r="J126" s="243">
        <f>ROUND(I126*H126,2)</f>
        <v>0</v>
      </c>
      <c r="K126" s="239" t="s">
        <v>134</v>
      </c>
      <c r="L126" s="244"/>
      <c r="M126" s="245" t="s">
        <v>23</v>
      </c>
      <c r="N126" s="246" t="s">
        <v>44</v>
      </c>
      <c r="O126" s="42"/>
      <c r="P126" s="201">
        <f>O126*H126</f>
        <v>0</v>
      </c>
      <c r="Q126" s="201">
        <v>2.0000000000000001E-4</v>
      </c>
      <c r="R126" s="201">
        <f>Q126*H126</f>
        <v>2E-3</v>
      </c>
      <c r="S126" s="201">
        <v>0</v>
      </c>
      <c r="T126" s="202">
        <f>S126*H126</f>
        <v>0</v>
      </c>
      <c r="AR126" s="24" t="s">
        <v>195</v>
      </c>
      <c r="AT126" s="24" t="s">
        <v>192</v>
      </c>
      <c r="AU126" s="24" t="s">
        <v>83</v>
      </c>
      <c r="AY126" s="24" t="s">
        <v>127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81</v>
      </c>
      <c r="BK126" s="203">
        <f>ROUND(I126*H126,2)</f>
        <v>0</v>
      </c>
      <c r="BL126" s="24" t="s">
        <v>169</v>
      </c>
      <c r="BM126" s="24" t="s">
        <v>222</v>
      </c>
    </row>
    <row r="127" spans="2:65" s="1" customFormat="1" ht="16.5" customHeight="1">
      <c r="B127" s="41"/>
      <c r="C127" s="237" t="s">
        <v>223</v>
      </c>
      <c r="D127" s="237" t="s">
        <v>192</v>
      </c>
      <c r="E127" s="238" t="s">
        <v>224</v>
      </c>
      <c r="F127" s="239" t="s">
        <v>225</v>
      </c>
      <c r="G127" s="240" t="s">
        <v>185</v>
      </c>
      <c r="H127" s="241">
        <v>2</v>
      </c>
      <c r="I127" s="242"/>
      <c r="J127" s="243">
        <f>ROUND(I127*H127,2)</f>
        <v>0</v>
      </c>
      <c r="K127" s="239" t="s">
        <v>134</v>
      </c>
      <c r="L127" s="244"/>
      <c r="M127" s="245" t="s">
        <v>23</v>
      </c>
      <c r="N127" s="246" t="s">
        <v>44</v>
      </c>
      <c r="O127" s="42"/>
      <c r="P127" s="201">
        <f>O127*H127</f>
        <v>0</v>
      </c>
      <c r="Q127" s="201">
        <v>2.0000000000000001E-4</v>
      </c>
      <c r="R127" s="201">
        <f>Q127*H127</f>
        <v>4.0000000000000002E-4</v>
      </c>
      <c r="S127" s="201">
        <v>0</v>
      </c>
      <c r="T127" s="202">
        <f>S127*H127</f>
        <v>0</v>
      </c>
      <c r="AR127" s="24" t="s">
        <v>195</v>
      </c>
      <c r="AT127" s="24" t="s">
        <v>192</v>
      </c>
      <c r="AU127" s="24" t="s">
        <v>83</v>
      </c>
      <c r="AY127" s="24" t="s">
        <v>127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81</v>
      </c>
      <c r="BK127" s="203">
        <f>ROUND(I127*H127,2)</f>
        <v>0</v>
      </c>
      <c r="BL127" s="24" t="s">
        <v>169</v>
      </c>
      <c r="BM127" s="24" t="s">
        <v>226</v>
      </c>
    </row>
    <row r="128" spans="2:65" s="1" customFormat="1" ht="25.5" customHeight="1">
      <c r="B128" s="41"/>
      <c r="C128" s="192" t="s">
        <v>227</v>
      </c>
      <c r="D128" s="192" t="s">
        <v>130</v>
      </c>
      <c r="E128" s="193" t="s">
        <v>228</v>
      </c>
      <c r="F128" s="194" t="s">
        <v>229</v>
      </c>
      <c r="G128" s="195" t="s">
        <v>230</v>
      </c>
      <c r="H128" s="196">
        <v>216.6</v>
      </c>
      <c r="I128" s="197"/>
      <c r="J128" s="198">
        <f>ROUND(I128*H128,2)</f>
        <v>0</v>
      </c>
      <c r="K128" s="194" t="s">
        <v>134</v>
      </c>
      <c r="L128" s="61"/>
      <c r="M128" s="199" t="s">
        <v>23</v>
      </c>
      <c r="N128" s="200" t="s">
        <v>44</v>
      </c>
      <c r="O128" s="42"/>
      <c r="P128" s="201">
        <f>O128*H128</f>
        <v>0</v>
      </c>
      <c r="Q128" s="201">
        <v>5.9999999999999995E-4</v>
      </c>
      <c r="R128" s="201">
        <f>Q128*H128</f>
        <v>0.12995999999999999</v>
      </c>
      <c r="S128" s="201">
        <v>0</v>
      </c>
      <c r="T128" s="202">
        <f>S128*H128</f>
        <v>0</v>
      </c>
      <c r="AR128" s="24" t="s">
        <v>169</v>
      </c>
      <c r="AT128" s="24" t="s">
        <v>130</v>
      </c>
      <c r="AU128" s="24" t="s">
        <v>83</v>
      </c>
      <c r="AY128" s="24" t="s">
        <v>127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81</v>
      </c>
      <c r="BK128" s="203">
        <f>ROUND(I128*H128,2)</f>
        <v>0</v>
      </c>
      <c r="BL128" s="24" t="s">
        <v>169</v>
      </c>
      <c r="BM128" s="24" t="s">
        <v>231</v>
      </c>
    </row>
    <row r="129" spans="2:65" s="11" customFormat="1" ht="13.5">
      <c r="B129" s="204"/>
      <c r="C129" s="205"/>
      <c r="D129" s="206" t="s">
        <v>150</v>
      </c>
      <c r="E129" s="207" t="s">
        <v>23</v>
      </c>
      <c r="F129" s="208" t="s">
        <v>232</v>
      </c>
      <c r="G129" s="205"/>
      <c r="H129" s="209">
        <v>118.6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150</v>
      </c>
      <c r="AU129" s="215" t="s">
        <v>83</v>
      </c>
      <c r="AV129" s="11" t="s">
        <v>83</v>
      </c>
      <c r="AW129" s="11" t="s">
        <v>36</v>
      </c>
      <c r="AX129" s="11" t="s">
        <v>73</v>
      </c>
      <c r="AY129" s="215" t="s">
        <v>127</v>
      </c>
    </row>
    <row r="130" spans="2:65" s="11" customFormat="1" ht="13.5">
      <c r="B130" s="204"/>
      <c r="C130" s="205"/>
      <c r="D130" s="206" t="s">
        <v>150</v>
      </c>
      <c r="E130" s="207" t="s">
        <v>23</v>
      </c>
      <c r="F130" s="208" t="s">
        <v>233</v>
      </c>
      <c r="G130" s="205"/>
      <c r="H130" s="209">
        <v>98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150</v>
      </c>
      <c r="AU130" s="215" t="s">
        <v>83</v>
      </c>
      <c r="AV130" s="11" t="s">
        <v>83</v>
      </c>
      <c r="AW130" s="11" t="s">
        <v>36</v>
      </c>
      <c r="AX130" s="11" t="s">
        <v>73</v>
      </c>
      <c r="AY130" s="215" t="s">
        <v>127</v>
      </c>
    </row>
    <row r="131" spans="2:65" s="12" customFormat="1" ht="13.5">
      <c r="B131" s="216"/>
      <c r="C131" s="217"/>
      <c r="D131" s="206" t="s">
        <v>150</v>
      </c>
      <c r="E131" s="218" t="s">
        <v>23</v>
      </c>
      <c r="F131" s="219" t="s">
        <v>152</v>
      </c>
      <c r="G131" s="217"/>
      <c r="H131" s="220">
        <v>216.6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150</v>
      </c>
      <c r="AU131" s="226" t="s">
        <v>83</v>
      </c>
      <c r="AV131" s="12" t="s">
        <v>135</v>
      </c>
      <c r="AW131" s="12" t="s">
        <v>36</v>
      </c>
      <c r="AX131" s="12" t="s">
        <v>81</v>
      </c>
      <c r="AY131" s="226" t="s">
        <v>127</v>
      </c>
    </row>
    <row r="132" spans="2:65" s="1" customFormat="1" ht="25.5" customHeight="1">
      <c r="B132" s="41"/>
      <c r="C132" s="192" t="s">
        <v>9</v>
      </c>
      <c r="D132" s="192" t="s">
        <v>130</v>
      </c>
      <c r="E132" s="193" t="s">
        <v>234</v>
      </c>
      <c r="F132" s="194" t="s">
        <v>235</v>
      </c>
      <c r="G132" s="195" t="s">
        <v>230</v>
      </c>
      <c r="H132" s="196">
        <v>217.94</v>
      </c>
      <c r="I132" s="197"/>
      <c r="J132" s="198">
        <f>ROUND(I132*H132,2)</f>
        <v>0</v>
      </c>
      <c r="K132" s="194" t="s">
        <v>134</v>
      </c>
      <c r="L132" s="61"/>
      <c r="M132" s="199" t="s">
        <v>23</v>
      </c>
      <c r="N132" s="200" t="s">
        <v>44</v>
      </c>
      <c r="O132" s="42"/>
      <c r="P132" s="201">
        <f>O132*H132</f>
        <v>0</v>
      </c>
      <c r="Q132" s="201">
        <v>5.9999999999999995E-4</v>
      </c>
      <c r="R132" s="201">
        <f>Q132*H132</f>
        <v>0.13076399999999999</v>
      </c>
      <c r="S132" s="201">
        <v>0</v>
      </c>
      <c r="T132" s="202">
        <f>S132*H132</f>
        <v>0</v>
      </c>
      <c r="AR132" s="24" t="s">
        <v>169</v>
      </c>
      <c r="AT132" s="24" t="s">
        <v>130</v>
      </c>
      <c r="AU132" s="24" t="s">
        <v>83</v>
      </c>
      <c r="AY132" s="24" t="s">
        <v>127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81</v>
      </c>
      <c r="BK132" s="203">
        <f>ROUND(I132*H132,2)</f>
        <v>0</v>
      </c>
      <c r="BL132" s="24" t="s">
        <v>169</v>
      </c>
      <c r="BM132" s="24" t="s">
        <v>236</v>
      </c>
    </row>
    <row r="133" spans="2:65" s="11" customFormat="1" ht="13.5">
      <c r="B133" s="204"/>
      <c r="C133" s="205"/>
      <c r="D133" s="206" t="s">
        <v>150</v>
      </c>
      <c r="E133" s="207" t="s">
        <v>23</v>
      </c>
      <c r="F133" s="208" t="s">
        <v>232</v>
      </c>
      <c r="G133" s="205"/>
      <c r="H133" s="209">
        <v>118.6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150</v>
      </c>
      <c r="AU133" s="215" t="s">
        <v>83</v>
      </c>
      <c r="AV133" s="11" t="s">
        <v>83</v>
      </c>
      <c r="AW133" s="11" t="s">
        <v>36</v>
      </c>
      <c r="AX133" s="11" t="s">
        <v>73</v>
      </c>
      <c r="AY133" s="215" t="s">
        <v>127</v>
      </c>
    </row>
    <row r="134" spans="2:65" s="11" customFormat="1" ht="13.5">
      <c r="B134" s="204"/>
      <c r="C134" s="205"/>
      <c r="D134" s="206" t="s">
        <v>150</v>
      </c>
      <c r="E134" s="207" t="s">
        <v>23</v>
      </c>
      <c r="F134" s="208" t="s">
        <v>233</v>
      </c>
      <c r="G134" s="205"/>
      <c r="H134" s="209">
        <v>98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150</v>
      </c>
      <c r="AU134" s="215" t="s">
        <v>83</v>
      </c>
      <c r="AV134" s="11" t="s">
        <v>83</v>
      </c>
      <c r="AW134" s="11" t="s">
        <v>36</v>
      </c>
      <c r="AX134" s="11" t="s">
        <v>73</v>
      </c>
      <c r="AY134" s="215" t="s">
        <v>127</v>
      </c>
    </row>
    <row r="135" spans="2:65" s="11" customFormat="1" ht="13.5">
      <c r="B135" s="204"/>
      <c r="C135" s="205"/>
      <c r="D135" s="206" t="s">
        <v>150</v>
      </c>
      <c r="E135" s="207" t="s">
        <v>23</v>
      </c>
      <c r="F135" s="208" t="s">
        <v>237</v>
      </c>
      <c r="G135" s="205"/>
      <c r="H135" s="209">
        <v>1.34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150</v>
      </c>
      <c r="AU135" s="215" t="s">
        <v>83</v>
      </c>
      <c r="AV135" s="11" t="s">
        <v>83</v>
      </c>
      <c r="AW135" s="11" t="s">
        <v>36</v>
      </c>
      <c r="AX135" s="11" t="s">
        <v>73</v>
      </c>
      <c r="AY135" s="215" t="s">
        <v>127</v>
      </c>
    </row>
    <row r="136" spans="2:65" s="12" customFormat="1" ht="13.5">
      <c r="B136" s="216"/>
      <c r="C136" s="217"/>
      <c r="D136" s="206" t="s">
        <v>150</v>
      </c>
      <c r="E136" s="218" t="s">
        <v>23</v>
      </c>
      <c r="F136" s="219" t="s">
        <v>152</v>
      </c>
      <c r="G136" s="217"/>
      <c r="H136" s="220">
        <v>217.94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150</v>
      </c>
      <c r="AU136" s="226" t="s">
        <v>83</v>
      </c>
      <c r="AV136" s="12" t="s">
        <v>135</v>
      </c>
      <c r="AW136" s="12" t="s">
        <v>36</v>
      </c>
      <c r="AX136" s="12" t="s">
        <v>81</v>
      </c>
      <c r="AY136" s="226" t="s">
        <v>127</v>
      </c>
    </row>
    <row r="137" spans="2:65" s="1" customFormat="1" ht="25.5" customHeight="1">
      <c r="B137" s="41"/>
      <c r="C137" s="192" t="s">
        <v>238</v>
      </c>
      <c r="D137" s="192" t="s">
        <v>130</v>
      </c>
      <c r="E137" s="193" t="s">
        <v>239</v>
      </c>
      <c r="F137" s="194" t="s">
        <v>240</v>
      </c>
      <c r="G137" s="195" t="s">
        <v>230</v>
      </c>
      <c r="H137" s="196">
        <v>209.3</v>
      </c>
      <c r="I137" s="197"/>
      <c r="J137" s="198">
        <f>ROUND(I137*H137,2)</f>
        <v>0</v>
      </c>
      <c r="K137" s="194" t="s">
        <v>134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1.6199999999999999E-3</v>
      </c>
      <c r="R137" s="201">
        <f>Q137*H137</f>
        <v>0.33906599999999998</v>
      </c>
      <c r="S137" s="201">
        <v>0</v>
      </c>
      <c r="T137" s="202">
        <f>S137*H137</f>
        <v>0</v>
      </c>
      <c r="AR137" s="24" t="s">
        <v>169</v>
      </c>
      <c r="AT137" s="24" t="s">
        <v>130</v>
      </c>
      <c r="AU137" s="24" t="s">
        <v>83</v>
      </c>
      <c r="AY137" s="24" t="s">
        <v>127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81</v>
      </c>
      <c r="BK137" s="203">
        <f>ROUND(I137*H137,2)</f>
        <v>0</v>
      </c>
      <c r="BL137" s="24" t="s">
        <v>169</v>
      </c>
      <c r="BM137" s="24" t="s">
        <v>241</v>
      </c>
    </row>
    <row r="138" spans="2:65" s="11" customFormat="1" ht="13.5">
      <c r="B138" s="204"/>
      <c r="C138" s="205"/>
      <c r="D138" s="206" t="s">
        <v>150</v>
      </c>
      <c r="E138" s="207" t="s">
        <v>23</v>
      </c>
      <c r="F138" s="208" t="s">
        <v>242</v>
      </c>
      <c r="G138" s="205"/>
      <c r="H138" s="209">
        <v>198.2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150</v>
      </c>
      <c r="AU138" s="215" t="s">
        <v>83</v>
      </c>
      <c r="AV138" s="11" t="s">
        <v>83</v>
      </c>
      <c r="AW138" s="11" t="s">
        <v>36</v>
      </c>
      <c r="AX138" s="11" t="s">
        <v>73</v>
      </c>
      <c r="AY138" s="215" t="s">
        <v>127</v>
      </c>
    </row>
    <row r="139" spans="2:65" s="11" customFormat="1" ht="13.5">
      <c r="B139" s="204"/>
      <c r="C139" s="205"/>
      <c r="D139" s="206" t="s">
        <v>150</v>
      </c>
      <c r="E139" s="207" t="s">
        <v>23</v>
      </c>
      <c r="F139" s="208" t="s">
        <v>243</v>
      </c>
      <c r="G139" s="205"/>
      <c r="H139" s="209">
        <v>11.1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150</v>
      </c>
      <c r="AU139" s="215" t="s">
        <v>83</v>
      </c>
      <c r="AV139" s="11" t="s">
        <v>83</v>
      </c>
      <c r="AW139" s="11" t="s">
        <v>36</v>
      </c>
      <c r="AX139" s="11" t="s">
        <v>73</v>
      </c>
      <c r="AY139" s="215" t="s">
        <v>127</v>
      </c>
    </row>
    <row r="140" spans="2:65" s="12" customFormat="1" ht="13.5">
      <c r="B140" s="216"/>
      <c r="C140" s="217"/>
      <c r="D140" s="206" t="s">
        <v>150</v>
      </c>
      <c r="E140" s="218" t="s">
        <v>23</v>
      </c>
      <c r="F140" s="219" t="s">
        <v>152</v>
      </c>
      <c r="G140" s="217"/>
      <c r="H140" s="220">
        <v>209.3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150</v>
      </c>
      <c r="AU140" s="226" t="s">
        <v>83</v>
      </c>
      <c r="AV140" s="12" t="s">
        <v>135</v>
      </c>
      <c r="AW140" s="12" t="s">
        <v>36</v>
      </c>
      <c r="AX140" s="12" t="s">
        <v>81</v>
      </c>
      <c r="AY140" s="226" t="s">
        <v>127</v>
      </c>
    </row>
    <row r="141" spans="2:65" s="1" customFormat="1" ht="51" customHeight="1">
      <c r="B141" s="41"/>
      <c r="C141" s="192" t="s">
        <v>244</v>
      </c>
      <c r="D141" s="192" t="s">
        <v>130</v>
      </c>
      <c r="E141" s="193" t="s">
        <v>245</v>
      </c>
      <c r="F141" s="194" t="s">
        <v>246</v>
      </c>
      <c r="G141" s="195" t="s">
        <v>168</v>
      </c>
      <c r="H141" s="196">
        <v>591.28</v>
      </c>
      <c r="I141" s="197"/>
      <c r="J141" s="198">
        <f>ROUND(I141*H141,2)</f>
        <v>0</v>
      </c>
      <c r="K141" s="194" t="s">
        <v>134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1.1E-4</v>
      </c>
      <c r="R141" s="201">
        <f>Q141*H141</f>
        <v>6.5040799999999996E-2</v>
      </c>
      <c r="S141" s="201">
        <v>0</v>
      </c>
      <c r="T141" s="202">
        <f>S141*H141</f>
        <v>0</v>
      </c>
      <c r="AR141" s="24" t="s">
        <v>169</v>
      </c>
      <c r="AT141" s="24" t="s">
        <v>130</v>
      </c>
      <c r="AU141" s="24" t="s">
        <v>83</v>
      </c>
      <c r="AY141" s="24" t="s">
        <v>127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81</v>
      </c>
      <c r="BK141" s="203">
        <f>ROUND(I141*H141,2)</f>
        <v>0</v>
      </c>
      <c r="BL141" s="24" t="s">
        <v>169</v>
      </c>
      <c r="BM141" s="24" t="s">
        <v>247</v>
      </c>
    </row>
    <row r="142" spans="2:65" s="11" customFormat="1" ht="13.5">
      <c r="B142" s="204"/>
      <c r="C142" s="205"/>
      <c r="D142" s="206" t="s">
        <v>150</v>
      </c>
      <c r="E142" s="207" t="s">
        <v>23</v>
      </c>
      <c r="F142" s="208" t="s">
        <v>248</v>
      </c>
      <c r="G142" s="205"/>
      <c r="H142" s="209">
        <v>520.02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150</v>
      </c>
      <c r="AU142" s="215" t="s">
        <v>83</v>
      </c>
      <c r="AV142" s="11" t="s">
        <v>83</v>
      </c>
      <c r="AW142" s="11" t="s">
        <v>36</v>
      </c>
      <c r="AX142" s="11" t="s">
        <v>73</v>
      </c>
      <c r="AY142" s="215" t="s">
        <v>127</v>
      </c>
    </row>
    <row r="143" spans="2:65" s="11" customFormat="1" ht="13.5">
      <c r="B143" s="204"/>
      <c r="C143" s="205"/>
      <c r="D143" s="206" t="s">
        <v>150</v>
      </c>
      <c r="E143" s="207" t="s">
        <v>23</v>
      </c>
      <c r="F143" s="208" t="s">
        <v>249</v>
      </c>
      <c r="G143" s="205"/>
      <c r="H143" s="209">
        <v>-200.55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150</v>
      </c>
      <c r="AU143" s="215" t="s">
        <v>83</v>
      </c>
      <c r="AV143" s="11" t="s">
        <v>83</v>
      </c>
      <c r="AW143" s="11" t="s">
        <v>36</v>
      </c>
      <c r="AX143" s="11" t="s">
        <v>73</v>
      </c>
      <c r="AY143" s="215" t="s">
        <v>127</v>
      </c>
    </row>
    <row r="144" spans="2:65" s="11" customFormat="1" ht="13.5">
      <c r="B144" s="204"/>
      <c r="C144" s="205"/>
      <c r="D144" s="206" t="s">
        <v>150</v>
      </c>
      <c r="E144" s="207" t="s">
        <v>23</v>
      </c>
      <c r="F144" s="208" t="s">
        <v>250</v>
      </c>
      <c r="G144" s="205"/>
      <c r="H144" s="209">
        <v>431.25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150</v>
      </c>
      <c r="AU144" s="215" t="s">
        <v>83</v>
      </c>
      <c r="AV144" s="11" t="s">
        <v>83</v>
      </c>
      <c r="AW144" s="11" t="s">
        <v>36</v>
      </c>
      <c r="AX144" s="11" t="s">
        <v>73</v>
      </c>
      <c r="AY144" s="215" t="s">
        <v>127</v>
      </c>
    </row>
    <row r="145" spans="2:65" s="11" customFormat="1" ht="13.5">
      <c r="B145" s="204"/>
      <c r="C145" s="205"/>
      <c r="D145" s="206" t="s">
        <v>150</v>
      </c>
      <c r="E145" s="207" t="s">
        <v>23</v>
      </c>
      <c r="F145" s="208" t="s">
        <v>251</v>
      </c>
      <c r="G145" s="205"/>
      <c r="H145" s="209">
        <v>-159.44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150</v>
      </c>
      <c r="AU145" s="215" t="s">
        <v>83</v>
      </c>
      <c r="AV145" s="11" t="s">
        <v>83</v>
      </c>
      <c r="AW145" s="11" t="s">
        <v>36</v>
      </c>
      <c r="AX145" s="11" t="s">
        <v>73</v>
      </c>
      <c r="AY145" s="215" t="s">
        <v>127</v>
      </c>
    </row>
    <row r="146" spans="2:65" s="12" customFormat="1" ht="13.5">
      <c r="B146" s="216"/>
      <c r="C146" s="217"/>
      <c r="D146" s="206" t="s">
        <v>150</v>
      </c>
      <c r="E146" s="218" t="s">
        <v>23</v>
      </c>
      <c r="F146" s="219" t="s">
        <v>152</v>
      </c>
      <c r="G146" s="217"/>
      <c r="H146" s="220">
        <v>591.28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150</v>
      </c>
      <c r="AU146" s="226" t="s">
        <v>83</v>
      </c>
      <c r="AV146" s="12" t="s">
        <v>135</v>
      </c>
      <c r="AW146" s="12" t="s">
        <v>36</v>
      </c>
      <c r="AX146" s="12" t="s">
        <v>81</v>
      </c>
      <c r="AY146" s="226" t="s">
        <v>127</v>
      </c>
    </row>
    <row r="147" spans="2:65" s="1" customFormat="1" ht="16.5" customHeight="1">
      <c r="B147" s="41"/>
      <c r="C147" s="237" t="s">
        <v>252</v>
      </c>
      <c r="D147" s="237" t="s">
        <v>192</v>
      </c>
      <c r="E147" s="238" t="s">
        <v>253</v>
      </c>
      <c r="F147" s="239" t="s">
        <v>254</v>
      </c>
      <c r="G147" s="240" t="s">
        <v>168</v>
      </c>
      <c r="H147" s="241">
        <v>679.97199999999998</v>
      </c>
      <c r="I147" s="242"/>
      <c r="J147" s="243">
        <f>ROUND(I147*H147,2)</f>
        <v>0</v>
      </c>
      <c r="K147" s="239" t="s">
        <v>134</v>
      </c>
      <c r="L147" s="244"/>
      <c r="M147" s="245" t="s">
        <v>23</v>
      </c>
      <c r="N147" s="246" t="s">
        <v>44</v>
      </c>
      <c r="O147" s="42"/>
      <c r="P147" s="201">
        <f>O147*H147</f>
        <v>0</v>
      </c>
      <c r="Q147" s="201">
        <v>2E-3</v>
      </c>
      <c r="R147" s="201">
        <f>Q147*H147</f>
        <v>1.359944</v>
      </c>
      <c r="S147" s="201">
        <v>0</v>
      </c>
      <c r="T147" s="202">
        <f>S147*H147</f>
        <v>0</v>
      </c>
      <c r="AR147" s="24" t="s">
        <v>195</v>
      </c>
      <c r="AT147" s="24" t="s">
        <v>192</v>
      </c>
      <c r="AU147" s="24" t="s">
        <v>83</v>
      </c>
      <c r="AY147" s="24" t="s">
        <v>127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81</v>
      </c>
      <c r="BK147" s="203">
        <f>ROUND(I147*H147,2)</f>
        <v>0</v>
      </c>
      <c r="BL147" s="24" t="s">
        <v>169</v>
      </c>
      <c r="BM147" s="24" t="s">
        <v>255</v>
      </c>
    </row>
    <row r="148" spans="2:65" s="11" customFormat="1" ht="13.5">
      <c r="B148" s="204"/>
      <c r="C148" s="205"/>
      <c r="D148" s="206" t="s">
        <v>150</v>
      </c>
      <c r="E148" s="205"/>
      <c r="F148" s="208" t="s">
        <v>256</v>
      </c>
      <c r="G148" s="205"/>
      <c r="H148" s="209">
        <v>679.97199999999998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150</v>
      </c>
      <c r="AU148" s="215" t="s">
        <v>83</v>
      </c>
      <c r="AV148" s="11" t="s">
        <v>83</v>
      </c>
      <c r="AW148" s="11" t="s">
        <v>6</v>
      </c>
      <c r="AX148" s="11" t="s">
        <v>81</v>
      </c>
      <c r="AY148" s="215" t="s">
        <v>127</v>
      </c>
    </row>
    <row r="149" spans="2:65" s="1" customFormat="1" ht="51" customHeight="1">
      <c r="B149" s="41"/>
      <c r="C149" s="192" t="s">
        <v>257</v>
      </c>
      <c r="D149" s="192" t="s">
        <v>130</v>
      </c>
      <c r="E149" s="193" t="s">
        <v>258</v>
      </c>
      <c r="F149" s="194" t="s">
        <v>259</v>
      </c>
      <c r="G149" s="195" t="s">
        <v>168</v>
      </c>
      <c r="H149" s="196">
        <v>279.91000000000003</v>
      </c>
      <c r="I149" s="197"/>
      <c r="J149" s="198">
        <f>ROUND(I149*H149,2)</f>
        <v>0</v>
      </c>
      <c r="K149" s="194" t="s">
        <v>134</v>
      </c>
      <c r="L149" s="61"/>
      <c r="M149" s="199" t="s">
        <v>23</v>
      </c>
      <c r="N149" s="200" t="s">
        <v>44</v>
      </c>
      <c r="O149" s="42"/>
      <c r="P149" s="201">
        <f>O149*H149</f>
        <v>0</v>
      </c>
      <c r="Q149" s="201">
        <v>2.2000000000000001E-4</v>
      </c>
      <c r="R149" s="201">
        <f>Q149*H149</f>
        <v>6.1580200000000009E-2</v>
      </c>
      <c r="S149" s="201">
        <v>0</v>
      </c>
      <c r="T149" s="202">
        <f>S149*H149</f>
        <v>0</v>
      </c>
      <c r="AR149" s="24" t="s">
        <v>169</v>
      </c>
      <c r="AT149" s="24" t="s">
        <v>130</v>
      </c>
      <c r="AU149" s="24" t="s">
        <v>83</v>
      </c>
      <c r="AY149" s="24" t="s">
        <v>127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81</v>
      </c>
      <c r="BK149" s="203">
        <f>ROUND(I149*H149,2)</f>
        <v>0</v>
      </c>
      <c r="BL149" s="24" t="s">
        <v>169</v>
      </c>
      <c r="BM149" s="24" t="s">
        <v>260</v>
      </c>
    </row>
    <row r="150" spans="2:65" s="11" customFormat="1" ht="13.5">
      <c r="B150" s="204"/>
      <c r="C150" s="205"/>
      <c r="D150" s="206" t="s">
        <v>150</v>
      </c>
      <c r="E150" s="207" t="s">
        <v>23</v>
      </c>
      <c r="F150" s="208" t="s">
        <v>261</v>
      </c>
      <c r="G150" s="205"/>
      <c r="H150" s="209">
        <v>200.55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150</v>
      </c>
      <c r="AU150" s="215" t="s">
        <v>83</v>
      </c>
      <c r="AV150" s="11" t="s">
        <v>83</v>
      </c>
      <c r="AW150" s="11" t="s">
        <v>36</v>
      </c>
      <c r="AX150" s="11" t="s">
        <v>73</v>
      </c>
      <c r="AY150" s="215" t="s">
        <v>127</v>
      </c>
    </row>
    <row r="151" spans="2:65" s="11" customFormat="1" ht="13.5">
      <c r="B151" s="204"/>
      <c r="C151" s="205"/>
      <c r="D151" s="206" t="s">
        <v>150</v>
      </c>
      <c r="E151" s="207" t="s">
        <v>23</v>
      </c>
      <c r="F151" s="208" t="s">
        <v>262</v>
      </c>
      <c r="G151" s="205"/>
      <c r="H151" s="209">
        <v>-40.24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150</v>
      </c>
      <c r="AU151" s="215" t="s">
        <v>83</v>
      </c>
      <c r="AV151" s="11" t="s">
        <v>83</v>
      </c>
      <c r="AW151" s="11" t="s">
        <v>36</v>
      </c>
      <c r="AX151" s="11" t="s">
        <v>73</v>
      </c>
      <c r="AY151" s="215" t="s">
        <v>127</v>
      </c>
    </row>
    <row r="152" spans="2:65" s="11" customFormat="1" ht="13.5">
      <c r="B152" s="204"/>
      <c r="C152" s="205"/>
      <c r="D152" s="206" t="s">
        <v>150</v>
      </c>
      <c r="E152" s="207" t="s">
        <v>23</v>
      </c>
      <c r="F152" s="208" t="s">
        <v>263</v>
      </c>
      <c r="G152" s="205"/>
      <c r="H152" s="209">
        <v>159.44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150</v>
      </c>
      <c r="AU152" s="215" t="s">
        <v>83</v>
      </c>
      <c r="AV152" s="11" t="s">
        <v>83</v>
      </c>
      <c r="AW152" s="11" t="s">
        <v>36</v>
      </c>
      <c r="AX152" s="11" t="s">
        <v>73</v>
      </c>
      <c r="AY152" s="215" t="s">
        <v>127</v>
      </c>
    </row>
    <row r="153" spans="2:65" s="11" customFormat="1" ht="13.5">
      <c r="B153" s="204"/>
      <c r="C153" s="205"/>
      <c r="D153" s="206" t="s">
        <v>150</v>
      </c>
      <c r="E153" s="207" t="s">
        <v>23</v>
      </c>
      <c r="F153" s="208" t="s">
        <v>264</v>
      </c>
      <c r="G153" s="205"/>
      <c r="H153" s="209">
        <v>-39.840000000000003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150</v>
      </c>
      <c r="AU153" s="215" t="s">
        <v>83</v>
      </c>
      <c r="AV153" s="11" t="s">
        <v>83</v>
      </c>
      <c r="AW153" s="11" t="s">
        <v>36</v>
      </c>
      <c r="AX153" s="11" t="s">
        <v>73</v>
      </c>
      <c r="AY153" s="215" t="s">
        <v>127</v>
      </c>
    </row>
    <row r="154" spans="2:65" s="12" customFormat="1" ht="13.5">
      <c r="B154" s="216"/>
      <c r="C154" s="217"/>
      <c r="D154" s="206" t="s">
        <v>150</v>
      </c>
      <c r="E154" s="218" t="s">
        <v>23</v>
      </c>
      <c r="F154" s="219" t="s">
        <v>152</v>
      </c>
      <c r="G154" s="217"/>
      <c r="H154" s="220">
        <v>279.91000000000003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150</v>
      </c>
      <c r="AU154" s="226" t="s">
        <v>83</v>
      </c>
      <c r="AV154" s="12" t="s">
        <v>135</v>
      </c>
      <c r="AW154" s="12" t="s">
        <v>36</v>
      </c>
      <c r="AX154" s="12" t="s">
        <v>81</v>
      </c>
      <c r="AY154" s="226" t="s">
        <v>127</v>
      </c>
    </row>
    <row r="155" spans="2:65" s="1" customFormat="1" ht="16.5" customHeight="1">
      <c r="B155" s="41"/>
      <c r="C155" s="237" t="s">
        <v>265</v>
      </c>
      <c r="D155" s="237" t="s">
        <v>192</v>
      </c>
      <c r="E155" s="238" t="s">
        <v>253</v>
      </c>
      <c r="F155" s="239" t="s">
        <v>254</v>
      </c>
      <c r="G155" s="240" t="s">
        <v>168</v>
      </c>
      <c r="H155" s="241">
        <v>321.89699999999999</v>
      </c>
      <c r="I155" s="242"/>
      <c r="J155" s="243">
        <f>ROUND(I155*H155,2)</f>
        <v>0</v>
      </c>
      <c r="K155" s="239" t="s">
        <v>134</v>
      </c>
      <c r="L155" s="244"/>
      <c r="M155" s="245" t="s">
        <v>23</v>
      </c>
      <c r="N155" s="246" t="s">
        <v>44</v>
      </c>
      <c r="O155" s="42"/>
      <c r="P155" s="201">
        <f>O155*H155</f>
        <v>0</v>
      </c>
      <c r="Q155" s="201">
        <v>2E-3</v>
      </c>
      <c r="R155" s="201">
        <f>Q155*H155</f>
        <v>0.64379399999999998</v>
      </c>
      <c r="S155" s="201">
        <v>0</v>
      </c>
      <c r="T155" s="202">
        <f>S155*H155</f>
        <v>0</v>
      </c>
      <c r="AR155" s="24" t="s">
        <v>195</v>
      </c>
      <c r="AT155" s="24" t="s">
        <v>192</v>
      </c>
      <c r="AU155" s="24" t="s">
        <v>83</v>
      </c>
      <c r="AY155" s="24" t="s">
        <v>127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81</v>
      </c>
      <c r="BK155" s="203">
        <f>ROUND(I155*H155,2)</f>
        <v>0</v>
      </c>
      <c r="BL155" s="24" t="s">
        <v>169</v>
      </c>
      <c r="BM155" s="24" t="s">
        <v>266</v>
      </c>
    </row>
    <row r="156" spans="2:65" s="11" customFormat="1" ht="13.5">
      <c r="B156" s="204"/>
      <c r="C156" s="205"/>
      <c r="D156" s="206" t="s">
        <v>150</v>
      </c>
      <c r="E156" s="205"/>
      <c r="F156" s="208" t="s">
        <v>267</v>
      </c>
      <c r="G156" s="205"/>
      <c r="H156" s="209">
        <v>321.89699999999999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150</v>
      </c>
      <c r="AU156" s="215" t="s">
        <v>83</v>
      </c>
      <c r="AV156" s="11" t="s">
        <v>83</v>
      </c>
      <c r="AW156" s="11" t="s">
        <v>6</v>
      </c>
      <c r="AX156" s="11" t="s">
        <v>81</v>
      </c>
      <c r="AY156" s="215" t="s">
        <v>127</v>
      </c>
    </row>
    <row r="157" spans="2:65" s="1" customFormat="1" ht="51" customHeight="1">
      <c r="B157" s="41"/>
      <c r="C157" s="192" t="s">
        <v>268</v>
      </c>
      <c r="D157" s="192" t="s">
        <v>130</v>
      </c>
      <c r="E157" s="193" t="s">
        <v>269</v>
      </c>
      <c r="F157" s="194" t="s">
        <v>270</v>
      </c>
      <c r="G157" s="195" t="s">
        <v>168</v>
      </c>
      <c r="H157" s="196">
        <v>80.08</v>
      </c>
      <c r="I157" s="197"/>
      <c r="J157" s="198">
        <f>ROUND(I157*H157,2)</f>
        <v>0</v>
      </c>
      <c r="K157" s="194" t="s">
        <v>134</v>
      </c>
      <c r="L157" s="61"/>
      <c r="M157" s="199" t="s">
        <v>23</v>
      </c>
      <c r="N157" s="200" t="s">
        <v>44</v>
      </c>
      <c r="O157" s="42"/>
      <c r="P157" s="201">
        <f>O157*H157</f>
        <v>0</v>
      </c>
      <c r="Q157" s="201">
        <v>3.3E-4</v>
      </c>
      <c r="R157" s="201">
        <f>Q157*H157</f>
        <v>2.6426399999999999E-2</v>
      </c>
      <c r="S157" s="201">
        <v>0</v>
      </c>
      <c r="T157" s="202">
        <f>S157*H157</f>
        <v>0</v>
      </c>
      <c r="AR157" s="24" t="s">
        <v>169</v>
      </c>
      <c r="AT157" s="24" t="s">
        <v>130</v>
      </c>
      <c r="AU157" s="24" t="s">
        <v>83</v>
      </c>
      <c r="AY157" s="24" t="s">
        <v>127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81</v>
      </c>
      <c r="BK157" s="203">
        <f>ROUND(I157*H157,2)</f>
        <v>0</v>
      </c>
      <c r="BL157" s="24" t="s">
        <v>169</v>
      </c>
      <c r="BM157" s="24" t="s">
        <v>271</v>
      </c>
    </row>
    <row r="158" spans="2:65" s="11" customFormat="1" ht="13.5">
      <c r="B158" s="204"/>
      <c r="C158" s="205"/>
      <c r="D158" s="206" t="s">
        <v>150</v>
      </c>
      <c r="E158" s="207" t="s">
        <v>23</v>
      </c>
      <c r="F158" s="208" t="s">
        <v>272</v>
      </c>
      <c r="G158" s="205"/>
      <c r="H158" s="209">
        <v>40.24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150</v>
      </c>
      <c r="AU158" s="215" t="s">
        <v>83</v>
      </c>
      <c r="AV158" s="11" t="s">
        <v>83</v>
      </c>
      <c r="AW158" s="11" t="s">
        <v>36</v>
      </c>
      <c r="AX158" s="11" t="s">
        <v>73</v>
      </c>
      <c r="AY158" s="215" t="s">
        <v>127</v>
      </c>
    </row>
    <row r="159" spans="2:65" s="11" customFormat="1" ht="13.5">
      <c r="B159" s="204"/>
      <c r="C159" s="205"/>
      <c r="D159" s="206" t="s">
        <v>150</v>
      </c>
      <c r="E159" s="207" t="s">
        <v>23</v>
      </c>
      <c r="F159" s="208" t="s">
        <v>273</v>
      </c>
      <c r="G159" s="205"/>
      <c r="H159" s="209">
        <v>39.840000000000003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150</v>
      </c>
      <c r="AU159" s="215" t="s">
        <v>83</v>
      </c>
      <c r="AV159" s="11" t="s">
        <v>83</v>
      </c>
      <c r="AW159" s="11" t="s">
        <v>36</v>
      </c>
      <c r="AX159" s="11" t="s">
        <v>73</v>
      </c>
      <c r="AY159" s="215" t="s">
        <v>127</v>
      </c>
    </row>
    <row r="160" spans="2:65" s="12" customFormat="1" ht="13.5">
      <c r="B160" s="216"/>
      <c r="C160" s="217"/>
      <c r="D160" s="206" t="s">
        <v>150</v>
      </c>
      <c r="E160" s="218" t="s">
        <v>23</v>
      </c>
      <c r="F160" s="219" t="s">
        <v>152</v>
      </c>
      <c r="G160" s="217"/>
      <c r="H160" s="220">
        <v>80.08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150</v>
      </c>
      <c r="AU160" s="226" t="s">
        <v>83</v>
      </c>
      <c r="AV160" s="12" t="s">
        <v>135</v>
      </c>
      <c r="AW160" s="12" t="s">
        <v>36</v>
      </c>
      <c r="AX160" s="12" t="s">
        <v>81</v>
      </c>
      <c r="AY160" s="226" t="s">
        <v>127</v>
      </c>
    </row>
    <row r="161" spans="2:65" s="1" customFormat="1" ht="16.5" customHeight="1">
      <c r="B161" s="41"/>
      <c r="C161" s="237" t="s">
        <v>274</v>
      </c>
      <c r="D161" s="237" t="s">
        <v>192</v>
      </c>
      <c r="E161" s="238" t="s">
        <v>253</v>
      </c>
      <c r="F161" s="239" t="s">
        <v>254</v>
      </c>
      <c r="G161" s="240" t="s">
        <v>168</v>
      </c>
      <c r="H161" s="241">
        <v>92.091999999999999</v>
      </c>
      <c r="I161" s="242"/>
      <c r="J161" s="243">
        <f>ROUND(I161*H161,2)</f>
        <v>0</v>
      </c>
      <c r="K161" s="239" t="s">
        <v>134</v>
      </c>
      <c r="L161" s="244"/>
      <c r="M161" s="245" t="s">
        <v>23</v>
      </c>
      <c r="N161" s="246" t="s">
        <v>44</v>
      </c>
      <c r="O161" s="42"/>
      <c r="P161" s="201">
        <f>O161*H161</f>
        <v>0</v>
      </c>
      <c r="Q161" s="201">
        <v>2E-3</v>
      </c>
      <c r="R161" s="201">
        <f>Q161*H161</f>
        <v>0.18418400000000001</v>
      </c>
      <c r="S161" s="201">
        <v>0</v>
      </c>
      <c r="T161" s="202">
        <f>S161*H161</f>
        <v>0</v>
      </c>
      <c r="AR161" s="24" t="s">
        <v>195</v>
      </c>
      <c r="AT161" s="24" t="s">
        <v>192</v>
      </c>
      <c r="AU161" s="24" t="s">
        <v>83</v>
      </c>
      <c r="AY161" s="24" t="s">
        <v>127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81</v>
      </c>
      <c r="BK161" s="203">
        <f>ROUND(I161*H161,2)</f>
        <v>0</v>
      </c>
      <c r="BL161" s="24" t="s">
        <v>169</v>
      </c>
      <c r="BM161" s="24" t="s">
        <v>275</v>
      </c>
    </row>
    <row r="162" spans="2:65" s="11" customFormat="1" ht="13.5">
      <c r="B162" s="204"/>
      <c r="C162" s="205"/>
      <c r="D162" s="206" t="s">
        <v>150</v>
      </c>
      <c r="E162" s="205"/>
      <c r="F162" s="208" t="s">
        <v>276</v>
      </c>
      <c r="G162" s="205"/>
      <c r="H162" s="209">
        <v>92.091999999999999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150</v>
      </c>
      <c r="AU162" s="215" t="s">
        <v>83</v>
      </c>
      <c r="AV162" s="11" t="s">
        <v>83</v>
      </c>
      <c r="AW162" s="11" t="s">
        <v>6</v>
      </c>
      <c r="AX162" s="11" t="s">
        <v>81</v>
      </c>
      <c r="AY162" s="215" t="s">
        <v>127</v>
      </c>
    </row>
    <row r="163" spans="2:65" s="1" customFormat="1" ht="38.25" customHeight="1">
      <c r="B163" s="41"/>
      <c r="C163" s="192" t="s">
        <v>277</v>
      </c>
      <c r="D163" s="192" t="s">
        <v>130</v>
      </c>
      <c r="E163" s="193" t="s">
        <v>278</v>
      </c>
      <c r="F163" s="194" t="s">
        <v>279</v>
      </c>
      <c r="G163" s="195" t="s">
        <v>185</v>
      </c>
      <c r="H163" s="196">
        <v>9</v>
      </c>
      <c r="I163" s="197"/>
      <c r="J163" s="198">
        <f>ROUND(I163*H163,2)</f>
        <v>0</v>
      </c>
      <c r="K163" s="194" t="s">
        <v>134</v>
      </c>
      <c r="L163" s="61"/>
      <c r="M163" s="199" t="s">
        <v>23</v>
      </c>
      <c r="N163" s="200" t="s">
        <v>44</v>
      </c>
      <c r="O163" s="42"/>
      <c r="P163" s="201">
        <f>O163*H163</f>
        <v>0</v>
      </c>
      <c r="Q163" s="201">
        <v>1.1E-4</v>
      </c>
      <c r="R163" s="201">
        <f>Q163*H163</f>
        <v>9.8999999999999999E-4</v>
      </c>
      <c r="S163" s="201">
        <v>0</v>
      </c>
      <c r="T163" s="202">
        <f>S163*H163</f>
        <v>0</v>
      </c>
      <c r="AR163" s="24" t="s">
        <v>169</v>
      </c>
      <c r="AT163" s="24" t="s">
        <v>130</v>
      </c>
      <c r="AU163" s="24" t="s">
        <v>83</v>
      </c>
      <c r="AY163" s="24" t="s">
        <v>127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81</v>
      </c>
      <c r="BK163" s="203">
        <f>ROUND(I163*H163,2)</f>
        <v>0</v>
      </c>
      <c r="BL163" s="24" t="s">
        <v>169</v>
      </c>
      <c r="BM163" s="24" t="s">
        <v>280</v>
      </c>
    </row>
    <row r="164" spans="2:65" s="11" customFormat="1" ht="13.5">
      <c r="B164" s="204"/>
      <c r="C164" s="205"/>
      <c r="D164" s="206" t="s">
        <v>150</v>
      </c>
      <c r="E164" s="207" t="s">
        <v>23</v>
      </c>
      <c r="F164" s="208" t="s">
        <v>281</v>
      </c>
      <c r="G164" s="205"/>
      <c r="H164" s="209">
        <v>9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150</v>
      </c>
      <c r="AU164" s="215" t="s">
        <v>83</v>
      </c>
      <c r="AV164" s="11" t="s">
        <v>83</v>
      </c>
      <c r="AW164" s="11" t="s">
        <v>36</v>
      </c>
      <c r="AX164" s="11" t="s">
        <v>73</v>
      </c>
      <c r="AY164" s="215" t="s">
        <v>127</v>
      </c>
    </row>
    <row r="165" spans="2:65" s="12" customFormat="1" ht="13.5">
      <c r="B165" s="216"/>
      <c r="C165" s="217"/>
      <c r="D165" s="206" t="s">
        <v>150</v>
      </c>
      <c r="E165" s="218" t="s">
        <v>23</v>
      </c>
      <c r="F165" s="219" t="s">
        <v>152</v>
      </c>
      <c r="G165" s="217"/>
      <c r="H165" s="220">
        <v>9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150</v>
      </c>
      <c r="AU165" s="226" t="s">
        <v>83</v>
      </c>
      <c r="AV165" s="12" t="s">
        <v>135</v>
      </c>
      <c r="AW165" s="12" t="s">
        <v>36</v>
      </c>
      <c r="AX165" s="12" t="s">
        <v>81</v>
      </c>
      <c r="AY165" s="226" t="s">
        <v>127</v>
      </c>
    </row>
    <row r="166" spans="2:65" s="1" customFormat="1" ht="16.5" customHeight="1">
      <c r="B166" s="41"/>
      <c r="C166" s="237" t="s">
        <v>282</v>
      </c>
      <c r="D166" s="237" t="s">
        <v>192</v>
      </c>
      <c r="E166" s="238" t="s">
        <v>283</v>
      </c>
      <c r="F166" s="239" t="s">
        <v>284</v>
      </c>
      <c r="G166" s="240" t="s">
        <v>168</v>
      </c>
      <c r="H166" s="241">
        <v>2.9249999999999998</v>
      </c>
      <c r="I166" s="242"/>
      <c r="J166" s="243">
        <f>ROUND(I166*H166,2)</f>
        <v>0</v>
      </c>
      <c r="K166" s="239" t="s">
        <v>134</v>
      </c>
      <c r="L166" s="244"/>
      <c r="M166" s="245" t="s">
        <v>23</v>
      </c>
      <c r="N166" s="246" t="s">
        <v>44</v>
      </c>
      <c r="O166" s="42"/>
      <c r="P166" s="201">
        <f>O166*H166</f>
        <v>0</v>
      </c>
      <c r="Q166" s="201">
        <v>1.2999999999999999E-3</v>
      </c>
      <c r="R166" s="201">
        <f>Q166*H166</f>
        <v>3.8024999999999995E-3</v>
      </c>
      <c r="S166" s="201">
        <v>0</v>
      </c>
      <c r="T166" s="202">
        <f>S166*H166</f>
        <v>0</v>
      </c>
      <c r="AR166" s="24" t="s">
        <v>195</v>
      </c>
      <c r="AT166" s="24" t="s">
        <v>192</v>
      </c>
      <c r="AU166" s="24" t="s">
        <v>83</v>
      </c>
      <c r="AY166" s="24" t="s">
        <v>127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81</v>
      </c>
      <c r="BK166" s="203">
        <f>ROUND(I166*H166,2)</f>
        <v>0</v>
      </c>
      <c r="BL166" s="24" t="s">
        <v>169</v>
      </c>
      <c r="BM166" s="24" t="s">
        <v>285</v>
      </c>
    </row>
    <row r="167" spans="2:65" s="11" customFormat="1" ht="13.5">
      <c r="B167" s="204"/>
      <c r="C167" s="205"/>
      <c r="D167" s="206" t="s">
        <v>150</v>
      </c>
      <c r="E167" s="207" t="s">
        <v>23</v>
      </c>
      <c r="F167" s="208" t="s">
        <v>286</v>
      </c>
      <c r="G167" s="205"/>
      <c r="H167" s="209">
        <v>2.25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150</v>
      </c>
      <c r="AU167" s="215" t="s">
        <v>83</v>
      </c>
      <c r="AV167" s="11" t="s">
        <v>83</v>
      </c>
      <c r="AW167" s="11" t="s">
        <v>36</v>
      </c>
      <c r="AX167" s="11" t="s">
        <v>73</v>
      </c>
      <c r="AY167" s="215" t="s">
        <v>127</v>
      </c>
    </row>
    <row r="168" spans="2:65" s="12" customFormat="1" ht="13.5">
      <c r="B168" s="216"/>
      <c r="C168" s="217"/>
      <c r="D168" s="206" t="s">
        <v>150</v>
      </c>
      <c r="E168" s="218" t="s">
        <v>23</v>
      </c>
      <c r="F168" s="219" t="s">
        <v>152</v>
      </c>
      <c r="G168" s="217"/>
      <c r="H168" s="220">
        <v>2.25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150</v>
      </c>
      <c r="AU168" s="226" t="s">
        <v>83</v>
      </c>
      <c r="AV168" s="12" t="s">
        <v>135</v>
      </c>
      <c r="AW168" s="12" t="s">
        <v>36</v>
      </c>
      <c r="AX168" s="12" t="s">
        <v>81</v>
      </c>
      <c r="AY168" s="226" t="s">
        <v>127</v>
      </c>
    </row>
    <row r="169" spans="2:65" s="11" customFormat="1" ht="13.5">
      <c r="B169" s="204"/>
      <c r="C169" s="205"/>
      <c r="D169" s="206" t="s">
        <v>150</v>
      </c>
      <c r="E169" s="205"/>
      <c r="F169" s="208" t="s">
        <v>287</v>
      </c>
      <c r="G169" s="205"/>
      <c r="H169" s="209">
        <v>2.9249999999999998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150</v>
      </c>
      <c r="AU169" s="215" t="s">
        <v>83</v>
      </c>
      <c r="AV169" s="11" t="s">
        <v>83</v>
      </c>
      <c r="AW169" s="11" t="s">
        <v>6</v>
      </c>
      <c r="AX169" s="11" t="s">
        <v>81</v>
      </c>
      <c r="AY169" s="215" t="s">
        <v>127</v>
      </c>
    </row>
    <row r="170" spans="2:65" s="1" customFormat="1" ht="25.5" customHeight="1">
      <c r="B170" s="41"/>
      <c r="C170" s="192" t="s">
        <v>288</v>
      </c>
      <c r="D170" s="192" t="s">
        <v>130</v>
      </c>
      <c r="E170" s="193" t="s">
        <v>289</v>
      </c>
      <c r="F170" s="194" t="s">
        <v>290</v>
      </c>
      <c r="G170" s="195" t="s">
        <v>168</v>
      </c>
      <c r="H170" s="196">
        <v>951.27</v>
      </c>
      <c r="I170" s="197"/>
      <c r="J170" s="198">
        <f>ROUND(I170*H170,2)</f>
        <v>0</v>
      </c>
      <c r="K170" s="194" t="s">
        <v>134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169</v>
      </c>
      <c r="AT170" s="24" t="s">
        <v>130</v>
      </c>
      <c r="AU170" s="24" t="s">
        <v>83</v>
      </c>
      <c r="AY170" s="24" t="s">
        <v>127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81</v>
      </c>
      <c r="BK170" s="203">
        <f>ROUND(I170*H170,2)</f>
        <v>0</v>
      </c>
      <c r="BL170" s="24" t="s">
        <v>169</v>
      </c>
      <c r="BM170" s="24" t="s">
        <v>291</v>
      </c>
    </row>
    <row r="171" spans="2:65" s="11" customFormat="1" ht="13.5">
      <c r="B171" s="204"/>
      <c r="C171" s="205"/>
      <c r="D171" s="206" t="s">
        <v>150</v>
      </c>
      <c r="E171" s="207" t="s">
        <v>23</v>
      </c>
      <c r="F171" s="208" t="s">
        <v>172</v>
      </c>
      <c r="G171" s="205"/>
      <c r="H171" s="209">
        <v>951.27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150</v>
      </c>
      <c r="AU171" s="215" t="s">
        <v>83</v>
      </c>
      <c r="AV171" s="11" t="s">
        <v>83</v>
      </c>
      <c r="AW171" s="11" t="s">
        <v>36</v>
      </c>
      <c r="AX171" s="11" t="s">
        <v>73</v>
      </c>
      <c r="AY171" s="215" t="s">
        <v>127</v>
      </c>
    </row>
    <row r="172" spans="2:65" s="12" customFormat="1" ht="13.5">
      <c r="B172" s="216"/>
      <c r="C172" s="217"/>
      <c r="D172" s="206" t="s">
        <v>150</v>
      </c>
      <c r="E172" s="218" t="s">
        <v>23</v>
      </c>
      <c r="F172" s="219" t="s">
        <v>152</v>
      </c>
      <c r="G172" s="217"/>
      <c r="H172" s="220">
        <v>951.27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150</v>
      </c>
      <c r="AU172" s="226" t="s">
        <v>83</v>
      </c>
      <c r="AV172" s="12" t="s">
        <v>135</v>
      </c>
      <c r="AW172" s="12" t="s">
        <v>36</v>
      </c>
      <c r="AX172" s="12" t="s">
        <v>81</v>
      </c>
      <c r="AY172" s="226" t="s">
        <v>127</v>
      </c>
    </row>
    <row r="173" spans="2:65" s="1" customFormat="1" ht="16.5" customHeight="1">
      <c r="B173" s="41"/>
      <c r="C173" s="237" t="s">
        <v>195</v>
      </c>
      <c r="D173" s="237" t="s">
        <v>192</v>
      </c>
      <c r="E173" s="238" t="s">
        <v>292</v>
      </c>
      <c r="F173" s="239" t="s">
        <v>293</v>
      </c>
      <c r="G173" s="240" t="s">
        <v>168</v>
      </c>
      <c r="H173" s="241">
        <v>1093.961</v>
      </c>
      <c r="I173" s="242"/>
      <c r="J173" s="243">
        <f>ROUND(I173*H173,2)</f>
        <v>0</v>
      </c>
      <c r="K173" s="239" t="s">
        <v>134</v>
      </c>
      <c r="L173" s="244"/>
      <c r="M173" s="245" t="s">
        <v>23</v>
      </c>
      <c r="N173" s="246" t="s">
        <v>44</v>
      </c>
      <c r="O173" s="42"/>
      <c r="P173" s="201">
        <f>O173*H173</f>
        <v>0</v>
      </c>
      <c r="Q173" s="201">
        <v>2.9999999999999997E-4</v>
      </c>
      <c r="R173" s="201">
        <f>Q173*H173</f>
        <v>0.32818829999999999</v>
      </c>
      <c r="S173" s="201">
        <v>0</v>
      </c>
      <c r="T173" s="202">
        <f>S173*H173</f>
        <v>0</v>
      </c>
      <c r="AR173" s="24" t="s">
        <v>195</v>
      </c>
      <c r="AT173" s="24" t="s">
        <v>192</v>
      </c>
      <c r="AU173" s="24" t="s">
        <v>83</v>
      </c>
      <c r="AY173" s="24" t="s">
        <v>127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81</v>
      </c>
      <c r="BK173" s="203">
        <f>ROUND(I173*H173,2)</f>
        <v>0</v>
      </c>
      <c r="BL173" s="24" t="s">
        <v>169</v>
      </c>
      <c r="BM173" s="24" t="s">
        <v>294</v>
      </c>
    </row>
    <row r="174" spans="2:65" s="11" customFormat="1" ht="13.5">
      <c r="B174" s="204"/>
      <c r="C174" s="205"/>
      <c r="D174" s="206" t="s">
        <v>150</v>
      </c>
      <c r="E174" s="205"/>
      <c r="F174" s="208" t="s">
        <v>206</v>
      </c>
      <c r="G174" s="205"/>
      <c r="H174" s="209">
        <v>1093.961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150</v>
      </c>
      <c r="AU174" s="215" t="s">
        <v>83</v>
      </c>
      <c r="AV174" s="11" t="s">
        <v>83</v>
      </c>
      <c r="AW174" s="11" t="s">
        <v>6</v>
      </c>
      <c r="AX174" s="11" t="s">
        <v>81</v>
      </c>
      <c r="AY174" s="215" t="s">
        <v>127</v>
      </c>
    </row>
    <row r="175" spans="2:65" s="1" customFormat="1" ht="25.5" customHeight="1">
      <c r="B175" s="41"/>
      <c r="C175" s="192" t="s">
        <v>295</v>
      </c>
      <c r="D175" s="192" t="s">
        <v>130</v>
      </c>
      <c r="E175" s="193" t="s">
        <v>296</v>
      </c>
      <c r="F175" s="194" t="s">
        <v>297</v>
      </c>
      <c r="G175" s="195" t="s">
        <v>168</v>
      </c>
      <c r="H175" s="196">
        <v>228.202</v>
      </c>
      <c r="I175" s="197"/>
      <c r="J175" s="198">
        <f>ROUND(I175*H175,2)</f>
        <v>0</v>
      </c>
      <c r="K175" s="194" t="s">
        <v>134</v>
      </c>
      <c r="L175" s="61"/>
      <c r="M175" s="199" t="s">
        <v>23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169</v>
      </c>
      <c r="AT175" s="24" t="s">
        <v>130</v>
      </c>
      <c r="AU175" s="24" t="s">
        <v>83</v>
      </c>
      <c r="AY175" s="24" t="s">
        <v>127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81</v>
      </c>
      <c r="BK175" s="203">
        <f>ROUND(I175*H175,2)</f>
        <v>0</v>
      </c>
      <c r="BL175" s="24" t="s">
        <v>169</v>
      </c>
      <c r="BM175" s="24" t="s">
        <v>298</v>
      </c>
    </row>
    <row r="176" spans="2:65" s="13" customFormat="1" ht="13.5">
      <c r="B176" s="227"/>
      <c r="C176" s="228"/>
      <c r="D176" s="206" t="s">
        <v>150</v>
      </c>
      <c r="E176" s="229" t="s">
        <v>23</v>
      </c>
      <c r="F176" s="230" t="s">
        <v>299</v>
      </c>
      <c r="G176" s="228"/>
      <c r="H176" s="229" t="s">
        <v>23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150</v>
      </c>
      <c r="AU176" s="236" t="s">
        <v>83</v>
      </c>
      <c r="AV176" s="13" t="s">
        <v>81</v>
      </c>
      <c r="AW176" s="13" t="s">
        <v>36</v>
      </c>
      <c r="AX176" s="13" t="s">
        <v>73</v>
      </c>
      <c r="AY176" s="236" t="s">
        <v>127</v>
      </c>
    </row>
    <row r="177" spans="2:65" s="11" customFormat="1" ht="13.5">
      <c r="B177" s="204"/>
      <c r="C177" s="205"/>
      <c r="D177" s="206" t="s">
        <v>150</v>
      </c>
      <c r="E177" s="207" t="s">
        <v>23</v>
      </c>
      <c r="F177" s="208" t="s">
        <v>300</v>
      </c>
      <c r="G177" s="205"/>
      <c r="H177" s="209">
        <v>78.64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150</v>
      </c>
      <c r="AU177" s="215" t="s">
        <v>83</v>
      </c>
      <c r="AV177" s="11" t="s">
        <v>83</v>
      </c>
      <c r="AW177" s="11" t="s">
        <v>36</v>
      </c>
      <c r="AX177" s="11" t="s">
        <v>73</v>
      </c>
      <c r="AY177" s="215" t="s">
        <v>127</v>
      </c>
    </row>
    <row r="178" spans="2:65" s="11" customFormat="1" ht="13.5">
      <c r="B178" s="204"/>
      <c r="C178" s="205"/>
      <c r="D178" s="206" t="s">
        <v>150</v>
      </c>
      <c r="E178" s="207" t="s">
        <v>23</v>
      </c>
      <c r="F178" s="208" t="s">
        <v>301</v>
      </c>
      <c r="G178" s="205"/>
      <c r="H178" s="209">
        <v>4.4400000000000004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150</v>
      </c>
      <c r="AU178" s="215" t="s">
        <v>83</v>
      </c>
      <c r="AV178" s="11" t="s">
        <v>83</v>
      </c>
      <c r="AW178" s="11" t="s">
        <v>36</v>
      </c>
      <c r="AX178" s="11" t="s">
        <v>73</v>
      </c>
      <c r="AY178" s="215" t="s">
        <v>127</v>
      </c>
    </row>
    <row r="179" spans="2:65" s="14" customFormat="1" ht="13.5">
      <c r="B179" s="249"/>
      <c r="C179" s="250"/>
      <c r="D179" s="206" t="s">
        <v>150</v>
      </c>
      <c r="E179" s="251" t="s">
        <v>23</v>
      </c>
      <c r="F179" s="252" t="s">
        <v>302</v>
      </c>
      <c r="G179" s="250"/>
      <c r="H179" s="253">
        <v>83.08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150</v>
      </c>
      <c r="AU179" s="259" t="s">
        <v>83</v>
      </c>
      <c r="AV179" s="14" t="s">
        <v>143</v>
      </c>
      <c r="AW179" s="14" t="s">
        <v>36</v>
      </c>
      <c r="AX179" s="14" t="s">
        <v>73</v>
      </c>
      <c r="AY179" s="259" t="s">
        <v>127</v>
      </c>
    </row>
    <row r="180" spans="2:65" s="13" customFormat="1" ht="13.5">
      <c r="B180" s="227"/>
      <c r="C180" s="228"/>
      <c r="D180" s="206" t="s">
        <v>150</v>
      </c>
      <c r="E180" s="229" t="s">
        <v>23</v>
      </c>
      <c r="F180" s="230" t="s">
        <v>303</v>
      </c>
      <c r="G180" s="228"/>
      <c r="H180" s="229" t="s">
        <v>23</v>
      </c>
      <c r="I180" s="231"/>
      <c r="J180" s="228"/>
      <c r="K180" s="228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150</v>
      </c>
      <c r="AU180" s="236" t="s">
        <v>83</v>
      </c>
      <c r="AV180" s="13" t="s">
        <v>81</v>
      </c>
      <c r="AW180" s="13" t="s">
        <v>36</v>
      </c>
      <c r="AX180" s="13" t="s">
        <v>73</v>
      </c>
      <c r="AY180" s="236" t="s">
        <v>127</v>
      </c>
    </row>
    <row r="181" spans="2:65" s="11" customFormat="1" ht="13.5">
      <c r="B181" s="204"/>
      <c r="C181" s="205"/>
      <c r="D181" s="206" t="s">
        <v>150</v>
      </c>
      <c r="E181" s="207" t="s">
        <v>23</v>
      </c>
      <c r="F181" s="208" t="s">
        <v>304</v>
      </c>
      <c r="G181" s="205"/>
      <c r="H181" s="209">
        <v>79.462000000000003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150</v>
      </c>
      <c r="AU181" s="215" t="s">
        <v>83</v>
      </c>
      <c r="AV181" s="11" t="s">
        <v>83</v>
      </c>
      <c r="AW181" s="11" t="s">
        <v>36</v>
      </c>
      <c r="AX181" s="11" t="s">
        <v>73</v>
      </c>
      <c r="AY181" s="215" t="s">
        <v>127</v>
      </c>
    </row>
    <row r="182" spans="2:65" s="11" customFormat="1" ht="13.5">
      <c r="B182" s="204"/>
      <c r="C182" s="205"/>
      <c r="D182" s="206" t="s">
        <v>150</v>
      </c>
      <c r="E182" s="207" t="s">
        <v>23</v>
      </c>
      <c r="F182" s="208" t="s">
        <v>305</v>
      </c>
      <c r="G182" s="205"/>
      <c r="H182" s="209">
        <v>65.66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150</v>
      </c>
      <c r="AU182" s="215" t="s">
        <v>83</v>
      </c>
      <c r="AV182" s="11" t="s">
        <v>83</v>
      </c>
      <c r="AW182" s="11" t="s">
        <v>36</v>
      </c>
      <c r="AX182" s="11" t="s">
        <v>73</v>
      </c>
      <c r="AY182" s="215" t="s">
        <v>127</v>
      </c>
    </row>
    <row r="183" spans="2:65" s="14" customFormat="1" ht="13.5">
      <c r="B183" s="249"/>
      <c r="C183" s="250"/>
      <c r="D183" s="206" t="s">
        <v>150</v>
      </c>
      <c r="E183" s="251" t="s">
        <v>23</v>
      </c>
      <c r="F183" s="252" t="s">
        <v>302</v>
      </c>
      <c r="G183" s="250"/>
      <c r="H183" s="253">
        <v>145.12200000000001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150</v>
      </c>
      <c r="AU183" s="259" t="s">
        <v>83</v>
      </c>
      <c r="AV183" s="14" t="s">
        <v>143</v>
      </c>
      <c r="AW183" s="14" t="s">
        <v>36</v>
      </c>
      <c r="AX183" s="14" t="s">
        <v>73</v>
      </c>
      <c r="AY183" s="259" t="s">
        <v>127</v>
      </c>
    </row>
    <row r="184" spans="2:65" s="12" customFormat="1" ht="13.5">
      <c r="B184" s="216"/>
      <c r="C184" s="217"/>
      <c r="D184" s="206" t="s">
        <v>150</v>
      </c>
      <c r="E184" s="218" t="s">
        <v>23</v>
      </c>
      <c r="F184" s="219" t="s">
        <v>152</v>
      </c>
      <c r="G184" s="217"/>
      <c r="H184" s="220">
        <v>228.202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150</v>
      </c>
      <c r="AU184" s="226" t="s">
        <v>83</v>
      </c>
      <c r="AV184" s="12" t="s">
        <v>135</v>
      </c>
      <c r="AW184" s="12" t="s">
        <v>36</v>
      </c>
      <c r="AX184" s="12" t="s">
        <v>81</v>
      </c>
      <c r="AY184" s="226" t="s">
        <v>127</v>
      </c>
    </row>
    <row r="185" spans="2:65" s="1" customFormat="1" ht="16.5" customHeight="1">
      <c r="B185" s="41"/>
      <c r="C185" s="237" t="s">
        <v>306</v>
      </c>
      <c r="D185" s="237" t="s">
        <v>192</v>
      </c>
      <c r="E185" s="238" t="s">
        <v>193</v>
      </c>
      <c r="F185" s="239" t="s">
        <v>194</v>
      </c>
      <c r="G185" s="240" t="s">
        <v>141</v>
      </c>
      <c r="H185" s="241">
        <v>0.08</v>
      </c>
      <c r="I185" s="242"/>
      <c r="J185" s="243">
        <f>ROUND(I185*H185,2)</f>
        <v>0</v>
      </c>
      <c r="K185" s="239" t="s">
        <v>134</v>
      </c>
      <c r="L185" s="244"/>
      <c r="M185" s="245" t="s">
        <v>23</v>
      </c>
      <c r="N185" s="246" t="s">
        <v>44</v>
      </c>
      <c r="O185" s="42"/>
      <c r="P185" s="201">
        <f>O185*H185</f>
        <v>0</v>
      </c>
      <c r="Q185" s="201">
        <v>1</v>
      </c>
      <c r="R185" s="201">
        <f>Q185*H185</f>
        <v>0.08</v>
      </c>
      <c r="S185" s="201">
        <v>0</v>
      </c>
      <c r="T185" s="202">
        <f>S185*H185</f>
        <v>0</v>
      </c>
      <c r="AR185" s="24" t="s">
        <v>195</v>
      </c>
      <c r="AT185" s="24" t="s">
        <v>192</v>
      </c>
      <c r="AU185" s="24" t="s">
        <v>83</v>
      </c>
      <c r="AY185" s="24" t="s">
        <v>127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81</v>
      </c>
      <c r="BK185" s="203">
        <f>ROUND(I185*H185,2)</f>
        <v>0</v>
      </c>
      <c r="BL185" s="24" t="s">
        <v>169</v>
      </c>
      <c r="BM185" s="24" t="s">
        <v>307</v>
      </c>
    </row>
    <row r="186" spans="2:65" s="11" customFormat="1" ht="13.5">
      <c r="B186" s="204"/>
      <c r="C186" s="205"/>
      <c r="D186" s="206" t="s">
        <v>150</v>
      </c>
      <c r="E186" s="205"/>
      <c r="F186" s="208" t="s">
        <v>308</v>
      </c>
      <c r="G186" s="205"/>
      <c r="H186" s="209">
        <v>0.08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150</v>
      </c>
      <c r="AU186" s="215" t="s">
        <v>83</v>
      </c>
      <c r="AV186" s="11" t="s">
        <v>83</v>
      </c>
      <c r="AW186" s="11" t="s">
        <v>6</v>
      </c>
      <c r="AX186" s="11" t="s">
        <v>81</v>
      </c>
      <c r="AY186" s="215" t="s">
        <v>127</v>
      </c>
    </row>
    <row r="187" spans="2:65" s="1" customFormat="1" ht="38.25" customHeight="1">
      <c r="B187" s="41"/>
      <c r="C187" s="192" t="s">
        <v>309</v>
      </c>
      <c r="D187" s="192" t="s">
        <v>130</v>
      </c>
      <c r="E187" s="193" t="s">
        <v>310</v>
      </c>
      <c r="F187" s="194" t="s">
        <v>311</v>
      </c>
      <c r="G187" s="195" t="s">
        <v>168</v>
      </c>
      <c r="H187" s="196">
        <v>197.87799999999999</v>
      </c>
      <c r="I187" s="197"/>
      <c r="J187" s="198">
        <f>ROUND(I187*H187,2)</f>
        <v>0</v>
      </c>
      <c r="K187" s="194" t="s">
        <v>134</v>
      </c>
      <c r="L187" s="61"/>
      <c r="M187" s="199" t="s">
        <v>23</v>
      </c>
      <c r="N187" s="200" t="s">
        <v>44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169</v>
      </c>
      <c r="AT187" s="24" t="s">
        <v>130</v>
      </c>
      <c r="AU187" s="24" t="s">
        <v>83</v>
      </c>
      <c r="AY187" s="24" t="s">
        <v>127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81</v>
      </c>
      <c r="BK187" s="203">
        <f>ROUND(I187*H187,2)</f>
        <v>0</v>
      </c>
      <c r="BL187" s="24" t="s">
        <v>169</v>
      </c>
      <c r="BM187" s="24" t="s">
        <v>312</v>
      </c>
    </row>
    <row r="188" spans="2:65" s="13" customFormat="1" ht="13.5">
      <c r="B188" s="227"/>
      <c r="C188" s="228"/>
      <c r="D188" s="206" t="s">
        <v>150</v>
      </c>
      <c r="E188" s="229" t="s">
        <v>23</v>
      </c>
      <c r="F188" s="230" t="s">
        <v>299</v>
      </c>
      <c r="G188" s="228"/>
      <c r="H188" s="229" t="s">
        <v>23</v>
      </c>
      <c r="I188" s="231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150</v>
      </c>
      <c r="AU188" s="236" t="s">
        <v>83</v>
      </c>
      <c r="AV188" s="13" t="s">
        <v>81</v>
      </c>
      <c r="AW188" s="13" t="s">
        <v>36</v>
      </c>
      <c r="AX188" s="13" t="s">
        <v>73</v>
      </c>
      <c r="AY188" s="236" t="s">
        <v>127</v>
      </c>
    </row>
    <row r="189" spans="2:65" s="11" customFormat="1" ht="13.5">
      <c r="B189" s="204"/>
      <c r="C189" s="205"/>
      <c r="D189" s="206" t="s">
        <v>150</v>
      </c>
      <c r="E189" s="207" t="s">
        <v>23</v>
      </c>
      <c r="F189" s="208" t="s">
        <v>300</v>
      </c>
      <c r="G189" s="205"/>
      <c r="H189" s="209">
        <v>78.64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150</v>
      </c>
      <c r="AU189" s="215" t="s">
        <v>83</v>
      </c>
      <c r="AV189" s="11" t="s">
        <v>83</v>
      </c>
      <c r="AW189" s="11" t="s">
        <v>36</v>
      </c>
      <c r="AX189" s="11" t="s">
        <v>73</v>
      </c>
      <c r="AY189" s="215" t="s">
        <v>127</v>
      </c>
    </row>
    <row r="190" spans="2:65" s="11" customFormat="1" ht="13.5">
      <c r="B190" s="204"/>
      <c r="C190" s="205"/>
      <c r="D190" s="206" t="s">
        <v>150</v>
      </c>
      <c r="E190" s="207" t="s">
        <v>23</v>
      </c>
      <c r="F190" s="208" t="s">
        <v>301</v>
      </c>
      <c r="G190" s="205"/>
      <c r="H190" s="209">
        <v>4.4400000000000004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150</v>
      </c>
      <c r="AU190" s="215" t="s">
        <v>83</v>
      </c>
      <c r="AV190" s="11" t="s">
        <v>83</v>
      </c>
      <c r="AW190" s="11" t="s">
        <v>36</v>
      </c>
      <c r="AX190" s="11" t="s">
        <v>73</v>
      </c>
      <c r="AY190" s="215" t="s">
        <v>127</v>
      </c>
    </row>
    <row r="191" spans="2:65" s="14" customFormat="1" ht="13.5">
      <c r="B191" s="249"/>
      <c r="C191" s="250"/>
      <c r="D191" s="206" t="s">
        <v>150</v>
      </c>
      <c r="E191" s="251" t="s">
        <v>23</v>
      </c>
      <c r="F191" s="252" t="s">
        <v>302</v>
      </c>
      <c r="G191" s="250"/>
      <c r="H191" s="253">
        <v>83.08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150</v>
      </c>
      <c r="AU191" s="259" t="s">
        <v>83</v>
      </c>
      <c r="AV191" s="14" t="s">
        <v>143</v>
      </c>
      <c r="AW191" s="14" t="s">
        <v>36</v>
      </c>
      <c r="AX191" s="14" t="s">
        <v>73</v>
      </c>
      <c r="AY191" s="259" t="s">
        <v>127</v>
      </c>
    </row>
    <row r="192" spans="2:65" s="13" customFormat="1" ht="13.5">
      <c r="B192" s="227"/>
      <c r="C192" s="228"/>
      <c r="D192" s="206" t="s">
        <v>150</v>
      </c>
      <c r="E192" s="229" t="s">
        <v>23</v>
      </c>
      <c r="F192" s="230" t="s">
        <v>303</v>
      </c>
      <c r="G192" s="228"/>
      <c r="H192" s="229" t="s">
        <v>23</v>
      </c>
      <c r="I192" s="231"/>
      <c r="J192" s="228"/>
      <c r="K192" s="228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150</v>
      </c>
      <c r="AU192" s="236" t="s">
        <v>83</v>
      </c>
      <c r="AV192" s="13" t="s">
        <v>81</v>
      </c>
      <c r="AW192" s="13" t="s">
        <v>36</v>
      </c>
      <c r="AX192" s="13" t="s">
        <v>73</v>
      </c>
      <c r="AY192" s="236" t="s">
        <v>127</v>
      </c>
    </row>
    <row r="193" spans="2:65" s="11" customFormat="1" ht="13.5">
      <c r="B193" s="204"/>
      <c r="C193" s="205"/>
      <c r="D193" s="206" t="s">
        <v>150</v>
      </c>
      <c r="E193" s="207" t="s">
        <v>23</v>
      </c>
      <c r="F193" s="208" t="s">
        <v>313</v>
      </c>
      <c r="G193" s="205"/>
      <c r="H193" s="209">
        <v>62.857999999999997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150</v>
      </c>
      <c r="AU193" s="215" t="s">
        <v>83</v>
      </c>
      <c r="AV193" s="11" t="s">
        <v>83</v>
      </c>
      <c r="AW193" s="11" t="s">
        <v>36</v>
      </c>
      <c r="AX193" s="11" t="s">
        <v>73</v>
      </c>
      <c r="AY193" s="215" t="s">
        <v>127</v>
      </c>
    </row>
    <row r="194" spans="2:65" s="11" customFormat="1" ht="13.5">
      <c r="B194" s="204"/>
      <c r="C194" s="205"/>
      <c r="D194" s="206" t="s">
        <v>150</v>
      </c>
      <c r="E194" s="207" t="s">
        <v>23</v>
      </c>
      <c r="F194" s="208" t="s">
        <v>314</v>
      </c>
      <c r="G194" s="205"/>
      <c r="H194" s="209">
        <v>51.94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150</v>
      </c>
      <c r="AU194" s="215" t="s">
        <v>83</v>
      </c>
      <c r="AV194" s="11" t="s">
        <v>83</v>
      </c>
      <c r="AW194" s="11" t="s">
        <v>36</v>
      </c>
      <c r="AX194" s="11" t="s">
        <v>73</v>
      </c>
      <c r="AY194" s="215" t="s">
        <v>127</v>
      </c>
    </row>
    <row r="195" spans="2:65" s="14" customFormat="1" ht="13.5">
      <c r="B195" s="249"/>
      <c r="C195" s="250"/>
      <c r="D195" s="206" t="s">
        <v>150</v>
      </c>
      <c r="E195" s="251" t="s">
        <v>23</v>
      </c>
      <c r="F195" s="252" t="s">
        <v>302</v>
      </c>
      <c r="G195" s="250"/>
      <c r="H195" s="253">
        <v>114.798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150</v>
      </c>
      <c r="AU195" s="259" t="s">
        <v>83</v>
      </c>
      <c r="AV195" s="14" t="s">
        <v>143</v>
      </c>
      <c r="AW195" s="14" t="s">
        <v>36</v>
      </c>
      <c r="AX195" s="14" t="s">
        <v>73</v>
      </c>
      <c r="AY195" s="259" t="s">
        <v>127</v>
      </c>
    </row>
    <row r="196" spans="2:65" s="12" customFormat="1" ht="13.5">
      <c r="B196" s="216"/>
      <c r="C196" s="217"/>
      <c r="D196" s="206" t="s">
        <v>150</v>
      </c>
      <c r="E196" s="218" t="s">
        <v>23</v>
      </c>
      <c r="F196" s="219" t="s">
        <v>152</v>
      </c>
      <c r="G196" s="217"/>
      <c r="H196" s="220">
        <v>197.87799999999999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150</v>
      </c>
      <c r="AU196" s="226" t="s">
        <v>83</v>
      </c>
      <c r="AV196" s="12" t="s">
        <v>135</v>
      </c>
      <c r="AW196" s="12" t="s">
        <v>36</v>
      </c>
      <c r="AX196" s="12" t="s">
        <v>81</v>
      </c>
      <c r="AY196" s="226" t="s">
        <v>127</v>
      </c>
    </row>
    <row r="197" spans="2:65" s="1" customFormat="1" ht="16.5" customHeight="1">
      <c r="B197" s="41"/>
      <c r="C197" s="237" t="s">
        <v>315</v>
      </c>
      <c r="D197" s="237" t="s">
        <v>192</v>
      </c>
      <c r="E197" s="238" t="s">
        <v>292</v>
      </c>
      <c r="F197" s="239" t="s">
        <v>293</v>
      </c>
      <c r="G197" s="240" t="s">
        <v>168</v>
      </c>
      <c r="H197" s="241">
        <v>237.45400000000001</v>
      </c>
      <c r="I197" s="242"/>
      <c r="J197" s="243">
        <f>ROUND(I197*H197,2)</f>
        <v>0</v>
      </c>
      <c r="K197" s="239" t="s">
        <v>134</v>
      </c>
      <c r="L197" s="244"/>
      <c r="M197" s="245" t="s">
        <v>23</v>
      </c>
      <c r="N197" s="246" t="s">
        <v>44</v>
      </c>
      <c r="O197" s="42"/>
      <c r="P197" s="201">
        <f>O197*H197</f>
        <v>0</v>
      </c>
      <c r="Q197" s="201">
        <v>2.9999999999999997E-4</v>
      </c>
      <c r="R197" s="201">
        <f>Q197*H197</f>
        <v>7.12362E-2</v>
      </c>
      <c r="S197" s="201">
        <v>0</v>
      </c>
      <c r="T197" s="202">
        <f>S197*H197</f>
        <v>0</v>
      </c>
      <c r="AR197" s="24" t="s">
        <v>195</v>
      </c>
      <c r="AT197" s="24" t="s">
        <v>192</v>
      </c>
      <c r="AU197" s="24" t="s">
        <v>83</v>
      </c>
      <c r="AY197" s="24" t="s">
        <v>127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81</v>
      </c>
      <c r="BK197" s="203">
        <f>ROUND(I197*H197,2)</f>
        <v>0</v>
      </c>
      <c r="BL197" s="24" t="s">
        <v>169</v>
      </c>
      <c r="BM197" s="24" t="s">
        <v>316</v>
      </c>
    </row>
    <row r="198" spans="2:65" s="11" customFormat="1" ht="13.5">
      <c r="B198" s="204"/>
      <c r="C198" s="205"/>
      <c r="D198" s="206" t="s">
        <v>150</v>
      </c>
      <c r="E198" s="205"/>
      <c r="F198" s="208" t="s">
        <v>317</v>
      </c>
      <c r="G198" s="205"/>
      <c r="H198" s="209">
        <v>237.45400000000001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150</v>
      </c>
      <c r="AU198" s="215" t="s">
        <v>83</v>
      </c>
      <c r="AV198" s="11" t="s">
        <v>83</v>
      </c>
      <c r="AW198" s="11" t="s">
        <v>6</v>
      </c>
      <c r="AX198" s="11" t="s">
        <v>81</v>
      </c>
      <c r="AY198" s="215" t="s">
        <v>127</v>
      </c>
    </row>
    <row r="199" spans="2:65" s="1" customFormat="1" ht="25.5" customHeight="1">
      <c r="B199" s="41"/>
      <c r="C199" s="192" t="s">
        <v>318</v>
      </c>
      <c r="D199" s="192" t="s">
        <v>130</v>
      </c>
      <c r="E199" s="193" t="s">
        <v>319</v>
      </c>
      <c r="F199" s="194" t="s">
        <v>320</v>
      </c>
      <c r="G199" s="195" t="s">
        <v>168</v>
      </c>
      <c r="H199" s="196">
        <v>228.202</v>
      </c>
      <c r="I199" s="197"/>
      <c r="J199" s="198">
        <f>ROUND(I199*H199,2)</f>
        <v>0</v>
      </c>
      <c r="K199" s="194" t="s">
        <v>134</v>
      </c>
      <c r="L199" s="61"/>
      <c r="M199" s="199" t="s">
        <v>23</v>
      </c>
      <c r="N199" s="200" t="s">
        <v>44</v>
      </c>
      <c r="O199" s="42"/>
      <c r="P199" s="201">
        <f>O199*H199</f>
        <v>0</v>
      </c>
      <c r="Q199" s="201">
        <v>9.3999999999999997E-4</v>
      </c>
      <c r="R199" s="201">
        <f>Q199*H199</f>
        <v>0.21450987999999999</v>
      </c>
      <c r="S199" s="201">
        <v>0</v>
      </c>
      <c r="T199" s="202">
        <f>S199*H199</f>
        <v>0</v>
      </c>
      <c r="AR199" s="24" t="s">
        <v>169</v>
      </c>
      <c r="AT199" s="24" t="s">
        <v>130</v>
      </c>
      <c r="AU199" s="24" t="s">
        <v>83</v>
      </c>
      <c r="AY199" s="24" t="s">
        <v>127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81</v>
      </c>
      <c r="BK199" s="203">
        <f>ROUND(I199*H199,2)</f>
        <v>0</v>
      </c>
      <c r="BL199" s="24" t="s">
        <v>169</v>
      </c>
      <c r="BM199" s="24" t="s">
        <v>321</v>
      </c>
    </row>
    <row r="200" spans="2:65" s="13" customFormat="1" ht="13.5">
      <c r="B200" s="227"/>
      <c r="C200" s="228"/>
      <c r="D200" s="206" t="s">
        <v>150</v>
      </c>
      <c r="E200" s="229" t="s">
        <v>23</v>
      </c>
      <c r="F200" s="230" t="s">
        <v>299</v>
      </c>
      <c r="G200" s="228"/>
      <c r="H200" s="229" t="s">
        <v>23</v>
      </c>
      <c r="I200" s="231"/>
      <c r="J200" s="228"/>
      <c r="K200" s="228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150</v>
      </c>
      <c r="AU200" s="236" t="s">
        <v>83</v>
      </c>
      <c r="AV200" s="13" t="s">
        <v>81</v>
      </c>
      <c r="AW200" s="13" t="s">
        <v>36</v>
      </c>
      <c r="AX200" s="13" t="s">
        <v>73</v>
      </c>
      <c r="AY200" s="236" t="s">
        <v>127</v>
      </c>
    </row>
    <row r="201" spans="2:65" s="11" customFormat="1" ht="13.5">
      <c r="B201" s="204"/>
      <c r="C201" s="205"/>
      <c r="D201" s="206" t="s">
        <v>150</v>
      </c>
      <c r="E201" s="207" t="s">
        <v>23</v>
      </c>
      <c r="F201" s="208" t="s">
        <v>300</v>
      </c>
      <c r="G201" s="205"/>
      <c r="H201" s="209">
        <v>78.64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150</v>
      </c>
      <c r="AU201" s="215" t="s">
        <v>83</v>
      </c>
      <c r="AV201" s="11" t="s">
        <v>83</v>
      </c>
      <c r="AW201" s="11" t="s">
        <v>36</v>
      </c>
      <c r="AX201" s="11" t="s">
        <v>73</v>
      </c>
      <c r="AY201" s="215" t="s">
        <v>127</v>
      </c>
    </row>
    <row r="202" spans="2:65" s="11" customFormat="1" ht="13.5">
      <c r="B202" s="204"/>
      <c r="C202" s="205"/>
      <c r="D202" s="206" t="s">
        <v>150</v>
      </c>
      <c r="E202" s="207" t="s">
        <v>23</v>
      </c>
      <c r="F202" s="208" t="s">
        <v>301</v>
      </c>
      <c r="G202" s="205"/>
      <c r="H202" s="209">
        <v>4.4400000000000004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150</v>
      </c>
      <c r="AU202" s="215" t="s">
        <v>83</v>
      </c>
      <c r="AV202" s="11" t="s">
        <v>83</v>
      </c>
      <c r="AW202" s="11" t="s">
        <v>36</v>
      </c>
      <c r="AX202" s="11" t="s">
        <v>73</v>
      </c>
      <c r="AY202" s="215" t="s">
        <v>127</v>
      </c>
    </row>
    <row r="203" spans="2:65" s="14" customFormat="1" ht="13.5">
      <c r="B203" s="249"/>
      <c r="C203" s="250"/>
      <c r="D203" s="206" t="s">
        <v>150</v>
      </c>
      <c r="E203" s="251" t="s">
        <v>23</v>
      </c>
      <c r="F203" s="252" t="s">
        <v>302</v>
      </c>
      <c r="G203" s="250"/>
      <c r="H203" s="253">
        <v>83.08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150</v>
      </c>
      <c r="AU203" s="259" t="s">
        <v>83</v>
      </c>
      <c r="AV203" s="14" t="s">
        <v>143</v>
      </c>
      <c r="AW203" s="14" t="s">
        <v>36</v>
      </c>
      <c r="AX203" s="14" t="s">
        <v>73</v>
      </c>
      <c r="AY203" s="259" t="s">
        <v>127</v>
      </c>
    </row>
    <row r="204" spans="2:65" s="13" customFormat="1" ht="13.5">
      <c r="B204" s="227"/>
      <c r="C204" s="228"/>
      <c r="D204" s="206" t="s">
        <v>150</v>
      </c>
      <c r="E204" s="229" t="s">
        <v>23</v>
      </c>
      <c r="F204" s="230" t="s">
        <v>303</v>
      </c>
      <c r="G204" s="228"/>
      <c r="H204" s="229" t="s">
        <v>23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150</v>
      </c>
      <c r="AU204" s="236" t="s">
        <v>83</v>
      </c>
      <c r="AV204" s="13" t="s">
        <v>81</v>
      </c>
      <c r="AW204" s="13" t="s">
        <v>36</v>
      </c>
      <c r="AX204" s="13" t="s">
        <v>73</v>
      </c>
      <c r="AY204" s="236" t="s">
        <v>127</v>
      </c>
    </row>
    <row r="205" spans="2:65" s="11" customFormat="1" ht="13.5">
      <c r="B205" s="204"/>
      <c r="C205" s="205"/>
      <c r="D205" s="206" t="s">
        <v>150</v>
      </c>
      <c r="E205" s="207" t="s">
        <v>23</v>
      </c>
      <c r="F205" s="208" t="s">
        <v>304</v>
      </c>
      <c r="G205" s="205"/>
      <c r="H205" s="209">
        <v>79.462000000000003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150</v>
      </c>
      <c r="AU205" s="215" t="s">
        <v>83</v>
      </c>
      <c r="AV205" s="11" t="s">
        <v>83</v>
      </c>
      <c r="AW205" s="11" t="s">
        <v>36</v>
      </c>
      <c r="AX205" s="11" t="s">
        <v>73</v>
      </c>
      <c r="AY205" s="215" t="s">
        <v>127</v>
      </c>
    </row>
    <row r="206" spans="2:65" s="11" customFormat="1" ht="13.5">
      <c r="B206" s="204"/>
      <c r="C206" s="205"/>
      <c r="D206" s="206" t="s">
        <v>150</v>
      </c>
      <c r="E206" s="207" t="s">
        <v>23</v>
      </c>
      <c r="F206" s="208" t="s">
        <v>305</v>
      </c>
      <c r="G206" s="205"/>
      <c r="H206" s="209">
        <v>65.66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150</v>
      </c>
      <c r="AU206" s="215" t="s">
        <v>83</v>
      </c>
      <c r="AV206" s="11" t="s">
        <v>83</v>
      </c>
      <c r="AW206" s="11" t="s">
        <v>36</v>
      </c>
      <c r="AX206" s="11" t="s">
        <v>73</v>
      </c>
      <c r="AY206" s="215" t="s">
        <v>127</v>
      </c>
    </row>
    <row r="207" spans="2:65" s="14" customFormat="1" ht="13.5">
      <c r="B207" s="249"/>
      <c r="C207" s="250"/>
      <c r="D207" s="206" t="s">
        <v>150</v>
      </c>
      <c r="E207" s="251" t="s">
        <v>23</v>
      </c>
      <c r="F207" s="252" t="s">
        <v>302</v>
      </c>
      <c r="G207" s="250"/>
      <c r="H207" s="253">
        <v>145.12200000000001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150</v>
      </c>
      <c r="AU207" s="259" t="s">
        <v>83</v>
      </c>
      <c r="AV207" s="14" t="s">
        <v>143</v>
      </c>
      <c r="AW207" s="14" t="s">
        <v>36</v>
      </c>
      <c r="AX207" s="14" t="s">
        <v>73</v>
      </c>
      <c r="AY207" s="259" t="s">
        <v>127</v>
      </c>
    </row>
    <row r="208" spans="2:65" s="12" customFormat="1" ht="13.5">
      <c r="B208" s="216"/>
      <c r="C208" s="217"/>
      <c r="D208" s="206" t="s">
        <v>150</v>
      </c>
      <c r="E208" s="218" t="s">
        <v>23</v>
      </c>
      <c r="F208" s="219" t="s">
        <v>152</v>
      </c>
      <c r="G208" s="217"/>
      <c r="H208" s="220">
        <v>228.202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150</v>
      </c>
      <c r="AU208" s="226" t="s">
        <v>83</v>
      </c>
      <c r="AV208" s="12" t="s">
        <v>135</v>
      </c>
      <c r="AW208" s="12" t="s">
        <v>36</v>
      </c>
      <c r="AX208" s="12" t="s">
        <v>81</v>
      </c>
      <c r="AY208" s="226" t="s">
        <v>127</v>
      </c>
    </row>
    <row r="209" spans="2:65" s="1" customFormat="1" ht="25.5" customHeight="1">
      <c r="B209" s="41"/>
      <c r="C209" s="237" t="s">
        <v>322</v>
      </c>
      <c r="D209" s="237" t="s">
        <v>192</v>
      </c>
      <c r="E209" s="238" t="s">
        <v>203</v>
      </c>
      <c r="F209" s="239" t="s">
        <v>204</v>
      </c>
      <c r="G209" s="240" t="s">
        <v>168</v>
      </c>
      <c r="H209" s="241">
        <v>273.84199999999998</v>
      </c>
      <c r="I209" s="242"/>
      <c r="J209" s="243">
        <f>ROUND(I209*H209,2)</f>
        <v>0</v>
      </c>
      <c r="K209" s="239" t="s">
        <v>134</v>
      </c>
      <c r="L209" s="244"/>
      <c r="M209" s="245" t="s">
        <v>23</v>
      </c>
      <c r="N209" s="246" t="s">
        <v>44</v>
      </c>
      <c r="O209" s="42"/>
      <c r="P209" s="201">
        <f>O209*H209</f>
        <v>0</v>
      </c>
      <c r="Q209" s="201">
        <v>4.4999999999999997E-3</v>
      </c>
      <c r="R209" s="201">
        <f>Q209*H209</f>
        <v>1.2322889999999997</v>
      </c>
      <c r="S209" s="201">
        <v>0</v>
      </c>
      <c r="T209" s="202">
        <f>S209*H209</f>
        <v>0</v>
      </c>
      <c r="AR209" s="24" t="s">
        <v>195</v>
      </c>
      <c r="AT209" s="24" t="s">
        <v>192</v>
      </c>
      <c r="AU209" s="24" t="s">
        <v>83</v>
      </c>
      <c r="AY209" s="24" t="s">
        <v>127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81</v>
      </c>
      <c r="BK209" s="203">
        <f>ROUND(I209*H209,2)</f>
        <v>0</v>
      </c>
      <c r="BL209" s="24" t="s">
        <v>169</v>
      </c>
      <c r="BM209" s="24" t="s">
        <v>323</v>
      </c>
    </row>
    <row r="210" spans="2:65" s="11" customFormat="1" ht="13.5">
      <c r="B210" s="204"/>
      <c r="C210" s="205"/>
      <c r="D210" s="206" t="s">
        <v>150</v>
      </c>
      <c r="E210" s="205"/>
      <c r="F210" s="208" t="s">
        <v>324</v>
      </c>
      <c r="G210" s="205"/>
      <c r="H210" s="209">
        <v>273.84199999999998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150</v>
      </c>
      <c r="AU210" s="215" t="s">
        <v>83</v>
      </c>
      <c r="AV210" s="11" t="s">
        <v>83</v>
      </c>
      <c r="AW210" s="11" t="s">
        <v>6</v>
      </c>
      <c r="AX210" s="11" t="s">
        <v>81</v>
      </c>
      <c r="AY210" s="215" t="s">
        <v>127</v>
      </c>
    </row>
    <row r="211" spans="2:65" s="1" customFormat="1" ht="38.25" customHeight="1">
      <c r="B211" s="41"/>
      <c r="C211" s="192" t="s">
        <v>325</v>
      </c>
      <c r="D211" s="192" t="s">
        <v>130</v>
      </c>
      <c r="E211" s="193" t="s">
        <v>326</v>
      </c>
      <c r="F211" s="194" t="s">
        <v>327</v>
      </c>
      <c r="G211" s="195" t="s">
        <v>168</v>
      </c>
      <c r="H211" s="196">
        <v>197.87799999999999</v>
      </c>
      <c r="I211" s="197"/>
      <c r="J211" s="198">
        <f>ROUND(I211*H211,2)</f>
        <v>0</v>
      </c>
      <c r="K211" s="194" t="s">
        <v>134</v>
      </c>
      <c r="L211" s="61"/>
      <c r="M211" s="199" t="s">
        <v>23</v>
      </c>
      <c r="N211" s="200" t="s">
        <v>44</v>
      </c>
      <c r="O211" s="42"/>
      <c r="P211" s="201">
        <f>O211*H211</f>
        <v>0</v>
      </c>
      <c r="Q211" s="201">
        <v>3.0000000000000001E-5</v>
      </c>
      <c r="R211" s="201">
        <f>Q211*H211</f>
        <v>5.93634E-3</v>
      </c>
      <c r="S211" s="201">
        <v>0</v>
      </c>
      <c r="T211" s="202">
        <f>S211*H211</f>
        <v>0</v>
      </c>
      <c r="AR211" s="24" t="s">
        <v>169</v>
      </c>
      <c r="AT211" s="24" t="s">
        <v>130</v>
      </c>
      <c r="AU211" s="24" t="s">
        <v>83</v>
      </c>
      <c r="AY211" s="24" t="s">
        <v>127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81</v>
      </c>
      <c r="BK211" s="203">
        <f>ROUND(I211*H211,2)</f>
        <v>0</v>
      </c>
      <c r="BL211" s="24" t="s">
        <v>169</v>
      </c>
      <c r="BM211" s="24" t="s">
        <v>328</v>
      </c>
    </row>
    <row r="212" spans="2:65" s="13" customFormat="1" ht="13.5">
      <c r="B212" s="227"/>
      <c r="C212" s="228"/>
      <c r="D212" s="206" t="s">
        <v>150</v>
      </c>
      <c r="E212" s="229" t="s">
        <v>23</v>
      </c>
      <c r="F212" s="230" t="s">
        <v>299</v>
      </c>
      <c r="G212" s="228"/>
      <c r="H212" s="229" t="s">
        <v>23</v>
      </c>
      <c r="I212" s="231"/>
      <c r="J212" s="228"/>
      <c r="K212" s="228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150</v>
      </c>
      <c r="AU212" s="236" t="s">
        <v>83</v>
      </c>
      <c r="AV212" s="13" t="s">
        <v>81</v>
      </c>
      <c r="AW212" s="13" t="s">
        <v>36</v>
      </c>
      <c r="AX212" s="13" t="s">
        <v>73</v>
      </c>
      <c r="AY212" s="236" t="s">
        <v>127</v>
      </c>
    </row>
    <row r="213" spans="2:65" s="11" customFormat="1" ht="13.5">
      <c r="B213" s="204"/>
      <c r="C213" s="205"/>
      <c r="D213" s="206" t="s">
        <v>150</v>
      </c>
      <c r="E213" s="207" t="s">
        <v>23</v>
      </c>
      <c r="F213" s="208" t="s">
        <v>300</v>
      </c>
      <c r="G213" s="205"/>
      <c r="H213" s="209">
        <v>78.64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150</v>
      </c>
      <c r="AU213" s="215" t="s">
        <v>83</v>
      </c>
      <c r="AV213" s="11" t="s">
        <v>83</v>
      </c>
      <c r="AW213" s="11" t="s">
        <v>36</v>
      </c>
      <c r="AX213" s="11" t="s">
        <v>73</v>
      </c>
      <c r="AY213" s="215" t="s">
        <v>127</v>
      </c>
    </row>
    <row r="214" spans="2:65" s="11" customFormat="1" ht="13.5">
      <c r="B214" s="204"/>
      <c r="C214" s="205"/>
      <c r="D214" s="206" t="s">
        <v>150</v>
      </c>
      <c r="E214" s="207" t="s">
        <v>23</v>
      </c>
      <c r="F214" s="208" t="s">
        <v>301</v>
      </c>
      <c r="G214" s="205"/>
      <c r="H214" s="209">
        <v>4.4400000000000004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150</v>
      </c>
      <c r="AU214" s="215" t="s">
        <v>83</v>
      </c>
      <c r="AV214" s="11" t="s">
        <v>83</v>
      </c>
      <c r="AW214" s="11" t="s">
        <v>36</v>
      </c>
      <c r="AX214" s="11" t="s">
        <v>73</v>
      </c>
      <c r="AY214" s="215" t="s">
        <v>127</v>
      </c>
    </row>
    <row r="215" spans="2:65" s="14" customFormat="1" ht="13.5">
      <c r="B215" s="249"/>
      <c r="C215" s="250"/>
      <c r="D215" s="206" t="s">
        <v>150</v>
      </c>
      <c r="E215" s="251" t="s">
        <v>23</v>
      </c>
      <c r="F215" s="252" t="s">
        <v>302</v>
      </c>
      <c r="G215" s="250"/>
      <c r="H215" s="253">
        <v>83.08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150</v>
      </c>
      <c r="AU215" s="259" t="s">
        <v>83</v>
      </c>
      <c r="AV215" s="14" t="s">
        <v>143</v>
      </c>
      <c r="AW215" s="14" t="s">
        <v>36</v>
      </c>
      <c r="AX215" s="14" t="s">
        <v>73</v>
      </c>
      <c r="AY215" s="259" t="s">
        <v>127</v>
      </c>
    </row>
    <row r="216" spans="2:65" s="13" customFormat="1" ht="13.5">
      <c r="B216" s="227"/>
      <c r="C216" s="228"/>
      <c r="D216" s="206" t="s">
        <v>150</v>
      </c>
      <c r="E216" s="229" t="s">
        <v>23</v>
      </c>
      <c r="F216" s="230" t="s">
        <v>303</v>
      </c>
      <c r="G216" s="228"/>
      <c r="H216" s="229" t="s">
        <v>23</v>
      </c>
      <c r="I216" s="231"/>
      <c r="J216" s="228"/>
      <c r="K216" s="228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150</v>
      </c>
      <c r="AU216" s="236" t="s">
        <v>83</v>
      </c>
      <c r="AV216" s="13" t="s">
        <v>81</v>
      </c>
      <c r="AW216" s="13" t="s">
        <v>36</v>
      </c>
      <c r="AX216" s="13" t="s">
        <v>73</v>
      </c>
      <c r="AY216" s="236" t="s">
        <v>127</v>
      </c>
    </row>
    <row r="217" spans="2:65" s="11" customFormat="1" ht="13.5">
      <c r="B217" s="204"/>
      <c r="C217" s="205"/>
      <c r="D217" s="206" t="s">
        <v>150</v>
      </c>
      <c r="E217" s="207" t="s">
        <v>23</v>
      </c>
      <c r="F217" s="208" t="s">
        <v>313</v>
      </c>
      <c r="G217" s="205"/>
      <c r="H217" s="209">
        <v>62.857999999999997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150</v>
      </c>
      <c r="AU217" s="215" t="s">
        <v>83</v>
      </c>
      <c r="AV217" s="11" t="s">
        <v>83</v>
      </c>
      <c r="AW217" s="11" t="s">
        <v>36</v>
      </c>
      <c r="AX217" s="11" t="s">
        <v>73</v>
      </c>
      <c r="AY217" s="215" t="s">
        <v>127</v>
      </c>
    </row>
    <row r="218" spans="2:65" s="11" customFormat="1" ht="13.5">
      <c r="B218" s="204"/>
      <c r="C218" s="205"/>
      <c r="D218" s="206" t="s">
        <v>150</v>
      </c>
      <c r="E218" s="207" t="s">
        <v>23</v>
      </c>
      <c r="F218" s="208" t="s">
        <v>314</v>
      </c>
      <c r="G218" s="205"/>
      <c r="H218" s="209">
        <v>51.94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150</v>
      </c>
      <c r="AU218" s="215" t="s">
        <v>83</v>
      </c>
      <c r="AV218" s="11" t="s">
        <v>83</v>
      </c>
      <c r="AW218" s="11" t="s">
        <v>36</v>
      </c>
      <c r="AX218" s="11" t="s">
        <v>73</v>
      </c>
      <c r="AY218" s="215" t="s">
        <v>127</v>
      </c>
    </row>
    <row r="219" spans="2:65" s="14" customFormat="1" ht="13.5">
      <c r="B219" s="249"/>
      <c r="C219" s="250"/>
      <c r="D219" s="206" t="s">
        <v>150</v>
      </c>
      <c r="E219" s="251" t="s">
        <v>23</v>
      </c>
      <c r="F219" s="252" t="s">
        <v>302</v>
      </c>
      <c r="G219" s="250"/>
      <c r="H219" s="253">
        <v>114.798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150</v>
      </c>
      <c r="AU219" s="259" t="s">
        <v>83</v>
      </c>
      <c r="AV219" s="14" t="s">
        <v>143</v>
      </c>
      <c r="AW219" s="14" t="s">
        <v>36</v>
      </c>
      <c r="AX219" s="14" t="s">
        <v>73</v>
      </c>
      <c r="AY219" s="259" t="s">
        <v>127</v>
      </c>
    </row>
    <row r="220" spans="2:65" s="12" customFormat="1" ht="13.5">
      <c r="B220" s="216"/>
      <c r="C220" s="217"/>
      <c r="D220" s="206" t="s">
        <v>150</v>
      </c>
      <c r="E220" s="218" t="s">
        <v>23</v>
      </c>
      <c r="F220" s="219" t="s">
        <v>152</v>
      </c>
      <c r="G220" s="217"/>
      <c r="H220" s="220">
        <v>197.87799999999999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150</v>
      </c>
      <c r="AU220" s="226" t="s">
        <v>83</v>
      </c>
      <c r="AV220" s="12" t="s">
        <v>135</v>
      </c>
      <c r="AW220" s="12" t="s">
        <v>36</v>
      </c>
      <c r="AX220" s="12" t="s">
        <v>81</v>
      </c>
      <c r="AY220" s="226" t="s">
        <v>127</v>
      </c>
    </row>
    <row r="221" spans="2:65" s="1" customFormat="1" ht="16.5" customHeight="1">
      <c r="B221" s="41"/>
      <c r="C221" s="237" t="s">
        <v>329</v>
      </c>
      <c r="D221" s="237" t="s">
        <v>192</v>
      </c>
      <c r="E221" s="238" t="s">
        <v>253</v>
      </c>
      <c r="F221" s="239" t="s">
        <v>254</v>
      </c>
      <c r="G221" s="240" t="s">
        <v>168</v>
      </c>
      <c r="H221" s="241">
        <v>237.45400000000001</v>
      </c>
      <c r="I221" s="242"/>
      <c r="J221" s="243">
        <f>ROUND(I221*H221,2)</f>
        <v>0</v>
      </c>
      <c r="K221" s="239" t="s">
        <v>134</v>
      </c>
      <c r="L221" s="244"/>
      <c r="M221" s="245" t="s">
        <v>23</v>
      </c>
      <c r="N221" s="246" t="s">
        <v>44</v>
      </c>
      <c r="O221" s="42"/>
      <c r="P221" s="201">
        <f>O221*H221</f>
        <v>0</v>
      </c>
      <c r="Q221" s="201">
        <v>2E-3</v>
      </c>
      <c r="R221" s="201">
        <f>Q221*H221</f>
        <v>0.47490800000000005</v>
      </c>
      <c r="S221" s="201">
        <v>0</v>
      </c>
      <c r="T221" s="202">
        <f>S221*H221</f>
        <v>0</v>
      </c>
      <c r="AR221" s="24" t="s">
        <v>195</v>
      </c>
      <c r="AT221" s="24" t="s">
        <v>192</v>
      </c>
      <c r="AU221" s="24" t="s">
        <v>83</v>
      </c>
      <c r="AY221" s="24" t="s">
        <v>127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81</v>
      </c>
      <c r="BK221" s="203">
        <f>ROUND(I221*H221,2)</f>
        <v>0</v>
      </c>
      <c r="BL221" s="24" t="s">
        <v>169</v>
      </c>
      <c r="BM221" s="24" t="s">
        <v>330</v>
      </c>
    </row>
    <row r="222" spans="2:65" s="11" customFormat="1" ht="13.5">
      <c r="B222" s="204"/>
      <c r="C222" s="205"/>
      <c r="D222" s="206" t="s">
        <v>150</v>
      </c>
      <c r="E222" s="205"/>
      <c r="F222" s="208" t="s">
        <v>317</v>
      </c>
      <c r="G222" s="205"/>
      <c r="H222" s="209">
        <v>237.45400000000001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150</v>
      </c>
      <c r="AU222" s="215" t="s">
        <v>83</v>
      </c>
      <c r="AV222" s="11" t="s">
        <v>83</v>
      </c>
      <c r="AW222" s="11" t="s">
        <v>6</v>
      </c>
      <c r="AX222" s="11" t="s">
        <v>81</v>
      </c>
      <c r="AY222" s="215" t="s">
        <v>127</v>
      </c>
    </row>
    <row r="223" spans="2:65" s="1" customFormat="1" ht="38.25" customHeight="1">
      <c r="B223" s="41"/>
      <c r="C223" s="192" t="s">
        <v>331</v>
      </c>
      <c r="D223" s="192" t="s">
        <v>130</v>
      </c>
      <c r="E223" s="193" t="s">
        <v>332</v>
      </c>
      <c r="F223" s="194" t="s">
        <v>333</v>
      </c>
      <c r="G223" s="195" t="s">
        <v>141</v>
      </c>
      <c r="H223" s="196">
        <v>10.975</v>
      </c>
      <c r="I223" s="197"/>
      <c r="J223" s="198">
        <f>ROUND(I223*H223,2)</f>
        <v>0</v>
      </c>
      <c r="K223" s="194" t="s">
        <v>134</v>
      </c>
      <c r="L223" s="61"/>
      <c r="M223" s="199" t="s">
        <v>23</v>
      </c>
      <c r="N223" s="200" t="s">
        <v>44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169</v>
      </c>
      <c r="AT223" s="24" t="s">
        <v>130</v>
      </c>
      <c r="AU223" s="24" t="s">
        <v>83</v>
      </c>
      <c r="AY223" s="24" t="s">
        <v>127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81</v>
      </c>
      <c r="BK223" s="203">
        <f>ROUND(I223*H223,2)</f>
        <v>0</v>
      </c>
      <c r="BL223" s="24" t="s">
        <v>169</v>
      </c>
      <c r="BM223" s="24" t="s">
        <v>334</v>
      </c>
    </row>
    <row r="224" spans="2:65" s="10" customFormat="1" ht="29.85" customHeight="1">
      <c r="B224" s="176"/>
      <c r="C224" s="177"/>
      <c r="D224" s="178" t="s">
        <v>72</v>
      </c>
      <c r="E224" s="190" t="s">
        <v>335</v>
      </c>
      <c r="F224" s="190" t="s">
        <v>336</v>
      </c>
      <c r="G224" s="177"/>
      <c r="H224" s="177"/>
      <c r="I224" s="180"/>
      <c r="J224" s="191">
        <f>BK224</f>
        <v>0</v>
      </c>
      <c r="K224" s="177"/>
      <c r="L224" s="182"/>
      <c r="M224" s="183"/>
      <c r="N224" s="184"/>
      <c r="O224" s="184"/>
      <c r="P224" s="185">
        <f>SUM(P225:P255)</f>
        <v>0</v>
      </c>
      <c r="Q224" s="184"/>
      <c r="R224" s="185">
        <f>SUM(R225:R255)</f>
        <v>6.9681676999999995</v>
      </c>
      <c r="S224" s="184"/>
      <c r="T224" s="186">
        <f>SUM(T225:T255)</f>
        <v>0</v>
      </c>
      <c r="AR224" s="187" t="s">
        <v>83</v>
      </c>
      <c r="AT224" s="188" t="s">
        <v>72</v>
      </c>
      <c r="AU224" s="188" t="s">
        <v>81</v>
      </c>
      <c r="AY224" s="187" t="s">
        <v>127</v>
      </c>
      <c r="BK224" s="189">
        <f>SUM(BK225:BK255)</f>
        <v>0</v>
      </c>
    </row>
    <row r="225" spans="2:65" s="1" customFormat="1" ht="25.5" customHeight="1">
      <c r="B225" s="41"/>
      <c r="C225" s="192" t="s">
        <v>337</v>
      </c>
      <c r="D225" s="192" t="s">
        <v>130</v>
      </c>
      <c r="E225" s="193" t="s">
        <v>338</v>
      </c>
      <c r="F225" s="194" t="s">
        <v>339</v>
      </c>
      <c r="G225" s="195" t="s">
        <v>168</v>
      </c>
      <c r="H225" s="196">
        <v>148.738</v>
      </c>
      <c r="I225" s="197"/>
      <c r="J225" s="198">
        <f>ROUND(I225*H225,2)</f>
        <v>0</v>
      </c>
      <c r="K225" s="194" t="s">
        <v>134</v>
      </c>
      <c r="L225" s="61"/>
      <c r="M225" s="199" t="s">
        <v>23</v>
      </c>
      <c r="N225" s="200" t="s">
        <v>44</v>
      </c>
      <c r="O225" s="42"/>
      <c r="P225" s="201">
        <f>O225*H225</f>
        <v>0</v>
      </c>
      <c r="Q225" s="201">
        <v>6.0000000000000001E-3</v>
      </c>
      <c r="R225" s="201">
        <f>Q225*H225</f>
        <v>0.892428</v>
      </c>
      <c r="S225" s="201">
        <v>0</v>
      </c>
      <c r="T225" s="202">
        <f>S225*H225</f>
        <v>0</v>
      </c>
      <c r="AR225" s="24" t="s">
        <v>169</v>
      </c>
      <c r="AT225" s="24" t="s">
        <v>130</v>
      </c>
      <c r="AU225" s="24" t="s">
        <v>83</v>
      </c>
      <c r="AY225" s="24" t="s">
        <v>127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81</v>
      </c>
      <c r="BK225" s="203">
        <f>ROUND(I225*H225,2)</f>
        <v>0</v>
      </c>
      <c r="BL225" s="24" t="s">
        <v>169</v>
      </c>
      <c r="BM225" s="24" t="s">
        <v>340</v>
      </c>
    </row>
    <row r="226" spans="2:65" s="13" customFormat="1" ht="13.5">
      <c r="B226" s="227"/>
      <c r="C226" s="228"/>
      <c r="D226" s="206" t="s">
        <v>150</v>
      </c>
      <c r="E226" s="229" t="s">
        <v>23</v>
      </c>
      <c r="F226" s="230" t="s">
        <v>303</v>
      </c>
      <c r="G226" s="228"/>
      <c r="H226" s="229" t="s">
        <v>23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150</v>
      </c>
      <c r="AU226" s="236" t="s">
        <v>83</v>
      </c>
      <c r="AV226" s="13" t="s">
        <v>81</v>
      </c>
      <c r="AW226" s="13" t="s">
        <v>36</v>
      </c>
      <c r="AX226" s="13" t="s">
        <v>73</v>
      </c>
      <c r="AY226" s="236" t="s">
        <v>127</v>
      </c>
    </row>
    <row r="227" spans="2:65" s="11" customFormat="1" ht="13.5">
      <c r="B227" s="204"/>
      <c r="C227" s="205"/>
      <c r="D227" s="206" t="s">
        <v>150</v>
      </c>
      <c r="E227" s="207" t="s">
        <v>23</v>
      </c>
      <c r="F227" s="208" t="s">
        <v>304</v>
      </c>
      <c r="G227" s="205"/>
      <c r="H227" s="209">
        <v>79.462000000000003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150</v>
      </c>
      <c r="AU227" s="215" t="s">
        <v>83</v>
      </c>
      <c r="AV227" s="11" t="s">
        <v>83</v>
      </c>
      <c r="AW227" s="11" t="s">
        <v>36</v>
      </c>
      <c r="AX227" s="11" t="s">
        <v>73</v>
      </c>
      <c r="AY227" s="215" t="s">
        <v>127</v>
      </c>
    </row>
    <row r="228" spans="2:65" s="11" customFormat="1" ht="13.5">
      <c r="B228" s="204"/>
      <c r="C228" s="205"/>
      <c r="D228" s="206" t="s">
        <v>150</v>
      </c>
      <c r="E228" s="207" t="s">
        <v>23</v>
      </c>
      <c r="F228" s="208" t="s">
        <v>305</v>
      </c>
      <c r="G228" s="205"/>
      <c r="H228" s="209">
        <v>65.66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150</v>
      </c>
      <c r="AU228" s="215" t="s">
        <v>83</v>
      </c>
      <c r="AV228" s="11" t="s">
        <v>83</v>
      </c>
      <c r="AW228" s="11" t="s">
        <v>36</v>
      </c>
      <c r="AX228" s="11" t="s">
        <v>73</v>
      </c>
      <c r="AY228" s="215" t="s">
        <v>127</v>
      </c>
    </row>
    <row r="229" spans="2:65" s="14" customFormat="1" ht="13.5">
      <c r="B229" s="249"/>
      <c r="C229" s="250"/>
      <c r="D229" s="206" t="s">
        <v>150</v>
      </c>
      <c r="E229" s="251" t="s">
        <v>23</v>
      </c>
      <c r="F229" s="252" t="s">
        <v>302</v>
      </c>
      <c r="G229" s="250"/>
      <c r="H229" s="253">
        <v>145.12200000000001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150</v>
      </c>
      <c r="AU229" s="259" t="s">
        <v>83</v>
      </c>
      <c r="AV229" s="14" t="s">
        <v>143</v>
      </c>
      <c r="AW229" s="14" t="s">
        <v>36</v>
      </c>
      <c r="AX229" s="14" t="s">
        <v>73</v>
      </c>
      <c r="AY229" s="259" t="s">
        <v>127</v>
      </c>
    </row>
    <row r="230" spans="2:65" s="13" customFormat="1" ht="13.5">
      <c r="B230" s="227"/>
      <c r="C230" s="228"/>
      <c r="D230" s="206" t="s">
        <v>150</v>
      </c>
      <c r="E230" s="229" t="s">
        <v>23</v>
      </c>
      <c r="F230" s="230" t="s">
        <v>341</v>
      </c>
      <c r="G230" s="228"/>
      <c r="H230" s="229" t="s">
        <v>23</v>
      </c>
      <c r="I230" s="231"/>
      <c r="J230" s="228"/>
      <c r="K230" s="228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150</v>
      </c>
      <c r="AU230" s="236" t="s">
        <v>83</v>
      </c>
      <c r="AV230" s="13" t="s">
        <v>81</v>
      </c>
      <c r="AW230" s="13" t="s">
        <v>36</v>
      </c>
      <c r="AX230" s="13" t="s">
        <v>73</v>
      </c>
      <c r="AY230" s="236" t="s">
        <v>127</v>
      </c>
    </row>
    <row r="231" spans="2:65" s="11" customFormat="1" ht="13.5">
      <c r="B231" s="204"/>
      <c r="C231" s="205"/>
      <c r="D231" s="206" t="s">
        <v>150</v>
      </c>
      <c r="E231" s="207" t="s">
        <v>23</v>
      </c>
      <c r="F231" s="208" t="s">
        <v>342</v>
      </c>
      <c r="G231" s="205"/>
      <c r="H231" s="209">
        <v>1.696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150</v>
      </c>
      <c r="AU231" s="215" t="s">
        <v>83</v>
      </c>
      <c r="AV231" s="11" t="s">
        <v>83</v>
      </c>
      <c r="AW231" s="11" t="s">
        <v>36</v>
      </c>
      <c r="AX231" s="11" t="s">
        <v>73</v>
      </c>
      <c r="AY231" s="215" t="s">
        <v>127</v>
      </c>
    </row>
    <row r="232" spans="2:65" s="14" customFormat="1" ht="13.5">
      <c r="B232" s="249"/>
      <c r="C232" s="250"/>
      <c r="D232" s="206" t="s">
        <v>150</v>
      </c>
      <c r="E232" s="251" t="s">
        <v>23</v>
      </c>
      <c r="F232" s="252" t="s">
        <v>302</v>
      </c>
      <c r="G232" s="250"/>
      <c r="H232" s="253">
        <v>1.696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150</v>
      </c>
      <c r="AU232" s="259" t="s">
        <v>83</v>
      </c>
      <c r="AV232" s="14" t="s">
        <v>143</v>
      </c>
      <c r="AW232" s="14" t="s">
        <v>36</v>
      </c>
      <c r="AX232" s="14" t="s">
        <v>73</v>
      </c>
      <c r="AY232" s="259" t="s">
        <v>127</v>
      </c>
    </row>
    <row r="233" spans="2:65" s="13" customFormat="1" ht="13.5">
      <c r="B233" s="227"/>
      <c r="C233" s="228"/>
      <c r="D233" s="206" t="s">
        <v>150</v>
      </c>
      <c r="E233" s="229" t="s">
        <v>23</v>
      </c>
      <c r="F233" s="230" t="s">
        <v>343</v>
      </c>
      <c r="G233" s="228"/>
      <c r="H233" s="229" t="s">
        <v>23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150</v>
      </c>
      <c r="AU233" s="236" t="s">
        <v>83</v>
      </c>
      <c r="AV233" s="13" t="s">
        <v>81</v>
      </c>
      <c r="AW233" s="13" t="s">
        <v>36</v>
      </c>
      <c r="AX233" s="13" t="s">
        <v>73</v>
      </c>
      <c r="AY233" s="236" t="s">
        <v>127</v>
      </c>
    </row>
    <row r="234" spans="2:65" s="11" customFormat="1" ht="13.5">
      <c r="B234" s="204"/>
      <c r="C234" s="205"/>
      <c r="D234" s="206" t="s">
        <v>150</v>
      </c>
      <c r="E234" s="207" t="s">
        <v>23</v>
      </c>
      <c r="F234" s="208" t="s">
        <v>344</v>
      </c>
      <c r="G234" s="205"/>
      <c r="H234" s="209">
        <v>1.92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150</v>
      </c>
      <c r="AU234" s="215" t="s">
        <v>83</v>
      </c>
      <c r="AV234" s="11" t="s">
        <v>83</v>
      </c>
      <c r="AW234" s="11" t="s">
        <v>36</v>
      </c>
      <c r="AX234" s="11" t="s">
        <v>73</v>
      </c>
      <c r="AY234" s="215" t="s">
        <v>127</v>
      </c>
    </row>
    <row r="235" spans="2:65" s="14" customFormat="1" ht="13.5">
      <c r="B235" s="249"/>
      <c r="C235" s="250"/>
      <c r="D235" s="206" t="s">
        <v>150</v>
      </c>
      <c r="E235" s="251" t="s">
        <v>23</v>
      </c>
      <c r="F235" s="252" t="s">
        <v>302</v>
      </c>
      <c r="G235" s="250"/>
      <c r="H235" s="253">
        <v>1.92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150</v>
      </c>
      <c r="AU235" s="259" t="s">
        <v>83</v>
      </c>
      <c r="AV235" s="14" t="s">
        <v>143</v>
      </c>
      <c r="AW235" s="14" t="s">
        <v>36</v>
      </c>
      <c r="AX235" s="14" t="s">
        <v>73</v>
      </c>
      <c r="AY235" s="259" t="s">
        <v>127</v>
      </c>
    </row>
    <row r="236" spans="2:65" s="12" customFormat="1" ht="13.5">
      <c r="B236" s="216"/>
      <c r="C236" s="217"/>
      <c r="D236" s="206" t="s">
        <v>150</v>
      </c>
      <c r="E236" s="218" t="s">
        <v>23</v>
      </c>
      <c r="F236" s="219" t="s">
        <v>152</v>
      </c>
      <c r="G236" s="217"/>
      <c r="H236" s="220">
        <v>148.738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150</v>
      </c>
      <c r="AU236" s="226" t="s">
        <v>83</v>
      </c>
      <c r="AV236" s="12" t="s">
        <v>135</v>
      </c>
      <c r="AW236" s="12" t="s">
        <v>36</v>
      </c>
      <c r="AX236" s="12" t="s">
        <v>81</v>
      </c>
      <c r="AY236" s="226" t="s">
        <v>127</v>
      </c>
    </row>
    <row r="237" spans="2:65" s="1" customFormat="1" ht="16.5" customHeight="1">
      <c r="B237" s="41"/>
      <c r="C237" s="237" t="s">
        <v>345</v>
      </c>
      <c r="D237" s="237" t="s">
        <v>192</v>
      </c>
      <c r="E237" s="238" t="s">
        <v>346</v>
      </c>
      <c r="F237" s="239" t="s">
        <v>347</v>
      </c>
      <c r="G237" s="240" t="s">
        <v>168</v>
      </c>
      <c r="H237" s="241">
        <v>151.71299999999999</v>
      </c>
      <c r="I237" s="242"/>
      <c r="J237" s="243">
        <f>ROUND(I237*H237,2)</f>
        <v>0</v>
      </c>
      <c r="K237" s="239" t="s">
        <v>134</v>
      </c>
      <c r="L237" s="244"/>
      <c r="M237" s="245" t="s">
        <v>23</v>
      </c>
      <c r="N237" s="246" t="s">
        <v>44</v>
      </c>
      <c r="O237" s="42"/>
      <c r="P237" s="201">
        <f>O237*H237</f>
        <v>0</v>
      </c>
      <c r="Q237" s="201">
        <v>1.5E-3</v>
      </c>
      <c r="R237" s="201">
        <f>Q237*H237</f>
        <v>0.22756950000000001</v>
      </c>
      <c r="S237" s="201">
        <v>0</v>
      </c>
      <c r="T237" s="202">
        <f>S237*H237</f>
        <v>0</v>
      </c>
      <c r="AR237" s="24" t="s">
        <v>195</v>
      </c>
      <c r="AT237" s="24" t="s">
        <v>192</v>
      </c>
      <c r="AU237" s="24" t="s">
        <v>83</v>
      </c>
      <c r="AY237" s="24" t="s">
        <v>127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81</v>
      </c>
      <c r="BK237" s="203">
        <f>ROUND(I237*H237,2)</f>
        <v>0</v>
      </c>
      <c r="BL237" s="24" t="s">
        <v>169</v>
      </c>
      <c r="BM237" s="24" t="s">
        <v>348</v>
      </c>
    </row>
    <row r="238" spans="2:65" s="11" customFormat="1" ht="13.5">
      <c r="B238" s="204"/>
      <c r="C238" s="205"/>
      <c r="D238" s="206" t="s">
        <v>150</v>
      </c>
      <c r="E238" s="205"/>
      <c r="F238" s="208" t="s">
        <v>349</v>
      </c>
      <c r="G238" s="205"/>
      <c r="H238" s="209">
        <v>151.71299999999999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150</v>
      </c>
      <c r="AU238" s="215" t="s">
        <v>83</v>
      </c>
      <c r="AV238" s="11" t="s">
        <v>83</v>
      </c>
      <c r="AW238" s="11" t="s">
        <v>6</v>
      </c>
      <c r="AX238" s="11" t="s">
        <v>81</v>
      </c>
      <c r="AY238" s="215" t="s">
        <v>127</v>
      </c>
    </row>
    <row r="239" spans="2:65" s="1" customFormat="1" ht="25.5" customHeight="1">
      <c r="B239" s="41"/>
      <c r="C239" s="192" t="s">
        <v>350</v>
      </c>
      <c r="D239" s="192" t="s">
        <v>130</v>
      </c>
      <c r="E239" s="193" t="s">
        <v>351</v>
      </c>
      <c r="F239" s="194" t="s">
        <v>352</v>
      </c>
      <c r="G239" s="195" t="s">
        <v>168</v>
      </c>
      <c r="H239" s="196">
        <v>951.27</v>
      </c>
      <c r="I239" s="197"/>
      <c r="J239" s="198">
        <f>ROUND(I239*H239,2)</f>
        <v>0</v>
      </c>
      <c r="K239" s="194" t="s">
        <v>134</v>
      </c>
      <c r="L239" s="61"/>
      <c r="M239" s="199" t="s">
        <v>23</v>
      </c>
      <c r="N239" s="200" t="s">
        <v>44</v>
      </c>
      <c r="O239" s="42"/>
      <c r="P239" s="201">
        <f>O239*H239</f>
        <v>0</v>
      </c>
      <c r="Q239" s="201">
        <v>1.16E-3</v>
      </c>
      <c r="R239" s="201">
        <f>Q239*H239</f>
        <v>1.1034732</v>
      </c>
      <c r="S239" s="201">
        <v>0</v>
      </c>
      <c r="T239" s="202">
        <f>S239*H239</f>
        <v>0</v>
      </c>
      <c r="AR239" s="24" t="s">
        <v>169</v>
      </c>
      <c r="AT239" s="24" t="s">
        <v>130</v>
      </c>
      <c r="AU239" s="24" t="s">
        <v>83</v>
      </c>
      <c r="AY239" s="24" t="s">
        <v>127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81</v>
      </c>
      <c r="BK239" s="203">
        <f>ROUND(I239*H239,2)</f>
        <v>0</v>
      </c>
      <c r="BL239" s="24" t="s">
        <v>169</v>
      </c>
      <c r="BM239" s="24" t="s">
        <v>353</v>
      </c>
    </row>
    <row r="240" spans="2:65" s="11" customFormat="1" ht="13.5">
      <c r="B240" s="204"/>
      <c r="C240" s="205"/>
      <c r="D240" s="206" t="s">
        <v>150</v>
      </c>
      <c r="E240" s="207" t="s">
        <v>23</v>
      </c>
      <c r="F240" s="208" t="s">
        <v>172</v>
      </c>
      <c r="G240" s="205"/>
      <c r="H240" s="209">
        <v>951.27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150</v>
      </c>
      <c r="AU240" s="215" t="s">
        <v>83</v>
      </c>
      <c r="AV240" s="11" t="s">
        <v>83</v>
      </c>
      <c r="AW240" s="11" t="s">
        <v>36</v>
      </c>
      <c r="AX240" s="11" t="s">
        <v>73</v>
      </c>
      <c r="AY240" s="215" t="s">
        <v>127</v>
      </c>
    </row>
    <row r="241" spans="2:65" s="12" customFormat="1" ht="13.5">
      <c r="B241" s="216"/>
      <c r="C241" s="217"/>
      <c r="D241" s="206" t="s">
        <v>150</v>
      </c>
      <c r="E241" s="218" t="s">
        <v>23</v>
      </c>
      <c r="F241" s="219" t="s">
        <v>152</v>
      </c>
      <c r="G241" s="217"/>
      <c r="H241" s="220">
        <v>951.27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150</v>
      </c>
      <c r="AU241" s="226" t="s">
        <v>83</v>
      </c>
      <c r="AV241" s="12" t="s">
        <v>135</v>
      </c>
      <c r="AW241" s="12" t="s">
        <v>36</v>
      </c>
      <c r="AX241" s="12" t="s">
        <v>81</v>
      </c>
      <c r="AY241" s="226" t="s">
        <v>127</v>
      </c>
    </row>
    <row r="242" spans="2:65" s="1" customFormat="1" ht="16.5" customHeight="1">
      <c r="B242" s="41"/>
      <c r="C242" s="237" t="s">
        <v>354</v>
      </c>
      <c r="D242" s="237" t="s">
        <v>192</v>
      </c>
      <c r="E242" s="238" t="s">
        <v>355</v>
      </c>
      <c r="F242" s="239" t="s">
        <v>356</v>
      </c>
      <c r="G242" s="240" t="s">
        <v>168</v>
      </c>
      <c r="H242" s="241">
        <v>951.27</v>
      </c>
      <c r="I242" s="242"/>
      <c r="J242" s="243">
        <f>ROUND(I242*H242,2)</f>
        <v>0</v>
      </c>
      <c r="K242" s="239" t="s">
        <v>134</v>
      </c>
      <c r="L242" s="244"/>
      <c r="M242" s="245" t="s">
        <v>23</v>
      </c>
      <c r="N242" s="246" t="s">
        <v>44</v>
      </c>
      <c r="O242" s="42"/>
      <c r="P242" s="201">
        <f>O242*H242</f>
        <v>0</v>
      </c>
      <c r="Q242" s="201">
        <v>4.7999999999999996E-3</v>
      </c>
      <c r="R242" s="201">
        <f>Q242*H242</f>
        <v>4.5660959999999999</v>
      </c>
      <c r="S242" s="201">
        <v>0</v>
      </c>
      <c r="T242" s="202">
        <f>S242*H242</f>
        <v>0</v>
      </c>
      <c r="AR242" s="24" t="s">
        <v>195</v>
      </c>
      <c r="AT242" s="24" t="s">
        <v>192</v>
      </c>
      <c r="AU242" s="24" t="s">
        <v>83</v>
      </c>
      <c r="AY242" s="24" t="s">
        <v>127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81</v>
      </c>
      <c r="BK242" s="203">
        <f>ROUND(I242*H242,2)</f>
        <v>0</v>
      </c>
      <c r="BL242" s="24" t="s">
        <v>169</v>
      </c>
      <c r="BM242" s="24" t="s">
        <v>357</v>
      </c>
    </row>
    <row r="243" spans="2:65" s="1" customFormat="1" ht="25.5" customHeight="1">
      <c r="B243" s="41"/>
      <c r="C243" s="192" t="s">
        <v>358</v>
      </c>
      <c r="D243" s="192" t="s">
        <v>130</v>
      </c>
      <c r="E243" s="193" t="s">
        <v>359</v>
      </c>
      <c r="F243" s="194" t="s">
        <v>360</v>
      </c>
      <c r="G243" s="195" t="s">
        <v>230</v>
      </c>
      <c r="H243" s="196">
        <v>209.3</v>
      </c>
      <c r="I243" s="197"/>
      <c r="J243" s="198">
        <f>ROUND(I243*H243,2)</f>
        <v>0</v>
      </c>
      <c r="K243" s="194" t="s">
        <v>134</v>
      </c>
      <c r="L243" s="61"/>
      <c r="M243" s="199" t="s">
        <v>23</v>
      </c>
      <c r="N243" s="200" t="s">
        <v>44</v>
      </c>
      <c r="O243" s="42"/>
      <c r="P243" s="201">
        <f>O243*H243</f>
        <v>0</v>
      </c>
      <c r="Q243" s="201">
        <v>1.6000000000000001E-4</v>
      </c>
      <c r="R243" s="201">
        <f>Q243*H243</f>
        <v>3.3488000000000004E-2</v>
      </c>
      <c r="S243" s="201">
        <v>0</v>
      </c>
      <c r="T243" s="202">
        <f>S243*H243</f>
        <v>0</v>
      </c>
      <c r="AR243" s="24" t="s">
        <v>169</v>
      </c>
      <c r="AT243" s="24" t="s">
        <v>130</v>
      </c>
      <c r="AU243" s="24" t="s">
        <v>83</v>
      </c>
      <c r="AY243" s="24" t="s">
        <v>127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81</v>
      </c>
      <c r="BK243" s="203">
        <f>ROUND(I243*H243,2)</f>
        <v>0</v>
      </c>
      <c r="BL243" s="24" t="s">
        <v>169</v>
      </c>
      <c r="BM243" s="24" t="s">
        <v>361</v>
      </c>
    </row>
    <row r="244" spans="2:65" s="11" customFormat="1" ht="13.5">
      <c r="B244" s="204"/>
      <c r="C244" s="205"/>
      <c r="D244" s="206" t="s">
        <v>150</v>
      </c>
      <c r="E244" s="207" t="s">
        <v>23</v>
      </c>
      <c r="F244" s="208" t="s">
        <v>242</v>
      </c>
      <c r="G244" s="205"/>
      <c r="H244" s="209">
        <v>198.2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150</v>
      </c>
      <c r="AU244" s="215" t="s">
        <v>83</v>
      </c>
      <c r="AV244" s="11" t="s">
        <v>83</v>
      </c>
      <c r="AW244" s="11" t="s">
        <v>36</v>
      </c>
      <c r="AX244" s="11" t="s">
        <v>73</v>
      </c>
      <c r="AY244" s="215" t="s">
        <v>127</v>
      </c>
    </row>
    <row r="245" spans="2:65" s="11" customFormat="1" ht="13.5">
      <c r="B245" s="204"/>
      <c r="C245" s="205"/>
      <c r="D245" s="206" t="s">
        <v>150</v>
      </c>
      <c r="E245" s="207" t="s">
        <v>23</v>
      </c>
      <c r="F245" s="208" t="s">
        <v>243</v>
      </c>
      <c r="G245" s="205"/>
      <c r="H245" s="209">
        <v>11.1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150</v>
      </c>
      <c r="AU245" s="215" t="s">
        <v>83</v>
      </c>
      <c r="AV245" s="11" t="s">
        <v>83</v>
      </c>
      <c r="AW245" s="11" t="s">
        <v>36</v>
      </c>
      <c r="AX245" s="11" t="s">
        <v>73</v>
      </c>
      <c r="AY245" s="215" t="s">
        <v>127</v>
      </c>
    </row>
    <row r="246" spans="2:65" s="12" customFormat="1" ht="13.5">
      <c r="B246" s="216"/>
      <c r="C246" s="217"/>
      <c r="D246" s="206" t="s">
        <v>150</v>
      </c>
      <c r="E246" s="218" t="s">
        <v>23</v>
      </c>
      <c r="F246" s="219" t="s">
        <v>152</v>
      </c>
      <c r="G246" s="217"/>
      <c r="H246" s="220">
        <v>209.3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150</v>
      </c>
      <c r="AU246" s="226" t="s">
        <v>83</v>
      </c>
      <c r="AV246" s="12" t="s">
        <v>135</v>
      </c>
      <c r="AW246" s="12" t="s">
        <v>36</v>
      </c>
      <c r="AX246" s="12" t="s">
        <v>81</v>
      </c>
      <c r="AY246" s="226" t="s">
        <v>127</v>
      </c>
    </row>
    <row r="247" spans="2:65" s="1" customFormat="1" ht="16.5" customHeight="1">
      <c r="B247" s="41"/>
      <c r="C247" s="237" t="s">
        <v>362</v>
      </c>
      <c r="D247" s="237" t="s">
        <v>192</v>
      </c>
      <c r="E247" s="238" t="s">
        <v>346</v>
      </c>
      <c r="F247" s="239" t="s">
        <v>347</v>
      </c>
      <c r="G247" s="240" t="s">
        <v>168</v>
      </c>
      <c r="H247" s="241">
        <v>84.742000000000004</v>
      </c>
      <c r="I247" s="242"/>
      <c r="J247" s="243">
        <f>ROUND(I247*H247,2)</f>
        <v>0</v>
      </c>
      <c r="K247" s="239" t="s">
        <v>134</v>
      </c>
      <c r="L247" s="244"/>
      <c r="M247" s="245" t="s">
        <v>23</v>
      </c>
      <c r="N247" s="246" t="s">
        <v>44</v>
      </c>
      <c r="O247" s="42"/>
      <c r="P247" s="201">
        <f>O247*H247</f>
        <v>0</v>
      </c>
      <c r="Q247" s="201">
        <v>1.5E-3</v>
      </c>
      <c r="R247" s="201">
        <f>Q247*H247</f>
        <v>0.127113</v>
      </c>
      <c r="S247" s="201">
        <v>0</v>
      </c>
      <c r="T247" s="202">
        <f>S247*H247</f>
        <v>0</v>
      </c>
      <c r="AR247" s="24" t="s">
        <v>195</v>
      </c>
      <c r="AT247" s="24" t="s">
        <v>192</v>
      </c>
      <c r="AU247" s="24" t="s">
        <v>83</v>
      </c>
      <c r="AY247" s="24" t="s">
        <v>127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81</v>
      </c>
      <c r="BK247" s="203">
        <f>ROUND(I247*H247,2)</f>
        <v>0</v>
      </c>
      <c r="BL247" s="24" t="s">
        <v>169</v>
      </c>
      <c r="BM247" s="24" t="s">
        <v>363</v>
      </c>
    </row>
    <row r="248" spans="2:65" s="13" customFormat="1" ht="13.5">
      <c r="B248" s="227"/>
      <c r="C248" s="228"/>
      <c r="D248" s="206" t="s">
        <v>150</v>
      </c>
      <c r="E248" s="229" t="s">
        <v>23</v>
      </c>
      <c r="F248" s="230" t="s">
        <v>299</v>
      </c>
      <c r="G248" s="228"/>
      <c r="H248" s="229" t="s">
        <v>23</v>
      </c>
      <c r="I248" s="231"/>
      <c r="J248" s="228"/>
      <c r="K248" s="228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150</v>
      </c>
      <c r="AU248" s="236" t="s">
        <v>83</v>
      </c>
      <c r="AV248" s="13" t="s">
        <v>81</v>
      </c>
      <c r="AW248" s="13" t="s">
        <v>36</v>
      </c>
      <c r="AX248" s="13" t="s">
        <v>73</v>
      </c>
      <c r="AY248" s="236" t="s">
        <v>127</v>
      </c>
    </row>
    <row r="249" spans="2:65" s="11" customFormat="1" ht="13.5">
      <c r="B249" s="204"/>
      <c r="C249" s="205"/>
      <c r="D249" s="206" t="s">
        <v>150</v>
      </c>
      <c r="E249" s="207" t="s">
        <v>23</v>
      </c>
      <c r="F249" s="208" t="s">
        <v>300</v>
      </c>
      <c r="G249" s="205"/>
      <c r="H249" s="209">
        <v>78.64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150</v>
      </c>
      <c r="AU249" s="215" t="s">
        <v>83</v>
      </c>
      <c r="AV249" s="11" t="s">
        <v>83</v>
      </c>
      <c r="AW249" s="11" t="s">
        <v>36</v>
      </c>
      <c r="AX249" s="11" t="s">
        <v>73</v>
      </c>
      <c r="AY249" s="215" t="s">
        <v>127</v>
      </c>
    </row>
    <row r="250" spans="2:65" s="11" customFormat="1" ht="13.5">
      <c r="B250" s="204"/>
      <c r="C250" s="205"/>
      <c r="D250" s="206" t="s">
        <v>150</v>
      </c>
      <c r="E250" s="207" t="s">
        <v>23</v>
      </c>
      <c r="F250" s="208" t="s">
        <v>301</v>
      </c>
      <c r="G250" s="205"/>
      <c r="H250" s="209">
        <v>4.4400000000000004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150</v>
      </c>
      <c r="AU250" s="215" t="s">
        <v>83</v>
      </c>
      <c r="AV250" s="11" t="s">
        <v>83</v>
      </c>
      <c r="AW250" s="11" t="s">
        <v>36</v>
      </c>
      <c r="AX250" s="11" t="s">
        <v>73</v>
      </c>
      <c r="AY250" s="215" t="s">
        <v>127</v>
      </c>
    </row>
    <row r="251" spans="2:65" s="12" customFormat="1" ht="13.5">
      <c r="B251" s="216"/>
      <c r="C251" s="217"/>
      <c r="D251" s="206" t="s">
        <v>150</v>
      </c>
      <c r="E251" s="218" t="s">
        <v>23</v>
      </c>
      <c r="F251" s="219" t="s">
        <v>152</v>
      </c>
      <c r="G251" s="217"/>
      <c r="H251" s="220">
        <v>83.08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150</v>
      </c>
      <c r="AU251" s="226" t="s">
        <v>83</v>
      </c>
      <c r="AV251" s="12" t="s">
        <v>135</v>
      </c>
      <c r="AW251" s="12" t="s">
        <v>36</v>
      </c>
      <c r="AX251" s="12" t="s">
        <v>81</v>
      </c>
      <c r="AY251" s="226" t="s">
        <v>127</v>
      </c>
    </row>
    <row r="252" spans="2:65" s="11" customFormat="1" ht="13.5">
      <c r="B252" s="204"/>
      <c r="C252" s="205"/>
      <c r="D252" s="206" t="s">
        <v>150</v>
      </c>
      <c r="E252" s="205"/>
      <c r="F252" s="208" t="s">
        <v>364</v>
      </c>
      <c r="G252" s="205"/>
      <c r="H252" s="209">
        <v>84.742000000000004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150</v>
      </c>
      <c r="AU252" s="215" t="s">
        <v>83</v>
      </c>
      <c r="AV252" s="11" t="s">
        <v>83</v>
      </c>
      <c r="AW252" s="11" t="s">
        <v>6</v>
      </c>
      <c r="AX252" s="11" t="s">
        <v>81</v>
      </c>
      <c r="AY252" s="215" t="s">
        <v>127</v>
      </c>
    </row>
    <row r="253" spans="2:65" s="1" customFormat="1" ht="25.5" customHeight="1">
      <c r="B253" s="41"/>
      <c r="C253" s="192" t="s">
        <v>365</v>
      </c>
      <c r="D253" s="192" t="s">
        <v>130</v>
      </c>
      <c r="E253" s="193" t="s">
        <v>366</v>
      </c>
      <c r="F253" s="194" t="s">
        <v>367</v>
      </c>
      <c r="G253" s="195" t="s">
        <v>185</v>
      </c>
      <c r="H253" s="196">
        <v>9</v>
      </c>
      <c r="I253" s="197"/>
      <c r="J253" s="198">
        <f>ROUND(I253*H253,2)</f>
        <v>0</v>
      </c>
      <c r="K253" s="194" t="s">
        <v>134</v>
      </c>
      <c r="L253" s="61"/>
      <c r="M253" s="199" t="s">
        <v>23</v>
      </c>
      <c r="N253" s="200" t="s">
        <v>44</v>
      </c>
      <c r="O253" s="4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4" t="s">
        <v>169</v>
      </c>
      <c r="AT253" s="24" t="s">
        <v>130</v>
      </c>
      <c r="AU253" s="24" t="s">
        <v>83</v>
      </c>
      <c r="AY253" s="24" t="s">
        <v>127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4" t="s">
        <v>81</v>
      </c>
      <c r="BK253" s="203">
        <f>ROUND(I253*H253,2)</f>
        <v>0</v>
      </c>
      <c r="BL253" s="24" t="s">
        <v>169</v>
      </c>
      <c r="BM253" s="24" t="s">
        <v>368</v>
      </c>
    </row>
    <row r="254" spans="2:65" s="1" customFormat="1" ht="16.5" customHeight="1">
      <c r="B254" s="41"/>
      <c r="C254" s="237" t="s">
        <v>369</v>
      </c>
      <c r="D254" s="237" t="s">
        <v>192</v>
      </c>
      <c r="E254" s="238" t="s">
        <v>370</v>
      </c>
      <c r="F254" s="239" t="s">
        <v>371</v>
      </c>
      <c r="G254" s="240" t="s">
        <v>185</v>
      </c>
      <c r="H254" s="241">
        <v>9</v>
      </c>
      <c r="I254" s="242"/>
      <c r="J254" s="243">
        <f>ROUND(I254*H254,2)</f>
        <v>0</v>
      </c>
      <c r="K254" s="239" t="s">
        <v>23</v>
      </c>
      <c r="L254" s="244"/>
      <c r="M254" s="245" t="s">
        <v>23</v>
      </c>
      <c r="N254" s="246" t="s">
        <v>44</v>
      </c>
      <c r="O254" s="42"/>
      <c r="P254" s="201">
        <f>O254*H254</f>
        <v>0</v>
      </c>
      <c r="Q254" s="201">
        <v>2E-3</v>
      </c>
      <c r="R254" s="201">
        <f>Q254*H254</f>
        <v>1.8000000000000002E-2</v>
      </c>
      <c r="S254" s="201">
        <v>0</v>
      </c>
      <c r="T254" s="202">
        <f>S254*H254</f>
        <v>0</v>
      </c>
      <c r="AR254" s="24" t="s">
        <v>195</v>
      </c>
      <c r="AT254" s="24" t="s">
        <v>192</v>
      </c>
      <c r="AU254" s="24" t="s">
        <v>83</v>
      </c>
      <c r="AY254" s="24" t="s">
        <v>127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81</v>
      </c>
      <c r="BK254" s="203">
        <f>ROUND(I254*H254,2)</f>
        <v>0</v>
      </c>
      <c r="BL254" s="24" t="s">
        <v>169</v>
      </c>
      <c r="BM254" s="24" t="s">
        <v>372</v>
      </c>
    </row>
    <row r="255" spans="2:65" s="1" customFormat="1" ht="38.25" customHeight="1">
      <c r="B255" s="41"/>
      <c r="C255" s="192" t="s">
        <v>373</v>
      </c>
      <c r="D255" s="192" t="s">
        <v>130</v>
      </c>
      <c r="E255" s="193" t="s">
        <v>374</v>
      </c>
      <c r="F255" s="194" t="s">
        <v>375</v>
      </c>
      <c r="G255" s="195" t="s">
        <v>141</v>
      </c>
      <c r="H255" s="196">
        <v>6.968</v>
      </c>
      <c r="I255" s="197"/>
      <c r="J255" s="198">
        <f>ROUND(I255*H255,2)</f>
        <v>0</v>
      </c>
      <c r="K255" s="194" t="s">
        <v>134</v>
      </c>
      <c r="L255" s="61"/>
      <c r="M255" s="199" t="s">
        <v>23</v>
      </c>
      <c r="N255" s="200" t="s">
        <v>44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169</v>
      </c>
      <c r="AT255" s="24" t="s">
        <v>130</v>
      </c>
      <c r="AU255" s="24" t="s">
        <v>83</v>
      </c>
      <c r="AY255" s="24" t="s">
        <v>127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81</v>
      </c>
      <c r="BK255" s="203">
        <f>ROUND(I255*H255,2)</f>
        <v>0</v>
      </c>
      <c r="BL255" s="24" t="s">
        <v>169</v>
      </c>
      <c r="BM255" s="24" t="s">
        <v>376</v>
      </c>
    </row>
    <row r="256" spans="2:65" s="10" customFormat="1" ht="29.85" customHeight="1">
      <c r="B256" s="176"/>
      <c r="C256" s="177"/>
      <c r="D256" s="178" t="s">
        <v>72</v>
      </c>
      <c r="E256" s="190" t="s">
        <v>377</v>
      </c>
      <c r="F256" s="190" t="s">
        <v>378</v>
      </c>
      <c r="G256" s="177"/>
      <c r="H256" s="177"/>
      <c r="I256" s="180"/>
      <c r="J256" s="191">
        <f>BK256</f>
        <v>0</v>
      </c>
      <c r="K256" s="177"/>
      <c r="L256" s="182"/>
      <c r="M256" s="183"/>
      <c r="N256" s="184"/>
      <c r="O256" s="184"/>
      <c r="P256" s="185">
        <f>SUM(P257:P264)</f>
        <v>0</v>
      </c>
      <c r="Q256" s="184"/>
      <c r="R256" s="185">
        <f>SUM(R257:R264)</f>
        <v>5.6489999999999999E-2</v>
      </c>
      <c r="S256" s="184"/>
      <c r="T256" s="186">
        <f>SUM(T257:T264)</f>
        <v>0.189105</v>
      </c>
      <c r="AR256" s="187" t="s">
        <v>83</v>
      </c>
      <c r="AT256" s="188" t="s">
        <v>72</v>
      </c>
      <c r="AU256" s="188" t="s">
        <v>81</v>
      </c>
      <c r="AY256" s="187" t="s">
        <v>127</v>
      </c>
      <c r="BK256" s="189">
        <f>SUM(BK257:BK264)</f>
        <v>0</v>
      </c>
    </row>
    <row r="257" spans="2:65" s="1" customFormat="1" ht="25.5" customHeight="1">
      <c r="B257" s="41"/>
      <c r="C257" s="192" t="s">
        <v>379</v>
      </c>
      <c r="D257" s="192" t="s">
        <v>130</v>
      </c>
      <c r="E257" s="193" t="s">
        <v>380</v>
      </c>
      <c r="F257" s="194" t="s">
        <v>381</v>
      </c>
      <c r="G257" s="195" t="s">
        <v>230</v>
      </c>
      <c r="H257" s="196">
        <v>10.5</v>
      </c>
      <c r="I257" s="197"/>
      <c r="J257" s="198">
        <f>ROUND(I257*H257,2)</f>
        <v>0</v>
      </c>
      <c r="K257" s="194" t="s">
        <v>134</v>
      </c>
      <c r="L257" s="61"/>
      <c r="M257" s="199" t="s">
        <v>23</v>
      </c>
      <c r="N257" s="200" t="s">
        <v>44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2.63E-3</v>
      </c>
      <c r="T257" s="202">
        <f>S257*H257</f>
        <v>2.7615000000000001E-2</v>
      </c>
      <c r="AR257" s="24" t="s">
        <v>169</v>
      </c>
      <c r="AT257" s="24" t="s">
        <v>130</v>
      </c>
      <c r="AU257" s="24" t="s">
        <v>83</v>
      </c>
      <c r="AY257" s="24" t="s">
        <v>127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81</v>
      </c>
      <c r="BK257" s="203">
        <f>ROUND(I257*H257,2)</f>
        <v>0</v>
      </c>
      <c r="BL257" s="24" t="s">
        <v>169</v>
      </c>
      <c r="BM257" s="24" t="s">
        <v>382</v>
      </c>
    </row>
    <row r="258" spans="2:65" s="11" customFormat="1" ht="13.5">
      <c r="B258" s="204"/>
      <c r="C258" s="205"/>
      <c r="D258" s="206" t="s">
        <v>150</v>
      </c>
      <c r="E258" s="207" t="s">
        <v>23</v>
      </c>
      <c r="F258" s="208" t="s">
        <v>383</v>
      </c>
      <c r="G258" s="205"/>
      <c r="H258" s="209">
        <v>10.5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150</v>
      </c>
      <c r="AU258" s="215" t="s">
        <v>83</v>
      </c>
      <c r="AV258" s="11" t="s">
        <v>83</v>
      </c>
      <c r="AW258" s="11" t="s">
        <v>36</v>
      </c>
      <c r="AX258" s="11" t="s">
        <v>73</v>
      </c>
      <c r="AY258" s="215" t="s">
        <v>127</v>
      </c>
    </row>
    <row r="259" spans="2:65" s="12" customFormat="1" ht="13.5">
      <c r="B259" s="216"/>
      <c r="C259" s="217"/>
      <c r="D259" s="206" t="s">
        <v>150</v>
      </c>
      <c r="E259" s="218" t="s">
        <v>23</v>
      </c>
      <c r="F259" s="219" t="s">
        <v>152</v>
      </c>
      <c r="G259" s="217"/>
      <c r="H259" s="220">
        <v>10.5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150</v>
      </c>
      <c r="AU259" s="226" t="s">
        <v>83</v>
      </c>
      <c r="AV259" s="12" t="s">
        <v>135</v>
      </c>
      <c r="AW259" s="12" t="s">
        <v>36</v>
      </c>
      <c r="AX259" s="12" t="s">
        <v>81</v>
      </c>
      <c r="AY259" s="226" t="s">
        <v>127</v>
      </c>
    </row>
    <row r="260" spans="2:65" s="1" customFormat="1" ht="16.5" customHeight="1">
      <c r="B260" s="41"/>
      <c r="C260" s="192" t="s">
        <v>384</v>
      </c>
      <c r="D260" s="192" t="s">
        <v>130</v>
      </c>
      <c r="E260" s="193" t="s">
        <v>385</v>
      </c>
      <c r="F260" s="194" t="s">
        <v>386</v>
      </c>
      <c r="G260" s="195" t="s">
        <v>185</v>
      </c>
      <c r="H260" s="196">
        <v>7</v>
      </c>
      <c r="I260" s="197"/>
      <c r="J260" s="198">
        <f>ROUND(I260*H260,2)</f>
        <v>0</v>
      </c>
      <c r="K260" s="194" t="s">
        <v>134</v>
      </c>
      <c r="L260" s="61"/>
      <c r="M260" s="199" t="s">
        <v>23</v>
      </c>
      <c r="N260" s="200" t="s">
        <v>44</v>
      </c>
      <c r="O260" s="42"/>
      <c r="P260" s="201">
        <f>O260*H260</f>
        <v>0</v>
      </c>
      <c r="Q260" s="201">
        <v>2.0400000000000001E-3</v>
      </c>
      <c r="R260" s="201">
        <f>Q260*H260</f>
        <v>1.4280000000000001E-2</v>
      </c>
      <c r="S260" s="201">
        <v>0</v>
      </c>
      <c r="T260" s="202">
        <f>S260*H260</f>
        <v>0</v>
      </c>
      <c r="AR260" s="24" t="s">
        <v>169</v>
      </c>
      <c r="AT260" s="24" t="s">
        <v>130</v>
      </c>
      <c r="AU260" s="24" t="s">
        <v>83</v>
      </c>
      <c r="AY260" s="24" t="s">
        <v>127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81</v>
      </c>
      <c r="BK260" s="203">
        <f>ROUND(I260*H260,2)</f>
        <v>0</v>
      </c>
      <c r="BL260" s="24" t="s">
        <v>169</v>
      </c>
      <c r="BM260" s="24" t="s">
        <v>387</v>
      </c>
    </row>
    <row r="261" spans="2:65" s="1" customFormat="1" ht="16.5" customHeight="1">
      <c r="B261" s="41"/>
      <c r="C261" s="192" t="s">
        <v>388</v>
      </c>
      <c r="D261" s="192" t="s">
        <v>130</v>
      </c>
      <c r="E261" s="193" t="s">
        <v>389</v>
      </c>
      <c r="F261" s="194" t="s">
        <v>390</v>
      </c>
      <c r="G261" s="195" t="s">
        <v>230</v>
      </c>
      <c r="H261" s="196">
        <v>10.5</v>
      </c>
      <c r="I261" s="197"/>
      <c r="J261" s="198">
        <f>ROUND(I261*H261,2)</f>
        <v>0</v>
      </c>
      <c r="K261" s="194" t="s">
        <v>134</v>
      </c>
      <c r="L261" s="61"/>
      <c r="M261" s="199" t="s">
        <v>23</v>
      </c>
      <c r="N261" s="200" t="s">
        <v>44</v>
      </c>
      <c r="O261" s="42"/>
      <c r="P261" s="201">
        <f>O261*H261</f>
        <v>0</v>
      </c>
      <c r="Q261" s="201">
        <v>2.2399999999999998E-3</v>
      </c>
      <c r="R261" s="201">
        <f>Q261*H261</f>
        <v>2.3519999999999999E-2</v>
      </c>
      <c r="S261" s="201">
        <v>0</v>
      </c>
      <c r="T261" s="202">
        <f>S261*H261</f>
        <v>0</v>
      </c>
      <c r="AR261" s="24" t="s">
        <v>169</v>
      </c>
      <c r="AT261" s="24" t="s">
        <v>130</v>
      </c>
      <c r="AU261" s="24" t="s">
        <v>83</v>
      </c>
      <c r="AY261" s="24" t="s">
        <v>127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81</v>
      </c>
      <c r="BK261" s="203">
        <f>ROUND(I261*H261,2)</f>
        <v>0</v>
      </c>
      <c r="BL261" s="24" t="s">
        <v>169</v>
      </c>
      <c r="BM261" s="24" t="s">
        <v>391</v>
      </c>
    </row>
    <row r="262" spans="2:65" s="1" customFormat="1" ht="16.5" customHeight="1">
      <c r="B262" s="41"/>
      <c r="C262" s="192" t="s">
        <v>392</v>
      </c>
      <c r="D262" s="192" t="s">
        <v>130</v>
      </c>
      <c r="E262" s="193" t="s">
        <v>393</v>
      </c>
      <c r="F262" s="194" t="s">
        <v>394</v>
      </c>
      <c r="G262" s="195" t="s">
        <v>185</v>
      </c>
      <c r="H262" s="196">
        <v>7</v>
      </c>
      <c r="I262" s="197"/>
      <c r="J262" s="198">
        <f>ROUND(I262*H262,2)</f>
        <v>0</v>
      </c>
      <c r="K262" s="194" t="s">
        <v>134</v>
      </c>
      <c r="L262" s="61"/>
      <c r="M262" s="199" t="s">
        <v>23</v>
      </c>
      <c r="N262" s="200" t="s">
        <v>44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2.307E-2</v>
      </c>
      <c r="T262" s="202">
        <f>S262*H262</f>
        <v>0.16148999999999999</v>
      </c>
      <c r="AR262" s="24" t="s">
        <v>169</v>
      </c>
      <c r="AT262" s="24" t="s">
        <v>130</v>
      </c>
      <c r="AU262" s="24" t="s">
        <v>83</v>
      </c>
      <c r="AY262" s="24" t="s">
        <v>127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81</v>
      </c>
      <c r="BK262" s="203">
        <f>ROUND(I262*H262,2)</f>
        <v>0</v>
      </c>
      <c r="BL262" s="24" t="s">
        <v>169</v>
      </c>
      <c r="BM262" s="24" t="s">
        <v>395</v>
      </c>
    </row>
    <row r="263" spans="2:65" s="1" customFormat="1" ht="25.5" customHeight="1">
      <c r="B263" s="41"/>
      <c r="C263" s="192" t="s">
        <v>396</v>
      </c>
      <c r="D263" s="192" t="s">
        <v>130</v>
      </c>
      <c r="E263" s="193" t="s">
        <v>397</v>
      </c>
      <c r="F263" s="194" t="s">
        <v>398</v>
      </c>
      <c r="G263" s="195" t="s">
        <v>185</v>
      </c>
      <c r="H263" s="196">
        <v>7</v>
      </c>
      <c r="I263" s="197"/>
      <c r="J263" s="198">
        <f>ROUND(I263*H263,2)</f>
        <v>0</v>
      </c>
      <c r="K263" s="194" t="s">
        <v>23</v>
      </c>
      <c r="L263" s="61"/>
      <c r="M263" s="199" t="s">
        <v>23</v>
      </c>
      <c r="N263" s="200" t="s">
        <v>44</v>
      </c>
      <c r="O263" s="42"/>
      <c r="P263" s="201">
        <f>O263*H263</f>
        <v>0</v>
      </c>
      <c r="Q263" s="201">
        <v>2.6700000000000001E-3</v>
      </c>
      <c r="R263" s="201">
        <f>Q263*H263</f>
        <v>1.8690000000000002E-2</v>
      </c>
      <c r="S263" s="201">
        <v>0</v>
      </c>
      <c r="T263" s="202">
        <f>S263*H263</f>
        <v>0</v>
      </c>
      <c r="AR263" s="24" t="s">
        <v>169</v>
      </c>
      <c r="AT263" s="24" t="s">
        <v>130</v>
      </c>
      <c r="AU263" s="24" t="s">
        <v>83</v>
      </c>
      <c r="AY263" s="24" t="s">
        <v>127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81</v>
      </c>
      <c r="BK263" s="203">
        <f>ROUND(I263*H263,2)</f>
        <v>0</v>
      </c>
      <c r="BL263" s="24" t="s">
        <v>169</v>
      </c>
      <c r="BM263" s="24" t="s">
        <v>399</v>
      </c>
    </row>
    <row r="264" spans="2:65" s="1" customFormat="1" ht="38.25" customHeight="1">
      <c r="B264" s="41"/>
      <c r="C264" s="192" t="s">
        <v>400</v>
      </c>
      <c r="D264" s="192" t="s">
        <v>130</v>
      </c>
      <c r="E264" s="193" t="s">
        <v>401</v>
      </c>
      <c r="F264" s="194" t="s">
        <v>402</v>
      </c>
      <c r="G264" s="195" t="s">
        <v>141</v>
      </c>
      <c r="H264" s="196">
        <v>5.6000000000000001E-2</v>
      </c>
      <c r="I264" s="197"/>
      <c r="J264" s="198">
        <f>ROUND(I264*H264,2)</f>
        <v>0</v>
      </c>
      <c r="K264" s="194" t="s">
        <v>134</v>
      </c>
      <c r="L264" s="61"/>
      <c r="M264" s="199" t="s">
        <v>23</v>
      </c>
      <c r="N264" s="200" t="s">
        <v>44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169</v>
      </c>
      <c r="AT264" s="24" t="s">
        <v>130</v>
      </c>
      <c r="AU264" s="24" t="s">
        <v>83</v>
      </c>
      <c r="AY264" s="24" t="s">
        <v>127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81</v>
      </c>
      <c r="BK264" s="203">
        <f>ROUND(I264*H264,2)</f>
        <v>0</v>
      </c>
      <c r="BL264" s="24" t="s">
        <v>169</v>
      </c>
      <c r="BM264" s="24" t="s">
        <v>403</v>
      </c>
    </row>
    <row r="265" spans="2:65" s="10" customFormat="1" ht="29.85" customHeight="1">
      <c r="B265" s="176"/>
      <c r="C265" s="177"/>
      <c r="D265" s="178" t="s">
        <v>72</v>
      </c>
      <c r="E265" s="190" t="s">
        <v>404</v>
      </c>
      <c r="F265" s="190" t="s">
        <v>405</v>
      </c>
      <c r="G265" s="177"/>
      <c r="H265" s="177"/>
      <c r="I265" s="180"/>
      <c r="J265" s="191">
        <f>BK265</f>
        <v>0</v>
      </c>
      <c r="K265" s="177"/>
      <c r="L265" s="182"/>
      <c r="M265" s="183"/>
      <c r="N265" s="184"/>
      <c r="O265" s="184"/>
      <c r="P265" s="185">
        <f>P266</f>
        <v>0</v>
      </c>
      <c r="Q265" s="184"/>
      <c r="R265" s="185">
        <f>R266</f>
        <v>0</v>
      </c>
      <c r="S265" s="184"/>
      <c r="T265" s="186">
        <f>T266</f>
        <v>0</v>
      </c>
      <c r="AR265" s="187" t="s">
        <v>83</v>
      </c>
      <c r="AT265" s="188" t="s">
        <v>72</v>
      </c>
      <c r="AU265" s="188" t="s">
        <v>81</v>
      </c>
      <c r="AY265" s="187" t="s">
        <v>127</v>
      </c>
      <c r="BK265" s="189">
        <f>BK266</f>
        <v>0</v>
      </c>
    </row>
    <row r="266" spans="2:65" s="1" customFormat="1" ht="16.5" customHeight="1">
      <c r="B266" s="41"/>
      <c r="C266" s="192" t="s">
        <v>406</v>
      </c>
      <c r="D266" s="192" t="s">
        <v>130</v>
      </c>
      <c r="E266" s="193" t="s">
        <v>407</v>
      </c>
      <c r="F266" s="194" t="s">
        <v>408</v>
      </c>
      <c r="G266" s="195" t="s">
        <v>409</v>
      </c>
      <c r="H266" s="196">
        <v>1</v>
      </c>
      <c r="I266" s="197"/>
      <c r="J266" s="198">
        <f>ROUND(I266*H266,2)</f>
        <v>0</v>
      </c>
      <c r="K266" s="194" t="s">
        <v>23</v>
      </c>
      <c r="L266" s="61"/>
      <c r="M266" s="199" t="s">
        <v>23</v>
      </c>
      <c r="N266" s="200" t="s">
        <v>44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169</v>
      </c>
      <c r="AT266" s="24" t="s">
        <v>130</v>
      </c>
      <c r="AU266" s="24" t="s">
        <v>83</v>
      </c>
      <c r="AY266" s="24" t="s">
        <v>127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81</v>
      </c>
      <c r="BK266" s="203">
        <f>ROUND(I266*H266,2)</f>
        <v>0</v>
      </c>
      <c r="BL266" s="24" t="s">
        <v>169</v>
      </c>
      <c r="BM266" s="24" t="s">
        <v>410</v>
      </c>
    </row>
    <row r="267" spans="2:65" s="10" customFormat="1" ht="29.85" customHeight="1">
      <c r="B267" s="176"/>
      <c r="C267" s="177"/>
      <c r="D267" s="178" t="s">
        <v>72</v>
      </c>
      <c r="E267" s="190" t="s">
        <v>411</v>
      </c>
      <c r="F267" s="190" t="s">
        <v>412</v>
      </c>
      <c r="G267" s="177"/>
      <c r="H267" s="177"/>
      <c r="I267" s="180"/>
      <c r="J267" s="191">
        <f>BK267</f>
        <v>0</v>
      </c>
      <c r="K267" s="177"/>
      <c r="L267" s="182"/>
      <c r="M267" s="183"/>
      <c r="N267" s="184"/>
      <c r="O267" s="184"/>
      <c r="P267" s="185">
        <f>SUM(P268:P273)</f>
        <v>0</v>
      </c>
      <c r="Q267" s="184"/>
      <c r="R267" s="185">
        <f>SUM(R268:R273)</f>
        <v>1.1597968000000001</v>
      </c>
      <c r="S267" s="184"/>
      <c r="T267" s="186">
        <f>SUM(T268:T273)</f>
        <v>0</v>
      </c>
      <c r="AR267" s="187" t="s">
        <v>83</v>
      </c>
      <c r="AT267" s="188" t="s">
        <v>72</v>
      </c>
      <c r="AU267" s="188" t="s">
        <v>81</v>
      </c>
      <c r="AY267" s="187" t="s">
        <v>127</v>
      </c>
      <c r="BK267" s="189">
        <f>SUM(BK268:BK273)</f>
        <v>0</v>
      </c>
    </row>
    <row r="268" spans="2:65" s="1" customFormat="1" ht="38.25" customHeight="1">
      <c r="B268" s="41"/>
      <c r="C268" s="192" t="s">
        <v>413</v>
      </c>
      <c r="D268" s="192" t="s">
        <v>130</v>
      </c>
      <c r="E268" s="193" t="s">
        <v>414</v>
      </c>
      <c r="F268" s="194" t="s">
        <v>415</v>
      </c>
      <c r="G268" s="195" t="s">
        <v>168</v>
      </c>
      <c r="H268" s="196">
        <v>83.08</v>
      </c>
      <c r="I268" s="197"/>
      <c r="J268" s="198">
        <f>ROUND(I268*H268,2)</f>
        <v>0</v>
      </c>
      <c r="K268" s="194" t="s">
        <v>134</v>
      </c>
      <c r="L268" s="61"/>
      <c r="M268" s="199" t="s">
        <v>23</v>
      </c>
      <c r="N268" s="200" t="s">
        <v>44</v>
      </c>
      <c r="O268" s="42"/>
      <c r="P268" s="201">
        <f>O268*H268</f>
        <v>0</v>
      </c>
      <c r="Q268" s="201">
        <v>1.396E-2</v>
      </c>
      <c r="R268" s="201">
        <f>Q268*H268</f>
        <v>1.1597968000000001</v>
      </c>
      <c r="S268" s="201">
        <v>0</v>
      </c>
      <c r="T268" s="202">
        <f>S268*H268</f>
        <v>0</v>
      </c>
      <c r="AR268" s="24" t="s">
        <v>169</v>
      </c>
      <c r="AT268" s="24" t="s">
        <v>130</v>
      </c>
      <c r="AU268" s="24" t="s">
        <v>83</v>
      </c>
      <c r="AY268" s="24" t="s">
        <v>127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81</v>
      </c>
      <c r="BK268" s="203">
        <f>ROUND(I268*H268,2)</f>
        <v>0</v>
      </c>
      <c r="BL268" s="24" t="s">
        <v>169</v>
      </c>
      <c r="BM268" s="24" t="s">
        <v>416</v>
      </c>
    </row>
    <row r="269" spans="2:65" s="13" customFormat="1" ht="13.5">
      <c r="B269" s="227"/>
      <c r="C269" s="228"/>
      <c r="D269" s="206" t="s">
        <v>150</v>
      </c>
      <c r="E269" s="229" t="s">
        <v>23</v>
      </c>
      <c r="F269" s="230" t="s">
        <v>299</v>
      </c>
      <c r="G269" s="228"/>
      <c r="H269" s="229" t="s">
        <v>23</v>
      </c>
      <c r="I269" s="231"/>
      <c r="J269" s="228"/>
      <c r="K269" s="228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150</v>
      </c>
      <c r="AU269" s="236" t="s">
        <v>83</v>
      </c>
      <c r="AV269" s="13" t="s">
        <v>81</v>
      </c>
      <c r="AW269" s="13" t="s">
        <v>36</v>
      </c>
      <c r="AX269" s="13" t="s">
        <v>73</v>
      </c>
      <c r="AY269" s="236" t="s">
        <v>127</v>
      </c>
    </row>
    <row r="270" spans="2:65" s="11" customFormat="1" ht="13.5">
      <c r="B270" s="204"/>
      <c r="C270" s="205"/>
      <c r="D270" s="206" t="s">
        <v>150</v>
      </c>
      <c r="E270" s="207" t="s">
        <v>23</v>
      </c>
      <c r="F270" s="208" t="s">
        <v>300</v>
      </c>
      <c r="G270" s="205"/>
      <c r="H270" s="209">
        <v>78.64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150</v>
      </c>
      <c r="AU270" s="215" t="s">
        <v>83</v>
      </c>
      <c r="AV270" s="11" t="s">
        <v>83</v>
      </c>
      <c r="AW270" s="11" t="s">
        <v>36</v>
      </c>
      <c r="AX270" s="11" t="s">
        <v>73</v>
      </c>
      <c r="AY270" s="215" t="s">
        <v>127</v>
      </c>
    </row>
    <row r="271" spans="2:65" s="11" customFormat="1" ht="13.5">
      <c r="B271" s="204"/>
      <c r="C271" s="205"/>
      <c r="D271" s="206" t="s">
        <v>150</v>
      </c>
      <c r="E271" s="207" t="s">
        <v>23</v>
      </c>
      <c r="F271" s="208" t="s">
        <v>301</v>
      </c>
      <c r="G271" s="205"/>
      <c r="H271" s="209">
        <v>4.4400000000000004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150</v>
      </c>
      <c r="AU271" s="215" t="s">
        <v>83</v>
      </c>
      <c r="AV271" s="11" t="s">
        <v>83</v>
      </c>
      <c r="AW271" s="11" t="s">
        <v>36</v>
      </c>
      <c r="AX271" s="11" t="s">
        <v>73</v>
      </c>
      <c r="AY271" s="215" t="s">
        <v>127</v>
      </c>
    </row>
    <row r="272" spans="2:65" s="12" customFormat="1" ht="13.5">
      <c r="B272" s="216"/>
      <c r="C272" s="217"/>
      <c r="D272" s="206" t="s">
        <v>150</v>
      </c>
      <c r="E272" s="218" t="s">
        <v>23</v>
      </c>
      <c r="F272" s="219" t="s">
        <v>152</v>
      </c>
      <c r="G272" s="217"/>
      <c r="H272" s="220">
        <v>83.08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150</v>
      </c>
      <c r="AU272" s="226" t="s">
        <v>83</v>
      </c>
      <c r="AV272" s="12" t="s">
        <v>135</v>
      </c>
      <c r="AW272" s="12" t="s">
        <v>36</v>
      </c>
      <c r="AX272" s="12" t="s">
        <v>81</v>
      </c>
      <c r="AY272" s="226" t="s">
        <v>127</v>
      </c>
    </row>
    <row r="273" spans="2:65" s="1" customFormat="1" ht="38.25" customHeight="1">
      <c r="B273" s="41"/>
      <c r="C273" s="192" t="s">
        <v>417</v>
      </c>
      <c r="D273" s="192" t="s">
        <v>130</v>
      </c>
      <c r="E273" s="193" t="s">
        <v>418</v>
      </c>
      <c r="F273" s="194" t="s">
        <v>419</v>
      </c>
      <c r="G273" s="195" t="s">
        <v>141</v>
      </c>
      <c r="H273" s="196">
        <v>1.1599999999999999</v>
      </c>
      <c r="I273" s="197"/>
      <c r="J273" s="198">
        <f>ROUND(I273*H273,2)</f>
        <v>0</v>
      </c>
      <c r="K273" s="194" t="s">
        <v>134</v>
      </c>
      <c r="L273" s="61"/>
      <c r="M273" s="199" t="s">
        <v>23</v>
      </c>
      <c r="N273" s="200" t="s">
        <v>44</v>
      </c>
      <c r="O273" s="4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169</v>
      </c>
      <c r="AT273" s="24" t="s">
        <v>130</v>
      </c>
      <c r="AU273" s="24" t="s">
        <v>83</v>
      </c>
      <c r="AY273" s="24" t="s">
        <v>127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81</v>
      </c>
      <c r="BK273" s="203">
        <f>ROUND(I273*H273,2)</f>
        <v>0</v>
      </c>
      <c r="BL273" s="24" t="s">
        <v>169</v>
      </c>
      <c r="BM273" s="24" t="s">
        <v>420</v>
      </c>
    </row>
    <row r="274" spans="2:65" s="10" customFormat="1" ht="29.85" customHeight="1">
      <c r="B274" s="176"/>
      <c r="C274" s="177"/>
      <c r="D274" s="178" t="s">
        <v>72</v>
      </c>
      <c r="E274" s="190" t="s">
        <v>421</v>
      </c>
      <c r="F274" s="190" t="s">
        <v>422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SUM(P275:P278)</f>
        <v>0</v>
      </c>
      <c r="Q274" s="184"/>
      <c r="R274" s="185">
        <f>SUM(R275:R278)</f>
        <v>0</v>
      </c>
      <c r="S274" s="184"/>
      <c r="T274" s="186">
        <f>SUM(T275:T278)</f>
        <v>0.39976300000000003</v>
      </c>
      <c r="AR274" s="187" t="s">
        <v>83</v>
      </c>
      <c r="AT274" s="188" t="s">
        <v>72</v>
      </c>
      <c r="AU274" s="188" t="s">
        <v>81</v>
      </c>
      <c r="AY274" s="187" t="s">
        <v>127</v>
      </c>
      <c r="BK274" s="189">
        <f>SUM(BK275:BK278)</f>
        <v>0</v>
      </c>
    </row>
    <row r="275" spans="2:65" s="1" customFormat="1" ht="25.5" customHeight="1">
      <c r="B275" s="41"/>
      <c r="C275" s="192" t="s">
        <v>423</v>
      </c>
      <c r="D275" s="192" t="s">
        <v>130</v>
      </c>
      <c r="E275" s="193" t="s">
        <v>424</v>
      </c>
      <c r="F275" s="194" t="s">
        <v>425</v>
      </c>
      <c r="G275" s="195" t="s">
        <v>230</v>
      </c>
      <c r="H275" s="196">
        <v>209.3</v>
      </c>
      <c r="I275" s="197"/>
      <c r="J275" s="198">
        <f>ROUND(I275*H275,2)</f>
        <v>0</v>
      </c>
      <c r="K275" s="194" t="s">
        <v>134</v>
      </c>
      <c r="L275" s="61"/>
      <c r="M275" s="199" t="s">
        <v>23</v>
      </c>
      <c r="N275" s="200" t="s">
        <v>44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1.91E-3</v>
      </c>
      <c r="T275" s="202">
        <f>S275*H275</f>
        <v>0.39976300000000003</v>
      </c>
      <c r="AR275" s="24" t="s">
        <v>169</v>
      </c>
      <c r="AT275" s="24" t="s">
        <v>130</v>
      </c>
      <c r="AU275" s="24" t="s">
        <v>83</v>
      </c>
      <c r="AY275" s="24" t="s">
        <v>127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81</v>
      </c>
      <c r="BK275" s="203">
        <f>ROUND(I275*H275,2)</f>
        <v>0</v>
      </c>
      <c r="BL275" s="24" t="s">
        <v>169</v>
      </c>
      <c r="BM275" s="24" t="s">
        <v>426</v>
      </c>
    </row>
    <row r="276" spans="2:65" s="11" customFormat="1" ht="13.5">
      <c r="B276" s="204"/>
      <c r="C276" s="205"/>
      <c r="D276" s="206" t="s">
        <v>150</v>
      </c>
      <c r="E276" s="207" t="s">
        <v>23</v>
      </c>
      <c r="F276" s="208" t="s">
        <v>242</v>
      </c>
      <c r="G276" s="205"/>
      <c r="H276" s="209">
        <v>198.2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150</v>
      </c>
      <c r="AU276" s="215" t="s">
        <v>83</v>
      </c>
      <c r="AV276" s="11" t="s">
        <v>83</v>
      </c>
      <c r="AW276" s="11" t="s">
        <v>36</v>
      </c>
      <c r="AX276" s="11" t="s">
        <v>73</v>
      </c>
      <c r="AY276" s="215" t="s">
        <v>127</v>
      </c>
    </row>
    <row r="277" spans="2:65" s="11" customFormat="1" ht="13.5">
      <c r="B277" s="204"/>
      <c r="C277" s="205"/>
      <c r="D277" s="206" t="s">
        <v>150</v>
      </c>
      <c r="E277" s="207" t="s">
        <v>23</v>
      </c>
      <c r="F277" s="208" t="s">
        <v>243</v>
      </c>
      <c r="G277" s="205"/>
      <c r="H277" s="209">
        <v>11.1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150</v>
      </c>
      <c r="AU277" s="215" t="s">
        <v>83</v>
      </c>
      <c r="AV277" s="11" t="s">
        <v>83</v>
      </c>
      <c r="AW277" s="11" t="s">
        <v>36</v>
      </c>
      <c r="AX277" s="11" t="s">
        <v>73</v>
      </c>
      <c r="AY277" s="215" t="s">
        <v>127</v>
      </c>
    </row>
    <row r="278" spans="2:65" s="12" customFormat="1" ht="13.5">
      <c r="B278" s="216"/>
      <c r="C278" s="217"/>
      <c r="D278" s="206" t="s">
        <v>150</v>
      </c>
      <c r="E278" s="218" t="s">
        <v>23</v>
      </c>
      <c r="F278" s="219" t="s">
        <v>152</v>
      </c>
      <c r="G278" s="217"/>
      <c r="H278" s="220">
        <v>209.3</v>
      </c>
      <c r="I278" s="221"/>
      <c r="J278" s="217"/>
      <c r="K278" s="217"/>
      <c r="L278" s="222"/>
      <c r="M278" s="260"/>
      <c r="N278" s="261"/>
      <c r="O278" s="261"/>
      <c r="P278" s="261"/>
      <c r="Q278" s="261"/>
      <c r="R278" s="261"/>
      <c r="S278" s="261"/>
      <c r="T278" s="262"/>
      <c r="AT278" s="226" t="s">
        <v>150</v>
      </c>
      <c r="AU278" s="226" t="s">
        <v>83</v>
      </c>
      <c r="AV278" s="12" t="s">
        <v>135</v>
      </c>
      <c r="AW278" s="12" t="s">
        <v>36</v>
      </c>
      <c r="AX278" s="12" t="s">
        <v>81</v>
      </c>
      <c r="AY278" s="226" t="s">
        <v>127</v>
      </c>
    </row>
    <row r="279" spans="2:65" s="1" customFormat="1" ht="6.95" customHeight="1">
      <c r="B279" s="56"/>
      <c r="C279" s="57"/>
      <c r="D279" s="57"/>
      <c r="E279" s="57"/>
      <c r="F279" s="57"/>
      <c r="G279" s="57"/>
      <c r="H279" s="57"/>
      <c r="I279" s="139"/>
      <c r="J279" s="57"/>
      <c r="K279" s="57"/>
      <c r="L279" s="61"/>
    </row>
  </sheetData>
  <sheetProtection algorithmName="SHA-512" hashValue="729g2FQ7KjprvkoHXfBubrnOtr+EZTu+AU3d/luRJdd9x6k9WkCDIAQcSKX/nZZgeo5vfH3qibvnfxXanZd+xA==" saltValue="sA93SumsOE967XKw48yViBK4Z8hdV70JntXGAaqaRPbnt3/RJ7aIlibo2n16cnieQRlwfL6ECxdwN6Me26T4AQ==" spinCount="100000" sheet="1" objects="1" scenarios="1" formatColumns="0" formatRows="0" autoFilter="0"/>
  <autoFilter ref="C85:K278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1" t="s">
        <v>88</v>
      </c>
      <c r="H1" s="391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1:70" ht="36.950000000000003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3" t="str">
        <f>'Rekapitulace stavby'!K6</f>
        <v>ZŠ Mírová - oprava střechy</v>
      </c>
      <c r="F7" s="384"/>
      <c r="G7" s="384"/>
      <c r="H7" s="384"/>
      <c r="I7" s="117"/>
      <c r="J7" s="29"/>
      <c r="K7" s="31"/>
    </row>
    <row r="8" spans="1:70" s="1" customFormat="1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5" t="s">
        <v>427</v>
      </c>
      <c r="F9" s="386"/>
      <c r="G9" s="386"/>
      <c r="H9" s="386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95</v>
      </c>
      <c r="G12" s="42"/>
      <c r="H12" s="42"/>
      <c r="I12" s="119" t="s">
        <v>26</v>
      </c>
      <c r="J12" s="120" t="str">
        <f>'Rekapitulace stavby'!AN8</f>
        <v>13. 6. 2019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72" t="s">
        <v>23</v>
      </c>
      <c r="F24" s="372"/>
      <c r="G24" s="372"/>
      <c r="H24" s="37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ROUND(SUM(BE80:BE87), 2)</f>
        <v>0</v>
      </c>
      <c r="G30" s="42"/>
      <c r="H30" s="42"/>
      <c r="I30" s="131">
        <v>0.21</v>
      </c>
      <c r="J30" s="130">
        <f>ROUND(ROUND((SUM(BE80:BE87)),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ROUND(SUM(BF80:BF87), 2)</f>
        <v>0</v>
      </c>
      <c r="G31" s="42"/>
      <c r="H31" s="42"/>
      <c r="I31" s="131">
        <v>0.15</v>
      </c>
      <c r="J31" s="130">
        <f>ROUND(ROUND((SUM(BF80:BF87)),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0">
        <f>ROUND(SUM(BG80:BG87),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0">
        <f>ROUND(SUM(BH80:BH87),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0">
        <f>ROUND(SUM(BI80:BI87),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ZŠ Mírová - oprava střechy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VON - Vedlejší a ostatní rozpočtové náklady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Školní 623/17, Ústí nad Labem</v>
      </c>
      <c r="G49" s="42"/>
      <c r="H49" s="42"/>
      <c r="I49" s="119" t="s">
        <v>26</v>
      </c>
      <c r="J49" s="120" t="str">
        <f>IF(J12="","",J12)</f>
        <v>13. 6. 2019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Statutární město Ústí nad Labem</v>
      </c>
      <c r="G51" s="42"/>
      <c r="H51" s="42"/>
      <c r="I51" s="119" t="s">
        <v>34</v>
      </c>
      <c r="J51" s="372" t="str">
        <f>E21</f>
        <v>Petr Andrejkovič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100</v>
      </c>
    </row>
    <row r="57" spans="2:47" s="7" customFormat="1" ht="24.95" customHeight="1">
      <c r="B57" s="149"/>
      <c r="C57" s="150"/>
      <c r="D57" s="151" t="s">
        <v>428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47" s="8" customFormat="1" ht="19.899999999999999" customHeight="1">
      <c r="B58" s="156"/>
      <c r="C58" s="157"/>
      <c r="D58" s="158" t="s">
        <v>429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47" s="8" customFormat="1" ht="19.899999999999999" customHeight="1">
      <c r="B59" s="156"/>
      <c r="C59" s="157"/>
      <c r="D59" s="158" t="s">
        <v>430</v>
      </c>
      <c r="E59" s="159"/>
      <c r="F59" s="159"/>
      <c r="G59" s="159"/>
      <c r="H59" s="159"/>
      <c r="I59" s="160"/>
      <c r="J59" s="161">
        <f>J84</f>
        <v>0</v>
      </c>
      <c r="K59" s="162"/>
    </row>
    <row r="60" spans="2:47" s="8" customFormat="1" ht="19.899999999999999" customHeight="1">
      <c r="B60" s="156"/>
      <c r="C60" s="157"/>
      <c r="D60" s="158" t="s">
        <v>431</v>
      </c>
      <c r="E60" s="159"/>
      <c r="F60" s="159"/>
      <c r="G60" s="159"/>
      <c r="H60" s="159"/>
      <c r="I60" s="160"/>
      <c r="J60" s="161">
        <f>J86</f>
        <v>0</v>
      </c>
      <c r="K60" s="162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63" s="1" customFormat="1" ht="36.950000000000003" customHeight="1">
      <c r="B67" s="41"/>
      <c r="C67" s="62" t="s">
        <v>111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6.5" customHeight="1">
      <c r="B70" s="41"/>
      <c r="C70" s="63"/>
      <c r="D70" s="63"/>
      <c r="E70" s="388" t="str">
        <f>E7</f>
        <v>ZŠ Mírová - oprava střechy</v>
      </c>
      <c r="F70" s="389"/>
      <c r="G70" s="389"/>
      <c r="H70" s="389"/>
      <c r="I70" s="163"/>
      <c r="J70" s="63"/>
      <c r="K70" s="63"/>
      <c r="L70" s="61"/>
    </row>
    <row r="71" spans="2:63" s="1" customFormat="1" ht="14.45" customHeight="1">
      <c r="B71" s="41"/>
      <c r="C71" s="65" t="s">
        <v>93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7.25" customHeight="1">
      <c r="B72" s="41"/>
      <c r="C72" s="63"/>
      <c r="D72" s="63"/>
      <c r="E72" s="379" t="str">
        <f>E9</f>
        <v>VON - Vedlejší a ostatní rozpočtové náklady</v>
      </c>
      <c r="F72" s="390"/>
      <c r="G72" s="390"/>
      <c r="H72" s="390"/>
      <c r="I72" s="163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 ht="18" customHeight="1">
      <c r="B74" s="41"/>
      <c r="C74" s="65" t="s">
        <v>24</v>
      </c>
      <c r="D74" s="63"/>
      <c r="E74" s="63"/>
      <c r="F74" s="164" t="str">
        <f>F12</f>
        <v>Školní 623/17, Ústí nad Labem</v>
      </c>
      <c r="G74" s="63"/>
      <c r="H74" s="63"/>
      <c r="I74" s="165" t="s">
        <v>26</v>
      </c>
      <c r="J74" s="73" t="str">
        <f>IF(J12="","",J12)</f>
        <v>13. 6. 2019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3" s="1" customFormat="1">
      <c r="B76" s="41"/>
      <c r="C76" s="65" t="s">
        <v>28</v>
      </c>
      <c r="D76" s="63"/>
      <c r="E76" s="63"/>
      <c r="F76" s="164" t="str">
        <f>E15</f>
        <v>Statutární město Ústí nad Labem</v>
      </c>
      <c r="G76" s="63"/>
      <c r="H76" s="63"/>
      <c r="I76" s="165" t="s">
        <v>34</v>
      </c>
      <c r="J76" s="164" t="str">
        <f>E21</f>
        <v>Petr Andrejkovič</v>
      </c>
      <c r="K76" s="63"/>
      <c r="L76" s="61"/>
    </row>
    <row r="77" spans="2:63" s="1" customFormat="1" ht="14.45" customHeight="1">
      <c r="B77" s="41"/>
      <c r="C77" s="65" t="s">
        <v>32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63" s="9" customFormat="1" ht="29.25" customHeight="1">
      <c r="B79" s="166"/>
      <c r="C79" s="167" t="s">
        <v>112</v>
      </c>
      <c r="D79" s="168" t="s">
        <v>58</v>
      </c>
      <c r="E79" s="168" t="s">
        <v>54</v>
      </c>
      <c r="F79" s="168" t="s">
        <v>113</v>
      </c>
      <c r="G79" s="168" t="s">
        <v>114</v>
      </c>
      <c r="H79" s="168" t="s">
        <v>115</v>
      </c>
      <c r="I79" s="169" t="s">
        <v>116</v>
      </c>
      <c r="J79" s="168" t="s">
        <v>98</v>
      </c>
      <c r="K79" s="170" t="s">
        <v>117</v>
      </c>
      <c r="L79" s="171"/>
      <c r="M79" s="81" t="s">
        <v>118</v>
      </c>
      <c r="N79" s="82" t="s">
        <v>43</v>
      </c>
      <c r="O79" s="82" t="s">
        <v>119</v>
      </c>
      <c r="P79" s="82" t="s">
        <v>120</v>
      </c>
      <c r="Q79" s="82" t="s">
        <v>121</v>
      </c>
      <c r="R79" s="82" t="s">
        <v>122</v>
      </c>
      <c r="S79" s="82" t="s">
        <v>123</v>
      </c>
      <c r="T79" s="83" t="s">
        <v>124</v>
      </c>
    </row>
    <row r="80" spans="2:63" s="1" customFormat="1" ht="29.25" customHeight="1">
      <c r="B80" s="41"/>
      <c r="C80" s="87" t="s">
        <v>99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</f>
        <v>0</v>
      </c>
      <c r="Q80" s="85"/>
      <c r="R80" s="173">
        <f>R81</f>
        <v>0</v>
      </c>
      <c r="S80" s="85"/>
      <c r="T80" s="174">
        <f>T81</f>
        <v>0</v>
      </c>
      <c r="AT80" s="24" t="s">
        <v>72</v>
      </c>
      <c r="AU80" s="24" t="s">
        <v>100</v>
      </c>
      <c r="BK80" s="175">
        <f>BK81</f>
        <v>0</v>
      </c>
    </row>
    <row r="81" spans="2:65" s="10" customFormat="1" ht="37.35" customHeight="1">
      <c r="B81" s="176"/>
      <c r="C81" s="177"/>
      <c r="D81" s="178" t="s">
        <v>72</v>
      </c>
      <c r="E81" s="179" t="s">
        <v>432</v>
      </c>
      <c r="F81" s="179" t="s">
        <v>433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P82+P84+P86</f>
        <v>0</v>
      </c>
      <c r="Q81" s="184"/>
      <c r="R81" s="185">
        <f>R82+R84+R86</f>
        <v>0</v>
      </c>
      <c r="S81" s="184"/>
      <c r="T81" s="186">
        <f>T82+T84+T86</f>
        <v>0</v>
      </c>
      <c r="AR81" s="187" t="s">
        <v>153</v>
      </c>
      <c r="AT81" s="188" t="s">
        <v>72</v>
      </c>
      <c r="AU81" s="188" t="s">
        <v>73</v>
      </c>
      <c r="AY81" s="187" t="s">
        <v>127</v>
      </c>
      <c r="BK81" s="189">
        <f>BK82+BK84+BK86</f>
        <v>0</v>
      </c>
    </row>
    <row r="82" spans="2:65" s="10" customFormat="1" ht="19.899999999999999" customHeight="1">
      <c r="B82" s="176"/>
      <c r="C82" s="177"/>
      <c r="D82" s="178" t="s">
        <v>72</v>
      </c>
      <c r="E82" s="190" t="s">
        <v>434</v>
      </c>
      <c r="F82" s="190" t="s">
        <v>435</v>
      </c>
      <c r="G82" s="177"/>
      <c r="H82" s="177"/>
      <c r="I82" s="180"/>
      <c r="J82" s="191">
        <f>BK82</f>
        <v>0</v>
      </c>
      <c r="K82" s="177"/>
      <c r="L82" s="182"/>
      <c r="M82" s="183"/>
      <c r="N82" s="184"/>
      <c r="O82" s="184"/>
      <c r="P82" s="185">
        <f>P83</f>
        <v>0</v>
      </c>
      <c r="Q82" s="184"/>
      <c r="R82" s="185">
        <f>R83</f>
        <v>0</v>
      </c>
      <c r="S82" s="184"/>
      <c r="T82" s="186">
        <f>T83</f>
        <v>0</v>
      </c>
      <c r="AR82" s="187" t="s">
        <v>153</v>
      </c>
      <c r="AT82" s="188" t="s">
        <v>72</v>
      </c>
      <c r="AU82" s="188" t="s">
        <v>81</v>
      </c>
      <c r="AY82" s="187" t="s">
        <v>127</v>
      </c>
      <c r="BK82" s="189">
        <f>BK83</f>
        <v>0</v>
      </c>
    </row>
    <row r="83" spans="2:65" s="1" customFormat="1" ht="16.5" customHeight="1">
      <c r="B83" s="41"/>
      <c r="C83" s="192" t="s">
        <v>81</v>
      </c>
      <c r="D83" s="192" t="s">
        <v>130</v>
      </c>
      <c r="E83" s="193" t="s">
        <v>436</v>
      </c>
      <c r="F83" s="194" t="s">
        <v>437</v>
      </c>
      <c r="G83" s="195" t="s">
        <v>438</v>
      </c>
      <c r="H83" s="196">
        <v>1</v>
      </c>
      <c r="I83" s="197"/>
      <c r="J83" s="198">
        <f>ROUND(I83*H83,2)</f>
        <v>0</v>
      </c>
      <c r="K83" s="194" t="s">
        <v>134</v>
      </c>
      <c r="L83" s="61"/>
      <c r="M83" s="199" t="s">
        <v>23</v>
      </c>
      <c r="N83" s="200" t="s">
        <v>44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439</v>
      </c>
      <c r="AT83" s="24" t="s">
        <v>130</v>
      </c>
      <c r="AU83" s="24" t="s">
        <v>83</v>
      </c>
      <c r="AY83" s="24" t="s">
        <v>127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81</v>
      </c>
      <c r="BK83" s="203">
        <f>ROUND(I83*H83,2)</f>
        <v>0</v>
      </c>
      <c r="BL83" s="24" t="s">
        <v>439</v>
      </c>
      <c r="BM83" s="24" t="s">
        <v>440</v>
      </c>
    </row>
    <row r="84" spans="2:65" s="10" customFormat="1" ht="29.85" customHeight="1">
      <c r="B84" s="176"/>
      <c r="C84" s="177"/>
      <c r="D84" s="178" t="s">
        <v>72</v>
      </c>
      <c r="E84" s="190" t="s">
        <v>441</v>
      </c>
      <c r="F84" s="190" t="s">
        <v>442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P85</f>
        <v>0</v>
      </c>
      <c r="Q84" s="184"/>
      <c r="R84" s="185">
        <f>R85</f>
        <v>0</v>
      </c>
      <c r="S84" s="184"/>
      <c r="T84" s="186">
        <f>T85</f>
        <v>0</v>
      </c>
      <c r="AR84" s="187" t="s">
        <v>153</v>
      </c>
      <c r="AT84" s="188" t="s">
        <v>72</v>
      </c>
      <c r="AU84" s="188" t="s">
        <v>81</v>
      </c>
      <c r="AY84" s="187" t="s">
        <v>127</v>
      </c>
      <c r="BK84" s="189">
        <f>BK85</f>
        <v>0</v>
      </c>
    </row>
    <row r="85" spans="2:65" s="1" customFormat="1" ht="16.5" customHeight="1">
      <c r="B85" s="41"/>
      <c r="C85" s="192" t="s">
        <v>83</v>
      </c>
      <c r="D85" s="192" t="s">
        <v>130</v>
      </c>
      <c r="E85" s="193" t="s">
        <v>443</v>
      </c>
      <c r="F85" s="194" t="s">
        <v>442</v>
      </c>
      <c r="G85" s="195" t="s">
        <v>438</v>
      </c>
      <c r="H85" s="196">
        <v>1</v>
      </c>
      <c r="I85" s="197"/>
      <c r="J85" s="198">
        <f>ROUND(I85*H85,2)</f>
        <v>0</v>
      </c>
      <c r="K85" s="194" t="s">
        <v>134</v>
      </c>
      <c r="L85" s="61"/>
      <c r="M85" s="199" t="s">
        <v>23</v>
      </c>
      <c r="N85" s="200" t="s">
        <v>44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439</v>
      </c>
      <c r="AT85" s="24" t="s">
        <v>130</v>
      </c>
      <c r="AU85" s="24" t="s">
        <v>83</v>
      </c>
      <c r="AY85" s="24" t="s">
        <v>127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81</v>
      </c>
      <c r="BK85" s="203">
        <f>ROUND(I85*H85,2)</f>
        <v>0</v>
      </c>
      <c r="BL85" s="24" t="s">
        <v>439</v>
      </c>
      <c r="BM85" s="24" t="s">
        <v>444</v>
      </c>
    </row>
    <row r="86" spans="2:65" s="10" customFormat="1" ht="29.85" customHeight="1">
      <c r="B86" s="176"/>
      <c r="C86" s="177"/>
      <c r="D86" s="178" t="s">
        <v>72</v>
      </c>
      <c r="E86" s="190" t="s">
        <v>445</v>
      </c>
      <c r="F86" s="190" t="s">
        <v>446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P87</f>
        <v>0</v>
      </c>
      <c r="Q86" s="184"/>
      <c r="R86" s="185">
        <f>R87</f>
        <v>0</v>
      </c>
      <c r="S86" s="184"/>
      <c r="T86" s="186">
        <f>T87</f>
        <v>0</v>
      </c>
      <c r="AR86" s="187" t="s">
        <v>153</v>
      </c>
      <c r="AT86" s="188" t="s">
        <v>72</v>
      </c>
      <c r="AU86" s="188" t="s">
        <v>81</v>
      </c>
      <c r="AY86" s="187" t="s">
        <v>127</v>
      </c>
      <c r="BK86" s="189">
        <f>BK87</f>
        <v>0</v>
      </c>
    </row>
    <row r="87" spans="2:65" s="1" customFormat="1" ht="16.5" customHeight="1">
      <c r="B87" s="41"/>
      <c r="C87" s="192" t="s">
        <v>143</v>
      </c>
      <c r="D87" s="192" t="s">
        <v>130</v>
      </c>
      <c r="E87" s="193" t="s">
        <v>447</v>
      </c>
      <c r="F87" s="194" t="s">
        <v>448</v>
      </c>
      <c r="G87" s="195" t="s">
        <v>438</v>
      </c>
      <c r="H87" s="196">
        <v>1</v>
      </c>
      <c r="I87" s="197"/>
      <c r="J87" s="198">
        <f>ROUND(I87*H87,2)</f>
        <v>0</v>
      </c>
      <c r="K87" s="194" t="s">
        <v>134</v>
      </c>
      <c r="L87" s="61"/>
      <c r="M87" s="199" t="s">
        <v>23</v>
      </c>
      <c r="N87" s="263" t="s">
        <v>44</v>
      </c>
      <c r="O87" s="264"/>
      <c r="P87" s="265">
        <f>O87*H87</f>
        <v>0</v>
      </c>
      <c r="Q87" s="265">
        <v>0</v>
      </c>
      <c r="R87" s="265">
        <f>Q87*H87</f>
        <v>0</v>
      </c>
      <c r="S87" s="265">
        <v>0</v>
      </c>
      <c r="T87" s="266">
        <f>S87*H87</f>
        <v>0</v>
      </c>
      <c r="AR87" s="24" t="s">
        <v>439</v>
      </c>
      <c r="AT87" s="24" t="s">
        <v>130</v>
      </c>
      <c r="AU87" s="24" t="s">
        <v>83</v>
      </c>
      <c r="AY87" s="24" t="s">
        <v>127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81</v>
      </c>
      <c r="BK87" s="203">
        <f>ROUND(I87*H87,2)</f>
        <v>0</v>
      </c>
      <c r="BL87" s="24" t="s">
        <v>439</v>
      </c>
      <c r="BM87" s="24" t="s">
        <v>449</v>
      </c>
    </row>
    <row r="88" spans="2:65" s="1" customFormat="1" ht="6.95" customHeight="1">
      <c r="B88" s="56"/>
      <c r="C88" s="57"/>
      <c r="D88" s="57"/>
      <c r="E88" s="57"/>
      <c r="F88" s="57"/>
      <c r="G88" s="57"/>
      <c r="H88" s="57"/>
      <c r="I88" s="139"/>
      <c r="J88" s="57"/>
      <c r="K88" s="57"/>
      <c r="L88" s="61"/>
    </row>
  </sheetData>
  <sheetProtection algorithmName="SHA-512" hashValue="E4AHYMie4spRjFPc5xlm9CSjq8Kl4rWSHjGV0TAW/6x1hx6utdcRiIIr+lex1exJ8eF2vZXQm70oYleNQXVGJQ==" saltValue="C32rQjMd6Mg6y9B7rZPSvoopHi+hu0mdCviIoKA42xKs/AzsJgkbhxulzD3z3UhYJuz1PZc7c63sPK01eUEKEQ==" spinCount="100000" sheet="1" objects="1" scenarios="1" formatColumns="0" formatRows="0" autoFilter="0"/>
  <autoFilter ref="C79:K87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7" customWidth="1"/>
    <col min="2" max="2" width="1.6640625" style="267" customWidth="1"/>
    <col min="3" max="4" width="5" style="267" customWidth="1"/>
    <col min="5" max="5" width="11.6640625" style="267" customWidth="1"/>
    <col min="6" max="6" width="9.1640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40625" style="267" customWidth="1"/>
  </cols>
  <sheetData>
    <row r="1" spans="2:1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5" t="s">
        <v>450</v>
      </c>
      <c r="D3" s="395"/>
      <c r="E3" s="395"/>
      <c r="F3" s="395"/>
      <c r="G3" s="395"/>
      <c r="H3" s="395"/>
      <c r="I3" s="395"/>
      <c r="J3" s="395"/>
      <c r="K3" s="272"/>
    </row>
    <row r="4" spans="2:11" ht="25.5" customHeight="1">
      <c r="B4" s="273"/>
      <c r="C4" s="399" t="s">
        <v>451</v>
      </c>
      <c r="D4" s="399"/>
      <c r="E4" s="399"/>
      <c r="F4" s="399"/>
      <c r="G4" s="399"/>
      <c r="H4" s="399"/>
      <c r="I4" s="399"/>
      <c r="J4" s="399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7" t="s">
        <v>452</v>
      </c>
      <c r="D6" s="397"/>
      <c r="E6" s="397"/>
      <c r="F6" s="397"/>
      <c r="G6" s="397"/>
      <c r="H6" s="397"/>
      <c r="I6" s="397"/>
      <c r="J6" s="397"/>
      <c r="K6" s="274"/>
    </row>
    <row r="7" spans="2:11" ht="15" customHeight="1">
      <c r="B7" s="277"/>
      <c r="C7" s="397" t="s">
        <v>453</v>
      </c>
      <c r="D7" s="397"/>
      <c r="E7" s="397"/>
      <c r="F7" s="397"/>
      <c r="G7" s="397"/>
      <c r="H7" s="397"/>
      <c r="I7" s="397"/>
      <c r="J7" s="397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7" t="s">
        <v>454</v>
      </c>
      <c r="D9" s="397"/>
      <c r="E9" s="397"/>
      <c r="F9" s="397"/>
      <c r="G9" s="397"/>
      <c r="H9" s="397"/>
      <c r="I9" s="397"/>
      <c r="J9" s="397"/>
      <c r="K9" s="274"/>
    </row>
    <row r="10" spans="2:11" ht="15" customHeight="1">
      <c r="B10" s="277"/>
      <c r="C10" s="276"/>
      <c r="D10" s="397" t="s">
        <v>455</v>
      </c>
      <c r="E10" s="397"/>
      <c r="F10" s="397"/>
      <c r="G10" s="397"/>
      <c r="H10" s="397"/>
      <c r="I10" s="397"/>
      <c r="J10" s="397"/>
      <c r="K10" s="274"/>
    </row>
    <row r="11" spans="2:11" ht="15" customHeight="1">
      <c r="B11" s="277"/>
      <c r="C11" s="278"/>
      <c r="D11" s="397" t="s">
        <v>456</v>
      </c>
      <c r="E11" s="397"/>
      <c r="F11" s="397"/>
      <c r="G11" s="397"/>
      <c r="H11" s="397"/>
      <c r="I11" s="397"/>
      <c r="J11" s="397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7" t="s">
        <v>457</v>
      </c>
      <c r="E13" s="397"/>
      <c r="F13" s="397"/>
      <c r="G13" s="397"/>
      <c r="H13" s="397"/>
      <c r="I13" s="397"/>
      <c r="J13" s="397"/>
      <c r="K13" s="274"/>
    </row>
    <row r="14" spans="2:11" ht="15" customHeight="1">
      <c r="B14" s="277"/>
      <c r="C14" s="278"/>
      <c r="D14" s="397" t="s">
        <v>458</v>
      </c>
      <c r="E14" s="397"/>
      <c r="F14" s="397"/>
      <c r="G14" s="397"/>
      <c r="H14" s="397"/>
      <c r="I14" s="397"/>
      <c r="J14" s="397"/>
      <c r="K14" s="274"/>
    </row>
    <row r="15" spans="2:11" ht="15" customHeight="1">
      <c r="B15" s="277"/>
      <c r="C15" s="278"/>
      <c r="D15" s="397" t="s">
        <v>459</v>
      </c>
      <c r="E15" s="397"/>
      <c r="F15" s="397"/>
      <c r="G15" s="397"/>
      <c r="H15" s="397"/>
      <c r="I15" s="397"/>
      <c r="J15" s="397"/>
      <c r="K15" s="274"/>
    </row>
    <row r="16" spans="2:11" ht="15" customHeight="1">
      <c r="B16" s="277"/>
      <c r="C16" s="278"/>
      <c r="D16" s="278"/>
      <c r="E16" s="279" t="s">
        <v>80</v>
      </c>
      <c r="F16" s="397" t="s">
        <v>460</v>
      </c>
      <c r="G16" s="397"/>
      <c r="H16" s="397"/>
      <c r="I16" s="397"/>
      <c r="J16" s="397"/>
      <c r="K16" s="274"/>
    </row>
    <row r="17" spans="2:11" ht="15" customHeight="1">
      <c r="B17" s="277"/>
      <c r="C17" s="278"/>
      <c r="D17" s="278"/>
      <c r="E17" s="279" t="s">
        <v>461</v>
      </c>
      <c r="F17" s="397" t="s">
        <v>462</v>
      </c>
      <c r="G17" s="397"/>
      <c r="H17" s="397"/>
      <c r="I17" s="397"/>
      <c r="J17" s="397"/>
      <c r="K17" s="274"/>
    </row>
    <row r="18" spans="2:11" ht="15" customHeight="1">
      <c r="B18" s="277"/>
      <c r="C18" s="278"/>
      <c r="D18" s="278"/>
      <c r="E18" s="279" t="s">
        <v>463</v>
      </c>
      <c r="F18" s="397" t="s">
        <v>464</v>
      </c>
      <c r="G18" s="397"/>
      <c r="H18" s="397"/>
      <c r="I18" s="397"/>
      <c r="J18" s="397"/>
      <c r="K18" s="274"/>
    </row>
    <row r="19" spans="2:11" ht="15" customHeight="1">
      <c r="B19" s="277"/>
      <c r="C19" s="278"/>
      <c r="D19" s="278"/>
      <c r="E19" s="279" t="s">
        <v>84</v>
      </c>
      <c r="F19" s="397" t="s">
        <v>465</v>
      </c>
      <c r="G19" s="397"/>
      <c r="H19" s="397"/>
      <c r="I19" s="397"/>
      <c r="J19" s="397"/>
      <c r="K19" s="274"/>
    </row>
    <row r="20" spans="2:11" ht="15" customHeight="1">
      <c r="B20" s="277"/>
      <c r="C20" s="278"/>
      <c r="D20" s="278"/>
      <c r="E20" s="279" t="s">
        <v>466</v>
      </c>
      <c r="F20" s="397" t="s">
        <v>467</v>
      </c>
      <c r="G20" s="397"/>
      <c r="H20" s="397"/>
      <c r="I20" s="397"/>
      <c r="J20" s="397"/>
      <c r="K20" s="274"/>
    </row>
    <row r="21" spans="2:11" ht="15" customHeight="1">
      <c r="B21" s="277"/>
      <c r="C21" s="278"/>
      <c r="D21" s="278"/>
      <c r="E21" s="279" t="s">
        <v>468</v>
      </c>
      <c r="F21" s="397" t="s">
        <v>469</v>
      </c>
      <c r="G21" s="397"/>
      <c r="H21" s="397"/>
      <c r="I21" s="397"/>
      <c r="J21" s="397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7" t="s">
        <v>470</v>
      </c>
      <c r="D23" s="397"/>
      <c r="E23" s="397"/>
      <c r="F23" s="397"/>
      <c r="G23" s="397"/>
      <c r="H23" s="397"/>
      <c r="I23" s="397"/>
      <c r="J23" s="397"/>
      <c r="K23" s="274"/>
    </row>
    <row r="24" spans="2:11" ht="15" customHeight="1">
      <c r="B24" s="277"/>
      <c r="C24" s="397" t="s">
        <v>471</v>
      </c>
      <c r="D24" s="397"/>
      <c r="E24" s="397"/>
      <c r="F24" s="397"/>
      <c r="G24" s="397"/>
      <c r="H24" s="397"/>
      <c r="I24" s="397"/>
      <c r="J24" s="397"/>
      <c r="K24" s="274"/>
    </row>
    <row r="25" spans="2:11" ht="15" customHeight="1">
      <c r="B25" s="277"/>
      <c r="C25" s="276"/>
      <c r="D25" s="397" t="s">
        <v>472</v>
      </c>
      <c r="E25" s="397"/>
      <c r="F25" s="397"/>
      <c r="G25" s="397"/>
      <c r="H25" s="397"/>
      <c r="I25" s="397"/>
      <c r="J25" s="397"/>
      <c r="K25" s="274"/>
    </row>
    <row r="26" spans="2:11" ht="15" customHeight="1">
      <c r="B26" s="277"/>
      <c r="C26" s="278"/>
      <c r="D26" s="397" t="s">
        <v>473</v>
      </c>
      <c r="E26" s="397"/>
      <c r="F26" s="397"/>
      <c r="G26" s="397"/>
      <c r="H26" s="397"/>
      <c r="I26" s="397"/>
      <c r="J26" s="397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7" t="s">
        <v>474</v>
      </c>
      <c r="E28" s="397"/>
      <c r="F28" s="397"/>
      <c r="G28" s="397"/>
      <c r="H28" s="397"/>
      <c r="I28" s="397"/>
      <c r="J28" s="397"/>
      <c r="K28" s="274"/>
    </row>
    <row r="29" spans="2:11" ht="15" customHeight="1">
      <c r="B29" s="277"/>
      <c r="C29" s="278"/>
      <c r="D29" s="397" t="s">
        <v>475</v>
      </c>
      <c r="E29" s="397"/>
      <c r="F29" s="397"/>
      <c r="G29" s="397"/>
      <c r="H29" s="397"/>
      <c r="I29" s="397"/>
      <c r="J29" s="397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7" t="s">
        <v>476</v>
      </c>
      <c r="E31" s="397"/>
      <c r="F31" s="397"/>
      <c r="G31" s="397"/>
      <c r="H31" s="397"/>
      <c r="I31" s="397"/>
      <c r="J31" s="397"/>
      <c r="K31" s="274"/>
    </row>
    <row r="32" spans="2:11" ht="15" customHeight="1">
      <c r="B32" s="277"/>
      <c r="C32" s="278"/>
      <c r="D32" s="397" t="s">
        <v>477</v>
      </c>
      <c r="E32" s="397"/>
      <c r="F32" s="397"/>
      <c r="G32" s="397"/>
      <c r="H32" s="397"/>
      <c r="I32" s="397"/>
      <c r="J32" s="397"/>
      <c r="K32" s="274"/>
    </row>
    <row r="33" spans="2:11" ht="15" customHeight="1">
      <c r="B33" s="277"/>
      <c r="C33" s="278"/>
      <c r="D33" s="397" t="s">
        <v>478</v>
      </c>
      <c r="E33" s="397"/>
      <c r="F33" s="397"/>
      <c r="G33" s="397"/>
      <c r="H33" s="397"/>
      <c r="I33" s="397"/>
      <c r="J33" s="397"/>
      <c r="K33" s="274"/>
    </row>
    <row r="34" spans="2:11" ht="15" customHeight="1">
      <c r="B34" s="277"/>
      <c r="C34" s="278"/>
      <c r="D34" s="276"/>
      <c r="E34" s="280" t="s">
        <v>112</v>
      </c>
      <c r="F34" s="276"/>
      <c r="G34" s="397" t="s">
        <v>479</v>
      </c>
      <c r="H34" s="397"/>
      <c r="I34" s="397"/>
      <c r="J34" s="397"/>
      <c r="K34" s="274"/>
    </row>
    <row r="35" spans="2:11" ht="30.75" customHeight="1">
      <c r="B35" s="277"/>
      <c r="C35" s="278"/>
      <c r="D35" s="276"/>
      <c r="E35" s="280" t="s">
        <v>480</v>
      </c>
      <c r="F35" s="276"/>
      <c r="G35" s="397" t="s">
        <v>481</v>
      </c>
      <c r="H35" s="397"/>
      <c r="I35" s="397"/>
      <c r="J35" s="397"/>
      <c r="K35" s="274"/>
    </row>
    <row r="36" spans="2:11" ht="15" customHeight="1">
      <c r="B36" s="277"/>
      <c r="C36" s="278"/>
      <c r="D36" s="276"/>
      <c r="E36" s="280" t="s">
        <v>54</v>
      </c>
      <c r="F36" s="276"/>
      <c r="G36" s="397" t="s">
        <v>482</v>
      </c>
      <c r="H36" s="397"/>
      <c r="I36" s="397"/>
      <c r="J36" s="397"/>
      <c r="K36" s="274"/>
    </row>
    <row r="37" spans="2:11" ht="15" customHeight="1">
      <c r="B37" s="277"/>
      <c r="C37" s="278"/>
      <c r="D37" s="276"/>
      <c r="E37" s="280" t="s">
        <v>113</v>
      </c>
      <c r="F37" s="276"/>
      <c r="G37" s="397" t="s">
        <v>483</v>
      </c>
      <c r="H37" s="397"/>
      <c r="I37" s="397"/>
      <c r="J37" s="397"/>
      <c r="K37" s="274"/>
    </row>
    <row r="38" spans="2:11" ht="15" customHeight="1">
      <c r="B38" s="277"/>
      <c r="C38" s="278"/>
      <c r="D38" s="276"/>
      <c r="E38" s="280" t="s">
        <v>114</v>
      </c>
      <c r="F38" s="276"/>
      <c r="G38" s="397" t="s">
        <v>484</v>
      </c>
      <c r="H38" s="397"/>
      <c r="I38" s="397"/>
      <c r="J38" s="397"/>
      <c r="K38" s="274"/>
    </row>
    <row r="39" spans="2:11" ht="15" customHeight="1">
      <c r="B39" s="277"/>
      <c r="C39" s="278"/>
      <c r="D39" s="276"/>
      <c r="E39" s="280" t="s">
        <v>115</v>
      </c>
      <c r="F39" s="276"/>
      <c r="G39" s="397" t="s">
        <v>485</v>
      </c>
      <c r="H39" s="397"/>
      <c r="I39" s="397"/>
      <c r="J39" s="397"/>
      <c r="K39" s="274"/>
    </row>
    <row r="40" spans="2:11" ht="15" customHeight="1">
      <c r="B40" s="277"/>
      <c r="C40" s="278"/>
      <c r="D40" s="276"/>
      <c r="E40" s="280" t="s">
        <v>486</v>
      </c>
      <c r="F40" s="276"/>
      <c r="G40" s="397" t="s">
        <v>487</v>
      </c>
      <c r="H40" s="397"/>
      <c r="I40" s="397"/>
      <c r="J40" s="397"/>
      <c r="K40" s="274"/>
    </row>
    <row r="41" spans="2:11" ht="15" customHeight="1">
      <c r="B41" s="277"/>
      <c r="C41" s="278"/>
      <c r="D41" s="276"/>
      <c r="E41" s="280"/>
      <c r="F41" s="276"/>
      <c r="G41" s="397" t="s">
        <v>488</v>
      </c>
      <c r="H41" s="397"/>
      <c r="I41" s="397"/>
      <c r="J41" s="397"/>
      <c r="K41" s="274"/>
    </row>
    <row r="42" spans="2:11" ht="15" customHeight="1">
      <c r="B42" s="277"/>
      <c r="C42" s="278"/>
      <c r="D42" s="276"/>
      <c r="E42" s="280" t="s">
        <v>489</v>
      </c>
      <c r="F42" s="276"/>
      <c r="G42" s="397" t="s">
        <v>490</v>
      </c>
      <c r="H42" s="397"/>
      <c r="I42" s="397"/>
      <c r="J42" s="397"/>
      <c r="K42" s="274"/>
    </row>
    <row r="43" spans="2:11" ht="15" customHeight="1">
      <c r="B43" s="277"/>
      <c r="C43" s="278"/>
      <c r="D43" s="276"/>
      <c r="E43" s="280" t="s">
        <v>117</v>
      </c>
      <c r="F43" s="276"/>
      <c r="G43" s="397" t="s">
        <v>491</v>
      </c>
      <c r="H43" s="397"/>
      <c r="I43" s="397"/>
      <c r="J43" s="397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7" t="s">
        <v>492</v>
      </c>
      <c r="E45" s="397"/>
      <c r="F45" s="397"/>
      <c r="G45" s="397"/>
      <c r="H45" s="397"/>
      <c r="I45" s="397"/>
      <c r="J45" s="397"/>
      <c r="K45" s="274"/>
    </row>
    <row r="46" spans="2:11" ht="15" customHeight="1">
      <c r="B46" s="277"/>
      <c r="C46" s="278"/>
      <c r="D46" s="278"/>
      <c r="E46" s="397" t="s">
        <v>493</v>
      </c>
      <c r="F46" s="397"/>
      <c r="G46" s="397"/>
      <c r="H46" s="397"/>
      <c r="I46" s="397"/>
      <c r="J46" s="397"/>
      <c r="K46" s="274"/>
    </row>
    <row r="47" spans="2:11" ht="15" customHeight="1">
      <c r="B47" s="277"/>
      <c r="C47" s="278"/>
      <c r="D47" s="278"/>
      <c r="E47" s="397" t="s">
        <v>494</v>
      </c>
      <c r="F47" s="397"/>
      <c r="G47" s="397"/>
      <c r="H47" s="397"/>
      <c r="I47" s="397"/>
      <c r="J47" s="397"/>
      <c r="K47" s="274"/>
    </row>
    <row r="48" spans="2:11" ht="15" customHeight="1">
      <c r="B48" s="277"/>
      <c r="C48" s="278"/>
      <c r="D48" s="278"/>
      <c r="E48" s="397" t="s">
        <v>495</v>
      </c>
      <c r="F48" s="397"/>
      <c r="G48" s="397"/>
      <c r="H48" s="397"/>
      <c r="I48" s="397"/>
      <c r="J48" s="397"/>
      <c r="K48" s="274"/>
    </row>
    <row r="49" spans="2:11" ht="15" customHeight="1">
      <c r="B49" s="277"/>
      <c r="C49" s="278"/>
      <c r="D49" s="397" t="s">
        <v>496</v>
      </c>
      <c r="E49" s="397"/>
      <c r="F49" s="397"/>
      <c r="G49" s="397"/>
      <c r="H49" s="397"/>
      <c r="I49" s="397"/>
      <c r="J49" s="397"/>
      <c r="K49" s="274"/>
    </row>
    <row r="50" spans="2:11" ht="25.5" customHeight="1">
      <c r="B50" s="273"/>
      <c r="C50" s="399" t="s">
        <v>497</v>
      </c>
      <c r="D50" s="399"/>
      <c r="E50" s="399"/>
      <c r="F50" s="399"/>
      <c r="G50" s="399"/>
      <c r="H50" s="399"/>
      <c r="I50" s="399"/>
      <c r="J50" s="399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7" t="s">
        <v>498</v>
      </c>
      <c r="D52" s="397"/>
      <c r="E52" s="397"/>
      <c r="F52" s="397"/>
      <c r="G52" s="397"/>
      <c r="H52" s="397"/>
      <c r="I52" s="397"/>
      <c r="J52" s="397"/>
      <c r="K52" s="274"/>
    </row>
    <row r="53" spans="2:11" ht="15" customHeight="1">
      <c r="B53" s="273"/>
      <c r="C53" s="397" t="s">
        <v>499</v>
      </c>
      <c r="D53" s="397"/>
      <c r="E53" s="397"/>
      <c r="F53" s="397"/>
      <c r="G53" s="397"/>
      <c r="H53" s="397"/>
      <c r="I53" s="397"/>
      <c r="J53" s="397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7" t="s">
        <v>500</v>
      </c>
      <c r="D55" s="397"/>
      <c r="E55" s="397"/>
      <c r="F55" s="397"/>
      <c r="G55" s="397"/>
      <c r="H55" s="397"/>
      <c r="I55" s="397"/>
      <c r="J55" s="397"/>
      <c r="K55" s="274"/>
    </row>
    <row r="56" spans="2:11" ht="15" customHeight="1">
      <c r="B56" s="273"/>
      <c r="C56" s="278"/>
      <c r="D56" s="397" t="s">
        <v>501</v>
      </c>
      <c r="E56" s="397"/>
      <c r="F56" s="397"/>
      <c r="G56" s="397"/>
      <c r="H56" s="397"/>
      <c r="I56" s="397"/>
      <c r="J56" s="397"/>
      <c r="K56" s="274"/>
    </row>
    <row r="57" spans="2:11" ht="15" customHeight="1">
      <c r="B57" s="273"/>
      <c r="C57" s="278"/>
      <c r="D57" s="397" t="s">
        <v>502</v>
      </c>
      <c r="E57" s="397"/>
      <c r="F57" s="397"/>
      <c r="G57" s="397"/>
      <c r="H57" s="397"/>
      <c r="I57" s="397"/>
      <c r="J57" s="397"/>
      <c r="K57" s="274"/>
    </row>
    <row r="58" spans="2:11" ht="15" customHeight="1">
      <c r="B58" s="273"/>
      <c r="C58" s="278"/>
      <c r="D58" s="397" t="s">
        <v>503</v>
      </c>
      <c r="E58" s="397"/>
      <c r="F58" s="397"/>
      <c r="G58" s="397"/>
      <c r="H58" s="397"/>
      <c r="I58" s="397"/>
      <c r="J58" s="397"/>
      <c r="K58" s="274"/>
    </row>
    <row r="59" spans="2:11" ht="15" customHeight="1">
      <c r="B59" s="273"/>
      <c r="C59" s="278"/>
      <c r="D59" s="397" t="s">
        <v>504</v>
      </c>
      <c r="E59" s="397"/>
      <c r="F59" s="397"/>
      <c r="G59" s="397"/>
      <c r="H59" s="397"/>
      <c r="I59" s="397"/>
      <c r="J59" s="397"/>
      <c r="K59" s="274"/>
    </row>
    <row r="60" spans="2:11" ht="15" customHeight="1">
      <c r="B60" s="273"/>
      <c r="C60" s="278"/>
      <c r="D60" s="398" t="s">
        <v>505</v>
      </c>
      <c r="E60" s="398"/>
      <c r="F60" s="398"/>
      <c r="G60" s="398"/>
      <c r="H60" s="398"/>
      <c r="I60" s="398"/>
      <c r="J60" s="398"/>
      <c r="K60" s="274"/>
    </row>
    <row r="61" spans="2:11" ht="15" customHeight="1">
      <c r="B61" s="273"/>
      <c r="C61" s="278"/>
      <c r="D61" s="397" t="s">
        <v>506</v>
      </c>
      <c r="E61" s="397"/>
      <c r="F61" s="397"/>
      <c r="G61" s="397"/>
      <c r="H61" s="397"/>
      <c r="I61" s="397"/>
      <c r="J61" s="397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7" t="s">
        <v>507</v>
      </c>
      <c r="E63" s="397"/>
      <c r="F63" s="397"/>
      <c r="G63" s="397"/>
      <c r="H63" s="397"/>
      <c r="I63" s="397"/>
      <c r="J63" s="397"/>
      <c r="K63" s="274"/>
    </row>
    <row r="64" spans="2:11" ht="15" customHeight="1">
      <c r="B64" s="273"/>
      <c r="C64" s="278"/>
      <c r="D64" s="398" t="s">
        <v>508</v>
      </c>
      <c r="E64" s="398"/>
      <c r="F64" s="398"/>
      <c r="G64" s="398"/>
      <c r="H64" s="398"/>
      <c r="I64" s="398"/>
      <c r="J64" s="398"/>
      <c r="K64" s="274"/>
    </row>
    <row r="65" spans="2:11" ht="15" customHeight="1">
      <c r="B65" s="273"/>
      <c r="C65" s="278"/>
      <c r="D65" s="397" t="s">
        <v>509</v>
      </c>
      <c r="E65" s="397"/>
      <c r="F65" s="397"/>
      <c r="G65" s="397"/>
      <c r="H65" s="397"/>
      <c r="I65" s="397"/>
      <c r="J65" s="397"/>
      <c r="K65" s="274"/>
    </row>
    <row r="66" spans="2:11" ht="15" customHeight="1">
      <c r="B66" s="273"/>
      <c r="C66" s="278"/>
      <c r="D66" s="397" t="s">
        <v>510</v>
      </c>
      <c r="E66" s="397"/>
      <c r="F66" s="397"/>
      <c r="G66" s="397"/>
      <c r="H66" s="397"/>
      <c r="I66" s="397"/>
      <c r="J66" s="397"/>
      <c r="K66" s="274"/>
    </row>
    <row r="67" spans="2:11" ht="15" customHeight="1">
      <c r="B67" s="273"/>
      <c r="C67" s="278"/>
      <c r="D67" s="397" t="s">
        <v>511</v>
      </c>
      <c r="E67" s="397"/>
      <c r="F67" s="397"/>
      <c r="G67" s="397"/>
      <c r="H67" s="397"/>
      <c r="I67" s="397"/>
      <c r="J67" s="397"/>
      <c r="K67" s="274"/>
    </row>
    <row r="68" spans="2:11" ht="15" customHeight="1">
      <c r="B68" s="273"/>
      <c r="C68" s="278"/>
      <c r="D68" s="397" t="s">
        <v>512</v>
      </c>
      <c r="E68" s="397"/>
      <c r="F68" s="397"/>
      <c r="G68" s="397"/>
      <c r="H68" s="397"/>
      <c r="I68" s="397"/>
      <c r="J68" s="397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6" t="s">
        <v>91</v>
      </c>
      <c r="D73" s="396"/>
      <c r="E73" s="396"/>
      <c r="F73" s="396"/>
      <c r="G73" s="396"/>
      <c r="H73" s="396"/>
      <c r="I73" s="396"/>
      <c r="J73" s="396"/>
      <c r="K73" s="291"/>
    </row>
    <row r="74" spans="2:11" ht="17.25" customHeight="1">
      <c r="B74" s="290"/>
      <c r="C74" s="292" t="s">
        <v>513</v>
      </c>
      <c r="D74" s="292"/>
      <c r="E74" s="292"/>
      <c r="F74" s="292" t="s">
        <v>514</v>
      </c>
      <c r="G74" s="293"/>
      <c r="H74" s="292" t="s">
        <v>113</v>
      </c>
      <c r="I74" s="292" t="s">
        <v>58</v>
      </c>
      <c r="J74" s="292" t="s">
        <v>515</v>
      </c>
      <c r="K74" s="291"/>
    </row>
    <row r="75" spans="2:11" ht="17.25" customHeight="1">
      <c r="B75" s="290"/>
      <c r="C75" s="294" t="s">
        <v>516</v>
      </c>
      <c r="D75" s="294"/>
      <c r="E75" s="294"/>
      <c r="F75" s="295" t="s">
        <v>517</v>
      </c>
      <c r="G75" s="296"/>
      <c r="H75" s="294"/>
      <c r="I75" s="294"/>
      <c r="J75" s="294" t="s">
        <v>518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54</v>
      </c>
      <c r="D77" s="297"/>
      <c r="E77" s="297"/>
      <c r="F77" s="299" t="s">
        <v>519</v>
      </c>
      <c r="G77" s="298"/>
      <c r="H77" s="280" t="s">
        <v>520</v>
      </c>
      <c r="I77" s="280" t="s">
        <v>521</v>
      </c>
      <c r="J77" s="280">
        <v>20</v>
      </c>
      <c r="K77" s="291"/>
    </row>
    <row r="78" spans="2:11" ht="15" customHeight="1">
      <c r="B78" s="290"/>
      <c r="C78" s="280" t="s">
        <v>522</v>
      </c>
      <c r="D78" s="280"/>
      <c r="E78" s="280"/>
      <c r="F78" s="299" t="s">
        <v>519</v>
      </c>
      <c r="G78" s="298"/>
      <c r="H78" s="280" t="s">
        <v>523</v>
      </c>
      <c r="I78" s="280" t="s">
        <v>521</v>
      </c>
      <c r="J78" s="280">
        <v>120</v>
      </c>
      <c r="K78" s="291"/>
    </row>
    <row r="79" spans="2:11" ht="15" customHeight="1">
      <c r="B79" s="300"/>
      <c r="C79" s="280" t="s">
        <v>524</v>
      </c>
      <c r="D79" s="280"/>
      <c r="E79" s="280"/>
      <c r="F79" s="299" t="s">
        <v>525</v>
      </c>
      <c r="G79" s="298"/>
      <c r="H79" s="280" t="s">
        <v>526</v>
      </c>
      <c r="I79" s="280" t="s">
        <v>521</v>
      </c>
      <c r="J79" s="280">
        <v>50</v>
      </c>
      <c r="K79" s="291"/>
    </row>
    <row r="80" spans="2:11" ht="15" customHeight="1">
      <c r="B80" s="300"/>
      <c r="C80" s="280" t="s">
        <v>527</v>
      </c>
      <c r="D80" s="280"/>
      <c r="E80" s="280"/>
      <c r="F80" s="299" t="s">
        <v>519</v>
      </c>
      <c r="G80" s="298"/>
      <c r="H80" s="280" t="s">
        <v>528</v>
      </c>
      <c r="I80" s="280" t="s">
        <v>529</v>
      </c>
      <c r="J80" s="280"/>
      <c r="K80" s="291"/>
    </row>
    <row r="81" spans="2:11" ht="15" customHeight="1">
      <c r="B81" s="300"/>
      <c r="C81" s="301" t="s">
        <v>530</v>
      </c>
      <c r="D81" s="301"/>
      <c r="E81" s="301"/>
      <c r="F81" s="302" t="s">
        <v>525</v>
      </c>
      <c r="G81" s="301"/>
      <c r="H81" s="301" t="s">
        <v>531</v>
      </c>
      <c r="I81" s="301" t="s">
        <v>521</v>
      </c>
      <c r="J81" s="301">
        <v>15</v>
      </c>
      <c r="K81" s="291"/>
    </row>
    <row r="82" spans="2:11" ht="15" customHeight="1">
      <c r="B82" s="300"/>
      <c r="C82" s="301" t="s">
        <v>532</v>
      </c>
      <c r="D82" s="301"/>
      <c r="E82" s="301"/>
      <c r="F82" s="302" t="s">
        <v>525</v>
      </c>
      <c r="G82" s="301"/>
      <c r="H82" s="301" t="s">
        <v>533</v>
      </c>
      <c r="I82" s="301" t="s">
        <v>521</v>
      </c>
      <c r="J82" s="301">
        <v>15</v>
      </c>
      <c r="K82" s="291"/>
    </row>
    <row r="83" spans="2:11" ht="15" customHeight="1">
      <c r="B83" s="300"/>
      <c r="C83" s="301" t="s">
        <v>534</v>
      </c>
      <c r="D83" s="301"/>
      <c r="E83" s="301"/>
      <c r="F83" s="302" t="s">
        <v>525</v>
      </c>
      <c r="G83" s="301"/>
      <c r="H83" s="301" t="s">
        <v>535</v>
      </c>
      <c r="I83" s="301" t="s">
        <v>521</v>
      </c>
      <c r="J83" s="301">
        <v>20</v>
      </c>
      <c r="K83" s="291"/>
    </row>
    <row r="84" spans="2:11" ht="15" customHeight="1">
      <c r="B84" s="300"/>
      <c r="C84" s="301" t="s">
        <v>536</v>
      </c>
      <c r="D84" s="301"/>
      <c r="E84" s="301"/>
      <c r="F84" s="302" t="s">
        <v>525</v>
      </c>
      <c r="G84" s="301"/>
      <c r="H84" s="301" t="s">
        <v>537</v>
      </c>
      <c r="I84" s="301" t="s">
        <v>521</v>
      </c>
      <c r="J84" s="301">
        <v>20</v>
      </c>
      <c r="K84" s="291"/>
    </row>
    <row r="85" spans="2:11" ht="15" customHeight="1">
      <c r="B85" s="300"/>
      <c r="C85" s="280" t="s">
        <v>538</v>
      </c>
      <c r="D85" s="280"/>
      <c r="E85" s="280"/>
      <c r="F85" s="299" t="s">
        <v>525</v>
      </c>
      <c r="G85" s="298"/>
      <c r="H85" s="280" t="s">
        <v>539</v>
      </c>
      <c r="I85" s="280" t="s">
        <v>521</v>
      </c>
      <c r="J85" s="280">
        <v>50</v>
      </c>
      <c r="K85" s="291"/>
    </row>
    <row r="86" spans="2:11" ht="15" customHeight="1">
      <c r="B86" s="300"/>
      <c r="C86" s="280" t="s">
        <v>540</v>
      </c>
      <c r="D86" s="280"/>
      <c r="E86" s="280"/>
      <c r="F86" s="299" t="s">
        <v>525</v>
      </c>
      <c r="G86" s="298"/>
      <c r="H86" s="280" t="s">
        <v>541</v>
      </c>
      <c r="I86" s="280" t="s">
        <v>521</v>
      </c>
      <c r="J86" s="280">
        <v>20</v>
      </c>
      <c r="K86" s="291"/>
    </row>
    <row r="87" spans="2:11" ht="15" customHeight="1">
      <c r="B87" s="300"/>
      <c r="C87" s="280" t="s">
        <v>542</v>
      </c>
      <c r="D87" s="280"/>
      <c r="E87" s="280"/>
      <c r="F87" s="299" t="s">
        <v>525</v>
      </c>
      <c r="G87" s="298"/>
      <c r="H87" s="280" t="s">
        <v>543</v>
      </c>
      <c r="I87" s="280" t="s">
        <v>521</v>
      </c>
      <c r="J87" s="280">
        <v>20</v>
      </c>
      <c r="K87" s="291"/>
    </row>
    <row r="88" spans="2:11" ht="15" customHeight="1">
      <c r="B88" s="300"/>
      <c r="C88" s="280" t="s">
        <v>544</v>
      </c>
      <c r="D88" s="280"/>
      <c r="E88" s="280"/>
      <c r="F88" s="299" t="s">
        <v>525</v>
      </c>
      <c r="G88" s="298"/>
      <c r="H88" s="280" t="s">
        <v>545</v>
      </c>
      <c r="I88" s="280" t="s">
        <v>521</v>
      </c>
      <c r="J88" s="280">
        <v>50</v>
      </c>
      <c r="K88" s="291"/>
    </row>
    <row r="89" spans="2:11" ht="15" customHeight="1">
      <c r="B89" s="300"/>
      <c r="C89" s="280" t="s">
        <v>546</v>
      </c>
      <c r="D89" s="280"/>
      <c r="E89" s="280"/>
      <c r="F89" s="299" t="s">
        <v>525</v>
      </c>
      <c r="G89" s="298"/>
      <c r="H89" s="280" t="s">
        <v>546</v>
      </c>
      <c r="I89" s="280" t="s">
        <v>521</v>
      </c>
      <c r="J89" s="280">
        <v>50</v>
      </c>
      <c r="K89" s="291"/>
    </row>
    <row r="90" spans="2:11" ht="15" customHeight="1">
      <c r="B90" s="300"/>
      <c r="C90" s="280" t="s">
        <v>118</v>
      </c>
      <c r="D90" s="280"/>
      <c r="E90" s="280"/>
      <c r="F90" s="299" t="s">
        <v>525</v>
      </c>
      <c r="G90" s="298"/>
      <c r="H90" s="280" t="s">
        <v>547</v>
      </c>
      <c r="I90" s="280" t="s">
        <v>521</v>
      </c>
      <c r="J90" s="280">
        <v>255</v>
      </c>
      <c r="K90" s="291"/>
    </row>
    <row r="91" spans="2:11" ht="15" customHeight="1">
      <c r="B91" s="300"/>
      <c r="C91" s="280" t="s">
        <v>548</v>
      </c>
      <c r="D91" s="280"/>
      <c r="E91" s="280"/>
      <c r="F91" s="299" t="s">
        <v>519</v>
      </c>
      <c r="G91" s="298"/>
      <c r="H91" s="280" t="s">
        <v>549</v>
      </c>
      <c r="I91" s="280" t="s">
        <v>550</v>
      </c>
      <c r="J91" s="280"/>
      <c r="K91" s="291"/>
    </row>
    <row r="92" spans="2:11" ht="15" customHeight="1">
      <c r="B92" s="300"/>
      <c r="C92" s="280" t="s">
        <v>551</v>
      </c>
      <c r="D92" s="280"/>
      <c r="E92" s="280"/>
      <c r="F92" s="299" t="s">
        <v>519</v>
      </c>
      <c r="G92" s="298"/>
      <c r="H92" s="280" t="s">
        <v>552</v>
      </c>
      <c r="I92" s="280" t="s">
        <v>553</v>
      </c>
      <c r="J92" s="280"/>
      <c r="K92" s="291"/>
    </row>
    <row r="93" spans="2:11" ht="15" customHeight="1">
      <c r="B93" s="300"/>
      <c r="C93" s="280" t="s">
        <v>554</v>
      </c>
      <c r="D93" s="280"/>
      <c r="E93" s="280"/>
      <c r="F93" s="299" t="s">
        <v>519</v>
      </c>
      <c r="G93" s="298"/>
      <c r="H93" s="280" t="s">
        <v>554</v>
      </c>
      <c r="I93" s="280" t="s">
        <v>553</v>
      </c>
      <c r="J93" s="280"/>
      <c r="K93" s="291"/>
    </row>
    <row r="94" spans="2:11" ht="15" customHeight="1">
      <c r="B94" s="300"/>
      <c r="C94" s="280" t="s">
        <v>39</v>
      </c>
      <c r="D94" s="280"/>
      <c r="E94" s="280"/>
      <c r="F94" s="299" t="s">
        <v>519</v>
      </c>
      <c r="G94" s="298"/>
      <c r="H94" s="280" t="s">
        <v>555</v>
      </c>
      <c r="I94" s="280" t="s">
        <v>553</v>
      </c>
      <c r="J94" s="280"/>
      <c r="K94" s="291"/>
    </row>
    <row r="95" spans="2:11" ht="15" customHeight="1">
      <c r="B95" s="300"/>
      <c r="C95" s="280" t="s">
        <v>49</v>
      </c>
      <c r="D95" s="280"/>
      <c r="E95" s="280"/>
      <c r="F95" s="299" t="s">
        <v>519</v>
      </c>
      <c r="G95" s="298"/>
      <c r="H95" s="280" t="s">
        <v>556</v>
      </c>
      <c r="I95" s="280" t="s">
        <v>553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6" t="s">
        <v>557</v>
      </c>
      <c r="D100" s="396"/>
      <c r="E100" s="396"/>
      <c r="F100" s="396"/>
      <c r="G100" s="396"/>
      <c r="H100" s="396"/>
      <c r="I100" s="396"/>
      <c r="J100" s="396"/>
      <c r="K100" s="291"/>
    </row>
    <row r="101" spans="2:11" ht="17.25" customHeight="1">
      <c r="B101" s="290"/>
      <c r="C101" s="292" t="s">
        <v>513</v>
      </c>
      <c r="D101" s="292"/>
      <c r="E101" s="292"/>
      <c r="F101" s="292" t="s">
        <v>514</v>
      </c>
      <c r="G101" s="293"/>
      <c r="H101" s="292" t="s">
        <v>113</v>
      </c>
      <c r="I101" s="292" t="s">
        <v>58</v>
      </c>
      <c r="J101" s="292" t="s">
        <v>515</v>
      </c>
      <c r="K101" s="291"/>
    </row>
    <row r="102" spans="2:11" ht="17.25" customHeight="1">
      <c r="B102" s="290"/>
      <c r="C102" s="294" t="s">
        <v>516</v>
      </c>
      <c r="D102" s="294"/>
      <c r="E102" s="294"/>
      <c r="F102" s="295" t="s">
        <v>517</v>
      </c>
      <c r="G102" s="296"/>
      <c r="H102" s="294"/>
      <c r="I102" s="294"/>
      <c r="J102" s="294" t="s">
        <v>518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54</v>
      </c>
      <c r="D104" s="297"/>
      <c r="E104" s="297"/>
      <c r="F104" s="299" t="s">
        <v>519</v>
      </c>
      <c r="G104" s="308"/>
      <c r="H104" s="280" t="s">
        <v>558</v>
      </c>
      <c r="I104" s="280" t="s">
        <v>521</v>
      </c>
      <c r="J104" s="280">
        <v>20</v>
      </c>
      <c r="K104" s="291"/>
    </row>
    <row r="105" spans="2:11" ht="15" customHeight="1">
      <c r="B105" s="290"/>
      <c r="C105" s="280" t="s">
        <v>522</v>
      </c>
      <c r="D105" s="280"/>
      <c r="E105" s="280"/>
      <c r="F105" s="299" t="s">
        <v>519</v>
      </c>
      <c r="G105" s="280"/>
      <c r="H105" s="280" t="s">
        <v>558</v>
      </c>
      <c r="I105" s="280" t="s">
        <v>521</v>
      </c>
      <c r="J105" s="280">
        <v>120</v>
      </c>
      <c r="K105" s="291"/>
    </row>
    <row r="106" spans="2:11" ht="15" customHeight="1">
      <c r="B106" s="300"/>
      <c r="C106" s="280" t="s">
        <v>524</v>
      </c>
      <c r="D106" s="280"/>
      <c r="E106" s="280"/>
      <c r="F106" s="299" t="s">
        <v>525</v>
      </c>
      <c r="G106" s="280"/>
      <c r="H106" s="280" t="s">
        <v>558</v>
      </c>
      <c r="I106" s="280" t="s">
        <v>521</v>
      </c>
      <c r="J106" s="280">
        <v>50</v>
      </c>
      <c r="K106" s="291"/>
    </row>
    <row r="107" spans="2:11" ht="15" customHeight="1">
      <c r="B107" s="300"/>
      <c r="C107" s="280" t="s">
        <v>527</v>
      </c>
      <c r="D107" s="280"/>
      <c r="E107" s="280"/>
      <c r="F107" s="299" t="s">
        <v>519</v>
      </c>
      <c r="G107" s="280"/>
      <c r="H107" s="280" t="s">
        <v>558</v>
      </c>
      <c r="I107" s="280" t="s">
        <v>529</v>
      </c>
      <c r="J107" s="280"/>
      <c r="K107" s="291"/>
    </row>
    <row r="108" spans="2:11" ht="15" customHeight="1">
      <c r="B108" s="300"/>
      <c r="C108" s="280" t="s">
        <v>538</v>
      </c>
      <c r="D108" s="280"/>
      <c r="E108" s="280"/>
      <c r="F108" s="299" t="s">
        <v>525</v>
      </c>
      <c r="G108" s="280"/>
      <c r="H108" s="280" t="s">
        <v>558</v>
      </c>
      <c r="I108" s="280" t="s">
        <v>521</v>
      </c>
      <c r="J108" s="280">
        <v>50</v>
      </c>
      <c r="K108" s="291"/>
    </row>
    <row r="109" spans="2:11" ht="15" customHeight="1">
      <c r="B109" s="300"/>
      <c r="C109" s="280" t="s">
        <v>546</v>
      </c>
      <c r="D109" s="280"/>
      <c r="E109" s="280"/>
      <c r="F109" s="299" t="s">
        <v>525</v>
      </c>
      <c r="G109" s="280"/>
      <c r="H109" s="280" t="s">
        <v>558</v>
      </c>
      <c r="I109" s="280" t="s">
        <v>521</v>
      </c>
      <c r="J109" s="280">
        <v>50</v>
      </c>
      <c r="K109" s="291"/>
    </row>
    <row r="110" spans="2:11" ht="15" customHeight="1">
      <c r="B110" s="300"/>
      <c r="C110" s="280" t="s">
        <v>544</v>
      </c>
      <c r="D110" s="280"/>
      <c r="E110" s="280"/>
      <c r="F110" s="299" t="s">
        <v>525</v>
      </c>
      <c r="G110" s="280"/>
      <c r="H110" s="280" t="s">
        <v>558</v>
      </c>
      <c r="I110" s="280" t="s">
        <v>521</v>
      </c>
      <c r="J110" s="280">
        <v>50</v>
      </c>
      <c r="K110" s="291"/>
    </row>
    <row r="111" spans="2:11" ht="15" customHeight="1">
      <c r="B111" s="300"/>
      <c r="C111" s="280" t="s">
        <v>54</v>
      </c>
      <c r="D111" s="280"/>
      <c r="E111" s="280"/>
      <c r="F111" s="299" t="s">
        <v>519</v>
      </c>
      <c r="G111" s="280"/>
      <c r="H111" s="280" t="s">
        <v>559</v>
      </c>
      <c r="I111" s="280" t="s">
        <v>521</v>
      </c>
      <c r="J111" s="280">
        <v>20</v>
      </c>
      <c r="K111" s="291"/>
    </row>
    <row r="112" spans="2:11" ht="15" customHeight="1">
      <c r="B112" s="300"/>
      <c r="C112" s="280" t="s">
        <v>560</v>
      </c>
      <c r="D112" s="280"/>
      <c r="E112" s="280"/>
      <c r="F112" s="299" t="s">
        <v>519</v>
      </c>
      <c r="G112" s="280"/>
      <c r="H112" s="280" t="s">
        <v>561</v>
      </c>
      <c r="I112" s="280" t="s">
        <v>521</v>
      </c>
      <c r="J112" s="280">
        <v>120</v>
      </c>
      <c r="K112" s="291"/>
    </row>
    <row r="113" spans="2:11" ht="15" customHeight="1">
      <c r="B113" s="300"/>
      <c r="C113" s="280" t="s">
        <v>39</v>
      </c>
      <c r="D113" s="280"/>
      <c r="E113" s="280"/>
      <c r="F113" s="299" t="s">
        <v>519</v>
      </c>
      <c r="G113" s="280"/>
      <c r="H113" s="280" t="s">
        <v>562</v>
      </c>
      <c r="I113" s="280" t="s">
        <v>553</v>
      </c>
      <c r="J113" s="280"/>
      <c r="K113" s="291"/>
    </row>
    <row r="114" spans="2:11" ht="15" customHeight="1">
      <c r="B114" s="300"/>
      <c r="C114" s="280" t="s">
        <v>49</v>
      </c>
      <c r="D114" s="280"/>
      <c r="E114" s="280"/>
      <c r="F114" s="299" t="s">
        <v>519</v>
      </c>
      <c r="G114" s="280"/>
      <c r="H114" s="280" t="s">
        <v>563</v>
      </c>
      <c r="I114" s="280" t="s">
        <v>553</v>
      </c>
      <c r="J114" s="280"/>
      <c r="K114" s="291"/>
    </row>
    <row r="115" spans="2:11" ht="15" customHeight="1">
      <c r="B115" s="300"/>
      <c r="C115" s="280" t="s">
        <v>58</v>
      </c>
      <c r="D115" s="280"/>
      <c r="E115" s="280"/>
      <c r="F115" s="299" t="s">
        <v>519</v>
      </c>
      <c r="G115" s="280"/>
      <c r="H115" s="280" t="s">
        <v>564</v>
      </c>
      <c r="I115" s="280" t="s">
        <v>565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5" t="s">
        <v>566</v>
      </c>
      <c r="D120" s="395"/>
      <c r="E120" s="395"/>
      <c r="F120" s="395"/>
      <c r="G120" s="395"/>
      <c r="H120" s="395"/>
      <c r="I120" s="395"/>
      <c r="J120" s="395"/>
      <c r="K120" s="316"/>
    </row>
    <row r="121" spans="2:11" ht="17.25" customHeight="1">
      <c r="B121" s="317"/>
      <c r="C121" s="292" t="s">
        <v>513</v>
      </c>
      <c r="D121" s="292"/>
      <c r="E121" s="292"/>
      <c r="F121" s="292" t="s">
        <v>514</v>
      </c>
      <c r="G121" s="293"/>
      <c r="H121" s="292" t="s">
        <v>113</v>
      </c>
      <c r="I121" s="292" t="s">
        <v>58</v>
      </c>
      <c r="J121" s="292" t="s">
        <v>515</v>
      </c>
      <c r="K121" s="318"/>
    </row>
    <row r="122" spans="2:11" ht="17.25" customHeight="1">
      <c r="B122" s="317"/>
      <c r="C122" s="294" t="s">
        <v>516</v>
      </c>
      <c r="D122" s="294"/>
      <c r="E122" s="294"/>
      <c r="F122" s="295" t="s">
        <v>517</v>
      </c>
      <c r="G122" s="296"/>
      <c r="H122" s="294"/>
      <c r="I122" s="294"/>
      <c r="J122" s="294" t="s">
        <v>518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522</v>
      </c>
      <c r="D124" s="297"/>
      <c r="E124" s="297"/>
      <c r="F124" s="299" t="s">
        <v>519</v>
      </c>
      <c r="G124" s="280"/>
      <c r="H124" s="280" t="s">
        <v>558</v>
      </c>
      <c r="I124" s="280" t="s">
        <v>521</v>
      </c>
      <c r="J124" s="280">
        <v>120</v>
      </c>
      <c r="K124" s="321"/>
    </row>
    <row r="125" spans="2:11" ht="15" customHeight="1">
      <c r="B125" s="319"/>
      <c r="C125" s="280" t="s">
        <v>567</v>
      </c>
      <c r="D125" s="280"/>
      <c r="E125" s="280"/>
      <c r="F125" s="299" t="s">
        <v>519</v>
      </c>
      <c r="G125" s="280"/>
      <c r="H125" s="280" t="s">
        <v>568</v>
      </c>
      <c r="I125" s="280" t="s">
        <v>521</v>
      </c>
      <c r="J125" s="280" t="s">
        <v>569</v>
      </c>
      <c r="K125" s="321"/>
    </row>
    <row r="126" spans="2:11" ht="15" customHeight="1">
      <c r="B126" s="319"/>
      <c r="C126" s="280" t="s">
        <v>468</v>
      </c>
      <c r="D126" s="280"/>
      <c r="E126" s="280"/>
      <c r="F126" s="299" t="s">
        <v>519</v>
      </c>
      <c r="G126" s="280"/>
      <c r="H126" s="280" t="s">
        <v>570</v>
      </c>
      <c r="I126" s="280" t="s">
        <v>521</v>
      </c>
      <c r="J126" s="280" t="s">
        <v>569</v>
      </c>
      <c r="K126" s="321"/>
    </row>
    <row r="127" spans="2:11" ht="15" customHeight="1">
      <c r="B127" s="319"/>
      <c r="C127" s="280" t="s">
        <v>530</v>
      </c>
      <c r="D127" s="280"/>
      <c r="E127" s="280"/>
      <c r="F127" s="299" t="s">
        <v>525</v>
      </c>
      <c r="G127" s="280"/>
      <c r="H127" s="280" t="s">
        <v>531</v>
      </c>
      <c r="I127" s="280" t="s">
        <v>521</v>
      </c>
      <c r="J127" s="280">
        <v>15</v>
      </c>
      <c r="K127" s="321"/>
    </row>
    <row r="128" spans="2:11" ht="15" customHeight="1">
      <c r="B128" s="319"/>
      <c r="C128" s="301" t="s">
        <v>532</v>
      </c>
      <c r="D128" s="301"/>
      <c r="E128" s="301"/>
      <c r="F128" s="302" t="s">
        <v>525</v>
      </c>
      <c r="G128" s="301"/>
      <c r="H128" s="301" t="s">
        <v>533</v>
      </c>
      <c r="I128" s="301" t="s">
        <v>521</v>
      </c>
      <c r="J128" s="301">
        <v>15</v>
      </c>
      <c r="K128" s="321"/>
    </row>
    <row r="129" spans="2:11" ht="15" customHeight="1">
      <c r="B129" s="319"/>
      <c r="C129" s="301" t="s">
        <v>534</v>
      </c>
      <c r="D129" s="301"/>
      <c r="E129" s="301"/>
      <c r="F129" s="302" t="s">
        <v>525</v>
      </c>
      <c r="G129" s="301"/>
      <c r="H129" s="301" t="s">
        <v>535</v>
      </c>
      <c r="I129" s="301" t="s">
        <v>521</v>
      </c>
      <c r="J129" s="301">
        <v>20</v>
      </c>
      <c r="K129" s="321"/>
    </row>
    <row r="130" spans="2:11" ht="15" customHeight="1">
      <c r="B130" s="319"/>
      <c r="C130" s="301" t="s">
        <v>536</v>
      </c>
      <c r="D130" s="301"/>
      <c r="E130" s="301"/>
      <c r="F130" s="302" t="s">
        <v>525</v>
      </c>
      <c r="G130" s="301"/>
      <c r="H130" s="301" t="s">
        <v>537</v>
      </c>
      <c r="I130" s="301" t="s">
        <v>521</v>
      </c>
      <c r="J130" s="301">
        <v>20</v>
      </c>
      <c r="K130" s="321"/>
    </row>
    <row r="131" spans="2:11" ht="15" customHeight="1">
      <c r="B131" s="319"/>
      <c r="C131" s="280" t="s">
        <v>524</v>
      </c>
      <c r="D131" s="280"/>
      <c r="E131" s="280"/>
      <c r="F131" s="299" t="s">
        <v>525</v>
      </c>
      <c r="G131" s="280"/>
      <c r="H131" s="280" t="s">
        <v>558</v>
      </c>
      <c r="I131" s="280" t="s">
        <v>521</v>
      </c>
      <c r="J131" s="280">
        <v>50</v>
      </c>
      <c r="K131" s="321"/>
    </row>
    <row r="132" spans="2:11" ht="15" customHeight="1">
      <c r="B132" s="319"/>
      <c r="C132" s="280" t="s">
        <v>538</v>
      </c>
      <c r="D132" s="280"/>
      <c r="E132" s="280"/>
      <c r="F132" s="299" t="s">
        <v>525</v>
      </c>
      <c r="G132" s="280"/>
      <c r="H132" s="280" t="s">
        <v>558</v>
      </c>
      <c r="I132" s="280" t="s">
        <v>521</v>
      </c>
      <c r="J132" s="280">
        <v>50</v>
      </c>
      <c r="K132" s="321"/>
    </row>
    <row r="133" spans="2:11" ht="15" customHeight="1">
      <c r="B133" s="319"/>
      <c r="C133" s="280" t="s">
        <v>544</v>
      </c>
      <c r="D133" s="280"/>
      <c r="E133" s="280"/>
      <c r="F133" s="299" t="s">
        <v>525</v>
      </c>
      <c r="G133" s="280"/>
      <c r="H133" s="280" t="s">
        <v>558</v>
      </c>
      <c r="I133" s="280" t="s">
        <v>521</v>
      </c>
      <c r="J133" s="280">
        <v>50</v>
      </c>
      <c r="K133" s="321"/>
    </row>
    <row r="134" spans="2:11" ht="15" customHeight="1">
      <c r="B134" s="319"/>
      <c r="C134" s="280" t="s">
        <v>546</v>
      </c>
      <c r="D134" s="280"/>
      <c r="E134" s="280"/>
      <c r="F134" s="299" t="s">
        <v>525</v>
      </c>
      <c r="G134" s="280"/>
      <c r="H134" s="280" t="s">
        <v>558</v>
      </c>
      <c r="I134" s="280" t="s">
        <v>521</v>
      </c>
      <c r="J134" s="280">
        <v>50</v>
      </c>
      <c r="K134" s="321"/>
    </row>
    <row r="135" spans="2:11" ht="15" customHeight="1">
      <c r="B135" s="319"/>
      <c r="C135" s="280" t="s">
        <v>118</v>
      </c>
      <c r="D135" s="280"/>
      <c r="E135" s="280"/>
      <c r="F135" s="299" t="s">
        <v>525</v>
      </c>
      <c r="G135" s="280"/>
      <c r="H135" s="280" t="s">
        <v>571</v>
      </c>
      <c r="I135" s="280" t="s">
        <v>521</v>
      </c>
      <c r="J135" s="280">
        <v>255</v>
      </c>
      <c r="K135" s="321"/>
    </row>
    <row r="136" spans="2:11" ht="15" customHeight="1">
      <c r="B136" s="319"/>
      <c r="C136" s="280" t="s">
        <v>548</v>
      </c>
      <c r="D136" s="280"/>
      <c r="E136" s="280"/>
      <c r="F136" s="299" t="s">
        <v>519</v>
      </c>
      <c r="G136" s="280"/>
      <c r="H136" s="280" t="s">
        <v>572</v>
      </c>
      <c r="I136" s="280" t="s">
        <v>550</v>
      </c>
      <c r="J136" s="280"/>
      <c r="K136" s="321"/>
    </row>
    <row r="137" spans="2:11" ht="15" customHeight="1">
      <c r="B137" s="319"/>
      <c r="C137" s="280" t="s">
        <v>551</v>
      </c>
      <c r="D137" s="280"/>
      <c r="E137" s="280"/>
      <c r="F137" s="299" t="s">
        <v>519</v>
      </c>
      <c r="G137" s="280"/>
      <c r="H137" s="280" t="s">
        <v>573</v>
      </c>
      <c r="I137" s="280" t="s">
        <v>553</v>
      </c>
      <c r="J137" s="280"/>
      <c r="K137" s="321"/>
    </row>
    <row r="138" spans="2:11" ht="15" customHeight="1">
      <c r="B138" s="319"/>
      <c r="C138" s="280" t="s">
        <v>554</v>
      </c>
      <c r="D138" s="280"/>
      <c r="E138" s="280"/>
      <c r="F138" s="299" t="s">
        <v>519</v>
      </c>
      <c r="G138" s="280"/>
      <c r="H138" s="280" t="s">
        <v>554</v>
      </c>
      <c r="I138" s="280" t="s">
        <v>553</v>
      </c>
      <c r="J138" s="280"/>
      <c r="K138" s="321"/>
    </row>
    <row r="139" spans="2:11" ht="15" customHeight="1">
      <c r="B139" s="319"/>
      <c r="C139" s="280" t="s">
        <v>39</v>
      </c>
      <c r="D139" s="280"/>
      <c r="E139" s="280"/>
      <c r="F139" s="299" t="s">
        <v>519</v>
      </c>
      <c r="G139" s="280"/>
      <c r="H139" s="280" t="s">
        <v>574</v>
      </c>
      <c r="I139" s="280" t="s">
        <v>553</v>
      </c>
      <c r="J139" s="280"/>
      <c r="K139" s="321"/>
    </row>
    <row r="140" spans="2:11" ht="15" customHeight="1">
      <c r="B140" s="319"/>
      <c r="C140" s="280" t="s">
        <v>575</v>
      </c>
      <c r="D140" s="280"/>
      <c r="E140" s="280"/>
      <c r="F140" s="299" t="s">
        <v>519</v>
      </c>
      <c r="G140" s="280"/>
      <c r="H140" s="280" t="s">
        <v>576</v>
      </c>
      <c r="I140" s="280" t="s">
        <v>553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6" t="s">
        <v>577</v>
      </c>
      <c r="D145" s="396"/>
      <c r="E145" s="396"/>
      <c r="F145" s="396"/>
      <c r="G145" s="396"/>
      <c r="H145" s="396"/>
      <c r="I145" s="396"/>
      <c r="J145" s="396"/>
      <c r="K145" s="291"/>
    </row>
    <row r="146" spans="2:11" ht="17.25" customHeight="1">
      <c r="B146" s="290"/>
      <c r="C146" s="292" t="s">
        <v>513</v>
      </c>
      <c r="D146" s="292"/>
      <c r="E146" s="292"/>
      <c r="F146" s="292" t="s">
        <v>514</v>
      </c>
      <c r="G146" s="293"/>
      <c r="H146" s="292" t="s">
        <v>113</v>
      </c>
      <c r="I146" s="292" t="s">
        <v>58</v>
      </c>
      <c r="J146" s="292" t="s">
        <v>515</v>
      </c>
      <c r="K146" s="291"/>
    </row>
    <row r="147" spans="2:11" ht="17.25" customHeight="1">
      <c r="B147" s="290"/>
      <c r="C147" s="294" t="s">
        <v>516</v>
      </c>
      <c r="D147" s="294"/>
      <c r="E147" s="294"/>
      <c r="F147" s="295" t="s">
        <v>517</v>
      </c>
      <c r="G147" s="296"/>
      <c r="H147" s="294"/>
      <c r="I147" s="294"/>
      <c r="J147" s="294" t="s">
        <v>518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522</v>
      </c>
      <c r="D149" s="280"/>
      <c r="E149" s="280"/>
      <c r="F149" s="326" t="s">
        <v>519</v>
      </c>
      <c r="G149" s="280"/>
      <c r="H149" s="325" t="s">
        <v>558</v>
      </c>
      <c r="I149" s="325" t="s">
        <v>521</v>
      </c>
      <c r="J149" s="325">
        <v>120</v>
      </c>
      <c r="K149" s="321"/>
    </row>
    <row r="150" spans="2:11" ht="15" customHeight="1">
      <c r="B150" s="300"/>
      <c r="C150" s="325" t="s">
        <v>567</v>
      </c>
      <c r="D150" s="280"/>
      <c r="E150" s="280"/>
      <c r="F150" s="326" t="s">
        <v>519</v>
      </c>
      <c r="G150" s="280"/>
      <c r="H150" s="325" t="s">
        <v>578</v>
      </c>
      <c r="I150" s="325" t="s">
        <v>521</v>
      </c>
      <c r="J150" s="325" t="s">
        <v>569</v>
      </c>
      <c r="K150" s="321"/>
    </row>
    <row r="151" spans="2:11" ht="15" customHeight="1">
      <c r="B151" s="300"/>
      <c r="C151" s="325" t="s">
        <v>468</v>
      </c>
      <c r="D151" s="280"/>
      <c r="E151" s="280"/>
      <c r="F151" s="326" t="s">
        <v>519</v>
      </c>
      <c r="G151" s="280"/>
      <c r="H151" s="325" t="s">
        <v>579</v>
      </c>
      <c r="I151" s="325" t="s">
        <v>521</v>
      </c>
      <c r="J151" s="325" t="s">
        <v>569</v>
      </c>
      <c r="K151" s="321"/>
    </row>
    <row r="152" spans="2:11" ht="15" customHeight="1">
      <c r="B152" s="300"/>
      <c r="C152" s="325" t="s">
        <v>524</v>
      </c>
      <c r="D152" s="280"/>
      <c r="E152" s="280"/>
      <c r="F152" s="326" t="s">
        <v>525</v>
      </c>
      <c r="G152" s="280"/>
      <c r="H152" s="325" t="s">
        <v>558</v>
      </c>
      <c r="I152" s="325" t="s">
        <v>521</v>
      </c>
      <c r="J152" s="325">
        <v>50</v>
      </c>
      <c r="K152" s="321"/>
    </row>
    <row r="153" spans="2:11" ht="15" customHeight="1">
      <c r="B153" s="300"/>
      <c r="C153" s="325" t="s">
        <v>527</v>
      </c>
      <c r="D153" s="280"/>
      <c r="E153" s="280"/>
      <c r="F153" s="326" t="s">
        <v>519</v>
      </c>
      <c r="G153" s="280"/>
      <c r="H153" s="325" t="s">
        <v>558</v>
      </c>
      <c r="I153" s="325" t="s">
        <v>529</v>
      </c>
      <c r="J153" s="325"/>
      <c r="K153" s="321"/>
    </row>
    <row r="154" spans="2:11" ht="15" customHeight="1">
      <c r="B154" s="300"/>
      <c r="C154" s="325" t="s">
        <v>538</v>
      </c>
      <c r="D154" s="280"/>
      <c r="E154" s="280"/>
      <c r="F154" s="326" t="s">
        <v>525</v>
      </c>
      <c r="G154" s="280"/>
      <c r="H154" s="325" t="s">
        <v>558</v>
      </c>
      <c r="I154" s="325" t="s">
        <v>521</v>
      </c>
      <c r="J154" s="325">
        <v>50</v>
      </c>
      <c r="K154" s="321"/>
    </row>
    <row r="155" spans="2:11" ht="15" customHeight="1">
      <c r="B155" s="300"/>
      <c r="C155" s="325" t="s">
        <v>546</v>
      </c>
      <c r="D155" s="280"/>
      <c r="E155" s="280"/>
      <c r="F155" s="326" t="s">
        <v>525</v>
      </c>
      <c r="G155" s="280"/>
      <c r="H155" s="325" t="s">
        <v>558</v>
      </c>
      <c r="I155" s="325" t="s">
        <v>521</v>
      </c>
      <c r="J155" s="325">
        <v>50</v>
      </c>
      <c r="K155" s="321"/>
    </row>
    <row r="156" spans="2:11" ht="15" customHeight="1">
      <c r="B156" s="300"/>
      <c r="C156" s="325" t="s">
        <v>544</v>
      </c>
      <c r="D156" s="280"/>
      <c r="E156" s="280"/>
      <c r="F156" s="326" t="s">
        <v>525</v>
      </c>
      <c r="G156" s="280"/>
      <c r="H156" s="325" t="s">
        <v>558</v>
      </c>
      <c r="I156" s="325" t="s">
        <v>521</v>
      </c>
      <c r="J156" s="325">
        <v>50</v>
      </c>
      <c r="K156" s="321"/>
    </row>
    <row r="157" spans="2:11" ht="15" customHeight="1">
      <c r="B157" s="300"/>
      <c r="C157" s="325" t="s">
        <v>97</v>
      </c>
      <c r="D157" s="280"/>
      <c r="E157" s="280"/>
      <c r="F157" s="326" t="s">
        <v>519</v>
      </c>
      <c r="G157" s="280"/>
      <c r="H157" s="325" t="s">
        <v>580</v>
      </c>
      <c r="I157" s="325" t="s">
        <v>521</v>
      </c>
      <c r="J157" s="325" t="s">
        <v>581</v>
      </c>
      <c r="K157" s="321"/>
    </row>
    <row r="158" spans="2:11" ht="15" customHeight="1">
      <c r="B158" s="300"/>
      <c r="C158" s="325" t="s">
        <v>582</v>
      </c>
      <c r="D158" s="280"/>
      <c r="E158" s="280"/>
      <c r="F158" s="326" t="s">
        <v>519</v>
      </c>
      <c r="G158" s="280"/>
      <c r="H158" s="325" t="s">
        <v>583</v>
      </c>
      <c r="I158" s="325" t="s">
        <v>553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5" t="s">
        <v>584</v>
      </c>
      <c r="D163" s="395"/>
      <c r="E163" s="395"/>
      <c r="F163" s="395"/>
      <c r="G163" s="395"/>
      <c r="H163" s="395"/>
      <c r="I163" s="395"/>
      <c r="J163" s="395"/>
      <c r="K163" s="272"/>
    </row>
    <row r="164" spans="2:11" ht="17.25" customHeight="1">
      <c r="B164" s="271"/>
      <c r="C164" s="292" t="s">
        <v>513</v>
      </c>
      <c r="D164" s="292"/>
      <c r="E164" s="292"/>
      <c r="F164" s="292" t="s">
        <v>514</v>
      </c>
      <c r="G164" s="329"/>
      <c r="H164" s="330" t="s">
        <v>113</v>
      </c>
      <c r="I164" s="330" t="s">
        <v>58</v>
      </c>
      <c r="J164" s="292" t="s">
        <v>515</v>
      </c>
      <c r="K164" s="272"/>
    </row>
    <row r="165" spans="2:11" ht="17.25" customHeight="1">
      <c r="B165" s="273"/>
      <c r="C165" s="294" t="s">
        <v>516</v>
      </c>
      <c r="D165" s="294"/>
      <c r="E165" s="294"/>
      <c r="F165" s="295" t="s">
        <v>517</v>
      </c>
      <c r="G165" s="331"/>
      <c r="H165" s="332"/>
      <c r="I165" s="332"/>
      <c r="J165" s="294" t="s">
        <v>518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522</v>
      </c>
      <c r="D167" s="280"/>
      <c r="E167" s="280"/>
      <c r="F167" s="299" t="s">
        <v>519</v>
      </c>
      <c r="G167" s="280"/>
      <c r="H167" s="280" t="s">
        <v>558</v>
      </c>
      <c r="I167" s="280" t="s">
        <v>521</v>
      </c>
      <c r="J167" s="280">
        <v>120</v>
      </c>
      <c r="K167" s="321"/>
    </row>
    <row r="168" spans="2:11" ht="15" customHeight="1">
      <c r="B168" s="300"/>
      <c r="C168" s="280" t="s">
        <v>567</v>
      </c>
      <c r="D168" s="280"/>
      <c r="E168" s="280"/>
      <c r="F168" s="299" t="s">
        <v>519</v>
      </c>
      <c r="G168" s="280"/>
      <c r="H168" s="280" t="s">
        <v>568</v>
      </c>
      <c r="I168" s="280" t="s">
        <v>521</v>
      </c>
      <c r="J168" s="280" t="s">
        <v>569</v>
      </c>
      <c r="K168" s="321"/>
    </row>
    <row r="169" spans="2:11" ht="15" customHeight="1">
      <c r="B169" s="300"/>
      <c r="C169" s="280" t="s">
        <v>468</v>
      </c>
      <c r="D169" s="280"/>
      <c r="E169" s="280"/>
      <c r="F169" s="299" t="s">
        <v>519</v>
      </c>
      <c r="G169" s="280"/>
      <c r="H169" s="280" t="s">
        <v>585</v>
      </c>
      <c r="I169" s="280" t="s">
        <v>521</v>
      </c>
      <c r="J169" s="280" t="s">
        <v>569</v>
      </c>
      <c r="K169" s="321"/>
    </row>
    <row r="170" spans="2:11" ht="15" customHeight="1">
      <c r="B170" s="300"/>
      <c r="C170" s="280" t="s">
        <v>524</v>
      </c>
      <c r="D170" s="280"/>
      <c r="E170" s="280"/>
      <c r="F170" s="299" t="s">
        <v>525</v>
      </c>
      <c r="G170" s="280"/>
      <c r="H170" s="280" t="s">
        <v>585</v>
      </c>
      <c r="I170" s="280" t="s">
        <v>521</v>
      </c>
      <c r="J170" s="280">
        <v>50</v>
      </c>
      <c r="K170" s="321"/>
    </row>
    <row r="171" spans="2:11" ht="15" customHeight="1">
      <c r="B171" s="300"/>
      <c r="C171" s="280" t="s">
        <v>527</v>
      </c>
      <c r="D171" s="280"/>
      <c r="E171" s="280"/>
      <c r="F171" s="299" t="s">
        <v>519</v>
      </c>
      <c r="G171" s="280"/>
      <c r="H171" s="280" t="s">
        <v>585</v>
      </c>
      <c r="I171" s="280" t="s">
        <v>529</v>
      </c>
      <c r="J171" s="280"/>
      <c r="K171" s="321"/>
    </row>
    <row r="172" spans="2:11" ht="15" customHeight="1">
      <c r="B172" s="300"/>
      <c r="C172" s="280" t="s">
        <v>538</v>
      </c>
      <c r="D172" s="280"/>
      <c r="E172" s="280"/>
      <c r="F172" s="299" t="s">
        <v>525</v>
      </c>
      <c r="G172" s="280"/>
      <c r="H172" s="280" t="s">
        <v>585</v>
      </c>
      <c r="I172" s="280" t="s">
        <v>521</v>
      </c>
      <c r="J172" s="280">
        <v>50</v>
      </c>
      <c r="K172" s="321"/>
    </row>
    <row r="173" spans="2:11" ht="15" customHeight="1">
      <c r="B173" s="300"/>
      <c r="C173" s="280" t="s">
        <v>546</v>
      </c>
      <c r="D173" s="280"/>
      <c r="E173" s="280"/>
      <c r="F173" s="299" t="s">
        <v>525</v>
      </c>
      <c r="G173" s="280"/>
      <c r="H173" s="280" t="s">
        <v>585</v>
      </c>
      <c r="I173" s="280" t="s">
        <v>521</v>
      </c>
      <c r="J173" s="280">
        <v>50</v>
      </c>
      <c r="K173" s="321"/>
    </row>
    <row r="174" spans="2:11" ht="15" customHeight="1">
      <c r="B174" s="300"/>
      <c r="C174" s="280" t="s">
        <v>544</v>
      </c>
      <c r="D174" s="280"/>
      <c r="E174" s="280"/>
      <c r="F174" s="299" t="s">
        <v>525</v>
      </c>
      <c r="G174" s="280"/>
      <c r="H174" s="280" t="s">
        <v>585</v>
      </c>
      <c r="I174" s="280" t="s">
        <v>521</v>
      </c>
      <c r="J174" s="280">
        <v>50</v>
      </c>
      <c r="K174" s="321"/>
    </row>
    <row r="175" spans="2:11" ht="15" customHeight="1">
      <c r="B175" s="300"/>
      <c r="C175" s="280" t="s">
        <v>112</v>
      </c>
      <c r="D175" s="280"/>
      <c r="E175" s="280"/>
      <c r="F175" s="299" t="s">
        <v>519</v>
      </c>
      <c r="G175" s="280"/>
      <c r="H175" s="280" t="s">
        <v>586</v>
      </c>
      <c r="I175" s="280" t="s">
        <v>587</v>
      </c>
      <c r="J175" s="280"/>
      <c r="K175" s="321"/>
    </row>
    <row r="176" spans="2:11" ht="15" customHeight="1">
      <c r="B176" s="300"/>
      <c r="C176" s="280" t="s">
        <v>58</v>
      </c>
      <c r="D176" s="280"/>
      <c r="E176" s="280"/>
      <c r="F176" s="299" t="s">
        <v>519</v>
      </c>
      <c r="G176" s="280"/>
      <c r="H176" s="280" t="s">
        <v>588</v>
      </c>
      <c r="I176" s="280" t="s">
        <v>589</v>
      </c>
      <c r="J176" s="280">
        <v>1</v>
      </c>
      <c r="K176" s="321"/>
    </row>
    <row r="177" spans="2:11" ht="15" customHeight="1">
      <c r="B177" s="300"/>
      <c r="C177" s="280" t="s">
        <v>54</v>
      </c>
      <c r="D177" s="280"/>
      <c r="E177" s="280"/>
      <c r="F177" s="299" t="s">
        <v>519</v>
      </c>
      <c r="G177" s="280"/>
      <c r="H177" s="280" t="s">
        <v>590</v>
      </c>
      <c r="I177" s="280" t="s">
        <v>521</v>
      </c>
      <c r="J177" s="280">
        <v>20</v>
      </c>
      <c r="K177" s="321"/>
    </row>
    <row r="178" spans="2:11" ht="15" customHeight="1">
      <c r="B178" s="300"/>
      <c r="C178" s="280" t="s">
        <v>113</v>
      </c>
      <c r="D178" s="280"/>
      <c r="E178" s="280"/>
      <c r="F178" s="299" t="s">
        <v>519</v>
      </c>
      <c r="G178" s="280"/>
      <c r="H178" s="280" t="s">
        <v>591</v>
      </c>
      <c r="I178" s="280" t="s">
        <v>521</v>
      </c>
      <c r="J178" s="280">
        <v>255</v>
      </c>
      <c r="K178" s="321"/>
    </row>
    <row r="179" spans="2:11" ht="15" customHeight="1">
      <c r="B179" s="300"/>
      <c r="C179" s="280" t="s">
        <v>114</v>
      </c>
      <c r="D179" s="280"/>
      <c r="E179" s="280"/>
      <c r="F179" s="299" t="s">
        <v>519</v>
      </c>
      <c r="G179" s="280"/>
      <c r="H179" s="280" t="s">
        <v>484</v>
      </c>
      <c r="I179" s="280" t="s">
        <v>521</v>
      </c>
      <c r="J179" s="280">
        <v>10</v>
      </c>
      <c r="K179" s="321"/>
    </row>
    <row r="180" spans="2:11" ht="15" customHeight="1">
      <c r="B180" s="300"/>
      <c r="C180" s="280" t="s">
        <v>115</v>
      </c>
      <c r="D180" s="280"/>
      <c r="E180" s="280"/>
      <c r="F180" s="299" t="s">
        <v>519</v>
      </c>
      <c r="G180" s="280"/>
      <c r="H180" s="280" t="s">
        <v>592</v>
      </c>
      <c r="I180" s="280" t="s">
        <v>553</v>
      </c>
      <c r="J180" s="280"/>
      <c r="K180" s="321"/>
    </row>
    <row r="181" spans="2:11" ht="15" customHeight="1">
      <c r="B181" s="300"/>
      <c r="C181" s="280" t="s">
        <v>593</v>
      </c>
      <c r="D181" s="280"/>
      <c r="E181" s="280"/>
      <c r="F181" s="299" t="s">
        <v>519</v>
      </c>
      <c r="G181" s="280"/>
      <c r="H181" s="280" t="s">
        <v>594</v>
      </c>
      <c r="I181" s="280" t="s">
        <v>553</v>
      </c>
      <c r="J181" s="280"/>
      <c r="K181" s="321"/>
    </row>
    <row r="182" spans="2:11" ht="15" customHeight="1">
      <c r="B182" s="300"/>
      <c r="C182" s="280" t="s">
        <v>582</v>
      </c>
      <c r="D182" s="280"/>
      <c r="E182" s="280"/>
      <c r="F182" s="299" t="s">
        <v>519</v>
      </c>
      <c r="G182" s="280"/>
      <c r="H182" s="280" t="s">
        <v>595</v>
      </c>
      <c r="I182" s="280" t="s">
        <v>553</v>
      </c>
      <c r="J182" s="280"/>
      <c r="K182" s="321"/>
    </row>
    <row r="183" spans="2:11" ht="15" customHeight="1">
      <c r="B183" s="300"/>
      <c r="C183" s="280" t="s">
        <v>117</v>
      </c>
      <c r="D183" s="280"/>
      <c r="E183" s="280"/>
      <c r="F183" s="299" t="s">
        <v>525</v>
      </c>
      <c r="G183" s="280"/>
      <c r="H183" s="280" t="s">
        <v>596</v>
      </c>
      <c r="I183" s="280" t="s">
        <v>521</v>
      </c>
      <c r="J183" s="280">
        <v>50</v>
      </c>
      <c r="K183" s="321"/>
    </row>
    <row r="184" spans="2:11" ht="15" customHeight="1">
      <c r="B184" s="300"/>
      <c r="C184" s="280" t="s">
        <v>597</v>
      </c>
      <c r="D184" s="280"/>
      <c r="E184" s="280"/>
      <c r="F184" s="299" t="s">
        <v>525</v>
      </c>
      <c r="G184" s="280"/>
      <c r="H184" s="280" t="s">
        <v>598</v>
      </c>
      <c r="I184" s="280" t="s">
        <v>599</v>
      </c>
      <c r="J184" s="280"/>
      <c r="K184" s="321"/>
    </row>
    <row r="185" spans="2:11" ht="15" customHeight="1">
      <c r="B185" s="300"/>
      <c r="C185" s="280" t="s">
        <v>600</v>
      </c>
      <c r="D185" s="280"/>
      <c r="E185" s="280"/>
      <c r="F185" s="299" t="s">
        <v>525</v>
      </c>
      <c r="G185" s="280"/>
      <c r="H185" s="280" t="s">
        <v>601</v>
      </c>
      <c r="I185" s="280" t="s">
        <v>599</v>
      </c>
      <c r="J185" s="280"/>
      <c r="K185" s="321"/>
    </row>
    <row r="186" spans="2:11" ht="15" customHeight="1">
      <c r="B186" s="300"/>
      <c r="C186" s="280" t="s">
        <v>602</v>
      </c>
      <c r="D186" s="280"/>
      <c r="E186" s="280"/>
      <c r="F186" s="299" t="s">
        <v>525</v>
      </c>
      <c r="G186" s="280"/>
      <c r="H186" s="280" t="s">
        <v>603</v>
      </c>
      <c r="I186" s="280" t="s">
        <v>599</v>
      </c>
      <c r="J186" s="280"/>
      <c r="K186" s="321"/>
    </row>
    <row r="187" spans="2:11" ht="15" customHeight="1">
      <c r="B187" s="300"/>
      <c r="C187" s="333" t="s">
        <v>604</v>
      </c>
      <c r="D187" s="280"/>
      <c r="E187" s="280"/>
      <c r="F187" s="299" t="s">
        <v>525</v>
      </c>
      <c r="G187" s="280"/>
      <c r="H187" s="280" t="s">
        <v>605</v>
      </c>
      <c r="I187" s="280" t="s">
        <v>606</v>
      </c>
      <c r="J187" s="334" t="s">
        <v>607</v>
      </c>
      <c r="K187" s="321"/>
    </row>
    <row r="188" spans="2:11" ht="15" customHeight="1">
      <c r="B188" s="300"/>
      <c r="C188" s="285" t="s">
        <v>43</v>
      </c>
      <c r="D188" s="280"/>
      <c r="E188" s="280"/>
      <c r="F188" s="299" t="s">
        <v>519</v>
      </c>
      <c r="G188" s="280"/>
      <c r="H188" s="276" t="s">
        <v>608</v>
      </c>
      <c r="I188" s="280" t="s">
        <v>609</v>
      </c>
      <c r="J188" s="280"/>
      <c r="K188" s="321"/>
    </row>
    <row r="189" spans="2:11" ht="15" customHeight="1">
      <c r="B189" s="300"/>
      <c r="C189" s="285" t="s">
        <v>610</v>
      </c>
      <c r="D189" s="280"/>
      <c r="E189" s="280"/>
      <c r="F189" s="299" t="s">
        <v>519</v>
      </c>
      <c r="G189" s="280"/>
      <c r="H189" s="280" t="s">
        <v>611</v>
      </c>
      <c r="I189" s="280" t="s">
        <v>553</v>
      </c>
      <c r="J189" s="280"/>
      <c r="K189" s="321"/>
    </row>
    <row r="190" spans="2:11" ht="15" customHeight="1">
      <c r="B190" s="300"/>
      <c r="C190" s="285" t="s">
        <v>612</v>
      </c>
      <c r="D190" s="280"/>
      <c r="E190" s="280"/>
      <c r="F190" s="299" t="s">
        <v>519</v>
      </c>
      <c r="G190" s="280"/>
      <c r="H190" s="280" t="s">
        <v>613</v>
      </c>
      <c r="I190" s="280" t="s">
        <v>553</v>
      </c>
      <c r="J190" s="280"/>
      <c r="K190" s="321"/>
    </row>
    <row r="191" spans="2:11" ht="15" customHeight="1">
      <c r="B191" s="300"/>
      <c r="C191" s="285" t="s">
        <v>614</v>
      </c>
      <c r="D191" s="280"/>
      <c r="E191" s="280"/>
      <c r="F191" s="299" t="s">
        <v>525</v>
      </c>
      <c r="G191" s="280"/>
      <c r="H191" s="280" t="s">
        <v>615</v>
      </c>
      <c r="I191" s="280" t="s">
        <v>553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5" t="s">
        <v>616</v>
      </c>
      <c r="D197" s="395"/>
      <c r="E197" s="395"/>
      <c r="F197" s="395"/>
      <c r="G197" s="395"/>
      <c r="H197" s="395"/>
      <c r="I197" s="395"/>
      <c r="J197" s="395"/>
      <c r="K197" s="272"/>
    </row>
    <row r="198" spans="2:11" ht="25.5" customHeight="1">
      <c r="B198" s="271"/>
      <c r="C198" s="336" t="s">
        <v>617</v>
      </c>
      <c r="D198" s="336"/>
      <c r="E198" s="336"/>
      <c r="F198" s="336" t="s">
        <v>618</v>
      </c>
      <c r="G198" s="337"/>
      <c r="H198" s="394" t="s">
        <v>619</v>
      </c>
      <c r="I198" s="394"/>
      <c r="J198" s="394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609</v>
      </c>
      <c r="D200" s="280"/>
      <c r="E200" s="280"/>
      <c r="F200" s="299" t="s">
        <v>44</v>
      </c>
      <c r="G200" s="280"/>
      <c r="H200" s="393" t="s">
        <v>620</v>
      </c>
      <c r="I200" s="393"/>
      <c r="J200" s="393"/>
      <c r="K200" s="321"/>
    </row>
    <row r="201" spans="2:11" ht="15" customHeight="1">
      <c r="B201" s="300"/>
      <c r="C201" s="306"/>
      <c r="D201" s="280"/>
      <c r="E201" s="280"/>
      <c r="F201" s="299" t="s">
        <v>45</v>
      </c>
      <c r="G201" s="280"/>
      <c r="H201" s="393" t="s">
        <v>621</v>
      </c>
      <c r="I201" s="393"/>
      <c r="J201" s="393"/>
      <c r="K201" s="321"/>
    </row>
    <row r="202" spans="2:11" ht="15" customHeight="1">
      <c r="B202" s="300"/>
      <c r="C202" s="306"/>
      <c r="D202" s="280"/>
      <c r="E202" s="280"/>
      <c r="F202" s="299" t="s">
        <v>48</v>
      </c>
      <c r="G202" s="280"/>
      <c r="H202" s="393" t="s">
        <v>622</v>
      </c>
      <c r="I202" s="393"/>
      <c r="J202" s="393"/>
      <c r="K202" s="321"/>
    </row>
    <row r="203" spans="2:11" ht="15" customHeight="1">
      <c r="B203" s="300"/>
      <c r="C203" s="280"/>
      <c r="D203" s="280"/>
      <c r="E203" s="280"/>
      <c r="F203" s="299" t="s">
        <v>46</v>
      </c>
      <c r="G203" s="280"/>
      <c r="H203" s="393" t="s">
        <v>623</v>
      </c>
      <c r="I203" s="393"/>
      <c r="J203" s="393"/>
      <c r="K203" s="321"/>
    </row>
    <row r="204" spans="2:11" ht="15" customHeight="1">
      <c r="B204" s="300"/>
      <c r="C204" s="280"/>
      <c r="D204" s="280"/>
      <c r="E204" s="280"/>
      <c r="F204" s="299" t="s">
        <v>47</v>
      </c>
      <c r="G204" s="280"/>
      <c r="H204" s="393" t="s">
        <v>624</v>
      </c>
      <c r="I204" s="393"/>
      <c r="J204" s="393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565</v>
      </c>
      <c r="D206" s="280"/>
      <c r="E206" s="280"/>
      <c r="F206" s="299" t="s">
        <v>80</v>
      </c>
      <c r="G206" s="280"/>
      <c r="H206" s="393" t="s">
        <v>625</v>
      </c>
      <c r="I206" s="393"/>
      <c r="J206" s="393"/>
      <c r="K206" s="321"/>
    </row>
    <row r="207" spans="2:11" ht="15" customHeight="1">
      <c r="B207" s="300"/>
      <c r="C207" s="306"/>
      <c r="D207" s="280"/>
      <c r="E207" s="280"/>
      <c r="F207" s="299" t="s">
        <v>463</v>
      </c>
      <c r="G207" s="280"/>
      <c r="H207" s="393" t="s">
        <v>464</v>
      </c>
      <c r="I207" s="393"/>
      <c r="J207" s="393"/>
      <c r="K207" s="321"/>
    </row>
    <row r="208" spans="2:11" ht="15" customHeight="1">
      <c r="B208" s="300"/>
      <c r="C208" s="280"/>
      <c r="D208" s="280"/>
      <c r="E208" s="280"/>
      <c r="F208" s="299" t="s">
        <v>461</v>
      </c>
      <c r="G208" s="280"/>
      <c r="H208" s="393" t="s">
        <v>626</v>
      </c>
      <c r="I208" s="393"/>
      <c r="J208" s="393"/>
      <c r="K208" s="321"/>
    </row>
    <row r="209" spans="2:11" ht="15" customHeight="1">
      <c r="B209" s="338"/>
      <c r="C209" s="306"/>
      <c r="D209" s="306"/>
      <c r="E209" s="306"/>
      <c r="F209" s="299" t="s">
        <v>84</v>
      </c>
      <c r="G209" s="285"/>
      <c r="H209" s="392" t="s">
        <v>465</v>
      </c>
      <c r="I209" s="392"/>
      <c r="J209" s="392"/>
      <c r="K209" s="339"/>
    </row>
    <row r="210" spans="2:11" ht="15" customHeight="1">
      <c r="B210" s="338"/>
      <c r="C210" s="306"/>
      <c r="D210" s="306"/>
      <c r="E210" s="306"/>
      <c r="F210" s="299" t="s">
        <v>466</v>
      </c>
      <c r="G210" s="285"/>
      <c r="H210" s="392" t="s">
        <v>627</v>
      </c>
      <c r="I210" s="392"/>
      <c r="J210" s="392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589</v>
      </c>
      <c r="D212" s="306"/>
      <c r="E212" s="306"/>
      <c r="F212" s="299">
        <v>1</v>
      </c>
      <c r="G212" s="285"/>
      <c r="H212" s="392" t="s">
        <v>628</v>
      </c>
      <c r="I212" s="392"/>
      <c r="J212" s="392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2" t="s">
        <v>629</v>
      </c>
      <c r="I213" s="392"/>
      <c r="J213" s="392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2" t="s">
        <v>630</v>
      </c>
      <c r="I214" s="392"/>
      <c r="J214" s="392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2" t="s">
        <v>631</v>
      </c>
      <c r="I215" s="392"/>
      <c r="J215" s="392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Oprava střechy</vt:lpstr>
      <vt:lpstr>VON - Vedlejší a ostatní ...</vt:lpstr>
      <vt:lpstr>Pokyny pro vyplnění</vt:lpstr>
      <vt:lpstr>'01 - Oprava střechy'!Názvy_tisku</vt:lpstr>
      <vt:lpstr>'Rekapitulace stavby'!Názvy_tisku</vt:lpstr>
      <vt:lpstr>'VON - Vedlejší a ostatní ...'!Názvy_tisku</vt:lpstr>
      <vt:lpstr>'01 - Oprava střechy'!Oblast_tisku</vt:lpstr>
      <vt:lpstr>'Pokyny pro vyplnění'!Oblast_tisku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PC-PC\PC</dc:creator>
  <cp:lastModifiedBy>PC</cp:lastModifiedBy>
  <dcterms:created xsi:type="dcterms:W3CDTF">2019-06-13T14:53:42Z</dcterms:created>
  <dcterms:modified xsi:type="dcterms:W3CDTF">2019-06-13T14:59:13Z</dcterms:modified>
</cp:coreProperties>
</file>