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17235" windowHeight="10035" activeTab="1"/>
  </bookViews>
  <sheets>
    <sheet name="ÚVOD" sheetId="1" r:id="rId1"/>
    <sheet name="SOUHRNNÝ LIST STAVBY" sheetId="2" r:id="rId2"/>
    <sheet name="REKAPITULACE OBJEKTŮ STAVBY" sheetId="3" r:id="rId3"/>
    <sheet name="KRYCÍ LIST #1" sheetId="4" r:id="rId4"/>
    <sheet name="REKAPITULACE #1" sheetId="5" r:id="rId5"/>
    <sheet name="ROZPOČET #1" sheetId="6" r:id="rId6"/>
    <sheet name="KRYCÍ LIST #2" sheetId="7" r:id="rId7"/>
    <sheet name="REKAPITULACE #2" sheetId="8" r:id="rId8"/>
    <sheet name="ROZPOČET #2" sheetId="9" r:id="rId9"/>
    <sheet name="KRYCÍ LIST #3" sheetId="10" r:id="rId10"/>
    <sheet name="REKAPITULACE #3" sheetId="11" r:id="rId11"/>
    <sheet name="ROZPOČET #3" sheetId="12" r:id="rId12"/>
  </sheets>
  <definedNames/>
  <calcPr calcId="145621"/>
</workbook>
</file>

<file path=xl/sharedStrings.xml><?xml version="1.0" encoding="utf-8"?>
<sst xmlns="http://schemas.openxmlformats.org/spreadsheetml/2006/main" count="916" uniqueCount="330">
  <si>
    <t>Stavba :  - "VARIANTA 2" ÚPLNÁ DEMOLICE</t>
  </si>
  <si>
    <t>Cenová úroveň : 2019/I</t>
  </si>
  <si>
    <t>Objekt : SO-03 - NEZBYTNÉ STAVEBNÍ ÚPRAVY</t>
  </si>
  <si>
    <t xml:space="preserve">Datum zpracování : </t>
  </si>
  <si>
    <t>SOUPIS PRACÍ S VÝKAZEM VÝMĚR</t>
  </si>
  <si>
    <t>Poř.</t>
  </si>
  <si>
    <t>čís.</t>
  </si>
  <si>
    <t>pol.</t>
  </si>
  <si>
    <t>1.</t>
  </si>
  <si>
    <t>Kód položky</t>
  </si>
  <si>
    <t>2.</t>
  </si>
  <si>
    <t>Název položky</t>
  </si>
  <si>
    <t>3.</t>
  </si>
  <si>
    <t>M.J.</t>
  </si>
  <si>
    <t>4.</t>
  </si>
  <si>
    <t>Množství</t>
  </si>
  <si>
    <t>5.</t>
  </si>
  <si>
    <t>CENA</t>
  </si>
  <si>
    <t>Dodávka</t>
  </si>
  <si>
    <t>jednotková</t>
  </si>
  <si>
    <t>6.</t>
  </si>
  <si>
    <t>celková</t>
  </si>
  <si>
    <t>7.</t>
  </si>
  <si>
    <t>Montáž</t>
  </si>
  <si>
    <t>8.</t>
  </si>
  <si>
    <t>9.</t>
  </si>
  <si>
    <t>HSV:</t>
  </si>
  <si>
    <t>oddíl 1</t>
  </si>
  <si>
    <t>Zemní práce:</t>
  </si>
  <si>
    <t>C-132301201-0</t>
  </si>
  <si>
    <t>HLOUB RYH TR 4 60-200CM DO 100M3 - VYHLOUBENÍ RÝH PRO ZÁKLADOVÉ PASY POD PILÍŘE "P1", ROZMĚR PASU 800/750/1250</t>
  </si>
  <si>
    <t>M3</t>
  </si>
  <si>
    <t>množství =</t>
  </si>
  <si>
    <t>3*(0,8*0,750*1,250)</t>
  </si>
  <si>
    <t>M-460600001-0</t>
  </si>
  <si>
    <t>ODVOZ ZEMINY  Z VÝKOPU ZÁKLADOVÝCH PASŮ PRO PILÍŘE "P1" DO 1 KM</t>
  </si>
  <si>
    <t>3*(0,8*0,75*1,25)</t>
  </si>
  <si>
    <t>M-460600002-0</t>
  </si>
  <si>
    <t>PRIPLATEK ZA DALSI KM ODVOZU ZEMINY Z VÝKOPU ZÁKLADŮ POD PILÍŘE "P1"(CELKEM 14 km) DO DEPONIE VŠEBOŘICE</t>
  </si>
  <si>
    <t>14-1</t>
  </si>
  <si>
    <t>C-171201201-0</t>
  </si>
  <si>
    <t>ULOZENI SYPANINY NA SKLADKU - ZEMINA Z VÝKOPU PRO ZÁKLADY POD PILÍŘE "P1"</t>
  </si>
  <si>
    <t>C-181101001-0</t>
  </si>
  <si>
    <t xml:space="preserve">ÚPRAVA PLÁNĚ VYROVNÁNÍM  </t>
  </si>
  <si>
    <t>M2</t>
  </si>
  <si>
    <t>(3,0*7,9)+(7,45*7,9)</t>
  </si>
  <si>
    <t>C-564851111-0</t>
  </si>
  <si>
    <t>ZÁSYP ZE STERKODRTE PO ZHUTNĚNÍ TL. 15CM (POLOŽKA VČETNĚ MATERIÁLU - ŠTĚRKODRŤ 16/32)</t>
  </si>
  <si>
    <t>ZEMNÍ PRÁCE CELKEM</t>
  </si>
  <si>
    <t>oddíl 2</t>
  </si>
  <si>
    <t>Základy a zvláštní zakládání:</t>
  </si>
  <si>
    <t>O-27432-0</t>
  </si>
  <si>
    <t>ZAKLADOVE PASY BETON ZELEZOVY PRO PILÍŘE "P1" - 3 ks O ROZMĚRECH 800/750/1250 (VČETNĚ MATERIÁLU A PŘESUNŮ HMOT)</t>
  </si>
  <si>
    <t>3*(0,8*0,75*1,250)</t>
  </si>
  <si>
    <t>O-27031-0</t>
  </si>
  <si>
    <t>BETONOVÝ PRÁH V. 300MM POD ODBOURANOU PRŮČELNÍ STĚNOU (7000 X 600MM)</t>
  </si>
  <si>
    <t>7*0,6*0,3</t>
  </si>
  <si>
    <t>ZÁKLADY A ZVLÁŠTNÍ ZAKLÁDÁNÍ CELKEM</t>
  </si>
  <si>
    <t>oddíl 3</t>
  </si>
  <si>
    <t>Svislé konstrukce:</t>
  </si>
  <si>
    <t>H-59514356-1</t>
  </si>
  <si>
    <t>TVARNICE BEDNICI CSB ES01 30 V 250MM PRO VYZDĚNÍ 3KS PILÍŘŮ "P1" 1KS TVÁRNICE = 0,125 M2</t>
  </si>
  <si>
    <t>26*3*0,125</t>
  </si>
  <si>
    <t>O-31123-0</t>
  </si>
  <si>
    <t xml:space="preserve">ZDI NOSNE Z TVARNIC PALENYCH - DOZDÍVKA DVEŘNÍCH OTVORŮ VE DVORNÍ OBVODOVÉ STĚNĚ (3 OTVORY) Z PLNÝCH PÁLENÝCH CIHEL PEVNOSTNÍ TŘÍDY "P15" NA MALTU PEVNOSTNÍ TŘÍDY "M10", VELIKOST ZAZDÍVEK: 1,5*2,0*0,4 - 1,0*2,0*0,6 - 0,6*2,0*0,45 </t>
  </si>
  <si>
    <t>(1,5*2,0*0,4)+(1,0*2,0*0,6)+(0,6*2,0*0,45)</t>
  </si>
  <si>
    <t>C-330321610-0</t>
  </si>
  <si>
    <t xml:space="preserve">BETON SLOUPU ZELEZOVY PC TR C30/37 - DO PILÍŘŮ "P1" Z BEDNÍCÍCH TVÁRNIC (0,24 M3 BETONU PRO 1 TVÁRNICI VČ. ŽELEZA) </t>
  </si>
  <si>
    <t>26*3*0,24</t>
  </si>
  <si>
    <t>SVISLÉ KONSTRUKCE CELKEM</t>
  </si>
  <si>
    <t>oddíl 4</t>
  </si>
  <si>
    <t>Vodorovné konstrukce:</t>
  </si>
  <si>
    <t>C-317354111-0</t>
  </si>
  <si>
    <t>BEDNENI VENCU (NAD PONECHANÝMI ŠTÍTOVÝMI STĚNAMI, NA ČÁSTEČNĚ ODBOURANOU ZADNÍ OBVODOVOU STĚNOU, NAD DOPLNĚNÝMI PILÍŘI "P1")PODLE VÝKRESU D.b.6 , PROŘEZ 5%</t>
  </si>
  <si>
    <t>(0,66+8,2+8,2+6+0,9+9,6+9,6+0,45+0,45)*0,25*1,05</t>
  </si>
  <si>
    <t>O-41732-0</t>
  </si>
  <si>
    <t xml:space="preserve">ZTUZUJICI VĚNCE ZELEZOBETONOVE (NAD PONECHANÝMI ŠTÍTOVÝMI STĚNAMI, NA ČÁSTEČNĚ ODBOURANOU ZADNÍ OBVODOVOU STĚNOU, NAD DOPLNĚNÝMI PILÍŘI "P1")PODLE VÝKRESU D.b.6 </t>
  </si>
  <si>
    <t>(9,6*0,45*0,25)+(9,6*0,45*0,25)+(3*(1,0*0,3*0,25))+(8,2*0,66*0,25)</t>
  </si>
  <si>
    <t>O-41735-0</t>
  </si>
  <si>
    <t>VODOROVNÉ KONSTRUKCE CELKEM</t>
  </si>
  <si>
    <t>oddíl 62</t>
  </si>
  <si>
    <t>Úpravy povrchů vnější:</t>
  </si>
  <si>
    <t>C-620470113-0</t>
  </si>
  <si>
    <t>(1,882*3,050)+(1,468*3,050)+(1,982*3,050)+(1,968*3,050)</t>
  </si>
  <si>
    <t>H-31316681-1</t>
  </si>
  <si>
    <t>SIT KARI KY 81 D 8mm 10x10cm 5x2,15m PRO ZTUŽENÍ PONECHANÉ ZADNÍ OBVODOVÉ STĚNY</t>
  </si>
  <si>
    <t>KS</t>
  </si>
  <si>
    <t>O-38035-0</t>
  </si>
  <si>
    <t>PŘIKOTVENÍ KARI SÍTÍ SPŘAHOVACÍMI TRNY R8 - 350MM V ROZPONU 400 X 400 MM VLEPENÉ DO TMELU DO VÝVRTU 12 X 100MM</t>
  </si>
  <si>
    <t>O-62042-0</t>
  </si>
  <si>
    <t>ZAČIŠTĚNÍ A POVRCHOVÁ ÚPRAVA OBNAŽENÉHO ZDIVA ČÁSTEČNĚ PONECHANÝCH STĚN VNEJSI OMITKA VAPENOCEMENTOVA (PONECHANÉ ŠTÍTOVÉ STĚNY)</t>
  </si>
  <si>
    <t>2*(((1,72*7,45)/2)+(7,45*6,9))</t>
  </si>
  <si>
    <t>VNEJSI OMITKA VAPENOCEMENTOVA (PILÍŘE PRŮČELNÍ STĚNY)</t>
  </si>
  <si>
    <t>(0,9+0,6+0,3+1,2+0,6+0,6)*6,9</t>
  </si>
  <si>
    <t>O-62041-0</t>
  </si>
  <si>
    <t>VNEJSI NATER/BARVENI OMITKY BARVA ŠEDÁ (VŠECHNY PLOCHY STĚN)</t>
  </si>
  <si>
    <t>22,27+(6*(3,050*1,0))+(3*(0,3*3,050))+28,98+115,62</t>
  </si>
  <si>
    <t>ÚPRAVY POVRCHŮ VNĚJŠÍ CELKEM</t>
  </si>
  <si>
    <t>oddíl 94</t>
  </si>
  <si>
    <t>Lešení a stavební výtahy:</t>
  </si>
  <si>
    <t>O-94194-0</t>
  </si>
  <si>
    <t>MTZ+DMTZ LESENI LEHKE RADOVE (POLOŽKA VČETNĚ PŘESUNŮ HMOT)</t>
  </si>
  <si>
    <t>8,75*8</t>
  </si>
  <si>
    <t>LEŠENÍ A STAVEBNÍ VÝTAHY CELKEM</t>
  </si>
  <si>
    <t>PSV:</t>
  </si>
  <si>
    <t>oddíl 764</t>
  </si>
  <si>
    <t>Konstrukce klempířské:</t>
  </si>
  <si>
    <t>Y-764-9</t>
  </si>
  <si>
    <t>KLEMPIRI FASADNI PRVKY (OPLECHOVÁNÍ HORNÍHO LÍCE PONECHANÝCH ŠTÍTOVÝCH STĚN, PONECHANÝCH PILÍŘŮ)</t>
  </si>
  <si>
    <t>M</t>
  </si>
  <si>
    <t>(4*4,8)+(0,3+0,3)</t>
  </si>
  <si>
    <t>KONSTRUKCE KLEMPÍŘSKÉ CELKEM</t>
  </si>
  <si>
    <t>Základní rozpočtové náklady stav. objektu celkem (bez DPH) :</t>
  </si>
  <si>
    <t>REKAPITULACE ROZPOČTU</t>
  </si>
  <si>
    <t>Oddíl</t>
  </si>
  <si>
    <t>Název oddílu / řemeslného oboru</t>
  </si>
  <si>
    <t>CENA BEZ DPH</t>
  </si>
  <si>
    <t>Celkem</t>
  </si>
  <si>
    <t>Zemní práce</t>
  </si>
  <si>
    <t>Základy a zvláštní zakládání</t>
  </si>
  <si>
    <t>Svislé konstrukce</t>
  </si>
  <si>
    <t>Vodorovné konstrukce</t>
  </si>
  <si>
    <t>Úpravy povrchů vnější</t>
  </si>
  <si>
    <t>Lešení a stavební výtahy</t>
  </si>
  <si>
    <t>HSV CELKEM</t>
  </si>
  <si>
    <t>Konstrukce klempířské</t>
  </si>
  <si>
    <t>PSV CELKEM</t>
  </si>
  <si>
    <t>Základní rozpočtové náklady stavebního objektu celkem</t>
  </si>
  <si>
    <t>KRYCÍ LIST ROZPOČTU</t>
  </si>
  <si>
    <t>Kód objektu:</t>
  </si>
  <si>
    <t>Název objektu:</t>
  </si>
  <si>
    <t>JKSO:</t>
  </si>
  <si>
    <t>Cenová úroveň:</t>
  </si>
  <si>
    <t>SO-03</t>
  </si>
  <si>
    <t>NEZBYTNÉ STAVEBNÍ ÚPRAVY</t>
  </si>
  <si>
    <t/>
  </si>
  <si>
    <t>2019/I</t>
  </si>
  <si>
    <t>Kód stavby:</t>
  </si>
  <si>
    <t>Název stavby:</t>
  </si>
  <si>
    <t>SKP:</t>
  </si>
  <si>
    <t>Účelová M.J:</t>
  </si>
  <si>
    <t>"VARIANTA 2" ÚPLNÁ DEMOLICE</t>
  </si>
  <si>
    <t>Projektant:</t>
  </si>
  <si>
    <t>Objednatel:</t>
  </si>
  <si>
    <t>Počet listů:</t>
  </si>
  <si>
    <t>Zpracovatel:</t>
  </si>
  <si>
    <t xml:space="preserve">Ing. Jaroslav Talacko, Štefánikova 777/27, Ústí n.L. </t>
  </si>
  <si>
    <t>Statutární město Ústí nad Labem</t>
  </si>
  <si>
    <t>Počet účel. měrných jednotek:</t>
  </si>
  <si>
    <t>Náklady na měrnou jednotku:</t>
  </si>
  <si>
    <t>Zakázkové čís.:</t>
  </si>
  <si>
    <t>Zhotovitel:</t>
  </si>
  <si>
    <t>ROZPOČTOVÉ NÁKLADY</t>
  </si>
  <si>
    <t>Základní rozpočtové náklady (ZRN)</t>
  </si>
  <si>
    <t>Vedlejší rozpočtové náklady (VRN)</t>
  </si>
  <si>
    <t>Dodávka celkem</t>
  </si>
  <si>
    <t>Montáž celkem</t>
  </si>
  <si>
    <t>Z</t>
  </si>
  <si>
    <t>HSV celkem</t>
  </si>
  <si>
    <t>R</t>
  </si>
  <si>
    <t>PSV celkem</t>
  </si>
  <si>
    <t>N</t>
  </si>
  <si>
    <t>Instalace</t>
  </si>
  <si>
    <t>:</t>
  </si>
  <si>
    <t>Montáže</t>
  </si>
  <si>
    <t>ZRN celkem</t>
  </si>
  <si>
    <t>I: Projektové práce</t>
  </si>
  <si>
    <t>II: Technologie</t>
  </si>
  <si>
    <t>VII: Mobiliář</t>
  </si>
  <si>
    <t>ZRN+I+II+VII</t>
  </si>
  <si>
    <t>Ztížené výrobní podmínky</t>
  </si>
  <si>
    <t>%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</si>
  <si>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</si>
  <si>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</si>
  <si>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</si>
  <si>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</si>
  <si>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</si>
  <si>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</t>
  </si>
  <si>
    <t>Ostatní VRN</t>
  </si>
  <si>
    <t>Rezerva</t>
  </si>
  <si>
    <t>Ostatní rozpočtové náklady (ORN)</t>
  </si>
  <si>
    <t>Doplňkové rozpočtové náklady (DRN)</t>
  </si>
  <si>
    <t>VRN celkem</t>
  </si>
  <si>
    <t>ORN celkem</t>
  </si>
  <si>
    <t>DRN celkem</t>
  </si>
  <si>
    <t>Náklady celkem</t>
  </si>
  <si>
    <t>Vypracoval</t>
  </si>
  <si>
    <t>Za zhotovitele</t>
  </si>
  <si>
    <t>Za objednatele</t>
  </si>
  <si>
    <t>Jméno:</t>
  </si>
  <si>
    <t>Datum:</t>
  </si>
  <si>
    <t>Podpis:</t>
  </si>
  <si>
    <t>Základ pro DPH</t>
  </si>
  <si>
    <t>%  činí :</t>
  </si>
  <si>
    <t>Kč</t>
  </si>
  <si>
    <t>DPH</t>
  </si>
  <si>
    <t>CENA ZA OBJEKT CELKEM VČETNĚ DPH:</t>
  </si>
  <si>
    <t>Poznámky:</t>
  </si>
  <si>
    <t xml:space="preserve">Objekt : SO-02 - SOUVISEJÍCÍ NÁKLADY </t>
  </si>
  <si>
    <t>oddíl 5</t>
  </si>
  <si>
    <t>Komunikace:</t>
  </si>
  <si>
    <t>Y-580-1</t>
  </si>
  <si>
    <t>DOCASNA PLOCHA ZE SILNICNICH PANELU IZD O PŮDORYSNÝCH ROZMĚRECH 9000mm x 2000mm PRO OCHRANU PODZEMNÍCH VEDENÍ V KOMUNIKACI (POLOŽKA VČETNĚ MANIPULACE S PANELY)</t>
  </si>
  <si>
    <t>Y-560-1</t>
  </si>
  <si>
    <t xml:space="preserve">PODKLADNI VRSTVA DOCASNE PLOCHY Z JEMNÉ FRAKCE KAMENIVA (PÍSEK)FRAKCE 0/4 V TL. 150mm, PŘESAHY PODLOŽÍ 150mm </t>
  </si>
  <si>
    <t>9,3*2,3*0,15</t>
  </si>
  <si>
    <t>KOMUNIKACE CELKEM</t>
  </si>
  <si>
    <t>oddíl 9</t>
  </si>
  <si>
    <t>Ostatní konstrukce a práce:</t>
  </si>
  <si>
    <t>C-938909913-0</t>
  </si>
  <si>
    <t xml:space="preserve">CISTENI POVRCHU VOZOVEK RUCNE OČIŠTĚNÍ VOZOVKY A CHODNÍKU OD NEČISTOT VZNIKLÝCH STAVEBNÍ ČINNOSTÍ </t>
  </si>
  <si>
    <t>50*7</t>
  </si>
  <si>
    <t>Y-905-10</t>
  </si>
  <si>
    <t>TKC</t>
  </si>
  <si>
    <t>OSTATNÍ KONSTRUKCE A PRÁCE CELKEM</t>
  </si>
  <si>
    <t>oddíl 96</t>
  </si>
  <si>
    <t>Bourání konstrukcí:</t>
  </si>
  <si>
    <t>C-977911111-0</t>
  </si>
  <si>
    <t>VYKLIZENI PONECH STAVEB SUTI RUCNE - RŮZNÉ KONSTRUKCE PROLOŽENÉ ULEHLÝM KOMUNÁLNÍM ODPADEM V PŮDORYSE CELÉHO OBJEKTU BYDLENÍ DO VÝŠKY 500mm, OBJEMOVÁ HMOTNOST ODPADU 1500kg/m3</t>
  </si>
  <si>
    <t>T</t>
  </si>
  <si>
    <t>7,3*7,15*0,5*1,5</t>
  </si>
  <si>
    <t>C-979083117-0</t>
  </si>
  <si>
    <t>VODOR PREMIST SUTI SKLADKA 6000M KONSTRUKCE S KOMUNÁLNÍM ODPADEM</t>
  </si>
  <si>
    <t>C-979081121-0</t>
  </si>
  <si>
    <t>PRIPL ZKD 1KM ODVOZU SUTI NA SKLADKU - KONSTRUKCE S KOMUNÁLNÍM ODPADEM</t>
  </si>
  <si>
    <t>O-97909-0</t>
  </si>
  <si>
    <t>ULOZENI SUTI A SKLADKOVNE - ZŘÍCENÉ KONSTRUKCE S KOMUNÁLNÍM ODPADEM</t>
  </si>
  <si>
    <t>BOURÁNÍ KONSTRUKCÍ CELKEM</t>
  </si>
  <si>
    <t>oddíl 767</t>
  </si>
  <si>
    <t>Kovové doplňkové konstrukce:</t>
  </si>
  <si>
    <t>O-76791-0</t>
  </si>
  <si>
    <t>DOČASNÉ MOBILNÍ OPLOCENÍ STAVENIŠTĚ V LINII BEZPEČNOSTNÍHO KORIDORU MIMO PŮDORYS STAVEB) 29 mb MONTÁŽ OPLOCENI</t>
  </si>
  <si>
    <t>C-767914830-0</t>
  </si>
  <si>
    <t>DOČASNÉ MOBILNÍ OPLOCENÍ STAVENIŠTĚ V LINII BEZPEČNOSTNÍHO KORIDORU MIMO PŮDORYS STAVEB) 29 mb DEMONTÁŽ OPLOCENI</t>
  </si>
  <si>
    <t>O-99767-0</t>
  </si>
  <si>
    <t>PRESUN HMOT KONSTR KOVOVE DOPLNKOVE (MONTÁŽ A DEMONTÁŽ)</t>
  </si>
  <si>
    <t>2*29*0,0142</t>
  </si>
  <si>
    <t>KOVOVÉ DOPLŇKOVÉ KONSTRUKCE CELKEM</t>
  </si>
  <si>
    <t>INSTALACE:</t>
  </si>
  <si>
    <t>oddíl 721</t>
  </si>
  <si>
    <t>Kanalizace vnitřní:</t>
  </si>
  <si>
    <t>O-72110-0</t>
  </si>
  <si>
    <t>ZASLEPENÍ KANALIZAČNÍ PŘÍPOJKY</t>
  </si>
  <si>
    <t>KANALIZACE VNITŘNÍ CELKEM</t>
  </si>
  <si>
    <t>oddíl 722</t>
  </si>
  <si>
    <t>Vodovod vnitřní:</t>
  </si>
  <si>
    <t>O-72219-0</t>
  </si>
  <si>
    <t>SOUB</t>
  </si>
  <si>
    <t>VODOVOD VNITŘNÍ CELKEM</t>
  </si>
  <si>
    <t>MONTÁŽNÍ PRÁCE:</t>
  </si>
  <si>
    <t>oddíl M21</t>
  </si>
  <si>
    <t>Montáže silnoproud:</t>
  </si>
  <si>
    <t>Y-747-9</t>
  </si>
  <si>
    <t>UKONČENÍ OBJEKTOVÉ PŘÍPOJKY ELEKTRO (NN)</t>
  </si>
  <si>
    <t>M21</t>
  </si>
  <si>
    <t>MONTÁŽE SILNOPROUD CELKEM</t>
  </si>
  <si>
    <t>Komunikace</t>
  </si>
  <si>
    <t>Ostatní konstrukce a práce</t>
  </si>
  <si>
    <t>Bourání konstrukcí</t>
  </si>
  <si>
    <t>Kovové doplňkové konstrukce</t>
  </si>
  <si>
    <t>Zdravotně technické instalace</t>
  </si>
  <si>
    <t>INSTALACE CELKEM</t>
  </si>
  <si>
    <t>Montáže silnoproud</t>
  </si>
  <si>
    <t>MONTÁŽNÍ PRÁCE CELKEM</t>
  </si>
  <si>
    <t>SO-02</t>
  </si>
  <si>
    <t xml:space="preserve">SOUVISEJÍCÍ NÁKLADY </t>
  </si>
  <si>
    <t>Objekt : SO-01 - DEMOLICE A LIKVIDACE SUTI</t>
  </si>
  <si>
    <t>C-981011415-0</t>
  </si>
  <si>
    <t>DEMOLICE BUD POST ROZ B PODIL DO 30% (RUČNÍ ROZEBRÁNÍ KONSTRUKCE KROVU A PŮDNÍCH NADEZDÍVEK NAD PRŮČELNÍ A DVORNÍ STĚNOU)</t>
  </si>
  <si>
    <t>M3OP</t>
  </si>
  <si>
    <t>(8,65*3,12)/2*9,1</t>
  </si>
  <si>
    <t xml:space="preserve">DEMOLICE BUD POST ROZ B PODIL DO 30% (RUČNÍ ROZEBRÁNÍ KONSTRUKCE STROPU NAD 2.NP, KONSTRUKCE 2. NP, STROPU NAD 1. NP - OD VÝŠKOVÉ ÚROVNĚ +6,300 DO ÚROVNĚ +2,900)ŠTÍTOVÉ STĚNY ZŮSTÁVAJÍ PONECHÁNY VČETNĚ ZTUŽUJÍCÍCH PILÍŘŮ) </t>
  </si>
  <si>
    <t>8,65*7,9*3,7</t>
  </si>
  <si>
    <t>DEMOLICE BUD POST ROZ B PODIL DO 30% (RUČNÍ ROZEBRÁNÍ KONSTRUKCÍ 1. NP A PODLAHY OD ÚROVNĚ +2,900 DO ÚROVNĚ -0,300)  PONECHAJÍ SE OBĚ ŠTÍTOVÉ STĚNY A PONECHÁ SE ZADNÍ OBVODOVÁ STĚNA DO DVORA OD ÚROVNĚ +2,900 JAKO ZÁRUBNÍ ZEĎODOVÁ STĚNA</t>
  </si>
  <si>
    <t>8,05*7,9*3,2</t>
  </si>
  <si>
    <t xml:space="preserve">DEMOLICE BUD POST ROZ B PODIL DO 30% (DEMOLICE DVORNÍ VESTAVBY PRÁDELNY A WC O PŮDORYSU 3,0 m X 4,0 m, výška 2,2m) </t>
  </si>
  <si>
    <t>3*4*2,5</t>
  </si>
  <si>
    <t>Y-980-0</t>
  </si>
  <si>
    <t>DEMOLICE STAVEBNICH KONSTRUKCI - ODSTRANĚNÍ ZPEVNĚNÉ PODLAHY DVORA PŘED PŘÍSTAVBOU PRÁDELNY</t>
  </si>
  <si>
    <t>3*4,2*0,25</t>
  </si>
  <si>
    <t>VODOR PREMIST SUTI SKLADKA 6000M (ODVOZ DEMOLIČNÍ SUTI NA SKLÁDKU VŠEBOŘICE 14 km)</t>
  </si>
  <si>
    <t>((354,980673))</t>
  </si>
  <si>
    <t>PRIPL ZKD 1KM ODVOZU SUTI NA SKLADKU PŘÍPLATEK ZA (14-6 = 8km)</t>
  </si>
  <si>
    <t>8*353,490</t>
  </si>
  <si>
    <t>ULOZENI SUTI A SKLADKOVNE</t>
  </si>
  <si>
    <t>C-961043111-0</t>
  </si>
  <si>
    <t>BOURANI ZAKLADU BETON PROSTY PROKLAD - ODBOURÁNÍ ZÁKLADOVÉHO PASU POD PRŮČELNÍ STĚNOU MEZI PONECHANÝMI PILÍŘI NA ÚROVEŇ -0,450</t>
  </si>
  <si>
    <t>6,9*0,6*0,150</t>
  </si>
  <si>
    <t>VODOR PREMIST SUTI SKLADKA 6000M - MATERIÁL ZE ZÁKLADDOVÉHO PASU</t>
  </si>
  <si>
    <t>PRIPL ZKD 1KM ODVOZU SUTI NA SKLADKU - MATERIÁL ZE ZÁKLADOVÉHO PASU</t>
  </si>
  <si>
    <t>ULOZENI SUTI A SKLADKOVNE - MATERIÁL ZE ZÁKLADOVÉHO PASU</t>
  </si>
  <si>
    <t>SO-01</t>
  </si>
  <si>
    <t>DEMOLICE A LIKVIDACE SUTI</t>
  </si>
  <si>
    <t>REKAPITULACE OBJEKTŮ STAVBY</t>
  </si>
  <si>
    <t xml:space="preserve">Kód stavby : </t>
  </si>
  <si>
    <t xml:space="preserve">Název stavby : </t>
  </si>
  <si>
    <t xml:space="preserve">Datum: </t>
  </si>
  <si>
    <t>květen 2019</t>
  </si>
  <si>
    <t>Místo stavby:</t>
  </si>
  <si>
    <t>Na Větruši 145/17, Ústí nad Labem</t>
  </si>
  <si>
    <t>NÁKLADY ZA JEDNOTLIVÉ STAVEBNÍ OBJEKTY</t>
  </si>
  <si>
    <t>Kód objektu</t>
  </si>
  <si>
    <t>Název objektu</t>
  </si>
  <si>
    <t>JKSO</t>
  </si>
  <si>
    <t>Cena bez DPH
(Kč)</t>
  </si>
  <si>
    <t>Cena s DPH
(Kč)</t>
  </si>
  <si>
    <t>CENA ZA STAVBU CELKEM</t>
  </si>
  <si>
    <t>SOUHRNNÝ LIST STAVBY</t>
  </si>
  <si>
    <t xml:space="preserve">Místo stavby: </t>
  </si>
  <si>
    <t xml:space="preserve">Projektant : </t>
  </si>
  <si>
    <t xml:space="preserve">IČO : </t>
  </si>
  <si>
    <t>164 368 22</t>
  </si>
  <si>
    <t xml:space="preserve">DIČ : </t>
  </si>
  <si>
    <t>CZ6007311717</t>
  </si>
  <si>
    <t xml:space="preserve">Objednatel : </t>
  </si>
  <si>
    <t>CZ00081531</t>
  </si>
  <si>
    <t xml:space="preserve">Zpracovatel : </t>
  </si>
  <si>
    <t xml:space="preserve">Zhotovitel : </t>
  </si>
  <si>
    <t>Průzkumné, geodetické a projektové práce + Technologie + Mobiliář</t>
  </si>
  <si>
    <t>Cena bez DPH</t>
  </si>
  <si>
    <t>21% činí :</t>
  </si>
  <si>
    <t>15% činí :</t>
  </si>
  <si>
    <t>CENA CELKEM VČETNĚ DPH:</t>
  </si>
  <si>
    <t>Datum, razítko, podpis</t>
  </si>
  <si>
    <t xml:space="preserve">DEMOLICE OBJEKTU K BYDLENÍ ČP. 145/17 V ULICI NA VĚTRUŠI
„varianta 2“ – úplná demolice objektu
</t>
  </si>
  <si>
    <t>VÝKAZ VÝMĚR  STAVBY</t>
  </si>
  <si>
    <t>PRIPOJKA VODOVODNI PEVNA ZASLEPENÍ</t>
  </si>
  <si>
    <t>OMIT VNE TORKRET TL 60MM - VYZTUŽENÍ PONECHANÉ ZADNÍ OBVODOVÉ STĚNY "St1" RUČNĚ NANÁŠENÝM TORKRETEM TL. 60MM (POLOŽKA VČETNĚ BETONU C30/37-XC4(CZ)-Cl 0,4-Dmax4-S3)</t>
  </si>
  <si>
    <t>OSTATNI NAKLADY - ADMINISTRATIVNÍ ÚKONY - VYTÝČENÍ SÍTÍ, OZNÁMENÍ ZAHÁJENÍ PRACÍ DOSS - PD PRO PROVEDENÍ ŽELEZOBETONOVÝCH KONSTRUKCÍ (POLOŽKA SE OCENÍ ČÁSTKOU V TISÍCÍCH Kč)</t>
  </si>
  <si>
    <t>ODBEDNĚNÍ VĚNCŮ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</si>
</sst>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3">
    <font>
      <sz val="10"/>
      <color theme="1"/>
      <name val="Arial"/>
      <family val="2"/>
    </font>
    <font>
      <sz val="10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indexed="8"/>
      <name val="Arial"/>
      <family val="2"/>
    </font>
    <font>
      <sz val="7"/>
      <color indexed="2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/>
      <right style="hair"/>
      <top style="thin"/>
      <bottom/>
    </border>
    <border>
      <left style="medium"/>
      <right style="hair"/>
      <top style="thin"/>
      <bottom style="medium"/>
    </border>
    <border>
      <left/>
      <right/>
      <top style="thin"/>
      <bottom/>
    </border>
    <border>
      <left style="hair"/>
      <right/>
      <top style="thin"/>
      <bottom style="medium"/>
    </border>
    <border>
      <left style="thin"/>
      <right style="hair"/>
      <top style="thin"/>
      <bottom/>
    </border>
    <border>
      <left style="thin"/>
      <right style="hair"/>
      <top style="thin"/>
      <bottom style="medium"/>
    </border>
    <border>
      <left/>
      <right style="medium"/>
      <top style="thin"/>
      <bottom/>
    </border>
    <border>
      <left style="hair"/>
      <right style="medium"/>
      <top style="thin"/>
      <bottom style="medium"/>
    </border>
    <border>
      <left style="thin"/>
      <right/>
      <top style="medium"/>
      <bottom/>
    </border>
    <border>
      <left style="medium"/>
      <right style="hair"/>
      <top style="medium"/>
      <bottom/>
    </border>
    <border>
      <left style="hair"/>
      <right style="thin"/>
      <top style="medium"/>
      <bottom/>
    </border>
    <border>
      <left style="thin"/>
      <right style="hair"/>
      <top style="medium"/>
      <bottom/>
    </border>
    <border>
      <left style="hair"/>
      <right style="medium"/>
      <top style="medium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hair"/>
      <right style="thin"/>
      <top style="thin"/>
      <bottom/>
    </border>
    <border>
      <left style="hair"/>
      <right style="medium"/>
      <top style="thin"/>
      <bottom/>
    </border>
    <border>
      <left style="thin"/>
      <right/>
      <top/>
      <bottom/>
    </border>
    <border>
      <left style="hair"/>
      <right/>
      <top/>
      <bottom/>
    </border>
    <border>
      <left style="hair"/>
      <right style="medium"/>
      <top/>
      <bottom/>
    </border>
    <border>
      <left/>
      <right style="thin"/>
      <top/>
      <bottom/>
    </border>
    <border>
      <left style="medium"/>
      <right style="hair"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hair"/>
      <right style="medium"/>
      <top/>
      <bottom style="thin"/>
    </border>
    <border>
      <left/>
      <right/>
      <top style="medium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13" xfId="0" applyFont="1" applyBorder="1"/>
    <xf numFmtId="0" fontId="6" fillId="0" borderId="2" xfId="0" applyFont="1" applyBorder="1"/>
    <xf numFmtId="0" fontId="6" fillId="0" borderId="13" xfId="0" applyFont="1" applyBorder="1" applyAlignment="1">
      <alignment vertical="center"/>
    </xf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0" fillId="0" borderId="7" xfId="0" applyBorder="1"/>
    <xf numFmtId="0" fontId="6" fillId="0" borderId="18" xfId="0" applyFont="1" applyBorder="1"/>
    <xf numFmtId="0" fontId="6" fillId="0" borderId="19" xfId="0" applyFont="1" applyBorder="1"/>
    <xf numFmtId="0" fontId="6" fillId="0" borderId="18" xfId="0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/>
    </xf>
    <xf numFmtId="0" fontId="6" fillId="0" borderId="5" xfId="0" applyFont="1" applyBorder="1"/>
    <xf numFmtId="0" fontId="6" fillId="0" borderId="20" xfId="0" applyFont="1" applyBorder="1"/>
    <xf numFmtId="0" fontId="6" fillId="0" borderId="9" xfId="0" applyFont="1" applyBorder="1"/>
    <xf numFmtId="0" fontId="6" fillId="0" borderId="21" xfId="0" applyFont="1" applyBorder="1"/>
    <xf numFmtId="0" fontId="2" fillId="0" borderId="1" xfId="0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164" fontId="2" fillId="0" borderId="22" xfId="0" applyNumberFormat="1" applyFont="1" applyBorder="1" applyAlignment="1">
      <alignment vertical="center"/>
    </xf>
    <xf numFmtId="165" fontId="2" fillId="0" borderId="23" xfId="0" applyNumberFormat="1" applyFont="1" applyBorder="1" applyAlignment="1">
      <alignment vertical="center"/>
    </xf>
    <xf numFmtId="165" fontId="2" fillId="0" borderId="22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0" fillId="0" borderId="22" xfId="0" applyBorder="1"/>
    <xf numFmtId="0" fontId="0" fillId="0" borderId="25" xfId="0" applyBorder="1"/>
    <xf numFmtId="0" fontId="8" fillId="0" borderId="22" xfId="0" applyFont="1" applyBorder="1" applyAlignment="1">
      <alignment horizontal="right" vertical="top"/>
    </xf>
    <xf numFmtId="4" fontId="2" fillId="0" borderId="22" xfId="0" applyNumberFormat="1" applyFont="1" applyBorder="1" applyAlignment="1">
      <alignment vertical="center"/>
    </xf>
    <xf numFmtId="0" fontId="6" fillId="2" borderId="1" xfId="0" applyFont="1" applyFill="1" applyBorder="1"/>
    <xf numFmtId="0" fontId="6" fillId="2" borderId="22" xfId="0" applyFont="1" applyFill="1" applyBorder="1"/>
    <xf numFmtId="0" fontId="6" fillId="2" borderId="22" xfId="0" applyFont="1" applyFill="1" applyBorder="1" applyAlignment="1">
      <alignment horizontal="righ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26" xfId="0" applyFont="1" applyFill="1" applyBorder="1"/>
    <xf numFmtId="0" fontId="6" fillId="2" borderId="27" xfId="0" applyFont="1" applyFill="1" applyBorder="1"/>
    <xf numFmtId="165" fontId="6" fillId="2" borderId="28" xfId="0" applyNumberFormat="1" applyFont="1" applyFill="1" applyBorder="1" applyAlignment="1">
      <alignment vertical="center"/>
    </xf>
    <xf numFmtId="165" fontId="6" fillId="2" borderId="24" xfId="0" applyNumberFormat="1" applyFont="1" applyFill="1" applyBorder="1" applyAlignment="1">
      <alignment vertical="center"/>
    </xf>
    <xf numFmtId="0" fontId="6" fillId="2" borderId="29" xfId="0" applyFont="1" applyFill="1" applyBorder="1"/>
    <xf numFmtId="0" fontId="6" fillId="2" borderId="30" xfId="0" applyFont="1" applyFill="1" applyBorder="1" applyAlignment="1">
      <alignment horizontal="right" vertical="center"/>
    </xf>
    <xf numFmtId="0" fontId="6" fillId="2" borderId="30" xfId="0" applyFont="1" applyFill="1" applyBorder="1" applyAlignment="1">
      <alignment horizontal="left" vertical="center"/>
    </xf>
    <xf numFmtId="0" fontId="6" fillId="2" borderId="30" xfId="0" applyFont="1" applyFill="1" applyBorder="1"/>
    <xf numFmtId="0" fontId="6" fillId="2" borderId="31" xfId="0" applyFont="1" applyFill="1" applyBorder="1"/>
    <xf numFmtId="165" fontId="6" fillId="2" borderId="32" xfId="0" applyNumberFormat="1" applyFont="1" applyFill="1" applyBorder="1" applyAlignment="1">
      <alignment vertical="center"/>
    </xf>
    <xf numFmtId="0" fontId="6" fillId="2" borderId="33" xfId="0" applyFont="1" applyFill="1" applyBorder="1"/>
    <xf numFmtId="165" fontId="6" fillId="2" borderId="34" xfId="0" applyNumberFormat="1" applyFont="1" applyFill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0" fontId="0" fillId="0" borderId="35" xfId="0" applyBorder="1"/>
    <xf numFmtId="0" fontId="0" fillId="0" borderId="36" xfId="0" applyBorder="1"/>
    <xf numFmtId="0" fontId="0" fillId="0" borderId="18" xfId="0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2" borderId="39" xfId="0" applyFont="1" applyFill="1" applyBorder="1"/>
    <xf numFmtId="0" fontId="6" fillId="2" borderId="39" xfId="0" applyFont="1" applyFill="1" applyBorder="1" applyAlignment="1">
      <alignment vertical="center"/>
    </xf>
    <xf numFmtId="0" fontId="0" fillId="0" borderId="40" xfId="0" applyBorder="1"/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/>
    <xf numFmtId="0" fontId="5" fillId="0" borderId="46" xfId="0" applyFont="1" applyBorder="1"/>
    <xf numFmtId="0" fontId="6" fillId="0" borderId="45" xfId="0" applyFont="1" applyBorder="1" applyAlignment="1">
      <alignment horizontal="left" vertical="center"/>
    </xf>
    <xf numFmtId="0" fontId="6" fillId="0" borderId="19" xfId="0" applyFont="1" applyBorder="1" applyAlignment="1">
      <alignment horizontal="right" vertical="center"/>
    </xf>
    <xf numFmtId="3" fontId="5" fillId="0" borderId="18" xfId="0" applyNumberFormat="1" applyFont="1" applyBorder="1" applyAlignment="1">
      <alignment vertical="center"/>
    </xf>
    <xf numFmtId="3" fontId="6" fillId="0" borderId="47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2" xfId="0" applyFont="1" applyBorder="1" applyAlignment="1">
      <alignment horizontal="left" vertical="center"/>
    </xf>
    <xf numFmtId="3" fontId="5" fillId="0" borderId="22" xfId="0" applyNumberFormat="1" applyFont="1" applyBorder="1" applyAlignment="1">
      <alignment vertical="center"/>
    </xf>
    <xf numFmtId="3" fontId="6" fillId="0" borderId="48" xfId="0" applyNumberFormat="1" applyFont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left" vertical="center"/>
    </xf>
    <xf numFmtId="3" fontId="6" fillId="2" borderId="4" xfId="0" applyNumberFormat="1" applyFont="1" applyFill="1" applyBorder="1" applyAlignment="1">
      <alignment vertical="center"/>
    </xf>
    <xf numFmtId="3" fontId="6" fillId="2" borderId="49" xfId="0" applyNumberFormat="1" applyFont="1" applyFill="1" applyBorder="1" applyAlignment="1">
      <alignment vertical="center"/>
    </xf>
    <xf numFmtId="0" fontId="5" fillId="2" borderId="50" xfId="0" applyFont="1" applyFill="1" applyBorder="1"/>
    <xf numFmtId="0" fontId="6" fillId="2" borderId="51" xfId="0" applyFont="1" applyFill="1" applyBorder="1" applyAlignment="1">
      <alignment horizontal="left" vertical="center"/>
    </xf>
    <xf numFmtId="3" fontId="6" fillId="2" borderId="51" xfId="0" applyNumberFormat="1" applyFont="1" applyFill="1" applyBorder="1" applyAlignment="1">
      <alignment vertical="center"/>
    </xf>
    <xf numFmtId="3" fontId="6" fillId="2" borderId="52" xfId="0" applyNumberFormat="1" applyFont="1" applyFill="1" applyBorder="1" applyAlignment="1">
      <alignment vertical="center"/>
    </xf>
    <xf numFmtId="0" fontId="0" fillId="0" borderId="53" xfId="0" applyFont="1" applyBorder="1" applyAlignment="1">
      <alignment horizontal="left" vertical="center"/>
    </xf>
    <xf numFmtId="49" fontId="0" fillId="0" borderId="48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30" xfId="0" applyBorder="1"/>
    <xf numFmtId="0" fontId="0" fillId="0" borderId="54" xfId="0" applyFont="1" applyBorder="1" applyAlignment="1">
      <alignment vertical="center"/>
    </xf>
    <xf numFmtId="4" fontId="0" fillId="0" borderId="55" xfId="0" applyNumberFormat="1" applyFont="1" applyBorder="1" applyAlignment="1">
      <alignment horizontal="right" vertical="center"/>
    </xf>
    <xf numFmtId="0" fontId="0" fillId="0" borderId="54" xfId="0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56" xfId="0" applyFont="1" applyBorder="1" applyAlignment="1">
      <alignment vertical="center"/>
    </xf>
    <xf numFmtId="3" fontId="0" fillId="0" borderId="57" xfId="0" applyNumberFormat="1" applyFont="1" applyBorder="1" applyAlignment="1">
      <alignment horizontal="right" vertical="center"/>
    </xf>
    <xf numFmtId="3" fontId="0" fillId="0" borderId="47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11" fillId="0" borderId="0" xfId="0" applyFont="1"/>
    <xf numFmtId="0" fontId="11" fillId="2" borderId="61" xfId="0" applyFont="1" applyFill="1" applyBorder="1" applyAlignment="1">
      <alignment horizontal="left" vertical="center"/>
    </xf>
    <xf numFmtId="0" fontId="0" fillId="0" borderId="62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49" fontId="0" fillId="2" borderId="64" xfId="0" applyNumberFormat="1" applyFont="1" applyFill="1" applyBorder="1" applyAlignment="1">
      <alignment vertical="center"/>
    </xf>
    <xf numFmtId="49" fontId="0" fillId="0" borderId="65" xfId="0" applyNumberFormat="1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62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/>
    </xf>
    <xf numFmtId="0" fontId="0" fillId="0" borderId="69" xfId="0" applyFont="1" applyBorder="1" applyAlignment="1">
      <alignment vertical="center" wrapText="1"/>
    </xf>
    <xf numFmtId="0" fontId="0" fillId="0" borderId="36" xfId="0" applyFont="1" applyBorder="1" applyAlignment="1">
      <alignment horizontal="center" vertical="center"/>
    </xf>
    <xf numFmtId="3" fontId="0" fillId="0" borderId="69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11" fillId="2" borderId="38" xfId="0" applyNumberFormat="1" applyFont="1" applyFill="1" applyBorder="1" applyAlignment="1">
      <alignment horizontal="right" vertical="center"/>
    </xf>
    <xf numFmtId="3" fontId="11" fillId="2" borderId="70" xfId="0" applyNumberFormat="1" applyFont="1" applyFill="1" applyBorder="1" applyAlignment="1">
      <alignment horizontal="right" vertical="center"/>
    </xf>
    <xf numFmtId="49" fontId="0" fillId="0" borderId="6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36" xfId="0" applyFont="1" applyBorder="1" applyAlignment="1">
      <alignment horizontal="right" vertical="center"/>
    </xf>
    <xf numFmtId="0" fontId="11" fillId="2" borderId="70" xfId="0" applyFont="1" applyFill="1" applyBorder="1" applyAlignment="1">
      <alignment horizontal="left" vertical="center"/>
    </xf>
    <xf numFmtId="0" fontId="0" fillId="0" borderId="71" xfId="0" applyBorder="1"/>
    <xf numFmtId="165" fontId="2" fillId="3" borderId="22" xfId="0" applyNumberFormat="1" applyFont="1" applyFill="1" applyBorder="1" applyAlignment="1" applyProtection="1">
      <alignment vertical="center"/>
      <protection locked="0"/>
    </xf>
    <xf numFmtId="165" fontId="2" fillId="3" borderId="1" xfId="0" applyNumberFormat="1" applyFont="1" applyFill="1" applyBorder="1" applyAlignment="1" applyProtection="1">
      <alignment vertical="center"/>
      <protection locked="0"/>
    </xf>
    <xf numFmtId="0" fontId="12" fillId="0" borderId="22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0" fillId="0" borderId="50" xfId="0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70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9" xfId="0" applyFont="1" applyBorder="1" applyAlignment="1">
      <alignment vertical="center"/>
    </xf>
    <xf numFmtId="0" fontId="0" fillId="0" borderId="7" xfId="0" applyBorder="1" applyAlignment="1">
      <alignment/>
    </xf>
    <xf numFmtId="0" fontId="0" fillId="0" borderId="36" xfId="0" applyBorder="1" applyAlignment="1">
      <alignment/>
    </xf>
    <xf numFmtId="0" fontId="0" fillId="0" borderId="7" xfId="0" applyFont="1" applyBorder="1" applyAlignment="1">
      <alignment vertical="center"/>
    </xf>
    <xf numFmtId="0" fontId="0" fillId="0" borderId="11" xfId="0" applyBorder="1" applyAlignment="1">
      <alignment/>
    </xf>
    <xf numFmtId="0" fontId="9" fillId="0" borderId="41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35" xfId="0" applyBorder="1" applyAlignment="1">
      <alignment/>
    </xf>
    <xf numFmtId="0" fontId="0" fillId="0" borderId="68" xfId="0" applyBorder="1" applyAlignment="1">
      <alignment/>
    </xf>
    <xf numFmtId="0" fontId="0" fillId="0" borderId="63" xfId="0" applyBorder="1" applyAlignment="1">
      <alignment/>
    </xf>
    <xf numFmtId="49" fontId="0" fillId="2" borderId="30" xfId="0" applyNumberFormat="1" applyFont="1" applyFill="1" applyBorder="1" applyAlignment="1">
      <alignment vertical="center"/>
    </xf>
    <xf numFmtId="0" fontId="0" fillId="0" borderId="40" xfId="0" applyBorder="1" applyAlignment="1">
      <alignment/>
    </xf>
    <xf numFmtId="0" fontId="0" fillId="0" borderId="71" xfId="0" applyBorder="1" applyAlignment="1">
      <alignment/>
    </xf>
    <xf numFmtId="49" fontId="0" fillId="0" borderId="30" xfId="0" applyNumberFormat="1" applyFont="1" applyBorder="1" applyAlignment="1">
      <alignment vertical="center"/>
    </xf>
    <xf numFmtId="0" fontId="0" fillId="0" borderId="72" xfId="0" applyBorder="1" applyAlignment="1">
      <alignment/>
    </xf>
    <xf numFmtId="49" fontId="0" fillId="0" borderId="29" xfId="0" applyNumberFormat="1" applyFont="1" applyBorder="1" applyAlignment="1">
      <alignment vertical="center"/>
    </xf>
    <xf numFmtId="49" fontId="0" fillId="0" borderId="40" xfId="0" applyNumberFormat="1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58" xfId="0" applyBorder="1" applyAlignment="1">
      <alignment/>
    </xf>
    <xf numFmtId="0" fontId="0" fillId="0" borderId="73" xfId="0" applyBorder="1" applyAlignment="1">
      <alignment/>
    </xf>
    <xf numFmtId="3" fontId="0" fillId="0" borderId="45" xfId="0" applyNumberFormat="1" applyFont="1" applyBorder="1" applyAlignment="1">
      <alignment horizontal="right" vertical="center"/>
    </xf>
    <xf numFmtId="49" fontId="0" fillId="3" borderId="74" xfId="0" applyNumberFormat="1" applyFont="1" applyFill="1" applyBorder="1" applyAlignment="1" applyProtection="1">
      <alignment vertical="center"/>
      <protection locked="0"/>
    </xf>
    <xf numFmtId="0" fontId="0" fillId="3" borderId="41" xfId="0" applyFill="1" applyBorder="1" applyAlignment="1" applyProtection="1">
      <alignment/>
      <protection locked="0"/>
    </xf>
    <xf numFmtId="0" fontId="0" fillId="3" borderId="75" xfId="0" applyFill="1" applyBorder="1" applyAlignment="1" applyProtection="1">
      <alignment/>
      <protection locked="0"/>
    </xf>
    <xf numFmtId="49" fontId="0" fillId="0" borderId="41" xfId="0" applyNumberFormat="1" applyFont="1" applyBorder="1" applyAlignment="1">
      <alignment vertical="center"/>
    </xf>
    <xf numFmtId="0" fontId="0" fillId="0" borderId="43" xfId="0" applyBorder="1" applyAlignment="1">
      <alignment/>
    </xf>
    <xf numFmtId="0" fontId="10" fillId="0" borderId="50" xfId="0" applyFont="1" applyBorder="1" applyAlignment="1">
      <alignment horizontal="center" vertical="center"/>
    </xf>
    <xf numFmtId="0" fontId="0" fillId="0" borderId="56" xfId="0" applyFont="1" applyBorder="1" applyAlignment="1">
      <alignment/>
    </xf>
    <xf numFmtId="0" fontId="0" fillId="0" borderId="54" xfId="0" applyBorder="1" applyAlignment="1">
      <alignment/>
    </xf>
    <xf numFmtId="0" fontId="0" fillId="0" borderId="60" xfId="0" applyBorder="1" applyAlignment="1">
      <alignment/>
    </xf>
    <xf numFmtId="0" fontId="0" fillId="0" borderId="56" xfId="0" applyFont="1" applyBorder="1" applyAlignment="1">
      <alignment vertical="center"/>
    </xf>
    <xf numFmtId="0" fontId="0" fillId="0" borderId="76" xfId="0" applyBorder="1" applyAlignment="1">
      <alignment/>
    </xf>
    <xf numFmtId="3" fontId="0" fillId="0" borderId="55" xfId="0" applyNumberFormat="1" applyFont="1" applyBorder="1" applyAlignment="1">
      <alignment horizontal="right" vertical="center"/>
    </xf>
    <xf numFmtId="0" fontId="4" fillId="0" borderId="56" xfId="0" applyFont="1" applyBorder="1" applyAlignment="1">
      <alignment vertical="center"/>
    </xf>
    <xf numFmtId="3" fontId="4" fillId="0" borderId="55" xfId="0" applyNumberFormat="1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77" xfId="0" applyBorder="1" applyAlignment="1">
      <alignment/>
    </xf>
    <xf numFmtId="3" fontId="0" fillId="0" borderId="4" xfId="0" applyNumberFormat="1" applyFont="1" applyBorder="1" applyAlignment="1">
      <alignment horizontal="right" vertical="center"/>
    </xf>
    <xf numFmtId="0" fontId="11" fillId="2" borderId="50" xfId="0" applyFont="1" applyFill="1" applyBorder="1" applyAlignment="1">
      <alignment horizontal="left" vertical="center"/>
    </xf>
    <xf numFmtId="3" fontId="11" fillId="2" borderId="39" xfId="0" applyNumberFormat="1" applyFont="1" applyFill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3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71" xfId="0" applyFont="1" applyBorder="1" applyAlignment="1">
      <alignment/>
    </xf>
    <xf numFmtId="0" fontId="0" fillId="3" borderId="22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25" xfId="0" applyFill="1" applyBorder="1" applyAlignment="1" applyProtection="1">
      <alignment/>
      <protection locked="0"/>
    </xf>
    <xf numFmtId="0" fontId="0" fillId="3" borderId="22" xfId="0" applyFill="1" applyBorder="1" applyAlignment="1" applyProtection="1">
      <alignment/>
      <protection locked="0"/>
    </xf>
    <xf numFmtId="49" fontId="0" fillId="0" borderId="18" xfId="0" applyNumberFormat="1" applyFont="1" applyBorder="1" applyAlignment="1">
      <alignment vertical="center"/>
    </xf>
    <xf numFmtId="49" fontId="0" fillId="3" borderId="18" xfId="0" applyNumberFormat="1" applyFont="1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/>
      <protection locked="0"/>
    </xf>
    <xf numFmtId="0" fontId="0" fillId="3" borderId="11" xfId="0" applyFill="1" applyBorder="1" applyAlignment="1" applyProtection="1">
      <alignment/>
      <protection locked="0"/>
    </xf>
    <xf numFmtId="0" fontId="10" fillId="0" borderId="2" xfId="0" applyFont="1" applyBorder="1" applyAlignment="1">
      <alignment horizontal="center" vertical="center"/>
    </xf>
    <xf numFmtId="0" fontId="0" fillId="0" borderId="78" xfId="0" applyBorder="1" applyAlignment="1">
      <alignment/>
    </xf>
    <xf numFmtId="49" fontId="0" fillId="2" borderId="22" xfId="0" applyNumberFormat="1" applyFont="1" applyFill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49" fontId="0" fillId="2" borderId="29" xfId="0" applyNumberFormat="1" applyFont="1" applyFill="1" applyBorder="1" applyAlignment="1">
      <alignment horizontal="left" vertical="center"/>
    </xf>
    <xf numFmtId="49" fontId="0" fillId="2" borderId="30" xfId="0" applyNumberFormat="1" applyFont="1" applyFill="1" applyBorder="1" applyAlignment="1">
      <alignment horizontal="left" vertical="center"/>
    </xf>
    <xf numFmtId="49" fontId="0" fillId="0" borderId="30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0" fillId="0" borderId="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49" fontId="0" fillId="0" borderId="74" xfId="0" applyNumberFormat="1" applyFont="1" applyBorder="1" applyAlignment="1">
      <alignment horizontal="left" vertical="center"/>
    </xf>
    <xf numFmtId="0" fontId="0" fillId="0" borderId="75" xfId="0" applyBorder="1" applyAlignment="1">
      <alignment/>
    </xf>
    <xf numFmtId="0" fontId="0" fillId="0" borderId="55" xfId="0" applyFont="1" applyBorder="1" applyAlignment="1">
      <alignment horizontal="left" vertical="center"/>
    </xf>
    <xf numFmtId="0" fontId="0" fillId="0" borderId="54" xfId="0" applyFont="1" applyBorder="1" applyAlignment="1">
      <alignment/>
    </xf>
    <xf numFmtId="0" fontId="0" fillId="0" borderId="7" xfId="0" applyFont="1" applyBorder="1" applyAlignment="1">
      <alignment/>
    </xf>
    <xf numFmtId="49" fontId="0" fillId="0" borderId="54" xfId="0" applyNumberFormat="1" applyFont="1" applyBorder="1" applyAlignment="1">
      <alignment horizontal="right" vertical="center"/>
    </xf>
    <xf numFmtId="49" fontId="0" fillId="0" borderId="7" xfId="0" applyNumberFormat="1" applyFont="1" applyBorder="1" applyAlignment="1">
      <alignment horizontal="left" vertical="center"/>
    </xf>
    <xf numFmtId="49" fontId="0" fillId="3" borderId="79" xfId="0" applyNumberFormat="1" applyFont="1" applyFill="1" applyBorder="1" applyAlignment="1" applyProtection="1">
      <alignment horizontal="left" vertical="center"/>
      <protection locked="0"/>
    </xf>
    <xf numFmtId="0" fontId="0" fillId="3" borderId="43" xfId="0" applyFill="1" applyBorder="1" applyAlignment="1" applyProtection="1">
      <alignment/>
      <protection locked="0"/>
    </xf>
    <xf numFmtId="0" fontId="0" fillId="0" borderId="56" xfId="0" applyFont="1" applyBorder="1" applyAlignment="1">
      <alignment horizontal="left" vertical="center"/>
    </xf>
    <xf numFmtId="49" fontId="0" fillId="0" borderId="54" xfId="0" applyNumberFormat="1" applyFont="1" applyBorder="1" applyAlignment="1">
      <alignment horizontal="left" vertical="center"/>
    </xf>
    <xf numFmtId="0" fontId="0" fillId="0" borderId="76" xfId="0" applyFont="1" applyBorder="1" applyAlignment="1">
      <alignment/>
    </xf>
    <xf numFmtId="0" fontId="0" fillId="0" borderId="55" xfId="0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66" xfId="0" applyBorder="1" applyAlignment="1">
      <alignment vertical="center"/>
    </xf>
    <xf numFmtId="0" fontId="0" fillId="0" borderId="80" xfId="0" applyBorder="1" applyAlignment="1">
      <alignment/>
    </xf>
    <xf numFmtId="0" fontId="0" fillId="0" borderId="54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7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59" xfId="0" applyBorder="1" applyAlignment="1">
      <alignment/>
    </xf>
    <xf numFmtId="0" fontId="0" fillId="0" borderId="36" xfId="0" applyFont="1" applyBorder="1" applyAlignment="1">
      <alignment vertical="center"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4" fillId="0" borderId="44" xfId="0" applyFont="1" applyBorder="1" applyAlignment="1">
      <alignment vertical="center"/>
    </xf>
    <xf numFmtId="0" fontId="0" fillId="0" borderId="58" xfId="0" applyBorder="1" applyAlignment="1">
      <alignment/>
    </xf>
    <xf numFmtId="0" fontId="0" fillId="0" borderId="73" xfId="0" applyBorder="1" applyAlignment="1">
      <alignment/>
    </xf>
    <xf numFmtId="0" fontId="4" fillId="0" borderId="45" xfId="0" applyFont="1" applyBorder="1" applyAlignment="1">
      <alignment vertical="center"/>
    </xf>
    <xf numFmtId="0" fontId="0" fillId="0" borderId="59" xfId="0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3" borderId="7" xfId="0" applyFont="1" applyFill="1" applyBorder="1" applyAlignment="1" applyProtection="1">
      <alignment vertical="center"/>
      <protection locked="0"/>
    </xf>
    <xf numFmtId="0" fontId="0" fillId="3" borderId="3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3" fontId="0" fillId="0" borderId="18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68" xfId="0" applyBorder="1" applyAlignment="1">
      <alignment vertical="center"/>
    </xf>
    <xf numFmtId="3" fontId="4" fillId="0" borderId="13" xfId="0" applyNumberFormat="1" applyFont="1" applyBorder="1" applyAlignment="1">
      <alignment horizontal="right" vertical="center"/>
    </xf>
    <xf numFmtId="0" fontId="0" fillId="0" borderId="58" xfId="0" applyBorder="1" applyAlignment="1">
      <alignment vertical="center"/>
    </xf>
    <xf numFmtId="0" fontId="0" fillId="0" borderId="73" xfId="0" applyBorder="1" applyAlignment="1">
      <alignment vertical="center"/>
    </xf>
    <xf numFmtId="165" fontId="0" fillId="0" borderId="45" xfId="0" applyNumberFormat="1" applyFont="1" applyBorder="1" applyAlignment="1">
      <alignment horizontal="right" vertical="center"/>
    </xf>
    <xf numFmtId="165" fontId="0" fillId="0" borderId="5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3" borderId="0" xfId="0" applyFont="1" applyFill="1" applyAlignment="1" applyProtection="1">
      <alignment vertical="center"/>
      <protection locked="0"/>
    </xf>
    <xf numFmtId="0" fontId="0" fillId="0" borderId="65" xfId="0" applyBorder="1" applyAlignment="1">
      <alignment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3" borderId="22" xfId="0" applyFill="1" applyBorder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0" fillId="3" borderId="25" xfId="0" applyFill="1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0" fillId="0" borderId="65" xfId="0" applyBorder="1" applyAlignment="1">
      <alignment vertical="center"/>
    </xf>
    <xf numFmtId="49" fontId="11" fillId="2" borderId="3" xfId="0" applyNumberFormat="1" applyFont="1" applyFill="1" applyBorder="1" applyAlignment="1">
      <alignment horizontal="left" vertical="center"/>
    </xf>
    <xf numFmtId="0" fontId="11" fillId="0" borderId="77" xfId="0" applyFont="1" applyBorder="1" applyAlignment="1">
      <alignment/>
    </xf>
    <xf numFmtId="3" fontId="11" fillId="2" borderId="77" xfId="0" applyNumberFormat="1" applyFont="1" applyFill="1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2" fillId="0" borderId="62" xfId="0" applyFont="1" applyBorder="1" applyAlignment="1">
      <alignment horizontal="center" vertical="center"/>
    </xf>
    <xf numFmtId="0" fontId="0" fillId="0" borderId="81" xfId="0" applyBorder="1" applyAlignment="1">
      <alignment/>
    </xf>
    <xf numFmtId="0" fontId="2" fillId="0" borderId="67" xfId="0" applyFont="1" applyBorder="1" applyAlignment="1">
      <alignment horizontal="center" vertical="center"/>
    </xf>
    <xf numFmtId="0" fontId="0" fillId="0" borderId="82" xfId="0" applyBorder="1" applyAlignment="1">
      <alignment/>
    </xf>
    <xf numFmtId="0" fontId="2" fillId="0" borderId="45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49" fontId="8" fillId="0" borderId="22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65" xfId="0" applyBorder="1" applyAlignment="1">
      <alignment wrapText="1"/>
    </xf>
    <xf numFmtId="0" fontId="2" fillId="0" borderId="1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" fontId="6" fillId="2" borderId="51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 topLeftCell="A25">
      <selection activeCell="A30" sqref="A30:I30"/>
    </sheetView>
  </sheetViews>
  <sheetFormatPr defaultColWidth="9.140625" defaultRowHeight="12.75"/>
  <sheetData>
    <row r="1" spans="1:9" ht="12.75" customHeight="1">
      <c r="A1" s="67"/>
      <c r="B1" s="27"/>
      <c r="C1" s="27"/>
      <c r="D1" s="27"/>
      <c r="E1" s="27"/>
      <c r="F1" s="27"/>
      <c r="G1" s="27"/>
      <c r="H1" s="27"/>
      <c r="I1" s="66"/>
    </row>
    <row r="2" spans="1:9" ht="12.75" customHeight="1">
      <c r="A2" s="44"/>
      <c r="I2" s="45"/>
    </row>
    <row r="3" spans="1:9" ht="12.75" customHeight="1">
      <c r="A3" s="44"/>
      <c r="I3" s="45"/>
    </row>
    <row r="4" spans="1:9" ht="12.75" customHeight="1">
      <c r="A4" s="44"/>
      <c r="I4" s="45"/>
    </row>
    <row r="5" spans="1:9" ht="12.75" customHeight="1">
      <c r="A5" s="44"/>
      <c r="I5" s="45"/>
    </row>
    <row r="6" spans="1:9" ht="49.5" customHeight="1">
      <c r="A6" s="141" t="s">
        <v>325</v>
      </c>
      <c r="B6" s="142"/>
      <c r="C6" s="142"/>
      <c r="D6" s="142"/>
      <c r="E6" s="142"/>
      <c r="F6" s="142"/>
      <c r="G6" s="142"/>
      <c r="H6" s="142"/>
      <c r="I6" s="143"/>
    </row>
    <row r="7" spans="1:9" ht="12.75" customHeight="1" thickBot="1">
      <c r="A7" s="44"/>
      <c r="I7" s="45"/>
    </row>
    <row r="8" spans="1:9" ht="49.5" customHeight="1" thickBot="1">
      <c r="A8" s="144" t="s">
        <v>324</v>
      </c>
      <c r="B8" s="145"/>
      <c r="C8" s="145"/>
      <c r="D8" s="145"/>
      <c r="E8" s="145"/>
      <c r="F8" s="145"/>
      <c r="G8" s="145"/>
      <c r="H8" s="145"/>
      <c r="I8" s="146"/>
    </row>
    <row r="9" spans="1:9" ht="12.75" customHeight="1">
      <c r="A9" s="44"/>
      <c r="I9" s="45"/>
    </row>
    <row r="10" spans="1:9" ht="12.75" customHeight="1">
      <c r="A10" s="44"/>
      <c r="I10" s="45"/>
    </row>
    <row r="11" spans="1:9" ht="12.75" customHeight="1">
      <c r="A11" s="44"/>
      <c r="I11" s="45"/>
    </row>
    <row r="12" spans="1:9" ht="12.75" customHeight="1">
      <c r="A12" s="44"/>
      <c r="I12" s="45"/>
    </row>
    <row r="13" spans="1:9" ht="12.75" customHeight="1">
      <c r="A13" s="44"/>
      <c r="I13" s="45"/>
    </row>
    <row r="14" spans="1:9" ht="12.75" customHeight="1">
      <c r="A14" s="44"/>
      <c r="I14" s="45"/>
    </row>
    <row r="15" spans="1:9" ht="12.75" customHeight="1">
      <c r="A15" s="44"/>
      <c r="I15" s="45"/>
    </row>
    <row r="16" spans="1:9" ht="12.75" customHeight="1">
      <c r="A16" s="44"/>
      <c r="I16" s="45"/>
    </row>
    <row r="17" spans="1:9" ht="12.75" customHeight="1">
      <c r="A17" s="44"/>
      <c r="I17" s="45"/>
    </row>
    <row r="18" spans="1:9" ht="12.75" customHeight="1">
      <c r="A18" s="44"/>
      <c r="I18" s="45"/>
    </row>
    <row r="19" spans="1:9" ht="12.75" customHeight="1">
      <c r="A19" s="44"/>
      <c r="I19" s="45"/>
    </row>
    <row r="20" spans="1:9" ht="12.75" customHeight="1">
      <c r="A20" s="44"/>
      <c r="I20" s="45"/>
    </row>
    <row r="21" spans="1:9" ht="12.75" customHeight="1">
      <c r="A21" s="44"/>
      <c r="I21" s="45"/>
    </row>
    <row r="22" spans="1:9" ht="12.75" customHeight="1">
      <c r="A22" s="44"/>
      <c r="I22" s="45"/>
    </row>
    <row r="23" spans="1:9" ht="12.75" customHeight="1">
      <c r="A23" s="44"/>
      <c r="I23" s="45"/>
    </row>
    <row r="24" spans="1:9" ht="12.75" customHeight="1">
      <c r="A24" s="44"/>
      <c r="I24" s="45"/>
    </row>
    <row r="25" spans="1:9" ht="12.75" customHeight="1">
      <c r="A25" s="44"/>
      <c r="I25" s="45"/>
    </row>
    <row r="26" spans="1:9" ht="12.75" customHeight="1">
      <c r="A26" s="44"/>
      <c r="I26" s="45"/>
    </row>
    <row r="27" spans="1:9" ht="12.75" customHeight="1">
      <c r="A27" s="44"/>
      <c r="I27" s="45"/>
    </row>
    <row r="28" spans="1:9" ht="12.75" customHeight="1">
      <c r="A28" s="44"/>
      <c r="I28" s="45"/>
    </row>
    <row r="29" spans="1:9" ht="12.75" customHeight="1">
      <c r="A29" s="44"/>
      <c r="I29" s="45"/>
    </row>
    <row r="30" spans="1:9" ht="12.75" customHeight="1">
      <c r="A30" s="147"/>
      <c r="B30" s="142"/>
      <c r="C30" s="142"/>
      <c r="D30" s="142"/>
      <c r="E30" s="142"/>
      <c r="F30" s="142"/>
      <c r="G30" s="142"/>
      <c r="H30" s="142"/>
      <c r="I30" s="143"/>
    </row>
    <row r="31" spans="1:9" ht="12.75" customHeight="1">
      <c r="A31" s="44"/>
      <c r="I31" s="45"/>
    </row>
    <row r="32" spans="1:9" ht="12.75" customHeight="1">
      <c r="A32" s="148"/>
      <c r="B32" s="142"/>
      <c r="C32" s="142"/>
      <c r="D32" s="142"/>
      <c r="E32" s="142"/>
      <c r="F32" s="142"/>
      <c r="G32" s="142"/>
      <c r="H32" s="142"/>
      <c r="I32" s="143"/>
    </row>
    <row r="33" spans="1:9" ht="12.75" customHeight="1">
      <c r="A33" s="44"/>
      <c r="I33" s="45"/>
    </row>
    <row r="34" spans="1:9" ht="12.75" customHeight="1">
      <c r="A34" s="44"/>
      <c r="I34" s="45"/>
    </row>
    <row r="35" spans="1:9" ht="12.75" customHeight="1">
      <c r="A35" s="44"/>
      <c r="I35" s="45"/>
    </row>
    <row r="36" spans="1:9" ht="12.75" customHeight="1">
      <c r="A36" s="44"/>
      <c r="I36" s="45"/>
    </row>
    <row r="37" spans="1:9" ht="12.75" customHeight="1">
      <c r="A37" s="44"/>
      <c r="I37" s="45"/>
    </row>
    <row r="38" spans="1:9" ht="12.75" customHeight="1">
      <c r="A38" s="44"/>
      <c r="I38" s="45"/>
    </row>
    <row r="39" spans="1:9" ht="12.75" customHeight="1">
      <c r="A39" s="44"/>
      <c r="I39" s="45"/>
    </row>
    <row r="40" spans="1:9" ht="12.75" customHeight="1">
      <c r="A40" s="44"/>
      <c r="I40" s="45"/>
    </row>
    <row r="41" spans="1:9" ht="12.75" customHeight="1">
      <c r="A41" s="44"/>
      <c r="I41" s="45"/>
    </row>
    <row r="42" spans="1:9" ht="12.75" customHeight="1">
      <c r="A42" s="44"/>
      <c r="I42" s="45"/>
    </row>
    <row r="43" spans="1:9" ht="12.75" customHeight="1">
      <c r="A43" s="44"/>
      <c r="I43" s="45"/>
    </row>
    <row r="44" spans="1:9" ht="12.75" customHeight="1">
      <c r="A44" s="44"/>
      <c r="I44" s="45"/>
    </row>
    <row r="45" spans="1:9" ht="12.75" customHeight="1">
      <c r="A45" s="147"/>
      <c r="B45" s="142"/>
      <c r="C45" s="142"/>
      <c r="D45" s="142"/>
      <c r="E45" s="142"/>
      <c r="F45" s="142"/>
      <c r="G45" s="142"/>
      <c r="H45" s="142"/>
      <c r="I45" s="143"/>
    </row>
    <row r="46" spans="1:9" ht="12.75" customHeight="1">
      <c r="A46" s="44"/>
      <c r="I46" s="45"/>
    </row>
    <row r="47" spans="1:9" ht="12.75" customHeight="1">
      <c r="A47" s="44"/>
      <c r="I47" s="45"/>
    </row>
    <row r="48" spans="1:9" ht="12.75" customHeight="1">
      <c r="A48" s="44"/>
      <c r="I48" s="45"/>
    </row>
    <row r="49" spans="1:9" ht="12.75" customHeight="1">
      <c r="A49" s="100"/>
      <c r="B49" s="72"/>
      <c r="C49" s="72"/>
      <c r="D49" s="72"/>
      <c r="E49" s="72"/>
      <c r="F49" s="72"/>
      <c r="G49" s="72"/>
      <c r="H49" s="72"/>
      <c r="I49" s="138"/>
    </row>
  </sheetData>
  <mergeCells count="5">
    <mergeCell ref="A6:I6"/>
    <mergeCell ref="A8:I8"/>
    <mergeCell ref="A30:I30"/>
    <mergeCell ref="A32:I32"/>
    <mergeCell ref="A45:I45"/>
  </mergeCells>
  <printOptions horizontalCentered="1" verticalCentered="1"/>
  <pageMargins left="0.3937007874015748" right="0.3937007874015748" top="0.5905511811023623" bottom="0.5905511811023623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 topLeftCell="A17">
      <selection activeCell="E33" sqref="E33:G34"/>
    </sheetView>
  </sheetViews>
  <sheetFormatPr defaultColWidth="9.140625" defaultRowHeight="12.75"/>
  <cols>
    <col min="1" max="1" width="2.00390625" style="0" customWidth="1"/>
    <col min="2" max="2" width="4.421875" style="0" customWidth="1"/>
    <col min="3" max="3" width="4.28125" style="0" customWidth="1"/>
    <col min="4" max="4" width="6.57421875" style="0" customWidth="1"/>
    <col min="5" max="5" width="6.421875" style="0" customWidth="1"/>
    <col min="6" max="6" width="9.57421875" style="0" customWidth="1"/>
    <col min="7" max="7" width="12.28125" style="0" customWidth="1"/>
    <col min="8" max="8" width="6.421875" style="0" customWidth="1"/>
    <col min="9" max="9" width="2.421875" style="0" customWidth="1"/>
    <col min="10" max="10" width="4.8515625" style="0" customWidth="1"/>
    <col min="11" max="11" width="11.8515625" style="0" customWidth="1"/>
    <col min="12" max="12" width="2.28125" style="0" customWidth="1"/>
    <col min="13" max="13" width="13.57421875" style="0" customWidth="1"/>
  </cols>
  <sheetData>
    <row r="1" spans="1:13" ht="18.6" customHeight="1">
      <c r="A1" s="213" t="s">
        <v>128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9.95" customHeight="1" thickBo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ht="12.95" customHeight="1">
      <c r="A3" s="214" t="s">
        <v>129</v>
      </c>
      <c r="B3" s="157"/>
      <c r="C3" s="157"/>
      <c r="D3" s="158"/>
      <c r="E3" s="215" t="s">
        <v>130</v>
      </c>
      <c r="F3" s="157"/>
      <c r="G3" s="157"/>
      <c r="H3" s="157"/>
      <c r="I3" s="157"/>
      <c r="J3" s="158"/>
      <c r="K3" s="215" t="s">
        <v>131</v>
      </c>
      <c r="L3" s="158"/>
      <c r="M3" s="95" t="s">
        <v>132</v>
      </c>
    </row>
    <row r="4" spans="1:13" ht="12.95" customHeight="1">
      <c r="A4" s="210" t="s">
        <v>133</v>
      </c>
      <c r="B4" s="161"/>
      <c r="C4" s="161"/>
      <c r="D4" s="162"/>
      <c r="E4" s="211" t="s">
        <v>134</v>
      </c>
      <c r="F4" s="161"/>
      <c r="G4" s="161"/>
      <c r="H4" s="161"/>
      <c r="I4" s="161"/>
      <c r="J4" s="162"/>
      <c r="K4" s="212" t="s">
        <v>135</v>
      </c>
      <c r="L4" s="162"/>
      <c r="M4" s="96" t="s">
        <v>136</v>
      </c>
    </row>
    <row r="5" spans="1:13" ht="12.95" customHeight="1">
      <c r="A5" s="208" t="s">
        <v>137</v>
      </c>
      <c r="B5" s="150"/>
      <c r="C5" s="150"/>
      <c r="D5" s="151"/>
      <c r="E5" s="209" t="s">
        <v>138</v>
      </c>
      <c r="F5" s="150"/>
      <c r="G5" s="150"/>
      <c r="H5" s="150"/>
      <c r="I5" s="150"/>
      <c r="J5" s="151"/>
      <c r="K5" s="209" t="s">
        <v>139</v>
      </c>
      <c r="L5" s="151"/>
      <c r="M5" s="97" t="s">
        <v>140</v>
      </c>
    </row>
    <row r="6" spans="1:13" ht="12.95" customHeight="1">
      <c r="A6" s="210" t="s">
        <v>135</v>
      </c>
      <c r="B6" s="161"/>
      <c r="C6" s="161"/>
      <c r="D6" s="162"/>
      <c r="E6" s="211" t="s">
        <v>141</v>
      </c>
      <c r="F6" s="161"/>
      <c r="G6" s="161"/>
      <c r="H6" s="161"/>
      <c r="I6" s="161"/>
      <c r="J6" s="162"/>
      <c r="K6" s="212" t="s">
        <v>135</v>
      </c>
      <c r="L6" s="162"/>
      <c r="M6" s="96" t="s">
        <v>135</v>
      </c>
    </row>
    <row r="7" spans="1:13" s="3" customFormat="1" ht="12.95" customHeight="1">
      <c r="A7" s="225" t="s">
        <v>142</v>
      </c>
      <c r="B7" s="219"/>
      <c r="C7" s="219"/>
      <c r="D7" s="226" t="s">
        <v>146</v>
      </c>
      <c r="E7" s="219"/>
      <c r="F7" s="219"/>
      <c r="G7" s="227"/>
      <c r="H7" s="218" t="s">
        <v>148</v>
      </c>
      <c r="I7" s="219"/>
      <c r="J7" s="219"/>
      <c r="K7" s="219"/>
      <c r="L7" s="219"/>
      <c r="M7" s="98"/>
    </row>
    <row r="8" spans="1:13" s="3" customFormat="1" ht="12.95" customHeight="1">
      <c r="A8" s="225" t="s">
        <v>143</v>
      </c>
      <c r="B8" s="219"/>
      <c r="C8" s="219"/>
      <c r="D8" s="226" t="s">
        <v>147</v>
      </c>
      <c r="E8" s="219"/>
      <c r="F8" s="219"/>
      <c r="G8" s="227"/>
      <c r="H8" s="218" t="s">
        <v>149</v>
      </c>
      <c r="I8" s="219"/>
      <c r="J8" s="219"/>
      <c r="K8" s="219"/>
      <c r="L8" s="219"/>
      <c r="M8" s="99" t="str">
        <f>IF(M7=0,"",E28/M7)</f>
        <v/>
      </c>
    </row>
    <row r="9" spans="1:13" ht="12.95" customHeight="1">
      <c r="A9" s="225" t="s">
        <v>144</v>
      </c>
      <c r="B9" s="178"/>
      <c r="C9" s="178"/>
      <c r="D9" s="226" t="s">
        <v>135</v>
      </c>
      <c r="E9" s="178"/>
      <c r="F9" s="178"/>
      <c r="G9" s="181"/>
      <c r="H9" s="218" t="s">
        <v>150</v>
      </c>
      <c r="I9" s="178"/>
      <c r="J9" s="178"/>
      <c r="K9" s="221" t="s">
        <v>135</v>
      </c>
      <c r="L9" s="178"/>
      <c r="M9" s="179"/>
    </row>
    <row r="10" spans="1:13" s="3" customFormat="1" ht="12.95" customHeight="1">
      <c r="A10" s="208" t="s">
        <v>145</v>
      </c>
      <c r="B10" s="220"/>
      <c r="C10" s="220"/>
      <c r="D10" s="222" t="s">
        <v>135</v>
      </c>
      <c r="E10" s="220"/>
      <c r="F10" s="220"/>
      <c r="G10" s="192"/>
      <c r="H10" s="209" t="s">
        <v>151</v>
      </c>
      <c r="I10" s="220"/>
      <c r="J10" s="222" t="s">
        <v>135</v>
      </c>
      <c r="K10" s="150"/>
      <c r="L10" s="150"/>
      <c r="M10" s="153"/>
    </row>
    <row r="11" spans="1:13" ht="12.95" customHeight="1" thickBot="1">
      <c r="A11" s="216" t="s">
        <v>135</v>
      </c>
      <c r="B11" s="155"/>
      <c r="C11" s="155"/>
      <c r="D11" s="155"/>
      <c r="E11" s="155"/>
      <c r="F11" s="155"/>
      <c r="G11" s="217"/>
      <c r="H11" s="223" t="s">
        <v>135</v>
      </c>
      <c r="I11" s="172"/>
      <c r="J11" s="172"/>
      <c r="K11" s="172"/>
      <c r="L11" s="172"/>
      <c r="M11" s="224"/>
    </row>
    <row r="12" spans="1:13" ht="28.5" customHeight="1" thickBot="1">
      <c r="A12" s="176" t="s">
        <v>152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6"/>
    </row>
    <row r="13" spans="1:13" ht="12.95" customHeight="1">
      <c r="A13" s="229" t="s">
        <v>153</v>
      </c>
      <c r="B13" s="168"/>
      <c r="C13" s="168"/>
      <c r="D13" s="168"/>
      <c r="E13" s="168"/>
      <c r="F13" s="168"/>
      <c r="G13" s="229" t="s">
        <v>154</v>
      </c>
      <c r="H13" s="168"/>
      <c r="I13" s="168"/>
      <c r="J13" s="168"/>
      <c r="K13" s="168"/>
      <c r="L13" s="168"/>
      <c r="M13" s="230"/>
    </row>
    <row r="14" spans="1:13" s="3" customFormat="1" ht="12.95" customHeight="1">
      <c r="A14" s="231"/>
      <c r="B14" s="218" t="s">
        <v>155</v>
      </c>
      <c r="C14" s="219"/>
      <c r="D14" s="227"/>
      <c r="E14" s="182">
        <f>'REKAPITULACE #3'!C21</f>
        <v>0</v>
      </c>
      <c r="F14" s="219"/>
      <c r="G14" s="180" t="s">
        <v>170</v>
      </c>
      <c r="H14" s="233"/>
      <c r="I14" s="233"/>
      <c r="J14" s="234"/>
      <c r="K14" s="102"/>
      <c r="L14" s="103" t="s">
        <v>171</v>
      </c>
      <c r="M14" s="107">
        <f>E24*K14/100</f>
        <v>0</v>
      </c>
    </row>
    <row r="15" spans="1:13" s="3" customFormat="1" ht="12.95" customHeight="1">
      <c r="A15" s="232"/>
      <c r="B15" s="218" t="s">
        <v>156</v>
      </c>
      <c r="C15" s="219"/>
      <c r="D15" s="227"/>
      <c r="E15" s="182">
        <f>'REKAPITULACE #3'!D21</f>
        <v>0</v>
      </c>
      <c r="F15" s="219"/>
      <c r="G15" s="180" t="s">
        <v>172</v>
      </c>
      <c r="H15" s="233"/>
      <c r="I15" s="233"/>
      <c r="J15" s="234"/>
      <c r="K15" s="102"/>
      <c r="L15" s="103" t="s">
        <v>171</v>
      </c>
      <c r="M15" s="107">
        <f>E24*K15/100</f>
        <v>0</v>
      </c>
    </row>
    <row r="16" spans="1:13" s="3" customFormat="1" ht="12.95" customHeight="1">
      <c r="A16" s="106" t="s">
        <v>157</v>
      </c>
      <c r="B16" s="228" t="s">
        <v>158</v>
      </c>
      <c r="C16" s="219"/>
      <c r="D16" s="227"/>
      <c r="E16" s="182">
        <f>'REKAPITULACE #3'!E15</f>
        <v>0</v>
      </c>
      <c r="F16" s="219"/>
      <c r="G16" s="180" t="s">
        <v>173</v>
      </c>
      <c r="H16" s="233"/>
      <c r="I16" s="233"/>
      <c r="J16" s="234"/>
      <c r="K16" s="102"/>
      <c r="L16" s="103" t="s">
        <v>171</v>
      </c>
      <c r="M16" s="107">
        <f>E24*K16/100</f>
        <v>0</v>
      </c>
    </row>
    <row r="17" spans="1:13" s="3" customFormat="1" ht="12.95" customHeight="1">
      <c r="A17" s="106" t="s">
        <v>159</v>
      </c>
      <c r="B17" s="228" t="s">
        <v>160</v>
      </c>
      <c r="C17" s="219"/>
      <c r="D17" s="227"/>
      <c r="E17" s="182">
        <f>'REKAPITULACE #3'!E19</f>
        <v>0</v>
      </c>
      <c r="F17" s="219"/>
      <c r="G17" s="180" t="s">
        <v>174</v>
      </c>
      <c r="H17" s="233"/>
      <c r="I17" s="233"/>
      <c r="J17" s="234"/>
      <c r="K17" s="102"/>
      <c r="L17" s="103" t="s">
        <v>171</v>
      </c>
      <c r="M17" s="107">
        <f>E24*K17/100</f>
        <v>0</v>
      </c>
    </row>
    <row r="18" spans="1:13" s="3" customFormat="1" ht="12.95" customHeight="1">
      <c r="A18" s="106" t="s">
        <v>161</v>
      </c>
      <c r="B18" s="228" t="s">
        <v>162</v>
      </c>
      <c r="C18" s="219"/>
      <c r="D18" s="227"/>
      <c r="E18" s="182">
        <v>0</v>
      </c>
      <c r="F18" s="219"/>
      <c r="G18" s="180" t="s">
        <v>175</v>
      </c>
      <c r="H18" s="233"/>
      <c r="I18" s="233"/>
      <c r="J18" s="234"/>
      <c r="K18" s="102"/>
      <c r="L18" s="103" t="s">
        <v>171</v>
      </c>
      <c r="M18" s="107">
        <f>E24*K18/100</f>
        <v>0</v>
      </c>
    </row>
    <row r="19" spans="1:13" s="3" customFormat="1" ht="12.95" customHeight="1">
      <c r="A19" s="106" t="s">
        <v>163</v>
      </c>
      <c r="B19" s="228" t="s">
        <v>164</v>
      </c>
      <c r="C19" s="219"/>
      <c r="D19" s="227"/>
      <c r="E19" s="182">
        <v>0</v>
      </c>
      <c r="F19" s="219"/>
      <c r="G19" s="180" t="s">
        <v>176</v>
      </c>
      <c r="H19" s="233"/>
      <c r="I19" s="233"/>
      <c r="J19" s="234"/>
      <c r="K19" s="102"/>
      <c r="L19" s="103" t="s">
        <v>171</v>
      </c>
      <c r="M19" s="107">
        <f>E24*K19/100</f>
        <v>0</v>
      </c>
    </row>
    <row r="20" spans="1:13" s="3" customFormat="1" ht="12.95" customHeight="1">
      <c r="A20" s="180" t="s">
        <v>165</v>
      </c>
      <c r="B20" s="235"/>
      <c r="C20" s="235"/>
      <c r="D20" s="236"/>
      <c r="E20" s="182">
        <f>SUM(E16:E19)</f>
        <v>0</v>
      </c>
      <c r="F20" s="219"/>
      <c r="G20" s="180" t="s">
        <v>177</v>
      </c>
      <c r="H20" s="233"/>
      <c r="I20" s="233"/>
      <c r="J20" s="234"/>
      <c r="K20" s="102"/>
      <c r="L20" s="103" t="s">
        <v>171</v>
      </c>
      <c r="M20" s="107">
        <f>E24*K20/100</f>
        <v>0</v>
      </c>
    </row>
    <row r="21" spans="1:13" s="3" customFormat="1" ht="12.95" customHeight="1">
      <c r="A21" s="180" t="s">
        <v>166</v>
      </c>
      <c r="B21" s="235"/>
      <c r="C21" s="235"/>
      <c r="D21" s="236"/>
      <c r="E21" s="182">
        <v>0</v>
      </c>
      <c r="F21" s="219"/>
      <c r="G21" s="180" t="s">
        <v>178</v>
      </c>
      <c r="H21" s="233"/>
      <c r="I21" s="233"/>
      <c r="J21" s="234"/>
      <c r="K21" s="102"/>
      <c r="L21" s="103" t="s">
        <v>171</v>
      </c>
      <c r="M21" s="107">
        <f>E24*K21/100</f>
        <v>0</v>
      </c>
    </row>
    <row r="22" spans="1:13" s="3" customFormat="1" ht="12.95" customHeight="1">
      <c r="A22" s="180" t="s">
        <v>167</v>
      </c>
      <c r="B22" s="235"/>
      <c r="C22" s="235"/>
      <c r="D22" s="236"/>
      <c r="E22" s="182">
        <v>0</v>
      </c>
      <c r="F22" s="219"/>
      <c r="G22" s="180" t="s">
        <v>179</v>
      </c>
      <c r="H22" s="233"/>
      <c r="I22" s="233"/>
      <c r="J22" s="234"/>
      <c r="K22" s="102"/>
      <c r="L22" s="103" t="s">
        <v>171</v>
      </c>
      <c r="M22" s="107">
        <f>E24*K22/100</f>
        <v>0</v>
      </c>
    </row>
    <row r="23" spans="1:13" s="3" customFormat="1" ht="12.95" customHeight="1" thickBot="1">
      <c r="A23" s="180" t="s">
        <v>168</v>
      </c>
      <c r="B23" s="235"/>
      <c r="C23" s="235"/>
      <c r="D23" s="236"/>
      <c r="E23" s="182">
        <v>0</v>
      </c>
      <c r="F23" s="219"/>
      <c r="G23" s="149"/>
      <c r="H23" s="237"/>
      <c r="I23" s="237"/>
      <c r="J23" s="238"/>
      <c r="K23" s="104"/>
      <c r="L23" s="105" t="s">
        <v>171</v>
      </c>
      <c r="M23" s="108">
        <f>E24*K23/100</f>
        <v>0</v>
      </c>
    </row>
    <row r="24" spans="1:13" s="3" customFormat="1" ht="12.95" customHeight="1">
      <c r="A24" s="180" t="s">
        <v>169</v>
      </c>
      <c r="B24" s="235"/>
      <c r="C24" s="235"/>
      <c r="D24" s="235"/>
      <c r="E24" s="182">
        <f>SUM(E20:E23)</f>
        <v>0</v>
      </c>
      <c r="F24" s="219"/>
      <c r="G24" s="229" t="s">
        <v>180</v>
      </c>
      <c r="H24" s="168"/>
      <c r="I24" s="168"/>
      <c r="J24" s="168"/>
      <c r="K24" s="168"/>
      <c r="L24" s="168"/>
      <c r="M24" s="239"/>
    </row>
    <row r="25" spans="1:13" s="3" customFormat="1" ht="12.95" customHeight="1">
      <c r="A25" s="180" t="s">
        <v>182</v>
      </c>
      <c r="B25" s="233"/>
      <c r="C25" s="233"/>
      <c r="D25" s="234"/>
      <c r="E25" s="182">
        <f>SUM(M14:M23)</f>
        <v>0</v>
      </c>
      <c r="F25" s="178"/>
      <c r="G25" s="180"/>
      <c r="H25" s="235"/>
      <c r="I25" s="235"/>
      <c r="J25" s="236"/>
      <c r="K25" s="102"/>
      <c r="L25" s="103" t="s">
        <v>171</v>
      </c>
      <c r="M25" s="107">
        <f>E24*K25/100</f>
        <v>0</v>
      </c>
    </row>
    <row r="26" spans="1:13" s="3" customFormat="1" ht="12.95" customHeight="1" thickBot="1">
      <c r="A26" s="180" t="s">
        <v>183</v>
      </c>
      <c r="B26" s="233"/>
      <c r="C26" s="233"/>
      <c r="D26" s="234"/>
      <c r="E26" s="182">
        <f>SUM(M25:M26)</f>
        <v>0</v>
      </c>
      <c r="F26" s="178"/>
      <c r="G26" s="149"/>
      <c r="H26" s="152"/>
      <c r="I26" s="152"/>
      <c r="J26" s="240"/>
      <c r="K26" s="104"/>
      <c r="L26" s="105" t="s">
        <v>171</v>
      </c>
      <c r="M26" s="108">
        <f>E24*K26/100</f>
        <v>0</v>
      </c>
    </row>
    <row r="27" spans="1:13" s="3" customFormat="1" ht="12.95" customHeight="1" thickBot="1">
      <c r="A27" s="149" t="s">
        <v>184</v>
      </c>
      <c r="B27" s="237"/>
      <c r="C27" s="237"/>
      <c r="D27" s="238"/>
      <c r="E27" s="252">
        <f>SUM(M28:M28)</f>
        <v>0</v>
      </c>
      <c r="F27" s="150"/>
      <c r="G27" s="229" t="s">
        <v>181</v>
      </c>
      <c r="H27" s="241"/>
      <c r="I27" s="241"/>
      <c r="J27" s="241"/>
      <c r="K27" s="241"/>
      <c r="L27" s="241"/>
      <c r="M27" s="242"/>
    </row>
    <row r="28" spans="1:13" s="3" customFormat="1" ht="12.95" customHeight="1" thickBot="1">
      <c r="A28" s="253" t="s">
        <v>185</v>
      </c>
      <c r="B28" s="254"/>
      <c r="C28" s="254"/>
      <c r="D28" s="255"/>
      <c r="E28" s="256">
        <f>SUM(E24:E27)</f>
        <v>0</v>
      </c>
      <c r="F28" s="157"/>
      <c r="G28" s="149"/>
      <c r="H28" s="152"/>
      <c r="I28" s="152"/>
      <c r="J28" s="240"/>
      <c r="K28" s="104"/>
      <c r="L28" s="105" t="s">
        <v>171</v>
      </c>
      <c r="M28" s="108">
        <f>E24*K28/100</f>
        <v>0</v>
      </c>
    </row>
    <row r="29" spans="1:13" s="4" customFormat="1" ht="12.95" customHeight="1">
      <c r="A29" s="243" t="s">
        <v>186</v>
      </c>
      <c r="B29" s="244"/>
      <c r="C29" s="244"/>
      <c r="D29" s="245"/>
      <c r="E29" s="246" t="s">
        <v>187</v>
      </c>
      <c r="F29" s="244"/>
      <c r="G29" s="245"/>
      <c r="H29" s="246" t="s">
        <v>188</v>
      </c>
      <c r="I29" s="244"/>
      <c r="J29" s="244"/>
      <c r="K29" s="244"/>
      <c r="L29" s="244"/>
      <c r="M29" s="247"/>
    </row>
    <row r="30" spans="1:13" s="3" customFormat="1" ht="12.95" customHeight="1">
      <c r="A30" s="248" t="s">
        <v>135</v>
      </c>
      <c r="B30" s="150"/>
      <c r="C30" s="150"/>
      <c r="D30" s="151"/>
      <c r="E30" s="109" t="s">
        <v>189</v>
      </c>
      <c r="F30" s="249"/>
      <c r="G30" s="250"/>
      <c r="H30" s="109" t="s">
        <v>189</v>
      </c>
      <c r="I30" s="152"/>
      <c r="J30" s="150"/>
      <c r="K30" s="150"/>
      <c r="L30" s="150"/>
      <c r="M30" s="251"/>
    </row>
    <row r="31" spans="1:13" s="3" customFormat="1" ht="12.95" customHeight="1">
      <c r="A31" s="261" t="s">
        <v>190</v>
      </c>
      <c r="B31" s="142"/>
      <c r="C31" s="262"/>
      <c r="D31" s="143"/>
      <c r="E31" s="109" t="s">
        <v>190</v>
      </c>
      <c r="F31" s="263"/>
      <c r="G31" s="199"/>
      <c r="H31" s="109" t="s">
        <v>190</v>
      </c>
      <c r="I31" s="262"/>
      <c r="J31" s="142"/>
      <c r="K31" s="142"/>
      <c r="L31" s="142"/>
      <c r="M31" s="264"/>
    </row>
    <row r="32" spans="1:13" s="3" customFormat="1" ht="12.95" customHeight="1">
      <c r="A32" s="261"/>
      <c r="B32" s="142"/>
      <c r="C32" s="142"/>
      <c r="D32" s="143"/>
      <c r="E32" s="268" t="s">
        <v>191</v>
      </c>
      <c r="F32" s="142"/>
      <c r="G32" s="143"/>
      <c r="H32" s="268" t="s">
        <v>191</v>
      </c>
      <c r="I32" s="142"/>
      <c r="J32" s="142"/>
      <c r="K32" s="142"/>
      <c r="L32" s="142"/>
      <c r="M32" s="264"/>
    </row>
    <row r="33" spans="1:13" ht="12.75">
      <c r="A33" s="265"/>
      <c r="B33" s="266"/>
      <c r="C33" s="266"/>
      <c r="D33" s="267"/>
      <c r="E33" s="269"/>
      <c r="F33" s="270"/>
      <c r="G33" s="271"/>
      <c r="H33" s="272"/>
      <c r="I33" s="266"/>
      <c r="J33" s="266"/>
      <c r="K33" s="266"/>
      <c r="L33" s="266"/>
      <c r="M33" s="273"/>
    </row>
    <row r="34" spans="1:13" s="3" customFormat="1" ht="56.25" customHeight="1" thickBot="1">
      <c r="A34" s="265"/>
      <c r="B34" s="266"/>
      <c r="C34" s="266"/>
      <c r="D34" s="267"/>
      <c r="E34" s="269"/>
      <c r="F34" s="270"/>
      <c r="G34" s="271"/>
      <c r="H34" s="272"/>
      <c r="I34" s="266"/>
      <c r="J34" s="266"/>
      <c r="K34" s="266"/>
      <c r="L34" s="266"/>
      <c r="M34" s="273"/>
    </row>
    <row r="35" spans="1:13" s="3" customFormat="1" ht="12.95" customHeight="1">
      <c r="A35" s="167" t="s">
        <v>192</v>
      </c>
      <c r="B35" s="257"/>
      <c r="C35" s="257"/>
      <c r="D35" s="258"/>
      <c r="E35" s="259">
        <v>21</v>
      </c>
      <c r="F35" s="168"/>
      <c r="G35" s="111" t="s">
        <v>193</v>
      </c>
      <c r="H35" s="170">
        <f>ROUND(E28-H37,0)</f>
        <v>0</v>
      </c>
      <c r="I35" s="168"/>
      <c r="J35" s="168"/>
      <c r="K35" s="168"/>
      <c r="L35" s="168"/>
      <c r="M35" s="112" t="s">
        <v>194</v>
      </c>
    </row>
    <row r="36" spans="1:13" s="3" customFormat="1" ht="12.95" customHeight="1">
      <c r="A36" s="180" t="s">
        <v>195</v>
      </c>
      <c r="B36" s="233"/>
      <c r="C36" s="233"/>
      <c r="D36" s="234"/>
      <c r="E36" s="260">
        <v>21</v>
      </c>
      <c r="F36" s="178"/>
      <c r="G36" s="101" t="s">
        <v>193</v>
      </c>
      <c r="H36" s="182">
        <f>ROUND(H35*E36/100,0)</f>
        <v>0</v>
      </c>
      <c r="I36" s="178"/>
      <c r="J36" s="178"/>
      <c r="K36" s="178"/>
      <c r="L36" s="178"/>
      <c r="M36" s="113" t="s">
        <v>194</v>
      </c>
    </row>
    <row r="37" spans="1:13" s="3" customFormat="1" ht="12.95" customHeight="1">
      <c r="A37" s="180" t="s">
        <v>192</v>
      </c>
      <c r="B37" s="233"/>
      <c r="C37" s="233"/>
      <c r="D37" s="234"/>
      <c r="E37" s="260">
        <v>15</v>
      </c>
      <c r="F37" s="178"/>
      <c r="G37" s="101" t="s">
        <v>193</v>
      </c>
      <c r="H37" s="182">
        <v>0</v>
      </c>
      <c r="I37" s="277"/>
      <c r="J37" s="277"/>
      <c r="K37" s="277"/>
      <c r="L37" s="277"/>
      <c r="M37" s="113" t="s">
        <v>194</v>
      </c>
    </row>
    <row r="38" spans="1:13" s="3" customFormat="1" ht="12.95" customHeight="1">
      <c r="A38" s="180" t="s">
        <v>195</v>
      </c>
      <c r="B38" s="233"/>
      <c r="C38" s="233"/>
      <c r="D38" s="234"/>
      <c r="E38" s="260">
        <v>15</v>
      </c>
      <c r="F38" s="178"/>
      <c r="G38" s="101" t="s">
        <v>193</v>
      </c>
      <c r="H38" s="182">
        <f>ROUND(H37*E38/100,0)</f>
        <v>0</v>
      </c>
      <c r="I38" s="178"/>
      <c r="J38" s="178"/>
      <c r="K38" s="178"/>
      <c r="L38" s="178"/>
      <c r="M38" s="113" t="s">
        <v>194</v>
      </c>
    </row>
    <row r="39" spans="1:13" s="114" customFormat="1" ht="19.5" customHeight="1" thickBot="1">
      <c r="A39" s="274" t="s">
        <v>196</v>
      </c>
      <c r="B39" s="275"/>
      <c r="C39" s="275"/>
      <c r="D39" s="275"/>
      <c r="E39" s="275"/>
      <c r="F39" s="275"/>
      <c r="G39" s="275"/>
      <c r="H39" s="276">
        <f>CEILING(SUM(H35:H38),1)</f>
        <v>0</v>
      </c>
      <c r="I39" s="187"/>
      <c r="J39" s="187"/>
      <c r="K39" s="187"/>
      <c r="L39" s="187"/>
      <c r="M39" s="115" t="s">
        <v>194</v>
      </c>
    </row>
    <row r="40" s="3" customFormat="1" ht="12.95" customHeight="1"/>
    <row r="41" spans="1:13" s="3" customFormat="1" ht="12.95" customHeight="1">
      <c r="A41" s="262" t="s">
        <v>197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</row>
  </sheetData>
  <sheetProtection password="CF7A" sheet="1" objects="1" scenarios="1"/>
  <mergeCells count="110">
    <mergeCell ref="A39:G39"/>
    <mergeCell ref="H39:L39"/>
    <mergeCell ref="A41:M41"/>
    <mergeCell ref="A37:D37"/>
    <mergeCell ref="E37:F37"/>
    <mergeCell ref="H37:L37"/>
    <mergeCell ref="A38:D38"/>
    <mergeCell ref="E38:F38"/>
    <mergeCell ref="H38:L38"/>
    <mergeCell ref="A35:D35"/>
    <mergeCell ref="E35:F35"/>
    <mergeCell ref="H35:L35"/>
    <mergeCell ref="A36:D36"/>
    <mergeCell ref="E36:F36"/>
    <mergeCell ref="H36:L36"/>
    <mergeCell ref="A31:B31"/>
    <mergeCell ref="C31:D31"/>
    <mergeCell ref="F31:G31"/>
    <mergeCell ref="I31:M31"/>
    <mergeCell ref="A32:D32"/>
    <mergeCell ref="A33:D34"/>
    <mergeCell ref="E32:G32"/>
    <mergeCell ref="E33:G34"/>
    <mergeCell ref="H32:M32"/>
    <mergeCell ref="H33:M34"/>
    <mergeCell ref="A29:D29"/>
    <mergeCell ref="E29:G29"/>
    <mergeCell ref="H29:M29"/>
    <mergeCell ref="A30:D30"/>
    <mergeCell ref="F30:G30"/>
    <mergeCell ref="I30:M30"/>
    <mergeCell ref="G28:J28"/>
    <mergeCell ref="A25:D25"/>
    <mergeCell ref="E25:F25"/>
    <mergeCell ref="A26:D26"/>
    <mergeCell ref="E26:F26"/>
    <mergeCell ref="A27:D27"/>
    <mergeCell ref="E27:F27"/>
    <mergeCell ref="A28:D28"/>
    <mergeCell ref="E28:F28"/>
    <mergeCell ref="G22:J22"/>
    <mergeCell ref="G23:J23"/>
    <mergeCell ref="G24:M24"/>
    <mergeCell ref="G25:J25"/>
    <mergeCell ref="G26:J26"/>
    <mergeCell ref="G27:M27"/>
    <mergeCell ref="G16:J16"/>
    <mergeCell ref="G17:J17"/>
    <mergeCell ref="G18:J18"/>
    <mergeCell ref="G19:J19"/>
    <mergeCell ref="G20:J20"/>
    <mergeCell ref="G21:J21"/>
    <mergeCell ref="A22:D22"/>
    <mergeCell ref="E22:F22"/>
    <mergeCell ref="A23:D23"/>
    <mergeCell ref="E23:F23"/>
    <mergeCell ref="A24:D24"/>
    <mergeCell ref="E24:F24"/>
    <mergeCell ref="B19:D19"/>
    <mergeCell ref="E19:F19"/>
    <mergeCell ref="A20:D20"/>
    <mergeCell ref="E20:F20"/>
    <mergeCell ref="A21:D21"/>
    <mergeCell ref="E21:F21"/>
    <mergeCell ref="B16:D16"/>
    <mergeCell ref="E16:F16"/>
    <mergeCell ref="B17:D17"/>
    <mergeCell ref="E17:F17"/>
    <mergeCell ref="B18:D18"/>
    <mergeCell ref="E18:F18"/>
    <mergeCell ref="A12:M12"/>
    <mergeCell ref="A13:F13"/>
    <mergeCell ref="G13:M13"/>
    <mergeCell ref="A14:A15"/>
    <mergeCell ref="B14:D14"/>
    <mergeCell ref="E14:F14"/>
    <mergeCell ref="B15:D15"/>
    <mergeCell ref="E15:F15"/>
    <mergeCell ref="G14:J14"/>
    <mergeCell ref="G15:J15"/>
    <mergeCell ref="A11:G11"/>
    <mergeCell ref="H7:L7"/>
    <mergeCell ref="H8:L8"/>
    <mergeCell ref="H9:J9"/>
    <mergeCell ref="H10:I10"/>
    <mergeCell ref="K9:M9"/>
    <mergeCell ref="J10:M10"/>
    <mergeCell ref="H11:M11"/>
    <mergeCell ref="A7:C7"/>
    <mergeCell ref="A8:C8"/>
    <mergeCell ref="A9:C9"/>
    <mergeCell ref="A10:C10"/>
    <mergeCell ref="D7:G7"/>
    <mergeCell ref="D8:G8"/>
    <mergeCell ref="D9:G9"/>
    <mergeCell ref="D10:G10"/>
    <mergeCell ref="A5:D5"/>
    <mergeCell ref="E5:J5"/>
    <mergeCell ref="K5:L5"/>
    <mergeCell ref="A6:D6"/>
    <mergeCell ref="E6:J6"/>
    <mergeCell ref="K6:L6"/>
    <mergeCell ref="A1:M1"/>
    <mergeCell ref="A2:M2"/>
    <mergeCell ref="A3:D3"/>
    <mergeCell ref="E3:J3"/>
    <mergeCell ref="K3:L3"/>
    <mergeCell ref="A4:D4"/>
    <mergeCell ref="E4:J4"/>
    <mergeCell ref="K4:L4"/>
  </mergeCells>
  <printOptions horizontalCentered="1"/>
  <pageMargins left="0.3937007874015748" right="0.3937007874015748" top="0.5905511811023623" bottom="0.5905511811023623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 topLeftCell="A1">
      <selection activeCell="C6" sqref="C6:E6"/>
    </sheetView>
  </sheetViews>
  <sheetFormatPr defaultColWidth="9.140625" defaultRowHeight="12.75"/>
  <cols>
    <col min="1" max="1" width="3.8515625" style="0" customWidth="1"/>
    <col min="2" max="2" width="45.140625" style="0" customWidth="1"/>
    <col min="3" max="5" width="10.57421875" style="0" customWidth="1"/>
  </cols>
  <sheetData>
    <row r="1" spans="1:5" s="2" customFormat="1" ht="12.75">
      <c r="A1" s="283" t="s">
        <v>0</v>
      </c>
      <c r="B1" s="142"/>
      <c r="C1" s="142"/>
      <c r="D1" s="283" t="s">
        <v>1</v>
      </c>
      <c r="E1" s="142"/>
    </row>
    <row r="2" spans="1:5" s="2" customFormat="1" ht="12.75">
      <c r="A2" s="283" t="s">
        <v>2</v>
      </c>
      <c r="B2" s="142"/>
      <c r="C2" s="142"/>
      <c r="D2" s="283" t="s">
        <v>3</v>
      </c>
      <c r="E2" s="142"/>
    </row>
    <row r="3" s="1" customFormat="1" ht="9.75"/>
    <row r="4" spans="1:5" s="4" customFormat="1" ht="12.75">
      <c r="A4" s="284" t="s">
        <v>113</v>
      </c>
      <c r="B4" s="142"/>
      <c r="C4" s="142"/>
      <c r="D4" s="142"/>
      <c r="E4" s="142"/>
    </row>
    <row r="5" s="1" customFormat="1" ht="10.5" thickBot="1"/>
    <row r="6" spans="1:5" s="1" customFormat="1" ht="9.75" customHeight="1">
      <c r="A6" s="278" t="s">
        <v>114</v>
      </c>
      <c r="B6" s="280" t="s">
        <v>115</v>
      </c>
      <c r="C6" s="282" t="s">
        <v>116</v>
      </c>
      <c r="D6" s="168"/>
      <c r="E6" s="230"/>
    </row>
    <row r="7" spans="1:5" s="1" customFormat="1" ht="9.75" customHeight="1" thickBot="1">
      <c r="A7" s="279"/>
      <c r="B7" s="281"/>
      <c r="C7" s="73" t="s">
        <v>18</v>
      </c>
      <c r="D7" s="74" t="s">
        <v>23</v>
      </c>
      <c r="E7" s="75" t="s">
        <v>117</v>
      </c>
    </row>
    <row r="8" spans="1:5" s="18" customFormat="1" ht="11.25">
      <c r="A8" s="76"/>
      <c r="B8" s="79" t="s">
        <v>26</v>
      </c>
      <c r="C8" s="77"/>
      <c r="D8" s="77"/>
      <c r="E8" s="78"/>
    </row>
    <row r="9" spans="1:5" s="18" customFormat="1" ht="11.25">
      <c r="A9" s="80">
        <v>1</v>
      </c>
      <c r="B9" s="31" t="s">
        <v>118</v>
      </c>
      <c r="C9" s="81">
        <f>'ROZPOČET #3'!G24</f>
        <v>0</v>
      </c>
      <c r="D9" s="81">
        <f>'ROZPOČET #3'!I24</f>
        <v>0</v>
      </c>
      <c r="E9" s="82">
        <f aca="true" t="shared" si="0" ref="E9:E14">C9+D9</f>
        <v>0</v>
      </c>
    </row>
    <row r="10" spans="1:5" s="18" customFormat="1" ht="11.25">
      <c r="A10" s="83">
        <v>2</v>
      </c>
      <c r="B10" s="84" t="s">
        <v>119</v>
      </c>
      <c r="C10" s="85">
        <f>'ROZPOČET #3'!G30</f>
        <v>0</v>
      </c>
      <c r="D10" s="85">
        <f>'ROZPOČET #3'!I30</f>
        <v>0</v>
      </c>
      <c r="E10" s="86">
        <f t="shared" si="0"/>
        <v>0</v>
      </c>
    </row>
    <row r="11" spans="1:5" s="18" customFormat="1" ht="11.25">
      <c r="A11" s="83">
        <v>3</v>
      </c>
      <c r="B11" s="84" t="s">
        <v>120</v>
      </c>
      <c r="C11" s="85">
        <f>'ROZPOČET #3'!G38</f>
        <v>0</v>
      </c>
      <c r="D11" s="85">
        <f>'ROZPOČET #3'!I38</f>
        <v>0</v>
      </c>
      <c r="E11" s="86">
        <f t="shared" si="0"/>
        <v>0</v>
      </c>
    </row>
    <row r="12" spans="1:5" s="18" customFormat="1" ht="11.25">
      <c r="A12" s="83">
        <v>4</v>
      </c>
      <c r="B12" s="84" t="s">
        <v>121</v>
      </c>
      <c r="C12" s="85">
        <f>'ROZPOČET #3'!G46</f>
        <v>0</v>
      </c>
      <c r="D12" s="85">
        <f>'ROZPOČET #3'!I46</f>
        <v>0</v>
      </c>
      <c r="E12" s="86">
        <f t="shared" si="0"/>
        <v>0</v>
      </c>
    </row>
    <row r="13" spans="1:5" s="18" customFormat="1" ht="11.25">
      <c r="A13" s="83">
        <v>62</v>
      </c>
      <c r="B13" s="84" t="s">
        <v>122</v>
      </c>
      <c r="C13" s="85">
        <f>'ROZPOČET #3'!G59</f>
        <v>0</v>
      </c>
      <c r="D13" s="85">
        <f>'ROZPOČET #3'!I59</f>
        <v>0</v>
      </c>
      <c r="E13" s="86">
        <f t="shared" si="0"/>
        <v>0</v>
      </c>
    </row>
    <row r="14" spans="1:5" s="18" customFormat="1" ht="11.25">
      <c r="A14" s="83">
        <v>94</v>
      </c>
      <c r="B14" s="84" t="s">
        <v>123</v>
      </c>
      <c r="C14" s="85">
        <f>'ROZPOČET #3'!G63</f>
        <v>0</v>
      </c>
      <c r="D14" s="85">
        <f>'ROZPOČET #3'!I63</f>
        <v>0</v>
      </c>
      <c r="E14" s="86">
        <f t="shared" si="0"/>
        <v>0</v>
      </c>
    </row>
    <row r="15" spans="1:5" s="18" customFormat="1" ht="12" thickBot="1">
      <c r="A15" s="87"/>
      <c r="B15" s="88" t="s">
        <v>124</v>
      </c>
      <c r="C15" s="89">
        <f>SUM(C9:C14)</f>
        <v>0</v>
      </c>
      <c r="D15" s="89">
        <f>SUM(D9:D14)</f>
        <v>0</v>
      </c>
      <c r="E15" s="90">
        <f>SUM(E9:E14)</f>
        <v>0</v>
      </c>
    </row>
    <row r="16" s="1" customFormat="1" ht="10.5" thickBot="1"/>
    <row r="17" spans="1:5" s="18" customFormat="1" ht="11.25">
      <c r="A17" s="76"/>
      <c r="B17" s="79" t="s">
        <v>104</v>
      </c>
      <c r="C17" s="77"/>
      <c r="D17" s="77"/>
      <c r="E17" s="78"/>
    </row>
    <row r="18" spans="1:5" s="18" customFormat="1" ht="11.25">
      <c r="A18" s="80">
        <v>764</v>
      </c>
      <c r="B18" s="31" t="s">
        <v>125</v>
      </c>
      <c r="C18" s="81">
        <f>'ROZPOČET #3'!G73</f>
        <v>0</v>
      </c>
      <c r="D18" s="81">
        <f>'ROZPOČET #3'!I73</f>
        <v>0</v>
      </c>
      <c r="E18" s="82">
        <f>C18+D18</f>
        <v>0</v>
      </c>
    </row>
    <row r="19" spans="1:5" s="18" customFormat="1" ht="12" thickBot="1">
      <c r="A19" s="87"/>
      <c r="B19" s="88" t="s">
        <v>126</v>
      </c>
      <c r="C19" s="89">
        <f>SUM(C18:C18)</f>
        <v>0</v>
      </c>
      <c r="D19" s="89">
        <f>SUM(D18:D18)</f>
        <v>0</v>
      </c>
      <c r="E19" s="90">
        <f>SUM(E18:E18)</f>
        <v>0</v>
      </c>
    </row>
    <row r="20" s="1" customFormat="1" ht="10.5" thickBot="1"/>
    <row r="21" spans="1:5" s="18" customFormat="1" ht="12" thickBot="1">
      <c r="A21" s="91"/>
      <c r="B21" s="92" t="s">
        <v>127</v>
      </c>
      <c r="C21" s="93">
        <f>C15+C19</f>
        <v>0</v>
      </c>
      <c r="D21" s="93">
        <f>D15+D19</f>
        <v>0</v>
      </c>
      <c r="E21" s="94">
        <f>E15+E19</f>
        <v>0</v>
      </c>
    </row>
  </sheetData>
  <sheetProtection password="CF7A" sheet="1" objects="1" scenarios="1"/>
  <mergeCells count="8">
    <mergeCell ref="A6:A7"/>
    <mergeCell ref="B6:B7"/>
    <mergeCell ref="C6:E6"/>
    <mergeCell ref="A1:C1"/>
    <mergeCell ref="D1:E1"/>
    <mergeCell ref="A2:C2"/>
    <mergeCell ref="D2:E2"/>
    <mergeCell ref="A4:E4"/>
  </mergeCells>
  <printOptions horizontalCentered="1"/>
  <pageMargins left="0.3937007874015748" right="0.3937007874015748" top="0.5905511811023623" bottom="0.5905511811023623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workbookViewId="0" topLeftCell="A73">
      <selection activeCell="C45" sqref="C45:I45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43.421875" style="0" customWidth="1"/>
    <col min="4" max="4" width="4.421875" style="0" customWidth="1"/>
    <col min="5" max="5" width="8.7109375" style="0" customWidth="1"/>
    <col min="6" max="9" width="10.57421875" style="0" customWidth="1"/>
  </cols>
  <sheetData>
    <row r="1" spans="1:9" s="2" customFormat="1" ht="12.75">
      <c r="A1" s="283" t="s">
        <v>0</v>
      </c>
      <c r="B1" s="142"/>
      <c r="C1" s="142"/>
      <c r="D1" s="142"/>
      <c r="E1" s="142"/>
      <c r="F1" s="142"/>
      <c r="G1" s="142"/>
      <c r="H1" s="283" t="s">
        <v>1</v>
      </c>
      <c r="I1" s="142"/>
    </row>
    <row r="2" spans="1:9" s="2" customFormat="1" ht="12.75">
      <c r="A2" s="283" t="s">
        <v>2</v>
      </c>
      <c r="B2" s="142"/>
      <c r="C2" s="142"/>
      <c r="D2" s="142"/>
      <c r="E2" s="142"/>
      <c r="F2" s="142"/>
      <c r="G2" s="142"/>
      <c r="H2" s="283" t="s">
        <v>3</v>
      </c>
      <c r="I2" s="142"/>
    </row>
    <row r="3" s="1" customFormat="1" ht="9.75"/>
    <row r="4" spans="1:9" s="3" customFormat="1" ht="12.75">
      <c r="A4" s="284" t="s">
        <v>4</v>
      </c>
      <c r="B4" s="142"/>
      <c r="C4" s="142"/>
      <c r="D4" s="142"/>
      <c r="E4" s="142"/>
      <c r="F4" s="142"/>
      <c r="G4" s="142"/>
      <c r="H4" s="142"/>
      <c r="I4" s="142"/>
    </row>
    <row r="5" s="1" customFormat="1" ht="10.5" thickBot="1"/>
    <row r="6" spans="1:9" s="1" customFormat="1" ht="9.75" customHeight="1">
      <c r="A6" s="6" t="s">
        <v>5</v>
      </c>
      <c r="B6" s="288" t="s">
        <v>9</v>
      </c>
      <c r="C6" s="288" t="s">
        <v>11</v>
      </c>
      <c r="D6" s="288" t="s">
        <v>13</v>
      </c>
      <c r="E6" s="288" t="s">
        <v>15</v>
      </c>
      <c r="F6" s="289" t="s">
        <v>17</v>
      </c>
      <c r="G6" s="168"/>
      <c r="H6" s="168"/>
      <c r="I6" s="230"/>
    </row>
    <row r="7" spans="1:9" s="1" customFormat="1" ht="9.75" customHeight="1">
      <c r="A7" s="7" t="s">
        <v>6</v>
      </c>
      <c r="B7" s="194"/>
      <c r="C7" s="194"/>
      <c r="D7" s="194"/>
      <c r="E7" s="194"/>
      <c r="F7" s="290" t="s">
        <v>18</v>
      </c>
      <c r="G7" s="150"/>
      <c r="H7" s="291" t="s">
        <v>23</v>
      </c>
      <c r="I7" s="153"/>
    </row>
    <row r="8" spans="1:9" s="1" customFormat="1" ht="9.75" customHeight="1">
      <c r="A8" s="7" t="s">
        <v>7</v>
      </c>
      <c r="B8" s="194"/>
      <c r="C8" s="194"/>
      <c r="D8" s="194"/>
      <c r="E8" s="194"/>
      <c r="F8" s="10" t="s">
        <v>19</v>
      </c>
      <c r="G8" s="12" t="s">
        <v>21</v>
      </c>
      <c r="H8" s="14" t="s">
        <v>19</v>
      </c>
      <c r="I8" s="16" t="s">
        <v>21</v>
      </c>
    </row>
    <row r="9" spans="1:9" s="1" customFormat="1" ht="9.75" customHeight="1" thickBot="1">
      <c r="A9" s="8" t="s">
        <v>8</v>
      </c>
      <c r="B9" s="9" t="s">
        <v>10</v>
      </c>
      <c r="C9" s="9" t="s">
        <v>12</v>
      </c>
      <c r="D9" s="9" t="s">
        <v>14</v>
      </c>
      <c r="E9" s="9" t="s">
        <v>16</v>
      </c>
      <c r="F9" s="11" t="s">
        <v>20</v>
      </c>
      <c r="G9" s="13" t="s">
        <v>22</v>
      </c>
      <c r="H9" s="15" t="s">
        <v>24</v>
      </c>
      <c r="I9" s="17" t="s">
        <v>25</v>
      </c>
    </row>
    <row r="10" spans="1:9" s="19" customFormat="1" ht="11.25">
      <c r="A10" s="21"/>
      <c r="B10" s="20"/>
      <c r="C10" s="22" t="s">
        <v>26</v>
      </c>
      <c r="D10" s="20"/>
      <c r="E10" s="20"/>
      <c r="F10" s="23"/>
      <c r="G10" s="24"/>
      <c r="H10" s="25"/>
      <c r="I10" s="26"/>
    </row>
    <row r="11" spans="1:9" s="19" customFormat="1" ht="11.25">
      <c r="A11" s="29"/>
      <c r="B11" s="30" t="s">
        <v>27</v>
      </c>
      <c r="C11" s="31" t="s">
        <v>28</v>
      </c>
      <c r="D11" s="28"/>
      <c r="E11" s="28"/>
      <c r="F11" s="32"/>
      <c r="G11" s="33"/>
      <c r="H11" s="34"/>
      <c r="I11" s="35"/>
    </row>
    <row r="12" spans="1:9" s="1" customFormat="1" ht="29.25" customHeight="1">
      <c r="A12" s="36">
        <v>1</v>
      </c>
      <c r="B12" s="37" t="s">
        <v>29</v>
      </c>
      <c r="C12" s="38" t="s">
        <v>30</v>
      </c>
      <c r="D12" s="39" t="s">
        <v>31</v>
      </c>
      <c r="E12" s="40">
        <v>2.2500000000000004</v>
      </c>
      <c r="F12" s="140"/>
      <c r="G12" s="41">
        <f>E12*F12</f>
        <v>0</v>
      </c>
      <c r="H12" s="139"/>
      <c r="I12" s="43">
        <f>E12*H12</f>
        <v>0</v>
      </c>
    </row>
    <row r="13" spans="1:9" s="1" customFormat="1" ht="9.75" customHeight="1">
      <c r="A13" s="5"/>
      <c r="B13" s="46" t="s">
        <v>32</v>
      </c>
      <c r="C13" s="285" t="s">
        <v>33</v>
      </c>
      <c r="D13" s="286"/>
      <c r="E13" s="286"/>
      <c r="F13" s="286"/>
      <c r="G13" s="286"/>
      <c r="H13" s="286"/>
      <c r="I13" s="287"/>
    </row>
    <row r="14" spans="1:9" s="1" customFormat="1" ht="22.5" customHeight="1">
      <c r="A14" s="36">
        <f>A12+1</f>
        <v>2</v>
      </c>
      <c r="B14" s="37" t="s">
        <v>34</v>
      </c>
      <c r="C14" s="38" t="s">
        <v>35</v>
      </c>
      <c r="D14" s="39" t="s">
        <v>31</v>
      </c>
      <c r="E14" s="40">
        <v>2.2500000000000004</v>
      </c>
      <c r="F14" s="140"/>
      <c r="G14" s="41">
        <f>E14*F14</f>
        <v>0</v>
      </c>
      <c r="H14" s="139"/>
      <c r="I14" s="43">
        <f>E14*H14</f>
        <v>0</v>
      </c>
    </row>
    <row r="15" spans="1:9" s="1" customFormat="1" ht="9.75" customHeight="1">
      <c r="A15" s="5"/>
      <c r="B15" s="46" t="s">
        <v>32</v>
      </c>
      <c r="C15" s="285" t="s">
        <v>36</v>
      </c>
      <c r="D15" s="286"/>
      <c r="E15" s="286"/>
      <c r="F15" s="286"/>
      <c r="G15" s="286"/>
      <c r="H15" s="286"/>
      <c r="I15" s="287"/>
    </row>
    <row r="16" spans="1:9" s="1" customFormat="1" ht="20.25" customHeight="1">
      <c r="A16" s="36">
        <f>A14+1</f>
        <v>3</v>
      </c>
      <c r="B16" s="37" t="s">
        <v>37</v>
      </c>
      <c r="C16" s="38" t="s">
        <v>38</v>
      </c>
      <c r="D16" s="39" t="s">
        <v>31</v>
      </c>
      <c r="E16" s="40">
        <v>13</v>
      </c>
      <c r="F16" s="140"/>
      <c r="G16" s="41">
        <f>E16*F16</f>
        <v>0</v>
      </c>
      <c r="H16" s="139"/>
      <c r="I16" s="43">
        <f>E16*H16</f>
        <v>0</v>
      </c>
    </row>
    <row r="17" spans="1:9" s="1" customFormat="1" ht="9.75" customHeight="1">
      <c r="A17" s="5"/>
      <c r="B17" s="46" t="s">
        <v>32</v>
      </c>
      <c r="C17" s="285" t="s">
        <v>39</v>
      </c>
      <c r="D17" s="286"/>
      <c r="E17" s="286"/>
      <c r="F17" s="286"/>
      <c r="G17" s="286"/>
      <c r="H17" s="286"/>
      <c r="I17" s="287"/>
    </row>
    <row r="18" spans="1:9" s="1" customFormat="1" ht="23.25" customHeight="1">
      <c r="A18" s="36">
        <f>A16+1</f>
        <v>4</v>
      </c>
      <c r="B18" s="37" t="s">
        <v>40</v>
      </c>
      <c r="C18" s="38" t="s">
        <v>41</v>
      </c>
      <c r="D18" s="39" t="s">
        <v>31</v>
      </c>
      <c r="E18" s="40">
        <v>2.2500000000000004</v>
      </c>
      <c r="F18" s="140"/>
      <c r="G18" s="41">
        <f>E18*F18</f>
        <v>0</v>
      </c>
      <c r="H18" s="139"/>
      <c r="I18" s="43">
        <f>E18*H18</f>
        <v>0</v>
      </c>
    </row>
    <row r="19" spans="1:9" s="1" customFormat="1" ht="9.75" customHeight="1">
      <c r="A19" s="5"/>
      <c r="B19" s="46" t="s">
        <v>32</v>
      </c>
      <c r="C19" s="285" t="s">
        <v>36</v>
      </c>
      <c r="D19" s="286"/>
      <c r="E19" s="286"/>
      <c r="F19" s="286"/>
      <c r="G19" s="286"/>
      <c r="H19" s="286"/>
      <c r="I19" s="287"/>
    </row>
    <row r="20" spans="1:9" s="1" customFormat="1" ht="12.75" customHeight="1">
      <c r="A20" s="36">
        <f>A18+1</f>
        <v>5</v>
      </c>
      <c r="B20" s="37" t="s">
        <v>42</v>
      </c>
      <c r="C20" s="38" t="s">
        <v>43</v>
      </c>
      <c r="D20" s="39" t="s">
        <v>44</v>
      </c>
      <c r="E20" s="47">
        <v>82.555</v>
      </c>
      <c r="F20" s="140"/>
      <c r="G20" s="41">
        <f>E20*F20</f>
        <v>0</v>
      </c>
      <c r="H20" s="139"/>
      <c r="I20" s="43">
        <f>E20*H20</f>
        <v>0</v>
      </c>
    </row>
    <row r="21" spans="1:9" s="1" customFormat="1" ht="9.75" customHeight="1">
      <c r="A21" s="5"/>
      <c r="B21" s="46" t="s">
        <v>32</v>
      </c>
      <c r="C21" s="285" t="s">
        <v>45</v>
      </c>
      <c r="D21" s="286"/>
      <c r="E21" s="286"/>
      <c r="F21" s="286"/>
      <c r="G21" s="286"/>
      <c r="H21" s="286"/>
      <c r="I21" s="287"/>
    </row>
    <row r="22" spans="1:9" s="1" customFormat="1" ht="27" customHeight="1">
      <c r="A22" s="36">
        <f>A20+1</f>
        <v>6</v>
      </c>
      <c r="B22" s="37" t="s">
        <v>46</v>
      </c>
      <c r="C22" s="38" t="s">
        <v>47</v>
      </c>
      <c r="D22" s="39" t="s">
        <v>44</v>
      </c>
      <c r="E22" s="47">
        <v>82.555</v>
      </c>
      <c r="F22" s="140"/>
      <c r="G22" s="41">
        <f>E22*F22</f>
        <v>0</v>
      </c>
      <c r="H22" s="139"/>
      <c r="I22" s="43">
        <f>E22*H22</f>
        <v>0</v>
      </c>
    </row>
    <row r="23" spans="1:9" s="1" customFormat="1" ht="9.75" customHeight="1">
      <c r="A23" s="5"/>
      <c r="B23" s="46" t="s">
        <v>32</v>
      </c>
      <c r="C23" s="285" t="s">
        <v>45</v>
      </c>
      <c r="D23" s="286"/>
      <c r="E23" s="286"/>
      <c r="F23" s="286"/>
      <c r="G23" s="286"/>
      <c r="H23" s="286"/>
      <c r="I23" s="287"/>
    </row>
    <row r="24" spans="1:9" s="19" customFormat="1" ht="11.25">
      <c r="A24" s="56"/>
      <c r="B24" s="57">
        <v>1</v>
      </c>
      <c r="C24" s="58" t="s">
        <v>48</v>
      </c>
      <c r="D24" s="59"/>
      <c r="E24" s="59"/>
      <c r="F24" s="60"/>
      <c r="G24" s="61">
        <f>SUM(G12:G23)</f>
        <v>0</v>
      </c>
      <c r="H24" s="62"/>
      <c r="I24" s="63">
        <f>SUM(I12:I23)</f>
        <v>0</v>
      </c>
    </row>
    <row r="25" spans="1:9" s="19" customFormat="1" ht="11.25">
      <c r="A25" s="29"/>
      <c r="B25" s="30" t="s">
        <v>49</v>
      </c>
      <c r="C25" s="31" t="s">
        <v>50</v>
      </c>
      <c r="D25" s="28"/>
      <c r="E25" s="28"/>
      <c r="F25" s="32"/>
      <c r="G25" s="33"/>
      <c r="H25" s="34"/>
      <c r="I25" s="35"/>
    </row>
    <row r="26" spans="1:9" s="1" customFormat="1" ht="39" customHeight="1">
      <c r="A26" s="36">
        <f>A22+1</f>
        <v>7</v>
      </c>
      <c r="B26" s="37" t="s">
        <v>51</v>
      </c>
      <c r="C26" s="38" t="s">
        <v>52</v>
      </c>
      <c r="D26" s="39" t="s">
        <v>31</v>
      </c>
      <c r="E26" s="40">
        <v>2.2500000000000004</v>
      </c>
      <c r="F26" s="140"/>
      <c r="G26" s="41">
        <f>E26*F26</f>
        <v>0</v>
      </c>
      <c r="H26" s="139"/>
      <c r="I26" s="43">
        <f>E26*H26</f>
        <v>0</v>
      </c>
    </row>
    <row r="27" spans="1:9" s="1" customFormat="1" ht="9.75" customHeight="1">
      <c r="A27" s="5"/>
      <c r="B27" s="46" t="s">
        <v>32</v>
      </c>
      <c r="C27" s="285" t="s">
        <v>53</v>
      </c>
      <c r="D27" s="286"/>
      <c r="E27" s="286"/>
      <c r="F27" s="286"/>
      <c r="G27" s="286"/>
      <c r="H27" s="286"/>
      <c r="I27" s="287"/>
    </row>
    <row r="28" spans="1:9" s="1" customFormat="1" ht="24" customHeight="1">
      <c r="A28" s="36">
        <f>A26+1</f>
        <v>8</v>
      </c>
      <c r="B28" s="37" t="s">
        <v>54</v>
      </c>
      <c r="C28" s="38" t="s">
        <v>55</v>
      </c>
      <c r="D28" s="39" t="s">
        <v>31</v>
      </c>
      <c r="E28" s="40">
        <v>1.26</v>
      </c>
      <c r="F28" s="140"/>
      <c r="G28" s="41">
        <f>E28*F28</f>
        <v>0</v>
      </c>
      <c r="H28" s="139"/>
      <c r="I28" s="43">
        <f>E28*H28</f>
        <v>0</v>
      </c>
    </row>
    <row r="29" spans="1:9" s="1" customFormat="1" ht="9.75" customHeight="1">
      <c r="A29" s="5"/>
      <c r="B29" s="46" t="s">
        <v>32</v>
      </c>
      <c r="C29" s="285" t="s">
        <v>56</v>
      </c>
      <c r="D29" s="286"/>
      <c r="E29" s="286"/>
      <c r="F29" s="286"/>
      <c r="G29" s="286"/>
      <c r="H29" s="286"/>
      <c r="I29" s="287"/>
    </row>
    <row r="30" spans="1:9" s="19" customFormat="1" ht="11.25">
      <c r="A30" s="56"/>
      <c r="B30" s="57">
        <v>2</v>
      </c>
      <c r="C30" s="58" t="s">
        <v>57</v>
      </c>
      <c r="D30" s="59"/>
      <c r="E30" s="59"/>
      <c r="F30" s="60"/>
      <c r="G30" s="61">
        <f>SUM(G26:G29)</f>
        <v>0</v>
      </c>
      <c r="H30" s="62"/>
      <c r="I30" s="63">
        <f>SUM(I26:I29)</f>
        <v>0</v>
      </c>
    </row>
    <row r="31" spans="1:9" s="19" customFormat="1" ht="11.25">
      <c r="A31" s="29"/>
      <c r="B31" s="30" t="s">
        <v>58</v>
      </c>
      <c r="C31" s="31" t="s">
        <v>59</v>
      </c>
      <c r="D31" s="28"/>
      <c r="E31" s="28"/>
      <c r="F31" s="32"/>
      <c r="G31" s="33"/>
      <c r="H31" s="34"/>
      <c r="I31" s="35"/>
    </row>
    <row r="32" spans="1:9" s="1" customFormat="1" ht="24.75" customHeight="1">
      <c r="A32" s="36">
        <f>A28+1</f>
        <v>9</v>
      </c>
      <c r="B32" s="37" t="s">
        <v>60</v>
      </c>
      <c r="C32" s="38" t="s">
        <v>61</v>
      </c>
      <c r="D32" s="39" t="s">
        <v>44</v>
      </c>
      <c r="E32" s="47">
        <v>9.75</v>
      </c>
      <c r="F32" s="140"/>
      <c r="G32" s="41">
        <f>E32*F32</f>
        <v>0</v>
      </c>
      <c r="H32" s="139"/>
      <c r="I32" s="43">
        <f>E32*H32</f>
        <v>0</v>
      </c>
    </row>
    <row r="33" spans="1:9" s="1" customFormat="1" ht="9.75" customHeight="1">
      <c r="A33" s="5"/>
      <c r="B33" s="46" t="s">
        <v>32</v>
      </c>
      <c r="C33" s="285" t="s">
        <v>62</v>
      </c>
      <c r="D33" s="286"/>
      <c r="E33" s="286"/>
      <c r="F33" s="286"/>
      <c r="G33" s="286"/>
      <c r="H33" s="286"/>
      <c r="I33" s="287"/>
    </row>
    <row r="34" spans="1:9" s="1" customFormat="1" ht="64.5" customHeight="1">
      <c r="A34" s="36">
        <f>A32+1</f>
        <v>10</v>
      </c>
      <c r="B34" s="37" t="s">
        <v>63</v>
      </c>
      <c r="C34" s="38" t="s">
        <v>64</v>
      </c>
      <c r="D34" s="39" t="s">
        <v>31</v>
      </c>
      <c r="E34" s="40">
        <v>2.9400000000000004</v>
      </c>
      <c r="F34" s="140"/>
      <c r="G34" s="41">
        <f>E34*F34</f>
        <v>0</v>
      </c>
      <c r="H34" s="139"/>
      <c r="I34" s="43">
        <f>E34*H34</f>
        <v>0</v>
      </c>
    </row>
    <row r="35" spans="1:9" s="1" customFormat="1" ht="9.75" customHeight="1">
      <c r="A35" s="5"/>
      <c r="B35" s="46" t="s">
        <v>32</v>
      </c>
      <c r="C35" s="285" t="s">
        <v>65</v>
      </c>
      <c r="D35" s="286"/>
      <c r="E35" s="286"/>
      <c r="F35" s="286"/>
      <c r="G35" s="286"/>
      <c r="H35" s="286"/>
      <c r="I35" s="287"/>
    </row>
    <row r="36" spans="1:9" s="1" customFormat="1" ht="33" customHeight="1">
      <c r="A36" s="36">
        <f>A34+1</f>
        <v>11</v>
      </c>
      <c r="B36" s="37" t="s">
        <v>66</v>
      </c>
      <c r="C36" s="38" t="s">
        <v>67</v>
      </c>
      <c r="D36" s="39" t="s">
        <v>31</v>
      </c>
      <c r="E36" s="40">
        <v>18.72</v>
      </c>
      <c r="F36" s="140"/>
      <c r="G36" s="41">
        <f>E36*F36</f>
        <v>0</v>
      </c>
      <c r="H36" s="139"/>
      <c r="I36" s="43">
        <f>E36*H36</f>
        <v>0</v>
      </c>
    </row>
    <row r="37" spans="1:9" s="1" customFormat="1" ht="9.75" customHeight="1">
      <c r="A37" s="5"/>
      <c r="B37" s="46" t="s">
        <v>32</v>
      </c>
      <c r="C37" s="285" t="s">
        <v>68</v>
      </c>
      <c r="D37" s="286"/>
      <c r="E37" s="286"/>
      <c r="F37" s="286"/>
      <c r="G37" s="286"/>
      <c r="H37" s="286"/>
      <c r="I37" s="287"/>
    </row>
    <row r="38" spans="1:9" s="19" customFormat="1" ht="11.25">
      <c r="A38" s="56"/>
      <c r="B38" s="57">
        <v>3</v>
      </c>
      <c r="C38" s="58" t="s">
        <v>69</v>
      </c>
      <c r="D38" s="59"/>
      <c r="E38" s="59"/>
      <c r="F38" s="60"/>
      <c r="G38" s="61">
        <f>SUM(G32:G37)</f>
        <v>0</v>
      </c>
      <c r="H38" s="62"/>
      <c r="I38" s="63">
        <f>SUM(I32:I37)</f>
        <v>0</v>
      </c>
    </row>
    <row r="39" spans="1:9" s="19" customFormat="1" ht="11.25">
      <c r="A39" s="29"/>
      <c r="B39" s="30" t="s">
        <v>70</v>
      </c>
      <c r="C39" s="31" t="s">
        <v>71</v>
      </c>
      <c r="D39" s="28"/>
      <c r="E39" s="28"/>
      <c r="F39" s="32"/>
      <c r="G39" s="33"/>
      <c r="H39" s="34"/>
      <c r="I39" s="35"/>
    </row>
    <row r="40" spans="1:9" s="1" customFormat="1" ht="42" customHeight="1">
      <c r="A40" s="36">
        <f>A36+1</f>
        <v>12</v>
      </c>
      <c r="B40" s="37" t="s">
        <v>72</v>
      </c>
      <c r="C40" s="38" t="s">
        <v>73</v>
      </c>
      <c r="D40" s="39" t="s">
        <v>44</v>
      </c>
      <c r="E40" s="47">
        <v>11.565750000000001</v>
      </c>
      <c r="F40" s="140"/>
      <c r="G40" s="41">
        <f>E40*F40</f>
        <v>0</v>
      </c>
      <c r="H40" s="139"/>
      <c r="I40" s="43">
        <f>E40*H40</f>
        <v>0</v>
      </c>
    </row>
    <row r="41" spans="1:9" s="1" customFormat="1" ht="9.75" customHeight="1">
      <c r="A41" s="5"/>
      <c r="B41" s="46" t="s">
        <v>32</v>
      </c>
      <c r="C41" s="285" t="s">
        <v>74</v>
      </c>
      <c r="D41" s="286"/>
      <c r="E41" s="286"/>
      <c r="F41" s="286"/>
      <c r="G41" s="286"/>
      <c r="H41" s="286"/>
      <c r="I41" s="287"/>
    </row>
    <row r="42" spans="1:9" s="1" customFormat="1" ht="45.75" customHeight="1">
      <c r="A42" s="36">
        <f>A40+1</f>
        <v>13</v>
      </c>
      <c r="B42" s="37" t="s">
        <v>75</v>
      </c>
      <c r="C42" s="38" t="s">
        <v>76</v>
      </c>
      <c r="D42" s="39" t="s">
        <v>31</v>
      </c>
      <c r="E42" s="40">
        <v>3.7380000000000004</v>
      </c>
      <c r="F42" s="140"/>
      <c r="G42" s="41">
        <f>E42*F42</f>
        <v>0</v>
      </c>
      <c r="H42" s="139"/>
      <c r="I42" s="43">
        <f>E42*H42</f>
        <v>0</v>
      </c>
    </row>
    <row r="43" spans="1:9" s="1" customFormat="1" ht="9.75" customHeight="1">
      <c r="A43" s="5"/>
      <c r="B43" s="46" t="s">
        <v>32</v>
      </c>
      <c r="C43" s="285" t="s">
        <v>77</v>
      </c>
      <c r="D43" s="286"/>
      <c r="E43" s="286"/>
      <c r="F43" s="286"/>
      <c r="G43" s="286"/>
      <c r="H43" s="286"/>
      <c r="I43" s="287"/>
    </row>
    <row r="44" spans="1:9" s="1" customFormat="1" ht="17.25" customHeight="1">
      <c r="A44" s="36">
        <f>A42+1</f>
        <v>14</v>
      </c>
      <c r="B44" s="37" t="s">
        <v>78</v>
      </c>
      <c r="C44" s="38" t="s">
        <v>329</v>
      </c>
      <c r="D44" s="39" t="s">
        <v>44</v>
      </c>
      <c r="E44" s="47">
        <v>11.57</v>
      </c>
      <c r="F44" s="140"/>
      <c r="G44" s="41">
        <f>E44*F44</f>
        <v>0</v>
      </c>
      <c r="H44" s="139"/>
      <c r="I44" s="43">
        <f>E44*H44</f>
        <v>0</v>
      </c>
    </row>
    <row r="45" spans="1:9" s="1" customFormat="1" ht="15.75" customHeight="1">
      <c r="A45" s="5"/>
      <c r="B45" s="46" t="s">
        <v>32</v>
      </c>
      <c r="C45" s="285"/>
      <c r="D45" s="286"/>
      <c r="E45" s="286"/>
      <c r="F45" s="286"/>
      <c r="G45" s="286"/>
      <c r="H45" s="286"/>
      <c r="I45" s="287"/>
    </row>
    <row r="46" spans="1:9" s="19" customFormat="1" ht="23.25" customHeight="1">
      <c r="A46" s="56"/>
      <c r="B46" s="57">
        <v>4</v>
      </c>
      <c r="C46" s="58" t="s">
        <v>79</v>
      </c>
      <c r="D46" s="59"/>
      <c r="E46" s="59"/>
      <c r="F46" s="60"/>
      <c r="G46" s="61">
        <f>SUM(G40:G45)</f>
        <v>0</v>
      </c>
      <c r="H46" s="62"/>
      <c r="I46" s="63">
        <f>SUM(I40:I45)</f>
        <v>0</v>
      </c>
    </row>
    <row r="47" spans="1:9" s="19" customFormat="1" ht="11.25">
      <c r="A47" s="29"/>
      <c r="B47" s="30" t="s">
        <v>80</v>
      </c>
      <c r="C47" s="31" t="s">
        <v>81</v>
      </c>
      <c r="D47" s="28"/>
      <c r="E47" s="28"/>
      <c r="F47" s="32"/>
      <c r="G47" s="33"/>
      <c r="H47" s="34"/>
      <c r="I47" s="35"/>
    </row>
    <row r="48" spans="1:9" s="1" customFormat="1" ht="48.75" customHeight="1">
      <c r="A48" s="36">
        <f>A44+1</f>
        <v>15</v>
      </c>
      <c r="B48" s="37" t="s">
        <v>82</v>
      </c>
      <c r="C48" s="38" t="s">
        <v>327</v>
      </c>
      <c r="D48" s="39" t="s">
        <v>44</v>
      </c>
      <c r="E48" s="47">
        <v>22.265</v>
      </c>
      <c r="F48" s="140"/>
      <c r="G48" s="41">
        <f>E48*F48</f>
        <v>0</v>
      </c>
      <c r="H48" s="139"/>
      <c r="I48" s="43">
        <f>E48*H48</f>
        <v>0</v>
      </c>
    </row>
    <row r="49" spans="1:9" s="1" customFormat="1" ht="9.75" customHeight="1">
      <c r="A49" s="5"/>
      <c r="B49" s="46" t="s">
        <v>32</v>
      </c>
      <c r="C49" s="285" t="s">
        <v>83</v>
      </c>
      <c r="D49" s="286"/>
      <c r="E49" s="286"/>
      <c r="F49" s="286"/>
      <c r="G49" s="286"/>
      <c r="H49" s="286"/>
      <c r="I49" s="287"/>
    </row>
    <row r="50" spans="1:9" s="1" customFormat="1" ht="33.75" customHeight="1">
      <c r="A50" s="36">
        <f>A48+1</f>
        <v>16</v>
      </c>
      <c r="B50" s="37" t="s">
        <v>84</v>
      </c>
      <c r="C50" s="38" t="s">
        <v>85</v>
      </c>
      <c r="D50" s="39" t="s">
        <v>86</v>
      </c>
      <c r="E50" s="64">
        <v>4</v>
      </c>
      <c r="F50" s="140"/>
      <c r="G50" s="41">
        <f>E50*F50</f>
        <v>0</v>
      </c>
      <c r="H50" s="139"/>
      <c r="I50" s="43">
        <f>E50*H50</f>
        <v>0</v>
      </c>
    </row>
    <row r="51" spans="1:9" s="1" customFormat="1" ht="36.75" customHeight="1">
      <c r="A51" s="36">
        <f>A50+1</f>
        <v>17</v>
      </c>
      <c r="B51" s="37" t="s">
        <v>87</v>
      </c>
      <c r="C51" s="38" t="s">
        <v>88</v>
      </c>
      <c r="D51" s="39" t="s">
        <v>44</v>
      </c>
      <c r="E51" s="47">
        <v>22.265</v>
      </c>
      <c r="F51" s="140"/>
      <c r="G51" s="41">
        <f>E51*F51</f>
        <v>0</v>
      </c>
      <c r="H51" s="139"/>
      <c r="I51" s="43">
        <f>E51*H51</f>
        <v>0</v>
      </c>
    </row>
    <row r="52" spans="1:9" s="1" customFormat="1" ht="9.75" customHeight="1">
      <c r="A52" s="5"/>
      <c r="B52" s="46" t="s">
        <v>32</v>
      </c>
      <c r="C52" s="285" t="s">
        <v>83</v>
      </c>
      <c r="D52" s="286"/>
      <c r="E52" s="286"/>
      <c r="F52" s="286"/>
      <c r="G52" s="286"/>
      <c r="H52" s="286"/>
      <c r="I52" s="287"/>
    </row>
    <row r="53" spans="1:9" s="1" customFormat="1" ht="44.25" customHeight="1">
      <c r="A53" s="36">
        <f>A51+1</f>
        <v>18</v>
      </c>
      <c r="B53" s="37" t="s">
        <v>89</v>
      </c>
      <c r="C53" s="38" t="s">
        <v>90</v>
      </c>
      <c r="D53" s="39" t="s">
        <v>44</v>
      </c>
      <c r="E53" s="47">
        <v>115.624</v>
      </c>
      <c r="F53" s="140"/>
      <c r="G53" s="41">
        <f>E53*F53</f>
        <v>0</v>
      </c>
      <c r="H53" s="139"/>
      <c r="I53" s="43">
        <f>E53*H53</f>
        <v>0</v>
      </c>
    </row>
    <row r="54" spans="1:9" s="1" customFormat="1" ht="9.75" customHeight="1">
      <c r="A54" s="5"/>
      <c r="B54" s="46" t="s">
        <v>32</v>
      </c>
      <c r="C54" s="285" t="s">
        <v>91</v>
      </c>
      <c r="D54" s="286"/>
      <c r="E54" s="286"/>
      <c r="F54" s="286"/>
      <c r="G54" s="286"/>
      <c r="H54" s="286"/>
      <c r="I54" s="287"/>
    </row>
    <row r="55" spans="1:9" s="1" customFormat="1" ht="27" customHeight="1">
      <c r="A55" s="36">
        <f>A53+1</f>
        <v>19</v>
      </c>
      <c r="B55" s="37" t="s">
        <v>89</v>
      </c>
      <c r="C55" s="38" t="s">
        <v>92</v>
      </c>
      <c r="D55" s="39" t="s">
        <v>44</v>
      </c>
      <c r="E55" s="47">
        <v>28.980000000000004</v>
      </c>
      <c r="F55" s="140"/>
      <c r="G55" s="41">
        <f>E55*F55</f>
        <v>0</v>
      </c>
      <c r="H55" s="139"/>
      <c r="I55" s="43">
        <f>E55*H55</f>
        <v>0</v>
      </c>
    </row>
    <row r="56" spans="1:9" s="1" customFormat="1" ht="9.75" customHeight="1">
      <c r="A56" s="5"/>
      <c r="B56" s="46" t="s">
        <v>32</v>
      </c>
      <c r="C56" s="285" t="s">
        <v>93</v>
      </c>
      <c r="D56" s="286"/>
      <c r="E56" s="286"/>
      <c r="F56" s="286"/>
      <c r="G56" s="286"/>
      <c r="H56" s="286"/>
      <c r="I56" s="287"/>
    </row>
    <row r="57" spans="1:9" s="1" customFormat="1" ht="26.25" customHeight="1">
      <c r="A57" s="36">
        <f>A55+1</f>
        <v>20</v>
      </c>
      <c r="B57" s="37" t="s">
        <v>94</v>
      </c>
      <c r="C57" s="38" t="s">
        <v>95</v>
      </c>
      <c r="D57" s="39" t="s">
        <v>44</v>
      </c>
      <c r="E57" s="47">
        <v>187.915</v>
      </c>
      <c r="F57" s="140"/>
      <c r="G57" s="41">
        <f>E57*F57</f>
        <v>0</v>
      </c>
      <c r="H57" s="139"/>
      <c r="I57" s="43">
        <f>E57*H57</f>
        <v>0</v>
      </c>
    </row>
    <row r="58" spans="1:9" s="1" customFormat="1" ht="9.75" customHeight="1">
      <c r="A58" s="5"/>
      <c r="B58" s="46" t="s">
        <v>32</v>
      </c>
      <c r="C58" s="285" t="s">
        <v>96</v>
      </c>
      <c r="D58" s="286"/>
      <c r="E58" s="286"/>
      <c r="F58" s="286"/>
      <c r="G58" s="286"/>
      <c r="H58" s="286"/>
      <c r="I58" s="287"/>
    </row>
    <row r="59" spans="1:9" s="19" customFormat="1" ht="11.25">
      <c r="A59" s="56"/>
      <c r="B59" s="57">
        <v>62</v>
      </c>
      <c r="C59" s="58" t="s">
        <v>97</v>
      </c>
      <c r="D59" s="59"/>
      <c r="E59" s="59"/>
      <c r="F59" s="60"/>
      <c r="G59" s="61">
        <f>SUM(G48:G58)</f>
        <v>0</v>
      </c>
      <c r="H59" s="62"/>
      <c r="I59" s="63">
        <f>SUM(I48:I58)</f>
        <v>0</v>
      </c>
    </row>
    <row r="60" spans="1:9" s="19" customFormat="1" ht="11.25">
      <c r="A60" s="29"/>
      <c r="B60" s="30" t="s">
        <v>98</v>
      </c>
      <c r="C60" s="31" t="s">
        <v>99</v>
      </c>
      <c r="D60" s="28"/>
      <c r="E60" s="28"/>
      <c r="F60" s="32"/>
      <c r="G60" s="33"/>
      <c r="H60" s="34"/>
      <c r="I60" s="35"/>
    </row>
    <row r="61" spans="1:9" s="1" customFormat="1" ht="28.5" customHeight="1">
      <c r="A61" s="36">
        <f>A57+1</f>
        <v>21</v>
      </c>
      <c r="B61" s="37" t="s">
        <v>100</v>
      </c>
      <c r="C61" s="38" t="s">
        <v>101</v>
      </c>
      <c r="D61" s="39" t="s">
        <v>44</v>
      </c>
      <c r="E61" s="47">
        <v>70</v>
      </c>
      <c r="F61" s="140"/>
      <c r="G61" s="41">
        <f>E61*F61</f>
        <v>0</v>
      </c>
      <c r="H61" s="139"/>
      <c r="I61" s="43">
        <f>E61*H61</f>
        <v>0</v>
      </c>
    </row>
    <row r="62" spans="1:9" s="1" customFormat="1" ht="9.75" customHeight="1">
      <c r="A62" s="5"/>
      <c r="B62" s="46" t="s">
        <v>32</v>
      </c>
      <c r="C62" s="285" t="s">
        <v>102</v>
      </c>
      <c r="D62" s="286"/>
      <c r="E62" s="286"/>
      <c r="F62" s="286"/>
      <c r="G62" s="286"/>
      <c r="H62" s="286"/>
      <c r="I62" s="287"/>
    </row>
    <row r="63" spans="1:9" s="19" customFormat="1" ht="12" thickBot="1">
      <c r="A63" s="48"/>
      <c r="B63" s="50">
        <v>94</v>
      </c>
      <c r="C63" s="51" t="s">
        <v>103</v>
      </c>
      <c r="D63" s="49"/>
      <c r="E63" s="49"/>
      <c r="F63" s="52"/>
      <c r="G63" s="54">
        <f>SUM(G61:G62)</f>
        <v>0</v>
      </c>
      <c r="H63" s="53"/>
      <c r="I63" s="55">
        <f>SUM(I61:I62)</f>
        <v>0</v>
      </c>
    </row>
    <row r="64" spans="1:9" ht="13.5" thickBot="1">
      <c r="A64" s="65"/>
      <c r="B64" s="65"/>
      <c r="C64" s="65"/>
      <c r="D64" s="65"/>
      <c r="E64" s="65"/>
      <c r="F64" s="65"/>
      <c r="G64" s="65"/>
      <c r="H64" s="65"/>
      <c r="I64" s="65"/>
    </row>
    <row r="65" spans="1:9" s="1" customFormat="1" ht="9.75" customHeight="1">
      <c r="A65" s="6" t="s">
        <v>5</v>
      </c>
      <c r="B65" s="288" t="s">
        <v>9</v>
      </c>
      <c r="C65" s="288" t="s">
        <v>11</v>
      </c>
      <c r="D65" s="288" t="s">
        <v>13</v>
      </c>
      <c r="E65" s="288" t="s">
        <v>15</v>
      </c>
      <c r="F65" s="289" t="s">
        <v>17</v>
      </c>
      <c r="G65" s="168"/>
      <c r="H65" s="168"/>
      <c r="I65" s="230"/>
    </row>
    <row r="66" spans="1:9" s="1" customFormat="1" ht="9.75" customHeight="1">
      <c r="A66" s="7" t="s">
        <v>6</v>
      </c>
      <c r="B66" s="194"/>
      <c r="C66" s="194"/>
      <c r="D66" s="194"/>
      <c r="E66" s="194"/>
      <c r="F66" s="290" t="s">
        <v>18</v>
      </c>
      <c r="G66" s="150"/>
      <c r="H66" s="291" t="s">
        <v>23</v>
      </c>
      <c r="I66" s="153"/>
    </row>
    <row r="67" spans="1:9" s="1" customFormat="1" ht="9.75" customHeight="1">
      <c r="A67" s="7" t="s">
        <v>7</v>
      </c>
      <c r="B67" s="194"/>
      <c r="C67" s="194"/>
      <c r="D67" s="194"/>
      <c r="E67" s="194"/>
      <c r="F67" s="10" t="s">
        <v>19</v>
      </c>
      <c r="G67" s="12" t="s">
        <v>21</v>
      </c>
      <c r="H67" s="14" t="s">
        <v>19</v>
      </c>
      <c r="I67" s="16" t="s">
        <v>21</v>
      </c>
    </row>
    <row r="68" spans="1:9" s="1" customFormat="1" ht="9.75" customHeight="1" thickBot="1">
      <c r="A68" s="8" t="s">
        <v>8</v>
      </c>
      <c r="B68" s="9" t="s">
        <v>10</v>
      </c>
      <c r="C68" s="9" t="s">
        <v>12</v>
      </c>
      <c r="D68" s="9" t="s">
        <v>14</v>
      </c>
      <c r="E68" s="9" t="s">
        <v>16</v>
      </c>
      <c r="F68" s="11" t="s">
        <v>20</v>
      </c>
      <c r="G68" s="13" t="s">
        <v>22</v>
      </c>
      <c r="H68" s="15" t="s">
        <v>24</v>
      </c>
      <c r="I68" s="17" t="s">
        <v>25</v>
      </c>
    </row>
    <row r="69" spans="1:9" s="19" customFormat="1" ht="11.25">
      <c r="A69" s="21"/>
      <c r="B69" s="20"/>
      <c r="C69" s="22" t="s">
        <v>104</v>
      </c>
      <c r="D69" s="20"/>
      <c r="E69" s="20"/>
      <c r="F69" s="23"/>
      <c r="G69" s="24"/>
      <c r="H69" s="25"/>
      <c r="I69" s="26"/>
    </row>
    <row r="70" spans="1:9" s="19" customFormat="1" ht="11.25">
      <c r="A70" s="29"/>
      <c r="B70" s="30" t="s">
        <v>105</v>
      </c>
      <c r="C70" s="31" t="s">
        <v>106</v>
      </c>
      <c r="D70" s="28"/>
      <c r="E70" s="28"/>
      <c r="F70" s="32"/>
      <c r="G70" s="33"/>
      <c r="H70" s="34"/>
      <c r="I70" s="35"/>
    </row>
    <row r="71" spans="1:9" s="1" customFormat="1" ht="24.75" customHeight="1">
      <c r="A71" s="36">
        <f>A61+1</f>
        <v>22</v>
      </c>
      <c r="B71" s="37" t="s">
        <v>107</v>
      </c>
      <c r="C71" s="38" t="s">
        <v>108</v>
      </c>
      <c r="D71" s="39" t="s">
        <v>109</v>
      </c>
      <c r="E71" s="42">
        <v>19.8</v>
      </c>
      <c r="F71" s="140"/>
      <c r="G71" s="41">
        <f>E71*F71</f>
        <v>0</v>
      </c>
      <c r="H71" s="139"/>
      <c r="I71" s="43">
        <f>E71*H71</f>
        <v>0</v>
      </c>
    </row>
    <row r="72" spans="1:9" s="1" customFormat="1" ht="9.75" customHeight="1">
      <c r="A72" s="5"/>
      <c r="B72" s="46" t="s">
        <v>32</v>
      </c>
      <c r="C72" s="285" t="s">
        <v>110</v>
      </c>
      <c r="D72" s="286"/>
      <c r="E72" s="286"/>
      <c r="F72" s="286"/>
      <c r="G72" s="286"/>
      <c r="H72" s="286"/>
      <c r="I72" s="287"/>
    </row>
    <row r="73" spans="1:9" s="19" customFormat="1" ht="12" thickBot="1">
      <c r="A73" s="48"/>
      <c r="B73" s="50">
        <v>764</v>
      </c>
      <c r="C73" s="51" t="s">
        <v>111</v>
      </c>
      <c r="D73" s="49"/>
      <c r="E73" s="49"/>
      <c r="F73" s="52"/>
      <c r="G73" s="54">
        <f>SUM(G71:G72)</f>
        <v>0</v>
      </c>
      <c r="H73" s="53"/>
      <c r="I73" s="55">
        <f>SUM(I71:I72)</f>
        <v>0</v>
      </c>
    </row>
    <row r="74" spans="1:9" ht="13.5" thickBot="1">
      <c r="A74" s="65"/>
      <c r="B74" s="65"/>
      <c r="C74" s="65"/>
      <c r="D74" s="65"/>
      <c r="E74" s="65"/>
      <c r="F74" s="65"/>
      <c r="G74" s="65"/>
      <c r="H74" s="65"/>
      <c r="I74" s="65"/>
    </row>
    <row r="75" spans="1:9" s="19" customFormat="1" ht="13.5" thickBot="1">
      <c r="A75" s="68"/>
      <c r="B75" s="69"/>
      <c r="C75" s="71" t="s">
        <v>112</v>
      </c>
      <c r="D75" s="70"/>
      <c r="E75" s="70"/>
      <c r="F75" s="70"/>
      <c r="G75" s="70"/>
      <c r="H75" s="292">
        <f>'KRYCÍ LIST #3'!E20</f>
        <v>0</v>
      </c>
      <c r="I75" s="146"/>
    </row>
  </sheetData>
  <sheetProtection password="CF7A" sheet="1" objects="1" scenarios="1"/>
  <mergeCells count="41">
    <mergeCell ref="C72:I72"/>
    <mergeCell ref="H75:I75"/>
    <mergeCell ref="C54:I54"/>
    <mergeCell ref="C56:I56"/>
    <mergeCell ref="C58:I58"/>
    <mergeCell ref="C62:I62"/>
    <mergeCell ref="B65:B67"/>
    <mergeCell ref="C65:C67"/>
    <mergeCell ref="D65:D67"/>
    <mergeCell ref="E65:E67"/>
    <mergeCell ref="F65:I65"/>
    <mergeCell ref="F66:G66"/>
    <mergeCell ref="H66:I66"/>
    <mergeCell ref="C52:I52"/>
    <mergeCell ref="C21:I21"/>
    <mergeCell ref="C23:I23"/>
    <mergeCell ref="C27:I27"/>
    <mergeCell ref="C29:I29"/>
    <mergeCell ref="C33:I33"/>
    <mergeCell ref="C35:I35"/>
    <mergeCell ref="C37:I37"/>
    <mergeCell ref="C41:I41"/>
    <mergeCell ref="C43:I43"/>
    <mergeCell ref="C45:I45"/>
    <mergeCell ref="C49:I49"/>
    <mergeCell ref="C19:I19"/>
    <mergeCell ref="A1:G1"/>
    <mergeCell ref="H1:I1"/>
    <mergeCell ref="A2:G2"/>
    <mergeCell ref="H2:I2"/>
    <mergeCell ref="A4:I4"/>
    <mergeCell ref="B6:B8"/>
    <mergeCell ref="C6:C8"/>
    <mergeCell ref="D6:D8"/>
    <mergeCell ref="E6:E8"/>
    <mergeCell ref="F6:I6"/>
    <mergeCell ref="F7:G7"/>
    <mergeCell ref="H7:I7"/>
    <mergeCell ref="C13:I13"/>
    <mergeCell ref="C15:I15"/>
    <mergeCell ref="C17:I17"/>
  </mergeCells>
  <printOptions horizontalCentered="1"/>
  <pageMargins left="0.3937007874015748" right="0.3937007874015748" top="0.5905511811023623" bottom="0.5905511811023623" header="0.3" footer="0.3"/>
  <pageSetup horizontalDpi="600" verticalDpi="600" orientation="landscape" paperSize="9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 topLeftCell="A17">
      <selection activeCell="D42" sqref="D42:G50"/>
    </sheetView>
  </sheetViews>
  <sheetFormatPr defaultColWidth="9.140625" defaultRowHeight="12.75"/>
  <cols>
    <col min="1" max="1" width="17.00390625" style="0" customWidth="1"/>
    <col min="2" max="2" width="24.421875" style="0" customWidth="1"/>
    <col min="3" max="3" width="2.57421875" style="0" customWidth="1"/>
    <col min="4" max="4" width="14.7109375" style="0" customWidth="1"/>
    <col min="5" max="5" width="7.28125" style="0" customWidth="1"/>
    <col min="6" max="6" width="15.8515625" style="0" customWidth="1"/>
    <col min="7" max="7" width="3.57421875" style="0" customWidth="1"/>
  </cols>
  <sheetData>
    <row r="1" spans="1:7" s="3" customFormat="1" ht="28.5" customHeight="1" thickBot="1">
      <c r="A1" s="154" t="s">
        <v>307</v>
      </c>
      <c r="B1" s="155"/>
      <c r="C1" s="155"/>
      <c r="D1" s="155"/>
      <c r="E1" s="155"/>
      <c r="F1" s="155"/>
      <c r="G1" s="155"/>
    </row>
    <row r="2" spans="1:7" s="3" customFormat="1" ht="12.95" customHeight="1">
      <c r="A2" s="116" t="s">
        <v>294</v>
      </c>
      <c r="B2" s="156" t="s">
        <v>295</v>
      </c>
      <c r="C2" s="157"/>
      <c r="D2" s="158"/>
      <c r="E2" s="156" t="s">
        <v>296</v>
      </c>
      <c r="F2" s="157"/>
      <c r="G2" s="159"/>
    </row>
    <row r="3" spans="1:7" s="3" customFormat="1" ht="12.95" customHeight="1">
      <c r="A3" s="118" t="s">
        <v>135</v>
      </c>
      <c r="B3" s="160" t="s">
        <v>141</v>
      </c>
      <c r="C3" s="161"/>
      <c r="D3" s="162"/>
      <c r="E3" s="163" t="s">
        <v>297</v>
      </c>
      <c r="F3" s="161"/>
      <c r="G3" s="164"/>
    </row>
    <row r="4" spans="1:7" s="3" customFormat="1" ht="12.95" customHeight="1">
      <c r="A4" s="149" t="s">
        <v>308</v>
      </c>
      <c r="B4" s="150"/>
      <c r="C4" s="150"/>
      <c r="D4" s="150"/>
      <c r="E4" s="150"/>
      <c r="F4" s="150"/>
      <c r="G4" s="153"/>
    </row>
    <row r="5" spans="1:7" s="3" customFormat="1" ht="12.95" customHeight="1">
      <c r="A5" s="165" t="s">
        <v>299</v>
      </c>
      <c r="B5" s="161"/>
      <c r="C5" s="161"/>
      <c r="D5" s="161"/>
      <c r="E5" s="161"/>
      <c r="F5" s="161"/>
      <c r="G5" s="164"/>
    </row>
    <row r="6" spans="1:7" s="3" customFormat="1" ht="12.95" customHeight="1">
      <c r="A6" s="149" t="s">
        <v>309</v>
      </c>
      <c r="B6" s="150"/>
      <c r="C6" s="150"/>
      <c r="D6" s="151"/>
      <c r="E6" s="121" t="s">
        <v>310</v>
      </c>
      <c r="F6" s="152" t="s">
        <v>311</v>
      </c>
      <c r="G6" s="153"/>
    </row>
    <row r="7" spans="1:7" s="3" customFormat="1" ht="12.95" customHeight="1">
      <c r="A7" s="165" t="s">
        <v>146</v>
      </c>
      <c r="B7" s="161"/>
      <c r="C7" s="161"/>
      <c r="D7" s="162"/>
      <c r="E7" s="110" t="s">
        <v>312</v>
      </c>
      <c r="F7" s="166" t="s">
        <v>313</v>
      </c>
      <c r="G7" s="164"/>
    </row>
    <row r="8" spans="1:7" s="3" customFormat="1" ht="12.95" customHeight="1">
      <c r="A8" s="149" t="s">
        <v>314</v>
      </c>
      <c r="B8" s="150"/>
      <c r="C8" s="150"/>
      <c r="D8" s="151"/>
      <c r="E8" s="121" t="s">
        <v>310</v>
      </c>
      <c r="F8" s="152">
        <v>81531</v>
      </c>
      <c r="G8" s="153"/>
    </row>
    <row r="9" spans="1:7" s="3" customFormat="1" ht="12.95" customHeight="1">
      <c r="A9" s="165" t="s">
        <v>147</v>
      </c>
      <c r="B9" s="161"/>
      <c r="C9" s="161"/>
      <c r="D9" s="162"/>
      <c r="E9" s="110" t="s">
        <v>312</v>
      </c>
      <c r="F9" s="166" t="s">
        <v>315</v>
      </c>
      <c r="G9" s="164"/>
    </row>
    <row r="10" spans="1:7" s="3" customFormat="1" ht="12.95" customHeight="1">
      <c r="A10" s="149" t="s">
        <v>316</v>
      </c>
      <c r="B10" s="150"/>
      <c r="C10" s="150"/>
      <c r="D10" s="151"/>
      <c r="E10" s="121" t="s">
        <v>310</v>
      </c>
      <c r="F10" s="152"/>
      <c r="G10" s="153"/>
    </row>
    <row r="11" spans="1:7" s="3" customFormat="1" ht="12.95" customHeight="1">
      <c r="A11" s="165" t="s">
        <v>135</v>
      </c>
      <c r="B11" s="161"/>
      <c r="C11" s="161"/>
      <c r="D11" s="162"/>
      <c r="E11" s="110" t="s">
        <v>312</v>
      </c>
      <c r="F11" s="166"/>
      <c r="G11" s="164"/>
    </row>
    <row r="12" spans="1:7" s="3" customFormat="1" ht="12.95" customHeight="1">
      <c r="A12" s="149" t="s">
        <v>317</v>
      </c>
      <c r="B12" s="150"/>
      <c r="C12" s="150"/>
      <c r="D12" s="151"/>
      <c r="E12" s="121" t="s">
        <v>310</v>
      </c>
      <c r="F12" s="152"/>
      <c r="G12" s="153"/>
    </row>
    <row r="13" spans="1:7" s="3" customFormat="1" ht="12.95" customHeight="1" thickBot="1">
      <c r="A13" s="171" t="s">
        <v>135</v>
      </c>
      <c r="B13" s="172"/>
      <c r="C13" s="172"/>
      <c r="D13" s="173"/>
      <c r="E13" s="110" t="s">
        <v>312</v>
      </c>
      <c r="F13" s="174"/>
      <c r="G13" s="175"/>
    </row>
    <row r="14" spans="1:7" s="3" customFormat="1" ht="28.5" customHeight="1" thickBot="1">
      <c r="A14" s="176" t="s">
        <v>152</v>
      </c>
      <c r="B14" s="145"/>
      <c r="C14" s="145"/>
      <c r="D14" s="145"/>
      <c r="E14" s="145"/>
      <c r="F14" s="145"/>
      <c r="G14" s="146"/>
    </row>
    <row r="15" spans="1:7" s="3" customFormat="1" ht="12.95" customHeight="1">
      <c r="A15" s="167" t="s">
        <v>153</v>
      </c>
      <c r="B15" s="168"/>
      <c r="C15" s="168"/>
      <c r="D15" s="169"/>
      <c r="E15" s="170">
        <f>'KRYCÍ LIST #1'!E20+'KRYCÍ LIST #2'!E20+'KRYCÍ LIST #3'!E20</f>
        <v>0</v>
      </c>
      <c r="F15" s="168"/>
      <c r="G15" s="134" t="s">
        <v>194</v>
      </c>
    </row>
    <row r="16" spans="1:7" s="3" customFormat="1" ht="12.95" customHeight="1">
      <c r="A16" s="180" t="s">
        <v>318</v>
      </c>
      <c r="B16" s="178"/>
      <c r="C16" s="178"/>
      <c r="D16" s="181"/>
      <c r="E16" s="182">
        <f>SUM('KRYCÍ LIST #1'!E21:'KRYCÍ LIST #1'!E23)+SUM('KRYCÍ LIST #2'!E21:'KRYCÍ LIST #2'!E23)+SUM('KRYCÍ LIST #3'!E21:'KRYCÍ LIST #3'!E23)</f>
        <v>0</v>
      </c>
      <c r="F16" s="178"/>
      <c r="G16" s="135" t="s">
        <v>194</v>
      </c>
    </row>
    <row r="17" spans="1:7" s="3" customFormat="1" ht="12.95" customHeight="1">
      <c r="A17" s="180" t="s">
        <v>154</v>
      </c>
      <c r="B17" s="178"/>
      <c r="C17" s="178"/>
      <c r="D17" s="181"/>
      <c r="E17" s="182">
        <f>'KRYCÍ LIST #1'!E25+'KRYCÍ LIST #2'!E25+'KRYCÍ LIST #3'!E25</f>
        <v>0</v>
      </c>
      <c r="F17" s="178"/>
      <c r="G17" s="135" t="s">
        <v>194</v>
      </c>
    </row>
    <row r="18" spans="1:7" s="3" customFormat="1" ht="12.95" customHeight="1">
      <c r="A18" s="180" t="s">
        <v>180</v>
      </c>
      <c r="B18" s="178"/>
      <c r="C18" s="178"/>
      <c r="D18" s="181"/>
      <c r="E18" s="182">
        <f>'KRYCÍ LIST #1'!E26+'KRYCÍ LIST #2'!E26+'KRYCÍ LIST #3'!E26</f>
        <v>0</v>
      </c>
      <c r="F18" s="178"/>
      <c r="G18" s="135" t="s">
        <v>194</v>
      </c>
    </row>
    <row r="19" spans="1:7" s="3" customFormat="1" ht="12.95" customHeight="1">
      <c r="A19" s="180" t="s">
        <v>181</v>
      </c>
      <c r="B19" s="178"/>
      <c r="C19" s="178"/>
      <c r="D19" s="181"/>
      <c r="E19" s="182">
        <f>'KRYCÍ LIST #1'!E27+'KRYCÍ LIST #2'!E27+'KRYCÍ LIST #3'!E27</f>
        <v>0</v>
      </c>
      <c r="F19" s="178"/>
      <c r="G19" s="135" t="s">
        <v>194</v>
      </c>
    </row>
    <row r="20" spans="1:7" s="3" customFormat="1" ht="12.95" customHeight="1">
      <c r="A20" s="177"/>
      <c r="B20" s="178"/>
      <c r="C20" s="178"/>
      <c r="D20" s="178"/>
      <c r="E20" s="178"/>
      <c r="F20" s="178"/>
      <c r="G20" s="179"/>
    </row>
    <row r="21" spans="1:7" s="3" customFormat="1" ht="12.95" customHeight="1">
      <c r="A21" s="183" t="s">
        <v>319</v>
      </c>
      <c r="B21" s="178"/>
      <c r="C21" s="178"/>
      <c r="D21" s="181"/>
      <c r="E21" s="184">
        <f>'KRYCÍ LIST #1'!E28+'KRYCÍ LIST #2'!E28+'KRYCÍ LIST #3'!E28</f>
        <v>0</v>
      </c>
      <c r="F21" s="185"/>
      <c r="G21" s="135" t="s">
        <v>194</v>
      </c>
    </row>
    <row r="22" spans="1:7" s="3" customFormat="1" ht="12.95" customHeight="1">
      <c r="A22" s="177"/>
      <c r="B22" s="178"/>
      <c r="C22" s="178"/>
      <c r="D22" s="178"/>
      <c r="E22" s="178"/>
      <c r="F22" s="178"/>
      <c r="G22" s="179"/>
    </row>
    <row r="23" spans="1:7" s="3" customFormat="1" ht="12.95" customHeight="1">
      <c r="A23" s="180" t="s">
        <v>192</v>
      </c>
      <c r="B23" s="178"/>
      <c r="C23" s="178"/>
      <c r="D23" s="136" t="s">
        <v>320</v>
      </c>
      <c r="E23" s="182">
        <f>'KRYCÍ LIST #1'!H35+'KRYCÍ LIST #2'!H35+'KRYCÍ LIST #3'!H35</f>
        <v>0</v>
      </c>
      <c r="F23" s="178"/>
      <c r="G23" s="135" t="s">
        <v>194</v>
      </c>
    </row>
    <row r="24" spans="1:7" s="3" customFormat="1" ht="12.95" customHeight="1">
      <c r="A24" s="180" t="s">
        <v>195</v>
      </c>
      <c r="B24" s="178"/>
      <c r="C24" s="178"/>
      <c r="D24" s="136" t="s">
        <v>320</v>
      </c>
      <c r="E24" s="182">
        <f>'KRYCÍ LIST #1'!H36+'KRYCÍ LIST #2'!H36+'KRYCÍ LIST #3'!H36</f>
        <v>0</v>
      </c>
      <c r="F24" s="178"/>
      <c r="G24" s="135" t="s">
        <v>194</v>
      </c>
    </row>
    <row r="25" spans="1:7" s="3" customFormat="1" ht="12.95" customHeight="1">
      <c r="A25" s="180" t="s">
        <v>192</v>
      </c>
      <c r="B25" s="178"/>
      <c r="C25" s="178"/>
      <c r="D25" s="136" t="s">
        <v>321</v>
      </c>
      <c r="E25" s="182">
        <f>'KRYCÍ LIST #1'!H37+'KRYCÍ LIST #2'!H37+'KRYCÍ LIST #3'!H37</f>
        <v>0</v>
      </c>
      <c r="F25" s="178"/>
      <c r="G25" s="135" t="s">
        <v>194</v>
      </c>
    </row>
    <row r="26" spans="1:7" s="3" customFormat="1" ht="12.95" customHeight="1" thickBot="1">
      <c r="A26" s="186" t="s">
        <v>195</v>
      </c>
      <c r="B26" s="187"/>
      <c r="C26" s="187"/>
      <c r="D26" s="136" t="s">
        <v>321</v>
      </c>
      <c r="E26" s="188">
        <f>'KRYCÍ LIST #1'!H38+'KRYCÍ LIST #2'!H38+'KRYCÍ LIST #3'!H38</f>
        <v>0</v>
      </c>
      <c r="F26" s="187"/>
      <c r="G26" s="135" t="s">
        <v>194</v>
      </c>
    </row>
    <row r="27" spans="1:7" s="3" customFormat="1" ht="19.5" customHeight="1" thickBot="1">
      <c r="A27" s="189" t="s">
        <v>322</v>
      </c>
      <c r="B27" s="145"/>
      <c r="C27" s="145"/>
      <c r="D27" s="145"/>
      <c r="E27" s="190">
        <f>SUM(E23:E26)</f>
        <v>0</v>
      </c>
      <c r="F27" s="145"/>
      <c r="G27" s="137" t="s">
        <v>194</v>
      </c>
    </row>
    <row r="29" spans="1:7" s="3" customFormat="1" ht="12.75">
      <c r="A29" s="191" t="s">
        <v>142</v>
      </c>
      <c r="B29" s="192"/>
      <c r="D29" s="191" t="s">
        <v>145</v>
      </c>
      <c r="E29" s="150"/>
      <c r="F29" s="150"/>
      <c r="G29" s="151"/>
    </row>
    <row r="30" spans="1:7" s="3" customFormat="1" ht="12.75">
      <c r="A30" s="193"/>
      <c r="B30" s="143"/>
      <c r="D30" s="193"/>
      <c r="E30" s="142"/>
      <c r="F30" s="142"/>
      <c r="G30" s="143"/>
    </row>
    <row r="31" spans="1:7" ht="12.75">
      <c r="A31" s="194"/>
      <c r="B31" s="143"/>
      <c r="D31" s="194"/>
      <c r="E31" s="142"/>
      <c r="F31" s="142"/>
      <c r="G31" s="143"/>
    </row>
    <row r="32" spans="1:7" ht="12.75">
      <c r="A32" s="194"/>
      <c r="B32" s="143"/>
      <c r="D32" s="194"/>
      <c r="E32" s="142"/>
      <c r="F32" s="142"/>
      <c r="G32" s="143"/>
    </row>
    <row r="33" spans="1:7" ht="12.75">
      <c r="A33" s="194"/>
      <c r="B33" s="143"/>
      <c r="D33" s="194"/>
      <c r="E33" s="142"/>
      <c r="F33" s="142"/>
      <c r="G33" s="143"/>
    </row>
    <row r="34" spans="1:7" ht="12.75">
      <c r="A34" s="194"/>
      <c r="B34" s="143"/>
      <c r="D34" s="194"/>
      <c r="E34" s="142"/>
      <c r="F34" s="142"/>
      <c r="G34" s="143"/>
    </row>
    <row r="35" spans="1:7" ht="12.75">
      <c r="A35" s="194"/>
      <c r="B35" s="143"/>
      <c r="D35" s="194"/>
      <c r="E35" s="142"/>
      <c r="F35" s="142"/>
      <c r="G35" s="143"/>
    </row>
    <row r="36" spans="1:7" ht="12.75">
      <c r="A36" s="194"/>
      <c r="B36" s="143"/>
      <c r="D36" s="194"/>
      <c r="E36" s="142"/>
      <c r="F36" s="142"/>
      <c r="G36" s="143"/>
    </row>
    <row r="37" spans="1:7" ht="12.75">
      <c r="A37" s="194"/>
      <c r="B37" s="143"/>
      <c r="D37" s="194"/>
      <c r="E37" s="142"/>
      <c r="F37" s="142"/>
      <c r="G37" s="143"/>
    </row>
    <row r="38" spans="1:7" ht="12.75">
      <c r="A38" s="194"/>
      <c r="B38" s="143"/>
      <c r="D38" s="194"/>
      <c r="E38" s="142"/>
      <c r="F38" s="142"/>
      <c r="G38" s="143"/>
    </row>
    <row r="39" spans="1:7" s="3" customFormat="1" ht="12.75">
      <c r="A39" s="195" t="s">
        <v>323</v>
      </c>
      <c r="B39" s="196"/>
      <c r="D39" s="195" t="s">
        <v>323</v>
      </c>
      <c r="E39" s="161"/>
      <c r="F39" s="161"/>
      <c r="G39" s="162"/>
    </row>
    <row r="41" spans="1:7" s="3" customFormat="1" ht="12.75">
      <c r="A41" s="191" t="s">
        <v>143</v>
      </c>
      <c r="B41" s="192"/>
      <c r="D41" s="191" t="s">
        <v>151</v>
      </c>
      <c r="E41" s="150"/>
      <c r="F41" s="150"/>
      <c r="G41" s="151"/>
    </row>
    <row r="42" spans="1:7" s="3" customFormat="1" ht="12.75">
      <c r="A42" s="193"/>
      <c r="B42" s="143"/>
      <c r="D42" s="197"/>
      <c r="E42" s="198"/>
      <c r="F42" s="198"/>
      <c r="G42" s="199"/>
    </row>
    <row r="43" spans="1:7" ht="12.75">
      <c r="A43" s="194"/>
      <c r="B43" s="143"/>
      <c r="D43" s="200"/>
      <c r="E43" s="198"/>
      <c r="F43" s="198"/>
      <c r="G43" s="199"/>
    </row>
    <row r="44" spans="1:7" ht="12.75">
      <c r="A44" s="194"/>
      <c r="B44" s="143"/>
      <c r="D44" s="200"/>
      <c r="E44" s="198"/>
      <c r="F44" s="198"/>
      <c r="G44" s="199"/>
    </row>
    <row r="45" spans="1:7" ht="12.75">
      <c r="A45" s="194"/>
      <c r="B45" s="143"/>
      <c r="D45" s="200"/>
      <c r="E45" s="198"/>
      <c r="F45" s="198"/>
      <c r="G45" s="199"/>
    </row>
    <row r="46" spans="1:7" ht="12.75">
      <c r="A46" s="194"/>
      <c r="B46" s="143"/>
      <c r="D46" s="200"/>
      <c r="E46" s="198"/>
      <c r="F46" s="198"/>
      <c r="G46" s="199"/>
    </row>
    <row r="47" spans="1:7" ht="12.75">
      <c r="A47" s="194"/>
      <c r="B47" s="143"/>
      <c r="D47" s="200"/>
      <c r="E47" s="198"/>
      <c r="F47" s="198"/>
      <c r="G47" s="199"/>
    </row>
    <row r="48" spans="1:7" ht="12.75">
      <c r="A48" s="194"/>
      <c r="B48" s="143"/>
      <c r="D48" s="200"/>
      <c r="E48" s="198"/>
      <c r="F48" s="198"/>
      <c r="G48" s="199"/>
    </row>
    <row r="49" spans="1:7" ht="12.75">
      <c r="A49" s="194"/>
      <c r="B49" s="143"/>
      <c r="D49" s="200"/>
      <c r="E49" s="198"/>
      <c r="F49" s="198"/>
      <c r="G49" s="199"/>
    </row>
    <row r="50" spans="1:7" ht="12.75">
      <c r="A50" s="194"/>
      <c r="B50" s="143"/>
      <c r="D50" s="200"/>
      <c r="E50" s="198"/>
      <c r="F50" s="198"/>
      <c r="G50" s="199"/>
    </row>
    <row r="51" spans="1:7" s="3" customFormat="1" ht="12.75">
      <c r="A51" s="195" t="s">
        <v>323</v>
      </c>
      <c r="B51" s="196"/>
      <c r="D51" s="195" t="s">
        <v>323</v>
      </c>
      <c r="E51" s="161"/>
      <c r="F51" s="161"/>
      <c r="G51" s="162"/>
    </row>
  </sheetData>
  <sheetProtection password="CF7A" sheet="1" objects="1" scenarios="1"/>
  <mergeCells count="60">
    <mergeCell ref="A51:B51"/>
    <mergeCell ref="D41:G41"/>
    <mergeCell ref="D42:G50"/>
    <mergeCell ref="D51:G51"/>
    <mergeCell ref="A39:B39"/>
    <mergeCell ref="D30:G38"/>
    <mergeCell ref="D39:G39"/>
    <mergeCell ref="A41:B41"/>
    <mergeCell ref="A42:B50"/>
    <mergeCell ref="A30:B38"/>
    <mergeCell ref="A26:C26"/>
    <mergeCell ref="E26:F26"/>
    <mergeCell ref="A27:D27"/>
    <mergeCell ref="E27:F27"/>
    <mergeCell ref="A29:B29"/>
    <mergeCell ref="D29:G29"/>
    <mergeCell ref="A23:C23"/>
    <mergeCell ref="E23:F23"/>
    <mergeCell ref="A24:C24"/>
    <mergeCell ref="E24:F24"/>
    <mergeCell ref="A25:C25"/>
    <mergeCell ref="E25:F25"/>
    <mergeCell ref="A22:G22"/>
    <mergeCell ref="A16:D16"/>
    <mergeCell ref="E16:F16"/>
    <mergeCell ref="A17:D17"/>
    <mergeCell ref="E17:F17"/>
    <mergeCell ref="A18:D18"/>
    <mergeCell ref="E18:F18"/>
    <mergeCell ref="A19:D19"/>
    <mergeCell ref="E19:F19"/>
    <mergeCell ref="A20:G20"/>
    <mergeCell ref="A21:D21"/>
    <mergeCell ref="E21:F21"/>
    <mergeCell ref="A15:D15"/>
    <mergeCell ref="E15:F15"/>
    <mergeCell ref="A9:D9"/>
    <mergeCell ref="F9:G9"/>
    <mergeCell ref="A10:D10"/>
    <mergeCell ref="F10:G10"/>
    <mergeCell ref="A11:D11"/>
    <mergeCell ref="F11:G11"/>
    <mergeCell ref="A12:D12"/>
    <mergeCell ref="F12:G12"/>
    <mergeCell ref="A13:D13"/>
    <mergeCell ref="F13:G13"/>
    <mergeCell ref="A14:G14"/>
    <mergeCell ref="A8:D8"/>
    <mergeCell ref="F8:G8"/>
    <mergeCell ref="A1:G1"/>
    <mergeCell ref="B2:D2"/>
    <mergeCell ref="E2:G2"/>
    <mergeCell ref="B3:D3"/>
    <mergeCell ref="E3:G3"/>
    <mergeCell ref="A4:G4"/>
    <mergeCell ref="A5:G5"/>
    <mergeCell ref="A6:D6"/>
    <mergeCell ref="F6:G6"/>
    <mergeCell ref="A7:D7"/>
    <mergeCell ref="F7:G7"/>
  </mergeCells>
  <printOptions horizontalCentered="1"/>
  <pageMargins left="0.3937007874015748" right="0.3937007874015748" top="0.5905511811023623" bottom="0.5905511811023623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 topLeftCell="A1">
      <selection activeCell="B8" sqref="B8:E8"/>
    </sheetView>
  </sheetViews>
  <sheetFormatPr defaultColWidth="9.140625" defaultRowHeight="12.75"/>
  <cols>
    <col min="1" max="1" width="17.00390625" style="0" customWidth="1"/>
    <col min="2" max="2" width="33.7109375" style="0" customWidth="1"/>
    <col min="3" max="3" width="8.00390625" style="0" customWidth="1"/>
    <col min="4" max="4" width="13.28125" style="0" customWidth="1"/>
    <col min="5" max="5" width="13.421875" style="0" customWidth="1"/>
  </cols>
  <sheetData>
    <row r="1" spans="1:5" s="3" customFormat="1" ht="28.5" customHeight="1" thickBot="1">
      <c r="A1" s="154" t="s">
        <v>293</v>
      </c>
      <c r="B1" s="155"/>
      <c r="C1" s="155"/>
      <c r="D1" s="155"/>
      <c r="E1" s="155"/>
    </row>
    <row r="2" spans="1:5" s="3" customFormat="1" ht="12.95" customHeight="1">
      <c r="A2" s="116" t="s">
        <v>294</v>
      </c>
      <c r="B2" s="156" t="s">
        <v>295</v>
      </c>
      <c r="C2" s="157"/>
      <c r="D2" s="158"/>
      <c r="E2" s="117" t="s">
        <v>296</v>
      </c>
    </row>
    <row r="3" spans="1:5" s="3" customFormat="1" ht="12.95" customHeight="1">
      <c r="A3" s="118" t="s">
        <v>135</v>
      </c>
      <c r="B3" s="207" t="s">
        <v>141</v>
      </c>
      <c r="C3" s="142"/>
      <c r="D3" s="143"/>
      <c r="E3" s="119" t="s">
        <v>297</v>
      </c>
    </row>
    <row r="4" spans="1:5" s="3" customFormat="1" ht="12.95" customHeight="1">
      <c r="A4" s="120" t="s">
        <v>298</v>
      </c>
      <c r="B4" s="201" t="s">
        <v>299</v>
      </c>
      <c r="C4" s="150"/>
      <c r="D4" s="150"/>
      <c r="E4" s="153"/>
    </row>
    <row r="5" spans="1:5" s="3" customFormat="1" ht="12.95" customHeight="1">
      <c r="A5" s="120" t="s">
        <v>142</v>
      </c>
      <c r="B5" s="201" t="s">
        <v>146</v>
      </c>
      <c r="C5" s="150"/>
      <c r="D5" s="150"/>
      <c r="E5" s="153"/>
    </row>
    <row r="6" spans="1:5" s="3" customFormat="1" ht="12.95" customHeight="1">
      <c r="A6" s="120" t="s">
        <v>143</v>
      </c>
      <c r="B6" s="201" t="s">
        <v>147</v>
      </c>
      <c r="C6" s="150"/>
      <c r="D6" s="150"/>
      <c r="E6" s="153"/>
    </row>
    <row r="7" spans="1:5" s="3" customFormat="1" ht="12.95" customHeight="1">
      <c r="A7" s="120" t="s">
        <v>145</v>
      </c>
      <c r="B7" s="201" t="s">
        <v>135</v>
      </c>
      <c r="C7" s="150"/>
      <c r="D7" s="150"/>
      <c r="E7" s="153"/>
    </row>
    <row r="8" spans="1:5" s="3" customFormat="1" ht="12.95" customHeight="1" thickBot="1">
      <c r="A8" s="120" t="s">
        <v>151</v>
      </c>
      <c r="B8" s="202" t="s">
        <v>135</v>
      </c>
      <c r="C8" s="203"/>
      <c r="D8" s="203"/>
      <c r="E8" s="204"/>
    </row>
    <row r="9" spans="1:5" s="3" customFormat="1" ht="28.5" customHeight="1" thickBot="1">
      <c r="A9" s="205" t="s">
        <v>300</v>
      </c>
      <c r="B9" s="157"/>
      <c r="C9" s="157"/>
      <c r="D9" s="157"/>
      <c r="E9" s="159"/>
    </row>
    <row r="10" spans="1:5" s="3" customFormat="1" ht="28.5" customHeight="1">
      <c r="A10" s="122" t="s">
        <v>301</v>
      </c>
      <c r="B10" s="123" t="s">
        <v>302</v>
      </c>
      <c r="C10" s="124" t="s">
        <v>303</v>
      </c>
      <c r="D10" s="125" t="s">
        <v>304</v>
      </c>
      <c r="E10" s="126" t="s">
        <v>305</v>
      </c>
    </row>
    <row r="11" spans="1:5" s="3" customFormat="1" ht="12.75">
      <c r="A11" s="127" t="s">
        <v>291</v>
      </c>
      <c r="B11" s="128" t="s">
        <v>292</v>
      </c>
      <c r="C11" s="129"/>
      <c r="D11" s="130">
        <f>'KRYCÍ LIST #1'!E28</f>
        <v>0</v>
      </c>
      <c r="E11" s="131">
        <f>'KRYCÍ LIST #1'!H39</f>
        <v>0</v>
      </c>
    </row>
    <row r="12" spans="1:5" s="3" customFormat="1" ht="12.75">
      <c r="A12" s="127" t="s">
        <v>264</v>
      </c>
      <c r="B12" s="128" t="s">
        <v>265</v>
      </c>
      <c r="C12" s="129"/>
      <c r="D12" s="130">
        <f>'KRYCÍ LIST #2'!E28</f>
        <v>0</v>
      </c>
      <c r="E12" s="131">
        <f>'KRYCÍ LIST #2'!H39</f>
        <v>0</v>
      </c>
    </row>
    <row r="13" spans="1:5" s="3" customFormat="1" ht="13.5" thickBot="1">
      <c r="A13" s="127" t="s">
        <v>133</v>
      </c>
      <c r="B13" s="128" t="s">
        <v>134</v>
      </c>
      <c r="C13" s="129"/>
      <c r="D13" s="130">
        <f>'KRYCÍ LIST #3'!E28</f>
        <v>0</v>
      </c>
      <c r="E13" s="131">
        <f>'KRYCÍ LIST #3'!H39</f>
        <v>0</v>
      </c>
    </row>
    <row r="14" spans="1:5" s="3" customFormat="1" ht="19.5" customHeight="1" thickBot="1">
      <c r="A14" s="189" t="s">
        <v>306</v>
      </c>
      <c r="B14" s="145"/>
      <c r="C14" s="206"/>
      <c r="D14" s="132">
        <f>SUM(D11:D13)</f>
        <v>0</v>
      </c>
      <c r="E14" s="133">
        <f>SUM(E11:E13)</f>
        <v>0</v>
      </c>
    </row>
  </sheetData>
  <sheetProtection password="CF7A" sheet="1" objects="1" scenarios="1"/>
  <mergeCells count="10">
    <mergeCell ref="B7:E7"/>
    <mergeCell ref="B8:E8"/>
    <mergeCell ref="A9:E9"/>
    <mergeCell ref="A14:C14"/>
    <mergeCell ref="A1:E1"/>
    <mergeCell ref="B2:D2"/>
    <mergeCell ref="B3:D3"/>
    <mergeCell ref="B4:E4"/>
    <mergeCell ref="B5:E5"/>
    <mergeCell ref="B6:E6"/>
  </mergeCells>
  <printOptions horizontalCentered="1"/>
  <pageMargins left="0.3937007874015748" right="0.3937007874015748" top="0.5905511811023623" bottom="0.5905511811023623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 topLeftCell="A14">
      <selection activeCell="E33" sqref="E33:G34"/>
    </sheetView>
  </sheetViews>
  <sheetFormatPr defaultColWidth="9.140625" defaultRowHeight="12.75"/>
  <cols>
    <col min="1" max="1" width="2.00390625" style="0" customWidth="1"/>
    <col min="2" max="2" width="4.421875" style="0" customWidth="1"/>
    <col min="3" max="3" width="4.28125" style="0" customWidth="1"/>
    <col min="4" max="4" width="6.57421875" style="0" customWidth="1"/>
    <col min="5" max="5" width="6.421875" style="0" customWidth="1"/>
    <col min="6" max="6" width="9.57421875" style="0" customWidth="1"/>
    <col min="7" max="7" width="12.28125" style="0" customWidth="1"/>
    <col min="8" max="8" width="6.421875" style="0" customWidth="1"/>
    <col min="9" max="9" width="2.421875" style="0" customWidth="1"/>
    <col min="10" max="10" width="4.8515625" style="0" customWidth="1"/>
    <col min="11" max="11" width="11.8515625" style="0" customWidth="1"/>
    <col min="12" max="12" width="2.28125" style="0" customWidth="1"/>
    <col min="13" max="13" width="13.57421875" style="0" customWidth="1"/>
  </cols>
  <sheetData>
    <row r="1" spans="1:13" ht="18.6" customHeight="1">
      <c r="A1" s="213" t="s">
        <v>128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9.95" customHeight="1" thickBo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ht="12.95" customHeight="1">
      <c r="A3" s="214" t="s">
        <v>129</v>
      </c>
      <c r="B3" s="157"/>
      <c r="C3" s="157"/>
      <c r="D3" s="158"/>
      <c r="E3" s="215" t="s">
        <v>130</v>
      </c>
      <c r="F3" s="157"/>
      <c r="G3" s="157"/>
      <c r="H3" s="157"/>
      <c r="I3" s="157"/>
      <c r="J3" s="158"/>
      <c r="K3" s="215" t="s">
        <v>131</v>
      </c>
      <c r="L3" s="158"/>
      <c r="M3" s="95" t="s">
        <v>132</v>
      </c>
    </row>
    <row r="4" spans="1:13" ht="12.95" customHeight="1">
      <c r="A4" s="210" t="s">
        <v>291</v>
      </c>
      <c r="B4" s="161"/>
      <c r="C4" s="161"/>
      <c r="D4" s="162"/>
      <c r="E4" s="211" t="s">
        <v>292</v>
      </c>
      <c r="F4" s="161"/>
      <c r="G4" s="161"/>
      <c r="H4" s="161"/>
      <c r="I4" s="161"/>
      <c r="J4" s="162"/>
      <c r="K4" s="212" t="s">
        <v>135</v>
      </c>
      <c r="L4" s="162"/>
      <c r="M4" s="96" t="s">
        <v>136</v>
      </c>
    </row>
    <row r="5" spans="1:13" ht="12.95" customHeight="1">
      <c r="A5" s="208" t="s">
        <v>137</v>
      </c>
      <c r="B5" s="150"/>
      <c r="C5" s="150"/>
      <c r="D5" s="151"/>
      <c r="E5" s="209" t="s">
        <v>138</v>
      </c>
      <c r="F5" s="150"/>
      <c r="G5" s="150"/>
      <c r="H5" s="150"/>
      <c r="I5" s="150"/>
      <c r="J5" s="151"/>
      <c r="K5" s="209" t="s">
        <v>139</v>
      </c>
      <c r="L5" s="151"/>
      <c r="M5" s="97" t="s">
        <v>140</v>
      </c>
    </row>
    <row r="6" spans="1:13" ht="12.95" customHeight="1">
      <c r="A6" s="210" t="s">
        <v>135</v>
      </c>
      <c r="B6" s="161"/>
      <c r="C6" s="161"/>
      <c r="D6" s="162"/>
      <c r="E6" s="211" t="s">
        <v>141</v>
      </c>
      <c r="F6" s="161"/>
      <c r="G6" s="161"/>
      <c r="H6" s="161"/>
      <c r="I6" s="161"/>
      <c r="J6" s="162"/>
      <c r="K6" s="212" t="s">
        <v>135</v>
      </c>
      <c r="L6" s="162"/>
      <c r="M6" s="96" t="s">
        <v>135</v>
      </c>
    </row>
    <row r="7" spans="1:13" s="3" customFormat="1" ht="12.95" customHeight="1">
      <c r="A7" s="225" t="s">
        <v>142</v>
      </c>
      <c r="B7" s="219"/>
      <c r="C7" s="219"/>
      <c r="D7" s="226" t="s">
        <v>146</v>
      </c>
      <c r="E7" s="219"/>
      <c r="F7" s="219"/>
      <c r="G7" s="227"/>
      <c r="H7" s="218" t="s">
        <v>148</v>
      </c>
      <c r="I7" s="219"/>
      <c r="J7" s="219"/>
      <c r="K7" s="219"/>
      <c r="L7" s="219"/>
      <c r="M7" s="98"/>
    </row>
    <row r="8" spans="1:13" s="3" customFormat="1" ht="12.95" customHeight="1">
      <c r="A8" s="225" t="s">
        <v>143</v>
      </c>
      <c r="B8" s="219"/>
      <c r="C8" s="219"/>
      <c r="D8" s="226" t="s">
        <v>147</v>
      </c>
      <c r="E8" s="219"/>
      <c r="F8" s="219"/>
      <c r="G8" s="227"/>
      <c r="H8" s="218" t="s">
        <v>149</v>
      </c>
      <c r="I8" s="219"/>
      <c r="J8" s="219"/>
      <c r="K8" s="219"/>
      <c r="L8" s="219"/>
      <c r="M8" s="99" t="str">
        <f>IF(M7=0,"",E28/M7)</f>
        <v/>
      </c>
    </row>
    <row r="9" spans="1:13" ht="12.95" customHeight="1">
      <c r="A9" s="225" t="s">
        <v>144</v>
      </c>
      <c r="B9" s="178"/>
      <c r="C9" s="178"/>
      <c r="D9" s="226" t="s">
        <v>135</v>
      </c>
      <c r="E9" s="178"/>
      <c r="F9" s="178"/>
      <c r="G9" s="181"/>
      <c r="H9" s="218" t="s">
        <v>150</v>
      </c>
      <c r="I9" s="178"/>
      <c r="J9" s="178"/>
      <c r="K9" s="221" t="s">
        <v>135</v>
      </c>
      <c r="L9" s="178"/>
      <c r="M9" s="179"/>
    </row>
    <row r="10" spans="1:13" s="3" customFormat="1" ht="12.95" customHeight="1">
      <c r="A10" s="208" t="s">
        <v>145</v>
      </c>
      <c r="B10" s="220"/>
      <c r="C10" s="220"/>
      <c r="D10" s="222" t="s">
        <v>135</v>
      </c>
      <c r="E10" s="220"/>
      <c r="F10" s="220"/>
      <c r="G10" s="192"/>
      <c r="H10" s="209" t="s">
        <v>151</v>
      </c>
      <c r="I10" s="220"/>
      <c r="J10" s="222" t="s">
        <v>135</v>
      </c>
      <c r="K10" s="150"/>
      <c r="L10" s="150"/>
      <c r="M10" s="153"/>
    </row>
    <row r="11" spans="1:13" ht="12.95" customHeight="1" thickBot="1">
      <c r="A11" s="216" t="s">
        <v>135</v>
      </c>
      <c r="B11" s="155"/>
      <c r="C11" s="155"/>
      <c r="D11" s="155"/>
      <c r="E11" s="155"/>
      <c r="F11" s="155"/>
      <c r="G11" s="217"/>
      <c r="H11" s="223" t="s">
        <v>135</v>
      </c>
      <c r="I11" s="172"/>
      <c r="J11" s="172"/>
      <c r="K11" s="172"/>
      <c r="L11" s="172"/>
      <c r="M11" s="224"/>
    </row>
    <row r="12" spans="1:13" ht="28.5" customHeight="1" thickBot="1">
      <c r="A12" s="176" t="s">
        <v>152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6"/>
    </row>
    <row r="13" spans="1:13" ht="12.95" customHeight="1">
      <c r="A13" s="229" t="s">
        <v>153</v>
      </c>
      <c r="B13" s="168"/>
      <c r="C13" s="168"/>
      <c r="D13" s="168"/>
      <c r="E13" s="168"/>
      <c r="F13" s="168"/>
      <c r="G13" s="229" t="s">
        <v>154</v>
      </c>
      <c r="H13" s="168"/>
      <c r="I13" s="168"/>
      <c r="J13" s="168"/>
      <c r="K13" s="168"/>
      <c r="L13" s="168"/>
      <c r="M13" s="230"/>
    </row>
    <row r="14" spans="1:13" s="3" customFormat="1" ht="12.95" customHeight="1">
      <c r="A14" s="231"/>
      <c r="B14" s="218" t="s">
        <v>155</v>
      </c>
      <c r="C14" s="219"/>
      <c r="D14" s="227"/>
      <c r="E14" s="182">
        <f>'REKAPITULACE #1'!C12</f>
        <v>0</v>
      </c>
      <c r="F14" s="219"/>
      <c r="G14" s="180" t="s">
        <v>170</v>
      </c>
      <c r="H14" s="233"/>
      <c r="I14" s="233"/>
      <c r="J14" s="234"/>
      <c r="K14" s="102"/>
      <c r="L14" s="103" t="s">
        <v>171</v>
      </c>
      <c r="M14" s="107">
        <f>E24*K14/100</f>
        <v>0</v>
      </c>
    </row>
    <row r="15" spans="1:13" s="3" customFormat="1" ht="12.95" customHeight="1">
      <c r="A15" s="232"/>
      <c r="B15" s="218" t="s">
        <v>156</v>
      </c>
      <c r="C15" s="219"/>
      <c r="D15" s="227"/>
      <c r="E15" s="182">
        <f>'REKAPITULACE #1'!D12</f>
        <v>0</v>
      </c>
      <c r="F15" s="219"/>
      <c r="G15" s="180" t="s">
        <v>172</v>
      </c>
      <c r="H15" s="233"/>
      <c r="I15" s="233"/>
      <c r="J15" s="234"/>
      <c r="K15" s="102"/>
      <c r="L15" s="103" t="s">
        <v>171</v>
      </c>
      <c r="M15" s="107">
        <f>E24*K15/100</f>
        <v>0</v>
      </c>
    </row>
    <row r="16" spans="1:13" s="3" customFormat="1" ht="12.95" customHeight="1">
      <c r="A16" s="106" t="s">
        <v>157</v>
      </c>
      <c r="B16" s="228" t="s">
        <v>158</v>
      </c>
      <c r="C16" s="219"/>
      <c r="D16" s="227"/>
      <c r="E16" s="182">
        <f>'REKAPITULACE #1'!E10</f>
        <v>0</v>
      </c>
      <c r="F16" s="219"/>
      <c r="G16" s="180" t="s">
        <v>173</v>
      </c>
      <c r="H16" s="233"/>
      <c r="I16" s="233"/>
      <c r="J16" s="234"/>
      <c r="K16" s="102"/>
      <c r="L16" s="103" t="s">
        <v>171</v>
      </c>
      <c r="M16" s="107">
        <f>E24*K16/100</f>
        <v>0</v>
      </c>
    </row>
    <row r="17" spans="1:13" s="3" customFormat="1" ht="12.95" customHeight="1">
      <c r="A17" s="106" t="s">
        <v>159</v>
      </c>
      <c r="B17" s="228" t="s">
        <v>160</v>
      </c>
      <c r="C17" s="219"/>
      <c r="D17" s="227"/>
      <c r="E17" s="182">
        <v>0</v>
      </c>
      <c r="F17" s="219"/>
      <c r="G17" s="180" t="s">
        <v>174</v>
      </c>
      <c r="H17" s="233"/>
      <c r="I17" s="233"/>
      <c r="J17" s="234"/>
      <c r="K17" s="102"/>
      <c r="L17" s="103" t="s">
        <v>171</v>
      </c>
      <c r="M17" s="107">
        <f>E24*K17/100</f>
        <v>0</v>
      </c>
    </row>
    <row r="18" spans="1:13" s="3" customFormat="1" ht="12.95" customHeight="1">
      <c r="A18" s="106" t="s">
        <v>161</v>
      </c>
      <c r="B18" s="228" t="s">
        <v>162</v>
      </c>
      <c r="C18" s="219"/>
      <c r="D18" s="227"/>
      <c r="E18" s="182">
        <v>0</v>
      </c>
      <c r="F18" s="219"/>
      <c r="G18" s="180" t="s">
        <v>175</v>
      </c>
      <c r="H18" s="233"/>
      <c r="I18" s="233"/>
      <c r="J18" s="234"/>
      <c r="K18" s="102"/>
      <c r="L18" s="103" t="s">
        <v>171</v>
      </c>
      <c r="M18" s="107">
        <f>E24*K18/100</f>
        <v>0</v>
      </c>
    </row>
    <row r="19" spans="1:13" s="3" customFormat="1" ht="12.95" customHeight="1">
      <c r="A19" s="106" t="s">
        <v>163</v>
      </c>
      <c r="B19" s="228" t="s">
        <v>164</v>
      </c>
      <c r="C19" s="219"/>
      <c r="D19" s="227"/>
      <c r="E19" s="182">
        <v>0</v>
      </c>
      <c r="F19" s="219"/>
      <c r="G19" s="180" t="s">
        <v>176</v>
      </c>
      <c r="H19" s="233"/>
      <c r="I19" s="233"/>
      <c r="J19" s="234"/>
      <c r="K19" s="102"/>
      <c r="L19" s="103" t="s">
        <v>171</v>
      </c>
      <c r="M19" s="107">
        <f>E24*K19/100</f>
        <v>0</v>
      </c>
    </row>
    <row r="20" spans="1:13" s="3" customFormat="1" ht="12.95" customHeight="1">
      <c r="A20" s="180" t="s">
        <v>165</v>
      </c>
      <c r="B20" s="235"/>
      <c r="C20" s="235"/>
      <c r="D20" s="236"/>
      <c r="E20" s="182">
        <f>SUM(E16:E19)</f>
        <v>0</v>
      </c>
      <c r="F20" s="219"/>
      <c r="G20" s="180" t="s">
        <v>177</v>
      </c>
      <c r="H20" s="233"/>
      <c r="I20" s="233"/>
      <c r="J20" s="234"/>
      <c r="K20" s="102"/>
      <c r="L20" s="103" t="s">
        <v>171</v>
      </c>
      <c r="M20" s="107">
        <f>E24*K20/100</f>
        <v>0</v>
      </c>
    </row>
    <row r="21" spans="1:13" s="3" customFormat="1" ht="12.95" customHeight="1">
      <c r="A21" s="180" t="s">
        <v>166</v>
      </c>
      <c r="B21" s="235"/>
      <c r="C21" s="235"/>
      <c r="D21" s="236"/>
      <c r="E21" s="182">
        <v>0</v>
      </c>
      <c r="F21" s="219"/>
      <c r="G21" s="180" t="s">
        <v>178</v>
      </c>
      <c r="H21" s="233"/>
      <c r="I21" s="233"/>
      <c r="J21" s="234"/>
      <c r="K21" s="102"/>
      <c r="L21" s="103" t="s">
        <v>171</v>
      </c>
      <c r="M21" s="107">
        <f>E24*K21/100</f>
        <v>0</v>
      </c>
    </row>
    <row r="22" spans="1:13" s="3" customFormat="1" ht="12.95" customHeight="1">
      <c r="A22" s="180" t="s">
        <v>167</v>
      </c>
      <c r="B22" s="235"/>
      <c r="C22" s="235"/>
      <c r="D22" s="236"/>
      <c r="E22" s="182">
        <v>0</v>
      </c>
      <c r="F22" s="219"/>
      <c r="G22" s="180" t="s">
        <v>179</v>
      </c>
      <c r="H22" s="233"/>
      <c r="I22" s="233"/>
      <c r="J22" s="234"/>
      <c r="K22" s="102"/>
      <c r="L22" s="103" t="s">
        <v>171</v>
      </c>
      <c r="M22" s="107">
        <f>E24*K22/100</f>
        <v>0</v>
      </c>
    </row>
    <row r="23" spans="1:13" s="3" customFormat="1" ht="12.95" customHeight="1" thickBot="1">
      <c r="A23" s="180" t="s">
        <v>168</v>
      </c>
      <c r="B23" s="235"/>
      <c r="C23" s="235"/>
      <c r="D23" s="236"/>
      <c r="E23" s="182">
        <v>0</v>
      </c>
      <c r="F23" s="219"/>
      <c r="G23" s="149"/>
      <c r="H23" s="237"/>
      <c r="I23" s="237"/>
      <c r="J23" s="238"/>
      <c r="K23" s="104"/>
      <c r="L23" s="105" t="s">
        <v>171</v>
      </c>
      <c r="M23" s="108">
        <f>E24*K23/100</f>
        <v>0</v>
      </c>
    </row>
    <row r="24" spans="1:13" s="3" customFormat="1" ht="12.95" customHeight="1">
      <c r="A24" s="180" t="s">
        <v>169</v>
      </c>
      <c r="B24" s="235"/>
      <c r="C24" s="235"/>
      <c r="D24" s="235"/>
      <c r="E24" s="182">
        <f>SUM(E20:E23)</f>
        <v>0</v>
      </c>
      <c r="F24" s="219"/>
      <c r="G24" s="229" t="s">
        <v>180</v>
      </c>
      <c r="H24" s="168"/>
      <c r="I24" s="168"/>
      <c r="J24" s="168"/>
      <c r="K24" s="168"/>
      <c r="L24" s="168"/>
      <c r="M24" s="239"/>
    </row>
    <row r="25" spans="1:13" s="3" customFormat="1" ht="12.95" customHeight="1">
      <c r="A25" s="180" t="s">
        <v>182</v>
      </c>
      <c r="B25" s="233"/>
      <c r="C25" s="233"/>
      <c r="D25" s="234"/>
      <c r="E25" s="182">
        <f>SUM(M14:M23)</f>
        <v>0</v>
      </c>
      <c r="F25" s="178"/>
      <c r="G25" s="180"/>
      <c r="H25" s="235"/>
      <c r="I25" s="235"/>
      <c r="J25" s="236"/>
      <c r="K25" s="102"/>
      <c r="L25" s="103" t="s">
        <v>171</v>
      </c>
      <c r="M25" s="107">
        <f>E24*K25/100</f>
        <v>0</v>
      </c>
    </row>
    <row r="26" spans="1:13" s="3" customFormat="1" ht="12.95" customHeight="1" thickBot="1">
      <c r="A26" s="180" t="s">
        <v>183</v>
      </c>
      <c r="B26" s="233"/>
      <c r="C26" s="233"/>
      <c r="D26" s="234"/>
      <c r="E26" s="182">
        <f>SUM(M25:M26)</f>
        <v>0</v>
      </c>
      <c r="F26" s="178"/>
      <c r="G26" s="149"/>
      <c r="H26" s="152"/>
      <c r="I26" s="152"/>
      <c r="J26" s="240"/>
      <c r="K26" s="104"/>
      <c r="L26" s="105" t="s">
        <v>171</v>
      </c>
      <c r="M26" s="108">
        <f>E24*K26/100</f>
        <v>0</v>
      </c>
    </row>
    <row r="27" spans="1:13" s="3" customFormat="1" ht="12.95" customHeight="1" thickBot="1">
      <c r="A27" s="149" t="s">
        <v>184</v>
      </c>
      <c r="B27" s="237"/>
      <c r="C27" s="237"/>
      <c r="D27" s="238"/>
      <c r="E27" s="252">
        <f>SUM(M28:M28)</f>
        <v>0</v>
      </c>
      <c r="F27" s="150"/>
      <c r="G27" s="229" t="s">
        <v>181</v>
      </c>
      <c r="H27" s="241"/>
      <c r="I27" s="241"/>
      <c r="J27" s="241"/>
      <c r="K27" s="241"/>
      <c r="L27" s="241"/>
      <c r="M27" s="242"/>
    </row>
    <row r="28" spans="1:13" s="3" customFormat="1" ht="12.95" customHeight="1" thickBot="1">
      <c r="A28" s="253" t="s">
        <v>185</v>
      </c>
      <c r="B28" s="254"/>
      <c r="C28" s="254"/>
      <c r="D28" s="255"/>
      <c r="E28" s="256">
        <f>SUM(E24:E27)</f>
        <v>0</v>
      </c>
      <c r="F28" s="157"/>
      <c r="G28" s="149"/>
      <c r="H28" s="152"/>
      <c r="I28" s="152"/>
      <c r="J28" s="240"/>
      <c r="K28" s="104"/>
      <c r="L28" s="105" t="s">
        <v>171</v>
      </c>
      <c r="M28" s="108">
        <f>E24*K28/100</f>
        <v>0</v>
      </c>
    </row>
    <row r="29" spans="1:13" s="4" customFormat="1" ht="12.95" customHeight="1">
      <c r="A29" s="243" t="s">
        <v>186</v>
      </c>
      <c r="B29" s="244"/>
      <c r="C29" s="244"/>
      <c r="D29" s="245"/>
      <c r="E29" s="246" t="s">
        <v>187</v>
      </c>
      <c r="F29" s="244"/>
      <c r="G29" s="245"/>
      <c r="H29" s="246" t="s">
        <v>188</v>
      </c>
      <c r="I29" s="244"/>
      <c r="J29" s="244"/>
      <c r="K29" s="244"/>
      <c r="L29" s="244"/>
      <c r="M29" s="247"/>
    </row>
    <row r="30" spans="1:13" s="3" customFormat="1" ht="12.95" customHeight="1">
      <c r="A30" s="248" t="s">
        <v>135</v>
      </c>
      <c r="B30" s="150"/>
      <c r="C30" s="150"/>
      <c r="D30" s="151"/>
      <c r="E30" s="109" t="s">
        <v>189</v>
      </c>
      <c r="F30" s="249"/>
      <c r="G30" s="250"/>
      <c r="H30" s="109" t="s">
        <v>189</v>
      </c>
      <c r="I30" s="152"/>
      <c r="J30" s="150"/>
      <c r="K30" s="150"/>
      <c r="L30" s="150"/>
      <c r="M30" s="251"/>
    </row>
    <row r="31" spans="1:13" s="3" customFormat="1" ht="12.95" customHeight="1">
      <c r="A31" s="261" t="s">
        <v>190</v>
      </c>
      <c r="B31" s="142"/>
      <c r="C31" s="262"/>
      <c r="D31" s="143"/>
      <c r="E31" s="109" t="s">
        <v>190</v>
      </c>
      <c r="F31" s="263"/>
      <c r="G31" s="199"/>
      <c r="H31" s="109" t="s">
        <v>190</v>
      </c>
      <c r="I31" s="262"/>
      <c r="J31" s="142"/>
      <c r="K31" s="142"/>
      <c r="L31" s="142"/>
      <c r="M31" s="264"/>
    </row>
    <row r="32" spans="1:13" s="3" customFormat="1" ht="12.95" customHeight="1">
      <c r="A32" s="261"/>
      <c r="B32" s="142"/>
      <c r="C32" s="142"/>
      <c r="D32" s="143"/>
      <c r="E32" s="268" t="s">
        <v>191</v>
      </c>
      <c r="F32" s="142"/>
      <c r="G32" s="143"/>
      <c r="H32" s="268" t="s">
        <v>191</v>
      </c>
      <c r="I32" s="142"/>
      <c r="J32" s="142"/>
      <c r="K32" s="142"/>
      <c r="L32" s="142"/>
      <c r="M32" s="264"/>
    </row>
    <row r="33" spans="1:13" ht="12.75">
      <c r="A33" s="265"/>
      <c r="B33" s="266"/>
      <c r="C33" s="266"/>
      <c r="D33" s="267"/>
      <c r="E33" s="269"/>
      <c r="F33" s="270"/>
      <c r="G33" s="271"/>
      <c r="H33" s="272"/>
      <c r="I33" s="266"/>
      <c r="J33" s="266"/>
      <c r="K33" s="266"/>
      <c r="L33" s="266"/>
      <c r="M33" s="273"/>
    </row>
    <row r="34" spans="1:13" s="3" customFormat="1" ht="56.25" customHeight="1" thickBot="1">
      <c r="A34" s="265"/>
      <c r="B34" s="266"/>
      <c r="C34" s="266"/>
      <c r="D34" s="267"/>
      <c r="E34" s="269"/>
      <c r="F34" s="270"/>
      <c r="G34" s="271"/>
      <c r="H34" s="272"/>
      <c r="I34" s="266"/>
      <c r="J34" s="266"/>
      <c r="K34" s="266"/>
      <c r="L34" s="266"/>
      <c r="M34" s="273"/>
    </row>
    <row r="35" spans="1:13" s="3" customFormat="1" ht="12.95" customHeight="1">
      <c r="A35" s="167" t="s">
        <v>192</v>
      </c>
      <c r="B35" s="257"/>
      <c r="C35" s="257"/>
      <c r="D35" s="258"/>
      <c r="E35" s="259">
        <v>21</v>
      </c>
      <c r="F35" s="168"/>
      <c r="G35" s="111" t="s">
        <v>193</v>
      </c>
      <c r="H35" s="170">
        <f>ROUND(E28-H37,0)</f>
        <v>0</v>
      </c>
      <c r="I35" s="168"/>
      <c r="J35" s="168"/>
      <c r="K35" s="168"/>
      <c r="L35" s="168"/>
      <c r="M35" s="112" t="s">
        <v>194</v>
      </c>
    </row>
    <row r="36" spans="1:13" s="3" customFormat="1" ht="12.95" customHeight="1">
      <c r="A36" s="180" t="s">
        <v>195</v>
      </c>
      <c r="B36" s="233"/>
      <c r="C36" s="233"/>
      <c r="D36" s="234"/>
      <c r="E36" s="260">
        <v>21</v>
      </c>
      <c r="F36" s="178"/>
      <c r="G36" s="101" t="s">
        <v>193</v>
      </c>
      <c r="H36" s="182">
        <f>ROUND(H35*E36/100,0)</f>
        <v>0</v>
      </c>
      <c r="I36" s="178"/>
      <c r="J36" s="178"/>
      <c r="K36" s="178"/>
      <c r="L36" s="178"/>
      <c r="M36" s="113" t="s">
        <v>194</v>
      </c>
    </row>
    <row r="37" spans="1:13" s="3" customFormat="1" ht="12.95" customHeight="1">
      <c r="A37" s="180" t="s">
        <v>192</v>
      </c>
      <c r="B37" s="233"/>
      <c r="C37" s="233"/>
      <c r="D37" s="234"/>
      <c r="E37" s="260">
        <v>15</v>
      </c>
      <c r="F37" s="178"/>
      <c r="G37" s="101" t="s">
        <v>193</v>
      </c>
      <c r="H37" s="182">
        <v>0</v>
      </c>
      <c r="I37" s="277"/>
      <c r="J37" s="277"/>
      <c r="K37" s="277"/>
      <c r="L37" s="277"/>
      <c r="M37" s="113" t="s">
        <v>194</v>
      </c>
    </row>
    <row r="38" spans="1:13" s="3" customFormat="1" ht="12.95" customHeight="1">
      <c r="A38" s="180" t="s">
        <v>195</v>
      </c>
      <c r="B38" s="233"/>
      <c r="C38" s="233"/>
      <c r="D38" s="234"/>
      <c r="E38" s="260">
        <v>15</v>
      </c>
      <c r="F38" s="178"/>
      <c r="G38" s="101" t="s">
        <v>193</v>
      </c>
      <c r="H38" s="182">
        <f>ROUND(H37*E38/100,0)</f>
        <v>0</v>
      </c>
      <c r="I38" s="178"/>
      <c r="J38" s="178"/>
      <c r="K38" s="178"/>
      <c r="L38" s="178"/>
      <c r="M38" s="113" t="s">
        <v>194</v>
      </c>
    </row>
    <row r="39" spans="1:13" s="114" customFormat="1" ht="19.5" customHeight="1" thickBot="1">
      <c r="A39" s="274" t="s">
        <v>196</v>
      </c>
      <c r="B39" s="275"/>
      <c r="C39" s="275"/>
      <c r="D39" s="275"/>
      <c r="E39" s="275"/>
      <c r="F39" s="275"/>
      <c r="G39" s="275"/>
      <c r="H39" s="276">
        <f>CEILING(SUM(H35:H38),1)</f>
        <v>0</v>
      </c>
      <c r="I39" s="187"/>
      <c r="J39" s="187"/>
      <c r="K39" s="187"/>
      <c r="L39" s="187"/>
      <c r="M39" s="115" t="s">
        <v>194</v>
      </c>
    </row>
    <row r="40" s="3" customFormat="1" ht="12.95" customHeight="1"/>
    <row r="41" spans="1:13" s="3" customFormat="1" ht="12.95" customHeight="1">
      <c r="A41" s="262" t="s">
        <v>197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</row>
  </sheetData>
  <sheetProtection password="CF7A" sheet="1" objects="1" scenarios="1"/>
  <mergeCells count="110">
    <mergeCell ref="A39:G39"/>
    <mergeCell ref="H39:L39"/>
    <mergeCell ref="A41:M41"/>
    <mergeCell ref="A37:D37"/>
    <mergeCell ref="E37:F37"/>
    <mergeCell ref="H37:L37"/>
    <mergeCell ref="A38:D38"/>
    <mergeCell ref="E38:F38"/>
    <mergeCell ref="H38:L38"/>
    <mergeCell ref="A35:D35"/>
    <mergeCell ref="E35:F35"/>
    <mergeCell ref="H35:L35"/>
    <mergeCell ref="A36:D36"/>
    <mergeCell ref="E36:F36"/>
    <mergeCell ref="H36:L36"/>
    <mergeCell ref="A31:B31"/>
    <mergeCell ref="C31:D31"/>
    <mergeCell ref="F31:G31"/>
    <mergeCell ref="I31:M31"/>
    <mergeCell ref="A32:D32"/>
    <mergeCell ref="A33:D34"/>
    <mergeCell ref="E32:G32"/>
    <mergeCell ref="E33:G34"/>
    <mergeCell ref="H32:M32"/>
    <mergeCell ref="H33:M34"/>
    <mergeCell ref="A29:D29"/>
    <mergeCell ref="E29:G29"/>
    <mergeCell ref="H29:M29"/>
    <mergeCell ref="A30:D30"/>
    <mergeCell ref="F30:G30"/>
    <mergeCell ref="I30:M30"/>
    <mergeCell ref="G28:J28"/>
    <mergeCell ref="A25:D25"/>
    <mergeCell ref="E25:F25"/>
    <mergeCell ref="A26:D26"/>
    <mergeCell ref="E26:F26"/>
    <mergeCell ref="A27:D27"/>
    <mergeCell ref="E27:F27"/>
    <mergeCell ref="A28:D28"/>
    <mergeCell ref="E28:F28"/>
    <mergeCell ref="G22:J22"/>
    <mergeCell ref="G23:J23"/>
    <mergeCell ref="G24:M24"/>
    <mergeCell ref="G25:J25"/>
    <mergeCell ref="G26:J26"/>
    <mergeCell ref="G27:M27"/>
    <mergeCell ref="G16:J16"/>
    <mergeCell ref="G17:J17"/>
    <mergeCell ref="G18:J18"/>
    <mergeCell ref="G19:J19"/>
    <mergeCell ref="G20:J20"/>
    <mergeCell ref="G21:J21"/>
    <mergeCell ref="A22:D22"/>
    <mergeCell ref="E22:F22"/>
    <mergeCell ref="A23:D23"/>
    <mergeCell ref="E23:F23"/>
    <mergeCell ref="A24:D24"/>
    <mergeCell ref="E24:F24"/>
    <mergeCell ref="B19:D19"/>
    <mergeCell ref="E19:F19"/>
    <mergeCell ref="A20:D20"/>
    <mergeCell ref="E20:F20"/>
    <mergeCell ref="A21:D21"/>
    <mergeCell ref="E21:F21"/>
    <mergeCell ref="B16:D16"/>
    <mergeCell ref="E16:F16"/>
    <mergeCell ref="B17:D17"/>
    <mergeCell ref="E17:F17"/>
    <mergeCell ref="B18:D18"/>
    <mergeCell ref="E18:F18"/>
    <mergeCell ref="A12:M12"/>
    <mergeCell ref="A13:F13"/>
    <mergeCell ref="G13:M13"/>
    <mergeCell ref="A14:A15"/>
    <mergeCell ref="B14:D14"/>
    <mergeCell ref="E14:F14"/>
    <mergeCell ref="B15:D15"/>
    <mergeCell ref="E15:F15"/>
    <mergeCell ref="G14:J14"/>
    <mergeCell ref="G15:J15"/>
    <mergeCell ref="A11:G11"/>
    <mergeCell ref="H7:L7"/>
    <mergeCell ref="H8:L8"/>
    <mergeCell ref="H9:J9"/>
    <mergeCell ref="H10:I10"/>
    <mergeCell ref="K9:M9"/>
    <mergeCell ref="J10:M10"/>
    <mergeCell ref="H11:M11"/>
    <mergeCell ref="A7:C7"/>
    <mergeCell ref="A8:C8"/>
    <mergeCell ref="A9:C9"/>
    <mergeCell ref="A10:C10"/>
    <mergeCell ref="D7:G7"/>
    <mergeCell ref="D8:G8"/>
    <mergeCell ref="D9:G9"/>
    <mergeCell ref="D10:G10"/>
    <mergeCell ref="A5:D5"/>
    <mergeCell ref="E5:J5"/>
    <mergeCell ref="K5:L5"/>
    <mergeCell ref="A6:D6"/>
    <mergeCell ref="E6:J6"/>
    <mergeCell ref="K6:L6"/>
    <mergeCell ref="A1:M1"/>
    <mergeCell ref="A2:M2"/>
    <mergeCell ref="A3:D3"/>
    <mergeCell ref="E3:J3"/>
    <mergeCell ref="K3:L3"/>
    <mergeCell ref="A4:D4"/>
    <mergeCell ref="E4:J4"/>
    <mergeCell ref="K4:L4"/>
  </mergeCells>
  <printOptions horizontalCentered="1"/>
  <pageMargins left="0.3937007874015748" right="0.3937007874015748" top="0.5905511811023623" bottom="0.590551181102362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 topLeftCell="A1">
      <selection activeCell="C6" sqref="C6:E6"/>
    </sheetView>
  </sheetViews>
  <sheetFormatPr defaultColWidth="9.140625" defaultRowHeight="12.75"/>
  <cols>
    <col min="1" max="1" width="3.8515625" style="0" customWidth="1"/>
    <col min="2" max="2" width="45.140625" style="0" customWidth="1"/>
    <col min="3" max="5" width="10.57421875" style="0" customWidth="1"/>
  </cols>
  <sheetData>
    <row r="1" spans="1:5" s="2" customFormat="1" ht="12.75">
      <c r="A1" s="283" t="s">
        <v>0</v>
      </c>
      <c r="B1" s="142"/>
      <c r="C1" s="142"/>
      <c r="D1" s="283" t="s">
        <v>1</v>
      </c>
      <c r="E1" s="142"/>
    </row>
    <row r="2" spans="1:5" s="2" customFormat="1" ht="12.75">
      <c r="A2" s="283" t="s">
        <v>266</v>
      </c>
      <c r="B2" s="142"/>
      <c r="C2" s="142"/>
      <c r="D2" s="283" t="s">
        <v>3</v>
      </c>
      <c r="E2" s="142"/>
    </row>
    <row r="3" s="1" customFormat="1" ht="9.75"/>
    <row r="4" spans="1:5" s="4" customFormat="1" ht="12.75">
      <c r="A4" s="284" t="s">
        <v>113</v>
      </c>
      <c r="B4" s="142"/>
      <c r="C4" s="142"/>
      <c r="D4" s="142"/>
      <c r="E4" s="142"/>
    </row>
    <row r="5" s="1" customFormat="1" ht="10.5" thickBot="1"/>
    <row r="6" spans="1:5" s="1" customFormat="1" ht="9.75" customHeight="1">
      <c r="A6" s="278" t="s">
        <v>114</v>
      </c>
      <c r="B6" s="280" t="s">
        <v>115</v>
      </c>
      <c r="C6" s="282" t="s">
        <v>116</v>
      </c>
      <c r="D6" s="168"/>
      <c r="E6" s="230"/>
    </row>
    <row r="7" spans="1:5" s="1" customFormat="1" ht="9.75" customHeight="1" thickBot="1">
      <c r="A7" s="279"/>
      <c r="B7" s="281"/>
      <c r="C7" s="73" t="s">
        <v>18</v>
      </c>
      <c r="D7" s="74" t="s">
        <v>23</v>
      </c>
      <c r="E7" s="75" t="s">
        <v>117</v>
      </c>
    </row>
    <row r="8" spans="1:5" s="18" customFormat="1" ht="11.25">
      <c r="A8" s="76"/>
      <c r="B8" s="79" t="s">
        <v>26</v>
      </c>
      <c r="C8" s="77"/>
      <c r="D8" s="77"/>
      <c r="E8" s="78"/>
    </row>
    <row r="9" spans="1:5" s="18" customFormat="1" ht="11.25">
      <c r="A9" s="80">
        <v>96</v>
      </c>
      <c r="B9" s="31" t="s">
        <v>258</v>
      </c>
      <c r="C9" s="81">
        <f>'ROZPOČET #1'!G32</f>
        <v>0</v>
      </c>
      <c r="D9" s="81">
        <f>'ROZPOČET #1'!I32</f>
        <v>0</v>
      </c>
      <c r="E9" s="82">
        <f>C9+D9</f>
        <v>0</v>
      </c>
    </row>
    <row r="10" spans="1:5" s="18" customFormat="1" ht="12" thickBot="1">
      <c r="A10" s="87"/>
      <c r="B10" s="88" t="s">
        <v>124</v>
      </c>
      <c r="C10" s="89">
        <f>SUM(C9:C9)</f>
        <v>0</v>
      </c>
      <c r="D10" s="89">
        <f>SUM(D9:D9)</f>
        <v>0</v>
      </c>
      <c r="E10" s="90">
        <f>SUM(E9:E9)</f>
        <v>0</v>
      </c>
    </row>
    <row r="11" s="1" customFormat="1" ht="10.5" thickBot="1"/>
    <row r="12" spans="1:5" s="18" customFormat="1" ht="12" thickBot="1">
      <c r="A12" s="91"/>
      <c r="B12" s="92" t="s">
        <v>127</v>
      </c>
      <c r="C12" s="93">
        <f>C10</f>
        <v>0</v>
      </c>
      <c r="D12" s="93">
        <f>D10</f>
        <v>0</v>
      </c>
      <c r="E12" s="94">
        <f>E10</f>
        <v>0</v>
      </c>
    </row>
  </sheetData>
  <mergeCells count="8">
    <mergeCell ref="A6:A7"/>
    <mergeCell ref="B6:B7"/>
    <mergeCell ref="C6:E6"/>
    <mergeCell ref="A1:C1"/>
    <mergeCell ref="D1:E1"/>
    <mergeCell ref="A2:C2"/>
    <mergeCell ref="D2:E2"/>
    <mergeCell ref="A4:E4"/>
  </mergeCells>
  <printOptions horizontalCentered="1"/>
  <pageMargins left="0.3937007874015748" right="0.3937007874015748" top="0.5905511811023623" bottom="0.5905511811023623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 topLeftCell="A41">
      <selection activeCell="C31" sqref="C31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43.421875" style="0" customWidth="1"/>
    <col min="4" max="4" width="4.421875" style="0" customWidth="1"/>
    <col min="5" max="5" width="8.7109375" style="0" customWidth="1"/>
    <col min="6" max="9" width="10.57421875" style="0" customWidth="1"/>
  </cols>
  <sheetData>
    <row r="1" spans="1:9" s="2" customFormat="1" ht="12.75">
      <c r="A1" s="283" t="s">
        <v>0</v>
      </c>
      <c r="B1" s="142"/>
      <c r="C1" s="142"/>
      <c r="D1" s="142"/>
      <c r="E1" s="142"/>
      <c r="F1" s="142"/>
      <c r="G1" s="142"/>
      <c r="H1" s="283" t="s">
        <v>1</v>
      </c>
      <c r="I1" s="142"/>
    </row>
    <row r="2" spans="1:9" s="2" customFormat="1" ht="12.75">
      <c r="A2" s="283" t="s">
        <v>266</v>
      </c>
      <c r="B2" s="142"/>
      <c r="C2" s="142"/>
      <c r="D2" s="142"/>
      <c r="E2" s="142"/>
      <c r="F2" s="142"/>
      <c r="G2" s="142"/>
      <c r="H2" s="283" t="s">
        <v>3</v>
      </c>
      <c r="I2" s="142"/>
    </row>
    <row r="3" s="1" customFormat="1" ht="9.75"/>
    <row r="4" spans="1:9" s="3" customFormat="1" ht="12.75">
      <c r="A4" s="284" t="s">
        <v>4</v>
      </c>
      <c r="B4" s="142"/>
      <c r="C4" s="142"/>
      <c r="D4" s="142"/>
      <c r="E4" s="142"/>
      <c r="F4" s="142"/>
      <c r="G4" s="142"/>
      <c r="H4" s="142"/>
      <c r="I4" s="142"/>
    </row>
    <row r="5" s="1" customFormat="1" ht="10.5" thickBot="1"/>
    <row r="6" spans="1:9" s="1" customFormat="1" ht="9.75" customHeight="1">
      <c r="A6" s="6" t="s">
        <v>5</v>
      </c>
      <c r="B6" s="288" t="s">
        <v>9</v>
      </c>
      <c r="C6" s="288" t="s">
        <v>11</v>
      </c>
      <c r="D6" s="288" t="s">
        <v>13</v>
      </c>
      <c r="E6" s="288" t="s">
        <v>15</v>
      </c>
      <c r="F6" s="289" t="s">
        <v>17</v>
      </c>
      <c r="G6" s="168"/>
      <c r="H6" s="168"/>
      <c r="I6" s="230"/>
    </row>
    <row r="7" spans="1:9" s="1" customFormat="1" ht="9.75" customHeight="1">
      <c r="A7" s="7" t="s">
        <v>6</v>
      </c>
      <c r="B7" s="194"/>
      <c r="C7" s="194"/>
      <c r="D7" s="194"/>
      <c r="E7" s="194"/>
      <c r="F7" s="290" t="s">
        <v>18</v>
      </c>
      <c r="G7" s="150"/>
      <c r="H7" s="291" t="s">
        <v>23</v>
      </c>
      <c r="I7" s="153"/>
    </row>
    <row r="8" spans="1:9" s="1" customFormat="1" ht="9.75" customHeight="1">
      <c r="A8" s="7" t="s">
        <v>7</v>
      </c>
      <c r="B8" s="194"/>
      <c r="C8" s="194"/>
      <c r="D8" s="194"/>
      <c r="E8" s="194"/>
      <c r="F8" s="10" t="s">
        <v>19</v>
      </c>
      <c r="G8" s="12" t="s">
        <v>21</v>
      </c>
      <c r="H8" s="14" t="s">
        <v>19</v>
      </c>
      <c r="I8" s="16" t="s">
        <v>21</v>
      </c>
    </row>
    <row r="9" spans="1:9" s="1" customFormat="1" ht="9.75" customHeight="1" thickBot="1">
      <c r="A9" s="8" t="s">
        <v>8</v>
      </c>
      <c r="B9" s="9" t="s">
        <v>10</v>
      </c>
      <c r="C9" s="9" t="s">
        <v>12</v>
      </c>
      <c r="D9" s="9" t="s">
        <v>14</v>
      </c>
      <c r="E9" s="9" t="s">
        <v>16</v>
      </c>
      <c r="F9" s="11" t="s">
        <v>20</v>
      </c>
      <c r="G9" s="13" t="s">
        <v>22</v>
      </c>
      <c r="H9" s="15" t="s">
        <v>24</v>
      </c>
      <c r="I9" s="17" t="s">
        <v>25</v>
      </c>
    </row>
    <row r="10" spans="1:9" s="19" customFormat="1" ht="11.25">
      <c r="A10" s="21"/>
      <c r="B10" s="20"/>
      <c r="C10" s="22" t="s">
        <v>26</v>
      </c>
      <c r="D10" s="20"/>
      <c r="E10" s="20"/>
      <c r="F10" s="23"/>
      <c r="G10" s="24"/>
      <c r="H10" s="25"/>
      <c r="I10" s="26"/>
    </row>
    <row r="11" spans="1:9" s="19" customFormat="1" ht="11.25">
      <c r="A11" s="29"/>
      <c r="B11" s="30" t="s">
        <v>215</v>
      </c>
      <c r="C11" s="31" t="s">
        <v>216</v>
      </c>
      <c r="D11" s="28"/>
      <c r="E11" s="28"/>
      <c r="F11" s="32"/>
      <c r="G11" s="33"/>
      <c r="H11" s="34"/>
      <c r="I11" s="35"/>
    </row>
    <row r="12" spans="1:9" s="1" customFormat="1" ht="40.5" customHeight="1">
      <c r="A12" s="36">
        <v>1</v>
      </c>
      <c r="B12" s="37" t="s">
        <v>267</v>
      </c>
      <c r="C12" s="38" t="s">
        <v>268</v>
      </c>
      <c r="D12" s="39" t="s">
        <v>269</v>
      </c>
      <c r="E12" s="40">
        <v>122.79540000000001</v>
      </c>
      <c r="F12" s="140"/>
      <c r="G12" s="41">
        <f>E12*F12</f>
        <v>0</v>
      </c>
      <c r="H12" s="139"/>
      <c r="I12" s="43">
        <f>E12*H12</f>
        <v>0</v>
      </c>
    </row>
    <row r="13" spans="1:9" s="1" customFormat="1" ht="9.75" customHeight="1">
      <c r="A13" s="5"/>
      <c r="B13" s="46" t="s">
        <v>32</v>
      </c>
      <c r="C13" s="285" t="s">
        <v>270</v>
      </c>
      <c r="D13" s="286"/>
      <c r="E13" s="286"/>
      <c r="F13" s="286"/>
      <c r="G13" s="286"/>
      <c r="H13" s="286"/>
      <c r="I13" s="287"/>
    </row>
    <row r="14" spans="1:9" s="1" customFormat="1" ht="57.75" customHeight="1">
      <c r="A14" s="36">
        <f>A12+1</f>
        <v>2</v>
      </c>
      <c r="B14" s="37" t="s">
        <v>267</v>
      </c>
      <c r="C14" s="38" t="s">
        <v>271</v>
      </c>
      <c r="D14" s="39" t="s">
        <v>269</v>
      </c>
      <c r="E14" s="40">
        <v>252.83950000000004</v>
      </c>
      <c r="F14" s="140"/>
      <c r="G14" s="41">
        <f>E14*F14</f>
        <v>0</v>
      </c>
      <c r="H14" s="139"/>
      <c r="I14" s="43">
        <f>E14*H14</f>
        <v>0</v>
      </c>
    </row>
    <row r="15" spans="1:9" s="1" customFormat="1" ht="9.75" customHeight="1">
      <c r="A15" s="5"/>
      <c r="B15" s="46" t="s">
        <v>32</v>
      </c>
      <c r="C15" s="285" t="s">
        <v>272</v>
      </c>
      <c r="D15" s="286"/>
      <c r="E15" s="286"/>
      <c r="F15" s="286"/>
      <c r="G15" s="286"/>
      <c r="H15" s="286"/>
      <c r="I15" s="287"/>
    </row>
    <row r="16" spans="1:9" s="1" customFormat="1" ht="63" customHeight="1">
      <c r="A16" s="36">
        <f>A14+1</f>
        <v>3</v>
      </c>
      <c r="B16" s="37" t="s">
        <v>267</v>
      </c>
      <c r="C16" s="38" t="s">
        <v>273</v>
      </c>
      <c r="D16" s="39" t="s">
        <v>269</v>
      </c>
      <c r="E16" s="40">
        <v>203.50400000000002</v>
      </c>
      <c r="F16" s="140"/>
      <c r="G16" s="41">
        <f>E16*F16</f>
        <v>0</v>
      </c>
      <c r="H16" s="139"/>
      <c r="I16" s="43">
        <f>E16*H16</f>
        <v>0</v>
      </c>
    </row>
    <row r="17" spans="1:9" s="1" customFormat="1" ht="9.75" customHeight="1">
      <c r="A17" s="5"/>
      <c r="B17" s="46" t="s">
        <v>32</v>
      </c>
      <c r="C17" s="285" t="s">
        <v>274</v>
      </c>
      <c r="D17" s="286"/>
      <c r="E17" s="286"/>
      <c r="F17" s="286"/>
      <c r="G17" s="286"/>
      <c r="H17" s="286"/>
      <c r="I17" s="287"/>
    </row>
    <row r="18" spans="1:9" s="1" customFormat="1" ht="38.25" customHeight="1">
      <c r="A18" s="36">
        <f>A16+1</f>
        <v>4</v>
      </c>
      <c r="B18" s="37" t="s">
        <v>267</v>
      </c>
      <c r="C18" s="38" t="s">
        <v>275</v>
      </c>
      <c r="D18" s="39" t="s">
        <v>269</v>
      </c>
      <c r="E18" s="40">
        <v>30</v>
      </c>
      <c r="F18" s="140"/>
      <c r="G18" s="41">
        <f>E18*F18</f>
        <v>0</v>
      </c>
      <c r="H18" s="139"/>
      <c r="I18" s="43">
        <f>E18*H18</f>
        <v>0</v>
      </c>
    </row>
    <row r="19" spans="1:9" s="1" customFormat="1" ht="9.75" customHeight="1">
      <c r="A19" s="5"/>
      <c r="B19" s="46" t="s">
        <v>32</v>
      </c>
      <c r="C19" s="285" t="s">
        <v>276</v>
      </c>
      <c r="D19" s="286"/>
      <c r="E19" s="286"/>
      <c r="F19" s="286"/>
      <c r="G19" s="286"/>
      <c r="H19" s="286"/>
      <c r="I19" s="287"/>
    </row>
    <row r="20" spans="1:9" s="1" customFormat="1" ht="37.5" customHeight="1">
      <c r="A20" s="36">
        <f>A18+1</f>
        <v>5</v>
      </c>
      <c r="B20" s="37" t="s">
        <v>277</v>
      </c>
      <c r="C20" s="38" t="s">
        <v>278</v>
      </c>
      <c r="D20" s="39" t="s">
        <v>31</v>
      </c>
      <c r="E20" s="40">
        <v>3.1500000000000004</v>
      </c>
      <c r="F20" s="140"/>
      <c r="G20" s="41">
        <f>E20*F20</f>
        <v>0</v>
      </c>
      <c r="H20" s="139"/>
      <c r="I20" s="43">
        <f>E20*H20</f>
        <v>0</v>
      </c>
    </row>
    <row r="21" spans="1:9" s="1" customFormat="1" ht="9.75" customHeight="1">
      <c r="A21" s="5"/>
      <c r="B21" s="46" t="s">
        <v>32</v>
      </c>
      <c r="C21" s="285" t="s">
        <v>279</v>
      </c>
      <c r="D21" s="286"/>
      <c r="E21" s="286"/>
      <c r="F21" s="286"/>
      <c r="G21" s="286"/>
      <c r="H21" s="286"/>
      <c r="I21" s="287"/>
    </row>
    <row r="22" spans="1:9" s="1" customFormat="1" ht="33" customHeight="1">
      <c r="A22" s="36">
        <f>A20+1</f>
        <v>6</v>
      </c>
      <c r="B22" s="37" t="s">
        <v>221</v>
      </c>
      <c r="C22" s="38" t="s">
        <v>280</v>
      </c>
      <c r="D22" s="39" t="s">
        <v>219</v>
      </c>
      <c r="E22" s="40">
        <v>354.980673</v>
      </c>
      <c r="F22" s="140"/>
      <c r="G22" s="41">
        <f>E22*F22</f>
        <v>0</v>
      </c>
      <c r="H22" s="139"/>
      <c r="I22" s="43">
        <f>E22*H22</f>
        <v>0</v>
      </c>
    </row>
    <row r="23" spans="1:9" s="1" customFormat="1" ht="9.75" customHeight="1">
      <c r="A23" s="5"/>
      <c r="B23" s="46" t="s">
        <v>32</v>
      </c>
      <c r="C23" s="285" t="s">
        <v>281</v>
      </c>
      <c r="D23" s="286"/>
      <c r="E23" s="286"/>
      <c r="F23" s="286"/>
      <c r="G23" s="286"/>
      <c r="H23" s="286"/>
      <c r="I23" s="287"/>
    </row>
    <row r="24" spans="1:9" s="1" customFormat="1" ht="33" customHeight="1">
      <c r="A24" s="36">
        <f>A22+1</f>
        <v>7</v>
      </c>
      <c r="B24" s="37" t="s">
        <v>223</v>
      </c>
      <c r="C24" s="38" t="s">
        <v>282</v>
      </c>
      <c r="D24" s="39" t="s">
        <v>219</v>
      </c>
      <c r="E24" s="40">
        <v>2827.92</v>
      </c>
      <c r="F24" s="140"/>
      <c r="G24" s="41">
        <f>E24*F24</f>
        <v>0</v>
      </c>
      <c r="H24" s="139"/>
      <c r="I24" s="43">
        <f>E24*H24</f>
        <v>0</v>
      </c>
    </row>
    <row r="25" spans="1:9" s="1" customFormat="1" ht="9.75" customHeight="1">
      <c r="A25" s="5"/>
      <c r="B25" s="46" t="s">
        <v>32</v>
      </c>
      <c r="C25" s="285" t="s">
        <v>283</v>
      </c>
      <c r="D25" s="286"/>
      <c r="E25" s="286"/>
      <c r="F25" s="286"/>
      <c r="G25" s="286"/>
      <c r="H25" s="286"/>
      <c r="I25" s="287"/>
    </row>
    <row r="26" spans="1:9" s="1" customFormat="1" ht="22.5" customHeight="1">
      <c r="A26" s="36">
        <f>A24+1</f>
        <v>8</v>
      </c>
      <c r="B26" s="37" t="s">
        <v>225</v>
      </c>
      <c r="C26" s="38" t="s">
        <v>284</v>
      </c>
      <c r="D26" s="39" t="s">
        <v>219</v>
      </c>
      <c r="E26" s="40">
        <v>353.49</v>
      </c>
      <c r="F26" s="140"/>
      <c r="G26" s="41">
        <f>E26*F26</f>
        <v>0</v>
      </c>
      <c r="H26" s="139"/>
      <c r="I26" s="43">
        <f>E26*H26</f>
        <v>0</v>
      </c>
    </row>
    <row r="27" spans="1:9" s="1" customFormat="1" ht="38.25" customHeight="1">
      <c r="A27" s="36">
        <f>A26+1</f>
        <v>9</v>
      </c>
      <c r="B27" s="37" t="s">
        <v>285</v>
      </c>
      <c r="C27" s="38" t="s">
        <v>286</v>
      </c>
      <c r="D27" s="39" t="s">
        <v>31</v>
      </c>
      <c r="E27" s="40">
        <v>0.6209999999999999</v>
      </c>
      <c r="F27" s="140"/>
      <c r="G27" s="41">
        <f>E27*F27</f>
        <v>0</v>
      </c>
      <c r="H27" s="139"/>
      <c r="I27" s="43">
        <f>E27*H27</f>
        <v>0</v>
      </c>
    </row>
    <row r="28" spans="1:9" s="1" customFormat="1" ht="9.75" customHeight="1">
      <c r="A28" s="5"/>
      <c r="B28" s="46" t="s">
        <v>32</v>
      </c>
      <c r="C28" s="285" t="s">
        <v>287</v>
      </c>
      <c r="D28" s="286"/>
      <c r="E28" s="286"/>
      <c r="F28" s="286"/>
      <c r="G28" s="286"/>
      <c r="H28" s="286"/>
      <c r="I28" s="287"/>
    </row>
    <row r="29" spans="1:9" s="1" customFormat="1" ht="41.25" customHeight="1">
      <c r="A29" s="36">
        <f>A27+1</f>
        <v>10</v>
      </c>
      <c r="B29" s="37" t="s">
        <v>221</v>
      </c>
      <c r="C29" s="38" t="s">
        <v>288</v>
      </c>
      <c r="D29" s="39" t="s">
        <v>219</v>
      </c>
      <c r="E29" s="47">
        <v>1.49</v>
      </c>
      <c r="F29" s="140"/>
      <c r="G29" s="41">
        <f>E29*F29</f>
        <v>0</v>
      </c>
      <c r="H29" s="139"/>
      <c r="I29" s="43">
        <f>E29*H29</f>
        <v>0</v>
      </c>
    </row>
    <row r="30" spans="1:9" s="1" customFormat="1" ht="35.25" customHeight="1">
      <c r="A30" s="36">
        <f>A29+1</f>
        <v>11</v>
      </c>
      <c r="B30" s="37" t="s">
        <v>223</v>
      </c>
      <c r="C30" s="38" t="s">
        <v>289</v>
      </c>
      <c r="D30" s="39" t="s">
        <v>219</v>
      </c>
      <c r="E30" s="47">
        <v>1.49</v>
      </c>
      <c r="F30" s="140"/>
      <c r="G30" s="41">
        <f>E30*F30</f>
        <v>0</v>
      </c>
      <c r="H30" s="139"/>
      <c r="I30" s="43">
        <f>E30*H30</f>
        <v>0</v>
      </c>
    </row>
    <row r="31" spans="1:9" s="1" customFormat="1" ht="33" customHeight="1">
      <c r="A31" s="36">
        <f>A30+1</f>
        <v>12</v>
      </c>
      <c r="B31" s="37" t="s">
        <v>225</v>
      </c>
      <c r="C31" s="38" t="s">
        <v>290</v>
      </c>
      <c r="D31" s="39" t="s">
        <v>219</v>
      </c>
      <c r="E31" s="47">
        <v>1.49</v>
      </c>
      <c r="F31" s="140"/>
      <c r="G31" s="41">
        <f>E31*F31</f>
        <v>0</v>
      </c>
      <c r="H31" s="139"/>
      <c r="I31" s="43">
        <f>E31*H31</f>
        <v>0</v>
      </c>
    </row>
    <row r="32" spans="1:9" s="19" customFormat="1" ht="12" thickBot="1">
      <c r="A32" s="48"/>
      <c r="B32" s="50">
        <v>96</v>
      </c>
      <c r="C32" s="51" t="s">
        <v>227</v>
      </c>
      <c r="D32" s="49"/>
      <c r="E32" s="49"/>
      <c r="F32" s="52"/>
      <c r="G32" s="54">
        <f>SUM(G12:G31)</f>
        <v>0</v>
      </c>
      <c r="H32" s="53"/>
      <c r="I32" s="55">
        <f>SUM(I12:I31)</f>
        <v>0</v>
      </c>
    </row>
    <row r="33" spans="1:9" ht="13.5" thickBot="1">
      <c r="A33" s="65"/>
      <c r="B33" s="65"/>
      <c r="C33" s="65"/>
      <c r="D33" s="65"/>
      <c r="E33" s="65"/>
      <c r="F33" s="65"/>
      <c r="G33" s="65"/>
      <c r="H33" s="65"/>
      <c r="I33" s="65"/>
    </row>
    <row r="34" spans="1:9" s="19" customFormat="1" ht="13.5" thickBot="1">
      <c r="A34" s="68"/>
      <c r="B34" s="69"/>
      <c r="C34" s="71" t="s">
        <v>112</v>
      </c>
      <c r="D34" s="70"/>
      <c r="E34" s="70"/>
      <c r="F34" s="70"/>
      <c r="G34" s="70"/>
      <c r="H34" s="292">
        <f>'KRYCÍ LIST #1'!E20</f>
        <v>0</v>
      </c>
      <c r="I34" s="146"/>
    </row>
  </sheetData>
  <sheetProtection password="CF7A" sheet="1" objects="1" scenarios="1"/>
  <mergeCells count="21">
    <mergeCell ref="C21:I21"/>
    <mergeCell ref="C23:I23"/>
    <mergeCell ref="C25:I25"/>
    <mergeCell ref="C28:I28"/>
    <mergeCell ref="H34:I34"/>
    <mergeCell ref="C19:I19"/>
    <mergeCell ref="A1:G1"/>
    <mergeCell ref="H1:I1"/>
    <mergeCell ref="A2:G2"/>
    <mergeCell ref="H2:I2"/>
    <mergeCell ref="A4:I4"/>
    <mergeCell ref="B6:B8"/>
    <mergeCell ref="C6:C8"/>
    <mergeCell ref="D6:D8"/>
    <mergeCell ref="E6:E8"/>
    <mergeCell ref="F6:I6"/>
    <mergeCell ref="F7:G7"/>
    <mergeCell ref="H7:I7"/>
    <mergeCell ref="C13:I13"/>
    <mergeCell ref="C15:I15"/>
    <mergeCell ref="C17:I17"/>
  </mergeCells>
  <printOptions horizontalCentered="1"/>
  <pageMargins left="0.3937007874015748" right="0.3937007874015748" top="0.5905511811023623" bottom="0.5905511811023623" header="0.3" footer="0.3"/>
  <pageSetup horizontalDpi="600" verticalDpi="600" orientation="landscape" paperSize="9" r:id="rId1"/>
  <headerFooter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 topLeftCell="A16">
      <selection activeCell="E33" sqref="E33:G34"/>
    </sheetView>
  </sheetViews>
  <sheetFormatPr defaultColWidth="9.140625" defaultRowHeight="12.75"/>
  <cols>
    <col min="1" max="1" width="2.00390625" style="0" customWidth="1"/>
    <col min="2" max="2" width="4.421875" style="0" customWidth="1"/>
    <col min="3" max="3" width="4.28125" style="0" customWidth="1"/>
    <col min="4" max="4" width="6.57421875" style="0" customWidth="1"/>
    <col min="5" max="5" width="6.421875" style="0" customWidth="1"/>
    <col min="6" max="6" width="9.57421875" style="0" customWidth="1"/>
    <col min="7" max="7" width="12.28125" style="0" customWidth="1"/>
    <col min="8" max="8" width="6.421875" style="0" customWidth="1"/>
    <col min="9" max="9" width="2.421875" style="0" customWidth="1"/>
    <col min="10" max="10" width="4.8515625" style="0" customWidth="1"/>
    <col min="11" max="11" width="11.8515625" style="0" customWidth="1"/>
    <col min="12" max="12" width="2.28125" style="0" customWidth="1"/>
    <col min="13" max="13" width="13.57421875" style="0" customWidth="1"/>
  </cols>
  <sheetData>
    <row r="1" spans="1:13" ht="18.6" customHeight="1">
      <c r="A1" s="213" t="s">
        <v>128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9.95" customHeight="1" thickBo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ht="12.95" customHeight="1">
      <c r="A3" s="214" t="s">
        <v>129</v>
      </c>
      <c r="B3" s="157"/>
      <c r="C3" s="157"/>
      <c r="D3" s="158"/>
      <c r="E3" s="215" t="s">
        <v>130</v>
      </c>
      <c r="F3" s="157"/>
      <c r="G3" s="157"/>
      <c r="H3" s="157"/>
      <c r="I3" s="157"/>
      <c r="J3" s="158"/>
      <c r="K3" s="215" t="s">
        <v>131</v>
      </c>
      <c r="L3" s="158"/>
      <c r="M3" s="95" t="s">
        <v>132</v>
      </c>
    </row>
    <row r="4" spans="1:13" ht="12.95" customHeight="1">
      <c r="A4" s="210" t="s">
        <v>264</v>
      </c>
      <c r="B4" s="161"/>
      <c r="C4" s="161"/>
      <c r="D4" s="162"/>
      <c r="E4" s="211" t="s">
        <v>265</v>
      </c>
      <c r="F4" s="161"/>
      <c r="G4" s="161"/>
      <c r="H4" s="161"/>
      <c r="I4" s="161"/>
      <c r="J4" s="162"/>
      <c r="K4" s="212" t="s">
        <v>135</v>
      </c>
      <c r="L4" s="162"/>
      <c r="M4" s="96" t="s">
        <v>136</v>
      </c>
    </row>
    <row r="5" spans="1:13" ht="12.95" customHeight="1">
      <c r="A5" s="208" t="s">
        <v>137</v>
      </c>
      <c r="B5" s="150"/>
      <c r="C5" s="150"/>
      <c r="D5" s="151"/>
      <c r="E5" s="209" t="s">
        <v>138</v>
      </c>
      <c r="F5" s="150"/>
      <c r="G5" s="150"/>
      <c r="H5" s="150"/>
      <c r="I5" s="150"/>
      <c r="J5" s="151"/>
      <c r="K5" s="209" t="s">
        <v>139</v>
      </c>
      <c r="L5" s="151"/>
      <c r="M5" s="97" t="s">
        <v>140</v>
      </c>
    </row>
    <row r="6" spans="1:13" ht="12.95" customHeight="1">
      <c r="A6" s="210" t="s">
        <v>135</v>
      </c>
      <c r="B6" s="161"/>
      <c r="C6" s="161"/>
      <c r="D6" s="162"/>
      <c r="E6" s="211" t="s">
        <v>141</v>
      </c>
      <c r="F6" s="161"/>
      <c r="G6" s="161"/>
      <c r="H6" s="161"/>
      <c r="I6" s="161"/>
      <c r="J6" s="162"/>
      <c r="K6" s="212" t="s">
        <v>135</v>
      </c>
      <c r="L6" s="162"/>
      <c r="M6" s="96" t="s">
        <v>135</v>
      </c>
    </row>
    <row r="7" spans="1:13" s="3" customFormat="1" ht="12.95" customHeight="1">
      <c r="A7" s="225" t="s">
        <v>142</v>
      </c>
      <c r="B7" s="219"/>
      <c r="C7" s="219"/>
      <c r="D7" s="226" t="s">
        <v>146</v>
      </c>
      <c r="E7" s="219"/>
      <c r="F7" s="219"/>
      <c r="G7" s="227"/>
      <c r="H7" s="218" t="s">
        <v>148</v>
      </c>
      <c r="I7" s="219"/>
      <c r="J7" s="219"/>
      <c r="K7" s="219"/>
      <c r="L7" s="219"/>
      <c r="M7" s="98"/>
    </row>
    <row r="8" spans="1:13" s="3" customFormat="1" ht="12.95" customHeight="1">
      <c r="A8" s="225" t="s">
        <v>143</v>
      </c>
      <c r="B8" s="219"/>
      <c r="C8" s="219"/>
      <c r="D8" s="226" t="s">
        <v>147</v>
      </c>
      <c r="E8" s="219"/>
      <c r="F8" s="219"/>
      <c r="G8" s="227"/>
      <c r="H8" s="218" t="s">
        <v>149</v>
      </c>
      <c r="I8" s="219"/>
      <c r="J8" s="219"/>
      <c r="K8" s="219"/>
      <c r="L8" s="219"/>
      <c r="M8" s="99" t="str">
        <f>IF(M7=0,"",E28/M7)</f>
        <v/>
      </c>
    </row>
    <row r="9" spans="1:13" ht="12.95" customHeight="1">
      <c r="A9" s="225" t="s">
        <v>144</v>
      </c>
      <c r="B9" s="178"/>
      <c r="C9" s="178"/>
      <c r="D9" s="226" t="s">
        <v>135</v>
      </c>
      <c r="E9" s="178"/>
      <c r="F9" s="178"/>
      <c r="G9" s="181"/>
      <c r="H9" s="218" t="s">
        <v>150</v>
      </c>
      <c r="I9" s="178"/>
      <c r="J9" s="178"/>
      <c r="K9" s="221" t="s">
        <v>135</v>
      </c>
      <c r="L9" s="178"/>
      <c r="M9" s="179"/>
    </row>
    <row r="10" spans="1:13" s="3" customFormat="1" ht="12.95" customHeight="1">
      <c r="A10" s="208" t="s">
        <v>145</v>
      </c>
      <c r="B10" s="220"/>
      <c r="C10" s="220"/>
      <c r="D10" s="222" t="s">
        <v>135</v>
      </c>
      <c r="E10" s="220"/>
      <c r="F10" s="220"/>
      <c r="G10" s="192"/>
      <c r="H10" s="209" t="s">
        <v>151</v>
      </c>
      <c r="I10" s="220"/>
      <c r="J10" s="222" t="s">
        <v>135</v>
      </c>
      <c r="K10" s="150"/>
      <c r="L10" s="150"/>
      <c r="M10" s="153"/>
    </row>
    <row r="11" spans="1:13" ht="12.95" customHeight="1" thickBot="1">
      <c r="A11" s="216" t="s">
        <v>135</v>
      </c>
      <c r="B11" s="155"/>
      <c r="C11" s="155"/>
      <c r="D11" s="155"/>
      <c r="E11" s="155"/>
      <c r="F11" s="155"/>
      <c r="G11" s="217"/>
      <c r="H11" s="223" t="s">
        <v>135</v>
      </c>
      <c r="I11" s="172"/>
      <c r="J11" s="172"/>
      <c r="K11" s="172"/>
      <c r="L11" s="172"/>
      <c r="M11" s="224"/>
    </row>
    <row r="12" spans="1:13" ht="28.5" customHeight="1" thickBot="1">
      <c r="A12" s="176" t="s">
        <v>152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6"/>
    </row>
    <row r="13" spans="1:13" ht="12.95" customHeight="1">
      <c r="A13" s="229" t="s">
        <v>153</v>
      </c>
      <c r="B13" s="168"/>
      <c r="C13" s="168"/>
      <c r="D13" s="168"/>
      <c r="E13" s="168"/>
      <c r="F13" s="168"/>
      <c r="G13" s="229" t="s">
        <v>154</v>
      </c>
      <c r="H13" s="168"/>
      <c r="I13" s="168"/>
      <c r="J13" s="168"/>
      <c r="K13" s="168"/>
      <c r="L13" s="168"/>
      <c r="M13" s="230"/>
    </row>
    <row r="14" spans="1:13" s="3" customFormat="1" ht="12.95" customHeight="1">
      <c r="A14" s="231"/>
      <c r="B14" s="218" t="s">
        <v>155</v>
      </c>
      <c r="C14" s="219"/>
      <c r="D14" s="227"/>
      <c r="E14" s="182">
        <f>'REKAPITULACE #2'!C26</f>
        <v>0</v>
      </c>
      <c r="F14" s="219"/>
      <c r="G14" s="180" t="s">
        <v>170</v>
      </c>
      <c r="H14" s="233"/>
      <c r="I14" s="233"/>
      <c r="J14" s="234"/>
      <c r="K14" s="102"/>
      <c r="L14" s="103" t="s">
        <v>171</v>
      </c>
      <c r="M14" s="107">
        <f>E24*K14/100</f>
        <v>0</v>
      </c>
    </row>
    <row r="15" spans="1:13" s="3" customFormat="1" ht="12.95" customHeight="1">
      <c r="A15" s="232"/>
      <c r="B15" s="218" t="s">
        <v>156</v>
      </c>
      <c r="C15" s="219"/>
      <c r="D15" s="227"/>
      <c r="E15" s="182">
        <f>'REKAPITULACE #2'!D26</f>
        <v>0</v>
      </c>
      <c r="F15" s="219"/>
      <c r="G15" s="180" t="s">
        <v>172</v>
      </c>
      <c r="H15" s="233"/>
      <c r="I15" s="233"/>
      <c r="J15" s="234"/>
      <c r="K15" s="102"/>
      <c r="L15" s="103" t="s">
        <v>171</v>
      </c>
      <c r="M15" s="107">
        <f>E24*K15/100</f>
        <v>0</v>
      </c>
    </row>
    <row r="16" spans="1:13" s="3" customFormat="1" ht="12.95" customHeight="1">
      <c r="A16" s="106" t="s">
        <v>157</v>
      </c>
      <c r="B16" s="228" t="s">
        <v>158</v>
      </c>
      <c r="C16" s="219"/>
      <c r="D16" s="227"/>
      <c r="E16" s="182">
        <f>'REKAPITULACE #2'!E12</f>
        <v>0</v>
      </c>
      <c r="F16" s="219"/>
      <c r="G16" s="180" t="s">
        <v>173</v>
      </c>
      <c r="H16" s="233"/>
      <c r="I16" s="233"/>
      <c r="J16" s="234"/>
      <c r="K16" s="102"/>
      <c r="L16" s="103" t="s">
        <v>171</v>
      </c>
      <c r="M16" s="107">
        <f>E24*K16/100</f>
        <v>0</v>
      </c>
    </row>
    <row r="17" spans="1:13" s="3" customFormat="1" ht="12.95" customHeight="1">
      <c r="A17" s="106" t="s">
        <v>159</v>
      </c>
      <c r="B17" s="228" t="s">
        <v>160</v>
      </c>
      <c r="C17" s="219"/>
      <c r="D17" s="227"/>
      <c r="E17" s="182">
        <f>'REKAPITULACE #2'!E16</f>
        <v>0</v>
      </c>
      <c r="F17" s="219"/>
      <c r="G17" s="180" t="s">
        <v>174</v>
      </c>
      <c r="H17" s="233"/>
      <c r="I17" s="233"/>
      <c r="J17" s="234"/>
      <c r="K17" s="102"/>
      <c r="L17" s="103" t="s">
        <v>171</v>
      </c>
      <c r="M17" s="107">
        <f>E24*K17/100</f>
        <v>0</v>
      </c>
    </row>
    <row r="18" spans="1:13" s="3" customFormat="1" ht="12.95" customHeight="1">
      <c r="A18" s="106" t="s">
        <v>161</v>
      </c>
      <c r="B18" s="228" t="s">
        <v>162</v>
      </c>
      <c r="C18" s="219"/>
      <c r="D18" s="227"/>
      <c r="E18" s="182">
        <f>'REKAPITULACE #2'!E20</f>
        <v>0</v>
      </c>
      <c r="F18" s="219"/>
      <c r="G18" s="180" t="s">
        <v>175</v>
      </c>
      <c r="H18" s="233"/>
      <c r="I18" s="233"/>
      <c r="J18" s="234"/>
      <c r="K18" s="102"/>
      <c r="L18" s="103" t="s">
        <v>171</v>
      </c>
      <c r="M18" s="107">
        <f>E24*K18/100</f>
        <v>0</v>
      </c>
    </row>
    <row r="19" spans="1:13" s="3" customFormat="1" ht="12.95" customHeight="1">
      <c r="A19" s="106" t="s">
        <v>163</v>
      </c>
      <c r="B19" s="228" t="s">
        <v>164</v>
      </c>
      <c r="C19" s="219"/>
      <c r="D19" s="227"/>
      <c r="E19" s="182">
        <f>'REKAPITULACE #2'!E24</f>
        <v>0</v>
      </c>
      <c r="F19" s="219"/>
      <c r="G19" s="180" t="s">
        <v>176</v>
      </c>
      <c r="H19" s="233"/>
      <c r="I19" s="233"/>
      <c r="J19" s="234"/>
      <c r="K19" s="102"/>
      <c r="L19" s="103" t="s">
        <v>171</v>
      </c>
      <c r="M19" s="107">
        <f>E24*K19/100</f>
        <v>0</v>
      </c>
    </row>
    <row r="20" spans="1:13" s="3" customFormat="1" ht="12.95" customHeight="1">
      <c r="A20" s="180" t="s">
        <v>165</v>
      </c>
      <c r="B20" s="235"/>
      <c r="C20" s="235"/>
      <c r="D20" s="236"/>
      <c r="E20" s="182">
        <f>SUM(E16:E19)</f>
        <v>0</v>
      </c>
      <c r="F20" s="219"/>
      <c r="G20" s="180" t="s">
        <v>177</v>
      </c>
      <c r="H20" s="233"/>
      <c r="I20" s="233"/>
      <c r="J20" s="234"/>
      <c r="K20" s="102"/>
      <c r="L20" s="103" t="s">
        <v>171</v>
      </c>
      <c r="M20" s="107">
        <f>E24*K20/100</f>
        <v>0</v>
      </c>
    </row>
    <row r="21" spans="1:13" s="3" customFormat="1" ht="12.95" customHeight="1">
      <c r="A21" s="180" t="s">
        <v>166</v>
      </c>
      <c r="B21" s="235"/>
      <c r="C21" s="235"/>
      <c r="D21" s="236"/>
      <c r="E21" s="182">
        <v>0</v>
      </c>
      <c r="F21" s="219"/>
      <c r="G21" s="180" t="s">
        <v>178</v>
      </c>
      <c r="H21" s="233"/>
      <c r="I21" s="233"/>
      <c r="J21" s="234"/>
      <c r="K21" s="102"/>
      <c r="L21" s="103" t="s">
        <v>171</v>
      </c>
      <c r="M21" s="107">
        <f>E24*K21/100</f>
        <v>0</v>
      </c>
    </row>
    <row r="22" spans="1:13" s="3" customFormat="1" ht="12.95" customHeight="1">
      <c r="A22" s="180" t="s">
        <v>167</v>
      </c>
      <c r="B22" s="235"/>
      <c r="C22" s="235"/>
      <c r="D22" s="236"/>
      <c r="E22" s="182">
        <v>0</v>
      </c>
      <c r="F22" s="219"/>
      <c r="G22" s="180" t="s">
        <v>179</v>
      </c>
      <c r="H22" s="233"/>
      <c r="I22" s="233"/>
      <c r="J22" s="234"/>
      <c r="K22" s="102"/>
      <c r="L22" s="103" t="s">
        <v>171</v>
      </c>
      <c r="M22" s="107">
        <f>E24*K22/100</f>
        <v>0</v>
      </c>
    </row>
    <row r="23" spans="1:13" s="3" customFormat="1" ht="12.95" customHeight="1" thickBot="1">
      <c r="A23" s="180" t="s">
        <v>168</v>
      </c>
      <c r="B23" s="235"/>
      <c r="C23" s="235"/>
      <c r="D23" s="236"/>
      <c r="E23" s="182">
        <v>0</v>
      </c>
      <c r="F23" s="219"/>
      <c r="G23" s="149"/>
      <c r="H23" s="237"/>
      <c r="I23" s="237"/>
      <c r="J23" s="238"/>
      <c r="K23" s="104"/>
      <c r="L23" s="105" t="s">
        <v>171</v>
      </c>
      <c r="M23" s="108">
        <f>E24*K23/100</f>
        <v>0</v>
      </c>
    </row>
    <row r="24" spans="1:13" s="3" customFormat="1" ht="12.95" customHeight="1">
      <c r="A24" s="180" t="s">
        <v>169</v>
      </c>
      <c r="B24" s="235"/>
      <c r="C24" s="235"/>
      <c r="D24" s="235"/>
      <c r="E24" s="182">
        <f>SUM(E20:E23)</f>
        <v>0</v>
      </c>
      <c r="F24" s="219"/>
      <c r="G24" s="229" t="s">
        <v>180</v>
      </c>
      <c r="H24" s="168"/>
      <c r="I24" s="168"/>
      <c r="J24" s="168"/>
      <c r="K24" s="168"/>
      <c r="L24" s="168"/>
      <c r="M24" s="239"/>
    </row>
    <row r="25" spans="1:13" s="3" customFormat="1" ht="12.95" customHeight="1">
      <c r="A25" s="180" t="s">
        <v>182</v>
      </c>
      <c r="B25" s="233"/>
      <c r="C25" s="233"/>
      <c r="D25" s="234"/>
      <c r="E25" s="182">
        <f>SUM(M14:M23)</f>
        <v>0</v>
      </c>
      <c r="F25" s="178"/>
      <c r="G25" s="180"/>
      <c r="H25" s="235"/>
      <c r="I25" s="235"/>
      <c r="J25" s="236"/>
      <c r="K25" s="102"/>
      <c r="L25" s="103" t="s">
        <v>171</v>
      </c>
      <c r="M25" s="107">
        <f>E24*K25/100</f>
        <v>0</v>
      </c>
    </row>
    <row r="26" spans="1:13" s="3" customFormat="1" ht="12.95" customHeight="1" thickBot="1">
      <c r="A26" s="180" t="s">
        <v>183</v>
      </c>
      <c r="B26" s="233"/>
      <c r="C26" s="233"/>
      <c r="D26" s="234"/>
      <c r="E26" s="182">
        <f>SUM(M25:M26)</f>
        <v>0</v>
      </c>
      <c r="F26" s="178"/>
      <c r="G26" s="149"/>
      <c r="H26" s="152"/>
      <c r="I26" s="152"/>
      <c r="J26" s="240"/>
      <c r="K26" s="104"/>
      <c r="L26" s="105" t="s">
        <v>171</v>
      </c>
      <c r="M26" s="108">
        <f>E24*K26/100</f>
        <v>0</v>
      </c>
    </row>
    <row r="27" spans="1:13" s="3" customFormat="1" ht="12.95" customHeight="1" thickBot="1">
      <c r="A27" s="149" t="s">
        <v>184</v>
      </c>
      <c r="B27" s="237"/>
      <c r="C27" s="237"/>
      <c r="D27" s="238"/>
      <c r="E27" s="252">
        <f>SUM(M28:M28)</f>
        <v>0</v>
      </c>
      <c r="F27" s="150"/>
      <c r="G27" s="229" t="s">
        <v>181</v>
      </c>
      <c r="H27" s="241"/>
      <c r="I27" s="241"/>
      <c r="J27" s="241"/>
      <c r="K27" s="241"/>
      <c r="L27" s="241"/>
      <c r="M27" s="242"/>
    </row>
    <row r="28" spans="1:13" s="3" customFormat="1" ht="12.95" customHeight="1" thickBot="1">
      <c r="A28" s="253" t="s">
        <v>185</v>
      </c>
      <c r="B28" s="254"/>
      <c r="C28" s="254"/>
      <c r="D28" s="255"/>
      <c r="E28" s="256">
        <f>SUM(E24:E27)</f>
        <v>0</v>
      </c>
      <c r="F28" s="157"/>
      <c r="G28" s="149"/>
      <c r="H28" s="152"/>
      <c r="I28" s="152"/>
      <c r="J28" s="240"/>
      <c r="K28" s="104"/>
      <c r="L28" s="105" t="s">
        <v>171</v>
      </c>
      <c r="M28" s="108">
        <f>E24*K28/100</f>
        <v>0</v>
      </c>
    </row>
    <row r="29" spans="1:13" s="4" customFormat="1" ht="12.95" customHeight="1">
      <c r="A29" s="243" t="s">
        <v>186</v>
      </c>
      <c r="B29" s="244"/>
      <c r="C29" s="244"/>
      <c r="D29" s="245"/>
      <c r="E29" s="246" t="s">
        <v>187</v>
      </c>
      <c r="F29" s="244"/>
      <c r="G29" s="245"/>
      <c r="H29" s="246" t="s">
        <v>188</v>
      </c>
      <c r="I29" s="244"/>
      <c r="J29" s="244"/>
      <c r="K29" s="244"/>
      <c r="L29" s="244"/>
      <c r="M29" s="247"/>
    </row>
    <row r="30" spans="1:13" s="3" customFormat="1" ht="12.95" customHeight="1">
      <c r="A30" s="248" t="s">
        <v>135</v>
      </c>
      <c r="B30" s="150"/>
      <c r="C30" s="150"/>
      <c r="D30" s="151"/>
      <c r="E30" s="109" t="s">
        <v>189</v>
      </c>
      <c r="F30" s="249"/>
      <c r="G30" s="250"/>
      <c r="H30" s="109" t="s">
        <v>189</v>
      </c>
      <c r="I30" s="152"/>
      <c r="J30" s="150"/>
      <c r="K30" s="150"/>
      <c r="L30" s="150"/>
      <c r="M30" s="251"/>
    </row>
    <row r="31" spans="1:13" s="3" customFormat="1" ht="12.95" customHeight="1">
      <c r="A31" s="261" t="s">
        <v>190</v>
      </c>
      <c r="B31" s="142"/>
      <c r="C31" s="262"/>
      <c r="D31" s="143"/>
      <c r="E31" s="109" t="s">
        <v>190</v>
      </c>
      <c r="F31" s="263"/>
      <c r="G31" s="199"/>
      <c r="H31" s="109" t="s">
        <v>190</v>
      </c>
      <c r="I31" s="262"/>
      <c r="J31" s="142"/>
      <c r="K31" s="142"/>
      <c r="L31" s="142"/>
      <c r="M31" s="264"/>
    </row>
    <row r="32" spans="1:13" s="3" customFormat="1" ht="12.95" customHeight="1">
      <c r="A32" s="261"/>
      <c r="B32" s="142"/>
      <c r="C32" s="142"/>
      <c r="D32" s="143"/>
      <c r="E32" s="268" t="s">
        <v>191</v>
      </c>
      <c r="F32" s="142"/>
      <c r="G32" s="143"/>
      <c r="H32" s="268" t="s">
        <v>191</v>
      </c>
      <c r="I32" s="142"/>
      <c r="J32" s="142"/>
      <c r="K32" s="142"/>
      <c r="L32" s="142"/>
      <c r="M32" s="264"/>
    </row>
    <row r="33" spans="1:13" ht="12.75">
      <c r="A33" s="265"/>
      <c r="B33" s="266"/>
      <c r="C33" s="266"/>
      <c r="D33" s="267"/>
      <c r="E33" s="269"/>
      <c r="F33" s="270"/>
      <c r="G33" s="271"/>
      <c r="H33" s="272"/>
      <c r="I33" s="266"/>
      <c r="J33" s="266"/>
      <c r="K33" s="266"/>
      <c r="L33" s="266"/>
      <c r="M33" s="273"/>
    </row>
    <row r="34" spans="1:13" s="3" customFormat="1" ht="56.25" customHeight="1" thickBot="1">
      <c r="A34" s="265"/>
      <c r="B34" s="266"/>
      <c r="C34" s="266"/>
      <c r="D34" s="267"/>
      <c r="E34" s="269"/>
      <c r="F34" s="270"/>
      <c r="G34" s="271"/>
      <c r="H34" s="272"/>
      <c r="I34" s="266"/>
      <c r="J34" s="266"/>
      <c r="K34" s="266"/>
      <c r="L34" s="266"/>
      <c r="M34" s="273"/>
    </row>
    <row r="35" spans="1:13" s="3" customFormat="1" ht="12.95" customHeight="1">
      <c r="A35" s="167" t="s">
        <v>192</v>
      </c>
      <c r="B35" s="257"/>
      <c r="C35" s="257"/>
      <c r="D35" s="258"/>
      <c r="E35" s="259">
        <v>21</v>
      </c>
      <c r="F35" s="168"/>
      <c r="G35" s="111" t="s">
        <v>193</v>
      </c>
      <c r="H35" s="170">
        <f>ROUND(E28-H37,0)</f>
        <v>0</v>
      </c>
      <c r="I35" s="168"/>
      <c r="J35" s="168"/>
      <c r="K35" s="168"/>
      <c r="L35" s="168"/>
      <c r="M35" s="112" t="s">
        <v>194</v>
      </c>
    </row>
    <row r="36" spans="1:13" s="3" customFormat="1" ht="12.95" customHeight="1">
      <c r="A36" s="180" t="s">
        <v>195</v>
      </c>
      <c r="B36" s="233"/>
      <c r="C36" s="233"/>
      <c r="D36" s="234"/>
      <c r="E36" s="260">
        <v>21</v>
      </c>
      <c r="F36" s="178"/>
      <c r="G36" s="101" t="s">
        <v>193</v>
      </c>
      <c r="H36" s="182">
        <f>ROUND(H35*E36/100,0)</f>
        <v>0</v>
      </c>
      <c r="I36" s="178"/>
      <c r="J36" s="178"/>
      <c r="K36" s="178"/>
      <c r="L36" s="178"/>
      <c r="M36" s="113" t="s">
        <v>194</v>
      </c>
    </row>
    <row r="37" spans="1:13" s="3" customFormat="1" ht="12.95" customHeight="1">
      <c r="A37" s="180" t="s">
        <v>192</v>
      </c>
      <c r="B37" s="233"/>
      <c r="C37" s="233"/>
      <c r="D37" s="234"/>
      <c r="E37" s="260">
        <v>15</v>
      </c>
      <c r="F37" s="178"/>
      <c r="G37" s="101" t="s">
        <v>193</v>
      </c>
      <c r="H37" s="182">
        <v>0</v>
      </c>
      <c r="I37" s="277"/>
      <c r="J37" s="277"/>
      <c r="K37" s="277"/>
      <c r="L37" s="277"/>
      <c r="M37" s="113" t="s">
        <v>194</v>
      </c>
    </row>
    <row r="38" spans="1:13" s="3" customFormat="1" ht="12.95" customHeight="1">
      <c r="A38" s="180" t="s">
        <v>195</v>
      </c>
      <c r="B38" s="233"/>
      <c r="C38" s="233"/>
      <c r="D38" s="234"/>
      <c r="E38" s="260">
        <v>15</v>
      </c>
      <c r="F38" s="178"/>
      <c r="G38" s="101" t="s">
        <v>193</v>
      </c>
      <c r="H38" s="182">
        <f>ROUND(H37*E38/100,0)</f>
        <v>0</v>
      </c>
      <c r="I38" s="178"/>
      <c r="J38" s="178"/>
      <c r="K38" s="178"/>
      <c r="L38" s="178"/>
      <c r="M38" s="113" t="s">
        <v>194</v>
      </c>
    </row>
    <row r="39" spans="1:13" s="114" customFormat="1" ht="19.5" customHeight="1" thickBot="1">
      <c r="A39" s="274" t="s">
        <v>196</v>
      </c>
      <c r="B39" s="275"/>
      <c r="C39" s="275"/>
      <c r="D39" s="275"/>
      <c r="E39" s="275"/>
      <c r="F39" s="275"/>
      <c r="G39" s="275"/>
      <c r="H39" s="276">
        <f>CEILING(SUM(H35:H38),1)</f>
        <v>0</v>
      </c>
      <c r="I39" s="187"/>
      <c r="J39" s="187"/>
      <c r="K39" s="187"/>
      <c r="L39" s="187"/>
      <c r="M39" s="115" t="s">
        <v>194</v>
      </c>
    </row>
    <row r="40" s="3" customFormat="1" ht="12.95" customHeight="1"/>
    <row r="41" spans="1:13" s="3" customFormat="1" ht="12.95" customHeight="1">
      <c r="A41" s="262" t="s">
        <v>197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</row>
  </sheetData>
  <sheetProtection password="CF7A" sheet="1" objects="1" scenarios="1"/>
  <mergeCells count="110">
    <mergeCell ref="A39:G39"/>
    <mergeCell ref="H39:L39"/>
    <mergeCell ref="A41:M41"/>
    <mergeCell ref="A37:D37"/>
    <mergeCell ref="E37:F37"/>
    <mergeCell ref="H37:L37"/>
    <mergeCell ref="A38:D38"/>
    <mergeCell ref="E38:F38"/>
    <mergeCell ref="H38:L38"/>
    <mergeCell ref="A35:D35"/>
    <mergeCell ref="E35:F35"/>
    <mergeCell ref="H35:L35"/>
    <mergeCell ref="A36:D36"/>
    <mergeCell ref="E36:F36"/>
    <mergeCell ref="H36:L36"/>
    <mergeCell ref="A31:B31"/>
    <mergeCell ref="C31:D31"/>
    <mergeCell ref="F31:G31"/>
    <mergeCell ref="I31:M31"/>
    <mergeCell ref="A32:D32"/>
    <mergeCell ref="A33:D34"/>
    <mergeCell ref="E32:G32"/>
    <mergeCell ref="E33:G34"/>
    <mergeCell ref="H32:M32"/>
    <mergeCell ref="H33:M34"/>
    <mergeCell ref="A29:D29"/>
    <mergeCell ref="E29:G29"/>
    <mergeCell ref="H29:M29"/>
    <mergeCell ref="A30:D30"/>
    <mergeCell ref="F30:G30"/>
    <mergeCell ref="I30:M30"/>
    <mergeCell ref="G28:J28"/>
    <mergeCell ref="A25:D25"/>
    <mergeCell ref="E25:F25"/>
    <mergeCell ref="A26:D26"/>
    <mergeCell ref="E26:F26"/>
    <mergeCell ref="A27:D27"/>
    <mergeCell ref="E27:F27"/>
    <mergeCell ref="A28:D28"/>
    <mergeCell ref="E28:F28"/>
    <mergeCell ref="G22:J22"/>
    <mergeCell ref="G23:J23"/>
    <mergeCell ref="G24:M24"/>
    <mergeCell ref="G25:J25"/>
    <mergeCell ref="G26:J26"/>
    <mergeCell ref="G27:M27"/>
    <mergeCell ref="G16:J16"/>
    <mergeCell ref="G17:J17"/>
    <mergeCell ref="G18:J18"/>
    <mergeCell ref="G19:J19"/>
    <mergeCell ref="G20:J20"/>
    <mergeCell ref="G21:J21"/>
    <mergeCell ref="A22:D22"/>
    <mergeCell ref="E22:F22"/>
    <mergeCell ref="A23:D23"/>
    <mergeCell ref="E23:F23"/>
    <mergeCell ref="A24:D24"/>
    <mergeCell ref="E24:F24"/>
    <mergeCell ref="B19:D19"/>
    <mergeCell ref="E19:F19"/>
    <mergeCell ref="A20:D20"/>
    <mergeCell ref="E20:F20"/>
    <mergeCell ref="A21:D21"/>
    <mergeCell ref="E21:F21"/>
    <mergeCell ref="B16:D16"/>
    <mergeCell ref="E16:F16"/>
    <mergeCell ref="B17:D17"/>
    <mergeCell ref="E17:F17"/>
    <mergeCell ref="B18:D18"/>
    <mergeCell ref="E18:F18"/>
    <mergeCell ref="A12:M12"/>
    <mergeCell ref="A13:F13"/>
    <mergeCell ref="G13:M13"/>
    <mergeCell ref="A14:A15"/>
    <mergeCell ref="B14:D14"/>
    <mergeCell ref="E14:F14"/>
    <mergeCell ref="B15:D15"/>
    <mergeCell ref="E15:F15"/>
    <mergeCell ref="G14:J14"/>
    <mergeCell ref="G15:J15"/>
    <mergeCell ref="A11:G11"/>
    <mergeCell ref="H7:L7"/>
    <mergeCell ref="H8:L8"/>
    <mergeCell ref="H9:J9"/>
    <mergeCell ref="H10:I10"/>
    <mergeCell ref="K9:M9"/>
    <mergeCell ref="J10:M10"/>
    <mergeCell ref="H11:M11"/>
    <mergeCell ref="A7:C7"/>
    <mergeCell ref="A8:C8"/>
    <mergeCell ref="A9:C9"/>
    <mergeCell ref="A10:C10"/>
    <mergeCell ref="D7:G7"/>
    <mergeCell ref="D8:G8"/>
    <mergeCell ref="D9:G9"/>
    <mergeCell ref="D10:G10"/>
    <mergeCell ref="A5:D5"/>
    <mergeCell ref="E5:J5"/>
    <mergeCell ref="K5:L5"/>
    <mergeCell ref="A6:D6"/>
    <mergeCell ref="E6:J6"/>
    <mergeCell ref="K6:L6"/>
    <mergeCell ref="A1:M1"/>
    <mergeCell ref="A2:M2"/>
    <mergeCell ref="A3:D3"/>
    <mergeCell ref="E3:J3"/>
    <mergeCell ref="K3:L3"/>
    <mergeCell ref="A4:D4"/>
    <mergeCell ref="E4:J4"/>
    <mergeCell ref="K4:L4"/>
  </mergeCells>
  <printOptions horizontalCentered="1"/>
  <pageMargins left="0.3937007874015748" right="0.3937007874015748" top="0.5905511811023623" bottom="0.5905511811023623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 topLeftCell="A1">
      <selection activeCell="C6" sqref="C6:E6"/>
    </sheetView>
  </sheetViews>
  <sheetFormatPr defaultColWidth="9.140625" defaultRowHeight="12.75"/>
  <cols>
    <col min="1" max="1" width="3.8515625" style="0" customWidth="1"/>
    <col min="2" max="2" width="45.140625" style="0" customWidth="1"/>
    <col min="3" max="5" width="10.57421875" style="0" customWidth="1"/>
  </cols>
  <sheetData>
    <row r="1" spans="1:5" s="2" customFormat="1" ht="12.75">
      <c r="A1" s="283" t="s">
        <v>0</v>
      </c>
      <c r="B1" s="142"/>
      <c r="C1" s="142"/>
      <c r="D1" s="283" t="s">
        <v>1</v>
      </c>
      <c r="E1" s="142"/>
    </row>
    <row r="2" spans="1:5" s="2" customFormat="1" ht="12.75">
      <c r="A2" s="283" t="s">
        <v>198</v>
      </c>
      <c r="B2" s="142"/>
      <c r="C2" s="142"/>
      <c r="D2" s="283" t="s">
        <v>3</v>
      </c>
      <c r="E2" s="142"/>
    </row>
    <row r="3" s="1" customFormat="1" ht="9.75"/>
    <row r="4" spans="1:5" s="4" customFormat="1" ht="12.75">
      <c r="A4" s="284" t="s">
        <v>113</v>
      </c>
      <c r="B4" s="142"/>
      <c r="C4" s="142"/>
      <c r="D4" s="142"/>
      <c r="E4" s="142"/>
    </row>
    <row r="5" s="1" customFormat="1" ht="10.5" thickBot="1"/>
    <row r="6" spans="1:5" s="1" customFormat="1" ht="9.75" customHeight="1">
      <c r="A6" s="278" t="s">
        <v>114</v>
      </c>
      <c r="B6" s="280" t="s">
        <v>115</v>
      </c>
      <c r="C6" s="282" t="s">
        <v>116</v>
      </c>
      <c r="D6" s="168"/>
      <c r="E6" s="230"/>
    </row>
    <row r="7" spans="1:5" s="1" customFormat="1" ht="9.75" customHeight="1" thickBot="1">
      <c r="A7" s="279"/>
      <c r="B7" s="281"/>
      <c r="C7" s="73" t="s">
        <v>18</v>
      </c>
      <c r="D7" s="74" t="s">
        <v>23</v>
      </c>
      <c r="E7" s="75" t="s">
        <v>117</v>
      </c>
    </row>
    <row r="8" spans="1:5" s="18" customFormat="1" ht="11.25">
      <c r="A8" s="76"/>
      <c r="B8" s="79" t="s">
        <v>26</v>
      </c>
      <c r="C8" s="77"/>
      <c r="D8" s="77"/>
      <c r="E8" s="78"/>
    </row>
    <row r="9" spans="1:5" s="18" customFormat="1" ht="11.25">
      <c r="A9" s="80">
        <v>5</v>
      </c>
      <c r="B9" s="31" t="s">
        <v>256</v>
      </c>
      <c r="C9" s="81">
        <f>'ROZPOČET #2'!G15</f>
        <v>0</v>
      </c>
      <c r="D9" s="81">
        <f>'ROZPOČET #2'!I15</f>
        <v>0</v>
      </c>
      <c r="E9" s="82">
        <f>C9+D9</f>
        <v>0</v>
      </c>
    </row>
    <row r="10" spans="1:5" s="18" customFormat="1" ht="11.25">
      <c r="A10" s="83">
        <v>9</v>
      </c>
      <c r="B10" s="84" t="s">
        <v>257</v>
      </c>
      <c r="C10" s="85">
        <f>'ROZPOČET #2'!G20</f>
        <v>0</v>
      </c>
      <c r="D10" s="85">
        <f>'ROZPOČET #2'!I20</f>
        <v>0</v>
      </c>
      <c r="E10" s="86">
        <f>C10+D10</f>
        <v>0</v>
      </c>
    </row>
    <row r="11" spans="1:5" s="18" customFormat="1" ht="11.25">
      <c r="A11" s="83">
        <v>96</v>
      </c>
      <c r="B11" s="84" t="s">
        <v>258</v>
      </c>
      <c r="C11" s="85">
        <f>'ROZPOČET #2'!G27</f>
        <v>0</v>
      </c>
      <c r="D11" s="85">
        <f>'ROZPOČET #2'!I27</f>
        <v>0</v>
      </c>
      <c r="E11" s="86">
        <f>C11+D11</f>
        <v>0</v>
      </c>
    </row>
    <row r="12" spans="1:5" s="18" customFormat="1" ht="12" thickBot="1">
      <c r="A12" s="87"/>
      <c r="B12" s="88" t="s">
        <v>124</v>
      </c>
      <c r="C12" s="89">
        <f>SUM(C9:C11)</f>
        <v>0</v>
      </c>
      <c r="D12" s="89">
        <f>SUM(D9:D11)</f>
        <v>0</v>
      </c>
      <c r="E12" s="90">
        <f>SUM(E9:E11)</f>
        <v>0</v>
      </c>
    </row>
    <row r="13" s="1" customFormat="1" ht="10.5" thickBot="1"/>
    <row r="14" spans="1:5" s="18" customFormat="1" ht="11.25">
      <c r="A14" s="76"/>
      <c r="B14" s="79" t="s">
        <v>104</v>
      </c>
      <c r="C14" s="77"/>
      <c r="D14" s="77"/>
      <c r="E14" s="78"/>
    </row>
    <row r="15" spans="1:5" s="18" customFormat="1" ht="11.25">
      <c r="A15" s="80">
        <v>767</v>
      </c>
      <c r="B15" s="31" t="s">
        <v>259</v>
      </c>
      <c r="C15" s="81">
        <f>'ROZPOČET #2'!G39</f>
        <v>0</v>
      </c>
      <c r="D15" s="81">
        <f>'ROZPOČET #2'!I39</f>
        <v>0</v>
      </c>
      <c r="E15" s="82">
        <f>C15+D15</f>
        <v>0</v>
      </c>
    </row>
    <row r="16" spans="1:5" s="18" customFormat="1" ht="12" thickBot="1">
      <c r="A16" s="87"/>
      <c r="B16" s="88" t="s">
        <v>126</v>
      </c>
      <c r="C16" s="89">
        <f>SUM(C15:C15)</f>
        <v>0</v>
      </c>
      <c r="D16" s="89">
        <f>SUM(D15:D15)</f>
        <v>0</v>
      </c>
      <c r="E16" s="90">
        <f>SUM(E15:E15)</f>
        <v>0</v>
      </c>
    </row>
    <row r="17" s="1" customFormat="1" ht="10.5" thickBot="1"/>
    <row r="18" spans="1:5" s="18" customFormat="1" ht="11.25">
      <c r="A18" s="76"/>
      <c r="B18" s="79" t="s">
        <v>238</v>
      </c>
      <c r="C18" s="77"/>
      <c r="D18" s="77"/>
      <c r="E18" s="78"/>
    </row>
    <row r="19" spans="1:5" s="18" customFormat="1" ht="11.25">
      <c r="A19" s="80">
        <v>720</v>
      </c>
      <c r="B19" s="31" t="s">
        <v>260</v>
      </c>
      <c r="C19" s="81">
        <f>'ROZPOČET #2'!G48+'ROZPOČET #2'!G51</f>
        <v>0</v>
      </c>
      <c r="D19" s="81">
        <f>'ROZPOČET #2'!I48+'ROZPOČET #2'!I51</f>
        <v>0</v>
      </c>
      <c r="E19" s="82">
        <f>C19+D19</f>
        <v>0</v>
      </c>
    </row>
    <row r="20" spans="1:5" s="18" customFormat="1" ht="12" thickBot="1">
      <c r="A20" s="87"/>
      <c r="B20" s="88" t="s">
        <v>261</v>
      </c>
      <c r="C20" s="89">
        <f>SUM(C19:C19)</f>
        <v>0</v>
      </c>
      <c r="D20" s="89">
        <f>SUM(D19:D19)</f>
        <v>0</v>
      </c>
      <c r="E20" s="90">
        <f>SUM(E19:E19)</f>
        <v>0</v>
      </c>
    </row>
    <row r="21" s="1" customFormat="1" ht="10.5" thickBot="1"/>
    <row r="22" spans="1:5" s="18" customFormat="1" ht="11.25">
      <c r="A22" s="76"/>
      <c r="B22" s="79" t="s">
        <v>249</v>
      </c>
      <c r="C22" s="77"/>
      <c r="D22" s="77"/>
      <c r="E22" s="78"/>
    </row>
    <row r="23" spans="1:5" s="18" customFormat="1" ht="11.25">
      <c r="A23" s="80" t="s">
        <v>254</v>
      </c>
      <c r="B23" s="31" t="s">
        <v>262</v>
      </c>
      <c r="C23" s="81">
        <f>'ROZPOČET #2'!G60</f>
        <v>0</v>
      </c>
      <c r="D23" s="81">
        <f>'ROZPOČET #2'!I60</f>
        <v>0</v>
      </c>
      <c r="E23" s="82">
        <f>C23+D23</f>
        <v>0</v>
      </c>
    </row>
    <row r="24" spans="1:5" s="18" customFormat="1" ht="12" thickBot="1">
      <c r="A24" s="87"/>
      <c r="B24" s="88" t="s">
        <v>263</v>
      </c>
      <c r="C24" s="89">
        <f>SUM(C23:C23)</f>
        <v>0</v>
      </c>
      <c r="D24" s="89">
        <f>SUM(D23:D23)</f>
        <v>0</v>
      </c>
      <c r="E24" s="90">
        <f>SUM(E23:E23)</f>
        <v>0</v>
      </c>
    </row>
    <row r="25" s="1" customFormat="1" ht="10.5" thickBot="1"/>
    <row r="26" spans="1:5" s="18" customFormat="1" ht="12" thickBot="1">
      <c r="A26" s="91"/>
      <c r="B26" s="92" t="s">
        <v>127</v>
      </c>
      <c r="C26" s="93">
        <f>C12+C16+C20+C24</f>
        <v>0</v>
      </c>
      <c r="D26" s="93">
        <f>D12+D16+D20+D24</f>
        <v>0</v>
      </c>
      <c r="E26" s="94">
        <f>E12+E16+E20+E24</f>
        <v>0</v>
      </c>
    </row>
  </sheetData>
  <mergeCells count="8">
    <mergeCell ref="A6:A7"/>
    <mergeCell ref="B6:B7"/>
    <mergeCell ref="C6:E6"/>
    <mergeCell ref="A1:C1"/>
    <mergeCell ref="D1:E1"/>
    <mergeCell ref="A2:C2"/>
    <mergeCell ref="D2:E2"/>
    <mergeCell ref="A4:E4"/>
  </mergeCells>
  <printOptions horizontalCentered="1"/>
  <pageMargins left="0.3937007874015748" right="0.3937007874015748" top="0.5905511811023623" bottom="0.5905511811023623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 topLeftCell="A1">
      <selection activeCell="E20" sqref="E20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43.421875" style="0" customWidth="1"/>
    <col min="4" max="4" width="4.421875" style="0" customWidth="1"/>
    <col min="5" max="5" width="8.7109375" style="0" customWidth="1"/>
    <col min="6" max="9" width="10.57421875" style="0" customWidth="1"/>
  </cols>
  <sheetData>
    <row r="1" spans="1:9" s="2" customFormat="1" ht="12.75">
      <c r="A1" s="283" t="s">
        <v>0</v>
      </c>
      <c r="B1" s="142"/>
      <c r="C1" s="142"/>
      <c r="D1" s="142"/>
      <c r="E1" s="142"/>
      <c r="F1" s="142"/>
      <c r="G1" s="142"/>
      <c r="H1" s="283" t="s">
        <v>1</v>
      </c>
      <c r="I1" s="142"/>
    </row>
    <row r="2" spans="1:9" s="2" customFormat="1" ht="12.75">
      <c r="A2" s="283" t="s">
        <v>198</v>
      </c>
      <c r="B2" s="142"/>
      <c r="C2" s="142"/>
      <c r="D2" s="142"/>
      <c r="E2" s="142"/>
      <c r="F2" s="142"/>
      <c r="G2" s="142"/>
      <c r="H2" s="283" t="s">
        <v>3</v>
      </c>
      <c r="I2" s="142"/>
    </row>
    <row r="3" s="1" customFormat="1" ht="9.75"/>
    <row r="4" spans="1:9" s="3" customFormat="1" ht="12.75">
      <c r="A4" s="284" t="s">
        <v>4</v>
      </c>
      <c r="B4" s="142"/>
      <c r="C4" s="142"/>
      <c r="D4" s="142"/>
      <c r="E4" s="142"/>
      <c r="F4" s="142"/>
      <c r="G4" s="142"/>
      <c r="H4" s="142"/>
      <c r="I4" s="142"/>
    </row>
    <row r="5" s="1" customFormat="1" ht="10.5" thickBot="1"/>
    <row r="6" spans="1:9" s="1" customFormat="1" ht="9.75" customHeight="1">
      <c r="A6" s="6" t="s">
        <v>5</v>
      </c>
      <c r="B6" s="288" t="s">
        <v>9</v>
      </c>
      <c r="C6" s="288" t="s">
        <v>11</v>
      </c>
      <c r="D6" s="288" t="s">
        <v>13</v>
      </c>
      <c r="E6" s="288" t="s">
        <v>15</v>
      </c>
      <c r="F6" s="289" t="s">
        <v>17</v>
      </c>
      <c r="G6" s="168"/>
      <c r="H6" s="168"/>
      <c r="I6" s="230"/>
    </row>
    <row r="7" spans="1:9" s="1" customFormat="1" ht="9.75" customHeight="1">
      <c r="A7" s="7" t="s">
        <v>6</v>
      </c>
      <c r="B7" s="194"/>
      <c r="C7" s="194"/>
      <c r="D7" s="194"/>
      <c r="E7" s="194"/>
      <c r="F7" s="290" t="s">
        <v>18</v>
      </c>
      <c r="G7" s="150"/>
      <c r="H7" s="291" t="s">
        <v>23</v>
      </c>
      <c r="I7" s="153"/>
    </row>
    <row r="8" spans="1:9" s="1" customFormat="1" ht="9.75" customHeight="1">
      <c r="A8" s="7" t="s">
        <v>7</v>
      </c>
      <c r="B8" s="194"/>
      <c r="C8" s="194"/>
      <c r="D8" s="194"/>
      <c r="E8" s="194"/>
      <c r="F8" s="10" t="s">
        <v>19</v>
      </c>
      <c r="G8" s="12" t="s">
        <v>21</v>
      </c>
      <c r="H8" s="14" t="s">
        <v>19</v>
      </c>
      <c r="I8" s="16" t="s">
        <v>21</v>
      </c>
    </row>
    <row r="9" spans="1:9" s="1" customFormat="1" ht="9.75" customHeight="1" thickBot="1">
      <c r="A9" s="8" t="s">
        <v>8</v>
      </c>
      <c r="B9" s="9" t="s">
        <v>10</v>
      </c>
      <c r="C9" s="9" t="s">
        <v>12</v>
      </c>
      <c r="D9" s="9" t="s">
        <v>14</v>
      </c>
      <c r="E9" s="9" t="s">
        <v>16</v>
      </c>
      <c r="F9" s="11" t="s">
        <v>20</v>
      </c>
      <c r="G9" s="13" t="s">
        <v>22</v>
      </c>
      <c r="H9" s="15" t="s">
        <v>24</v>
      </c>
      <c r="I9" s="17" t="s">
        <v>25</v>
      </c>
    </row>
    <row r="10" spans="1:9" s="19" customFormat="1" ht="11.25">
      <c r="A10" s="21"/>
      <c r="B10" s="20"/>
      <c r="C10" s="22" t="s">
        <v>26</v>
      </c>
      <c r="D10" s="20"/>
      <c r="E10" s="20"/>
      <c r="F10" s="23"/>
      <c r="G10" s="24"/>
      <c r="H10" s="25"/>
      <c r="I10" s="26"/>
    </row>
    <row r="11" spans="1:9" s="19" customFormat="1" ht="11.25">
      <c r="A11" s="29"/>
      <c r="B11" s="30" t="s">
        <v>199</v>
      </c>
      <c r="C11" s="31" t="s">
        <v>200</v>
      </c>
      <c r="D11" s="28"/>
      <c r="E11" s="28"/>
      <c r="F11" s="32"/>
      <c r="G11" s="33"/>
      <c r="H11" s="34"/>
      <c r="I11" s="35"/>
    </row>
    <row r="12" spans="1:9" s="1" customFormat="1" ht="51.75" customHeight="1">
      <c r="A12" s="36">
        <v>1</v>
      </c>
      <c r="B12" s="37" t="s">
        <v>201</v>
      </c>
      <c r="C12" s="38" t="s">
        <v>202</v>
      </c>
      <c r="D12" s="39" t="s">
        <v>44</v>
      </c>
      <c r="E12" s="64">
        <v>18</v>
      </c>
      <c r="F12" s="140"/>
      <c r="G12" s="41">
        <f>E12*F12</f>
        <v>0</v>
      </c>
      <c r="H12" s="139"/>
      <c r="I12" s="43">
        <f>E12*H12</f>
        <v>0</v>
      </c>
    </row>
    <row r="13" spans="1:9" s="1" customFormat="1" ht="43.5" customHeight="1">
      <c r="A13" s="36">
        <f>A12+1</f>
        <v>2</v>
      </c>
      <c r="B13" s="37" t="s">
        <v>203</v>
      </c>
      <c r="C13" s="38" t="s">
        <v>204</v>
      </c>
      <c r="D13" s="39" t="s">
        <v>31</v>
      </c>
      <c r="E13" s="40">
        <v>3.2085</v>
      </c>
      <c r="F13" s="140"/>
      <c r="G13" s="41">
        <f>E13*F13</f>
        <v>0</v>
      </c>
      <c r="H13" s="139"/>
      <c r="I13" s="43">
        <f>E13*H13</f>
        <v>0</v>
      </c>
    </row>
    <row r="14" spans="1:9" s="1" customFormat="1" ht="9.75" customHeight="1">
      <c r="A14" s="5"/>
      <c r="B14" s="46" t="s">
        <v>32</v>
      </c>
      <c r="C14" s="285" t="s">
        <v>205</v>
      </c>
      <c r="D14" s="286"/>
      <c r="E14" s="286"/>
      <c r="F14" s="286"/>
      <c r="G14" s="286"/>
      <c r="H14" s="286"/>
      <c r="I14" s="287"/>
    </row>
    <row r="15" spans="1:9" s="19" customFormat="1" ht="11.25">
      <c r="A15" s="56"/>
      <c r="B15" s="57">
        <v>5</v>
      </c>
      <c r="C15" s="58" t="s">
        <v>206</v>
      </c>
      <c r="D15" s="59"/>
      <c r="E15" s="59"/>
      <c r="F15" s="60"/>
      <c r="G15" s="61">
        <f>SUM(G12:G14)</f>
        <v>0</v>
      </c>
      <c r="H15" s="62"/>
      <c r="I15" s="63">
        <f>SUM(I12:I14)</f>
        <v>0</v>
      </c>
    </row>
    <row r="16" spans="1:9" s="19" customFormat="1" ht="11.25">
      <c r="A16" s="29"/>
      <c r="B16" s="30" t="s">
        <v>207</v>
      </c>
      <c r="C16" s="31" t="s">
        <v>208</v>
      </c>
      <c r="D16" s="28"/>
      <c r="E16" s="28"/>
      <c r="F16" s="32"/>
      <c r="G16" s="33"/>
      <c r="H16" s="34"/>
      <c r="I16" s="35"/>
    </row>
    <row r="17" spans="1:9" s="1" customFormat="1" ht="27" customHeight="1">
      <c r="A17" s="36">
        <f>A13+1</f>
        <v>3</v>
      </c>
      <c r="B17" s="37" t="s">
        <v>209</v>
      </c>
      <c r="C17" s="38" t="s">
        <v>210</v>
      </c>
      <c r="D17" s="39" t="s">
        <v>44</v>
      </c>
      <c r="E17" s="47">
        <v>350</v>
      </c>
      <c r="F17" s="140"/>
      <c r="G17" s="41">
        <f>E17*F17</f>
        <v>0</v>
      </c>
      <c r="H17" s="139"/>
      <c r="I17" s="43">
        <f>E17*H17</f>
        <v>0</v>
      </c>
    </row>
    <row r="18" spans="1:9" s="1" customFormat="1" ht="9.75" customHeight="1">
      <c r="A18" s="5"/>
      <c r="B18" s="46" t="s">
        <v>32</v>
      </c>
      <c r="C18" s="285" t="s">
        <v>211</v>
      </c>
      <c r="D18" s="286"/>
      <c r="E18" s="286"/>
      <c r="F18" s="286"/>
      <c r="G18" s="286"/>
      <c r="H18" s="286"/>
      <c r="I18" s="287"/>
    </row>
    <row r="19" spans="1:9" s="1" customFormat="1" ht="45.75" customHeight="1">
      <c r="A19" s="36">
        <f>A17+1</f>
        <v>4</v>
      </c>
      <c r="B19" s="37" t="s">
        <v>212</v>
      </c>
      <c r="C19" s="38" t="s">
        <v>328</v>
      </c>
      <c r="D19" s="39" t="s">
        <v>213</v>
      </c>
      <c r="E19" s="64">
        <v>1</v>
      </c>
      <c r="F19" s="140"/>
      <c r="G19" s="41">
        <f>E19*F19</f>
        <v>0</v>
      </c>
      <c r="H19" s="139"/>
      <c r="I19" s="43">
        <f>E19*H19</f>
        <v>0</v>
      </c>
    </row>
    <row r="20" spans="1:9" s="19" customFormat="1" ht="11.25">
      <c r="A20" s="56"/>
      <c r="B20" s="57">
        <v>9</v>
      </c>
      <c r="C20" s="58" t="s">
        <v>214</v>
      </c>
      <c r="D20" s="59"/>
      <c r="E20" s="59"/>
      <c r="F20" s="60"/>
      <c r="G20" s="61">
        <f>SUM(G17:G19)</f>
        <v>0</v>
      </c>
      <c r="H20" s="62"/>
      <c r="I20" s="63">
        <f>SUM(I17:I19)</f>
        <v>0</v>
      </c>
    </row>
    <row r="21" spans="1:9" s="19" customFormat="1" ht="11.25">
      <c r="A21" s="29"/>
      <c r="B21" s="30" t="s">
        <v>215</v>
      </c>
      <c r="C21" s="31" t="s">
        <v>216</v>
      </c>
      <c r="D21" s="28"/>
      <c r="E21" s="28"/>
      <c r="F21" s="32"/>
      <c r="G21" s="33"/>
      <c r="H21" s="34"/>
      <c r="I21" s="35"/>
    </row>
    <row r="22" spans="1:9" s="1" customFormat="1" ht="49.5" customHeight="1">
      <c r="A22" s="36">
        <f>A19+1</f>
        <v>5</v>
      </c>
      <c r="B22" s="37" t="s">
        <v>217</v>
      </c>
      <c r="C22" s="38" t="s">
        <v>218</v>
      </c>
      <c r="D22" s="39" t="s">
        <v>219</v>
      </c>
      <c r="E22" s="40">
        <v>39.14625</v>
      </c>
      <c r="F22" s="140"/>
      <c r="G22" s="41">
        <f>E22*F22</f>
        <v>0</v>
      </c>
      <c r="H22" s="139"/>
      <c r="I22" s="43">
        <f>E22*H22</f>
        <v>0</v>
      </c>
    </row>
    <row r="23" spans="1:9" s="1" customFormat="1" ht="9.75" customHeight="1">
      <c r="A23" s="5"/>
      <c r="B23" s="46" t="s">
        <v>32</v>
      </c>
      <c r="C23" s="285" t="s">
        <v>220</v>
      </c>
      <c r="D23" s="286"/>
      <c r="E23" s="286"/>
      <c r="F23" s="286"/>
      <c r="G23" s="286"/>
      <c r="H23" s="286"/>
      <c r="I23" s="287"/>
    </row>
    <row r="24" spans="1:9" s="1" customFormat="1" ht="31.5" customHeight="1">
      <c r="A24" s="36">
        <f>A22+1</f>
        <v>6</v>
      </c>
      <c r="B24" s="37" t="s">
        <v>221</v>
      </c>
      <c r="C24" s="38" t="s">
        <v>222</v>
      </c>
      <c r="D24" s="39" t="s">
        <v>219</v>
      </c>
      <c r="E24" s="40">
        <v>39.146</v>
      </c>
      <c r="F24" s="140"/>
      <c r="G24" s="41">
        <f>E24*F24</f>
        <v>0</v>
      </c>
      <c r="H24" s="139"/>
      <c r="I24" s="43">
        <f>E24*H24</f>
        <v>0</v>
      </c>
    </row>
    <row r="25" spans="1:9" s="1" customFormat="1" ht="30" customHeight="1">
      <c r="A25" s="36">
        <f>A24+1</f>
        <v>7</v>
      </c>
      <c r="B25" s="37" t="s">
        <v>223</v>
      </c>
      <c r="C25" s="38" t="s">
        <v>224</v>
      </c>
      <c r="D25" s="39" t="s">
        <v>219</v>
      </c>
      <c r="E25" s="40">
        <v>39.146</v>
      </c>
      <c r="F25" s="140"/>
      <c r="G25" s="41">
        <f>E25*F25</f>
        <v>0</v>
      </c>
      <c r="H25" s="139"/>
      <c r="I25" s="43">
        <f>E25*H25</f>
        <v>0</v>
      </c>
    </row>
    <row r="26" spans="1:9" s="1" customFormat="1" ht="30.75" customHeight="1">
      <c r="A26" s="36">
        <f>A25+1</f>
        <v>8</v>
      </c>
      <c r="B26" s="37" t="s">
        <v>225</v>
      </c>
      <c r="C26" s="38" t="s">
        <v>226</v>
      </c>
      <c r="D26" s="39" t="s">
        <v>219</v>
      </c>
      <c r="E26" s="40">
        <v>39.146</v>
      </c>
      <c r="F26" s="140"/>
      <c r="G26" s="41">
        <f>E26*F26</f>
        <v>0</v>
      </c>
      <c r="H26" s="139"/>
      <c r="I26" s="43">
        <f>E26*H26</f>
        <v>0</v>
      </c>
    </row>
    <row r="27" spans="1:9" s="19" customFormat="1" ht="12" thickBot="1">
      <c r="A27" s="48"/>
      <c r="B27" s="50">
        <v>96</v>
      </c>
      <c r="C27" s="51" t="s">
        <v>227</v>
      </c>
      <c r="D27" s="49"/>
      <c r="E27" s="49"/>
      <c r="F27" s="52"/>
      <c r="G27" s="54">
        <f>SUM(G22:G26)</f>
        <v>0</v>
      </c>
      <c r="H27" s="53"/>
      <c r="I27" s="55">
        <f>SUM(I22:I26)</f>
        <v>0</v>
      </c>
    </row>
    <row r="28" spans="1:9" ht="13.5" thickBot="1">
      <c r="A28" s="65"/>
      <c r="B28" s="65"/>
      <c r="C28" s="65"/>
      <c r="D28" s="65"/>
      <c r="E28" s="65"/>
      <c r="F28" s="65"/>
      <c r="G28" s="65"/>
      <c r="H28" s="65"/>
      <c r="I28" s="65"/>
    </row>
    <row r="29" spans="1:9" s="1" customFormat="1" ht="9.75" customHeight="1">
      <c r="A29" s="6" t="s">
        <v>5</v>
      </c>
      <c r="B29" s="288" t="s">
        <v>9</v>
      </c>
      <c r="C29" s="288" t="s">
        <v>11</v>
      </c>
      <c r="D29" s="288" t="s">
        <v>13</v>
      </c>
      <c r="E29" s="288" t="s">
        <v>15</v>
      </c>
      <c r="F29" s="289" t="s">
        <v>17</v>
      </c>
      <c r="G29" s="168"/>
      <c r="H29" s="168"/>
      <c r="I29" s="230"/>
    </row>
    <row r="30" spans="1:9" s="1" customFormat="1" ht="9.75" customHeight="1">
      <c r="A30" s="7" t="s">
        <v>6</v>
      </c>
      <c r="B30" s="194"/>
      <c r="C30" s="194"/>
      <c r="D30" s="194"/>
      <c r="E30" s="194"/>
      <c r="F30" s="290" t="s">
        <v>18</v>
      </c>
      <c r="G30" s="150"/>
      <c r="H30" s="291" t="s">
        <v>23</v>
      </c>
      <c r="I30" s="153"/>
    </row>
    <row r="31" spans="1:9" s="1" customFormat="1" ht="9.75" customHeight="1">
      <c r="A31" s="7" t="s">
        <v>7</v>
      </c>
      <c r="B31" s="194"/>
      <c r="C31" s="194"/>
      <c r="D31" s="194"/>
      <c r="E31" s="194"/>
      <c r="F31" s="10" t="s">
        <v>19</v>
      </c>
      <c r="G31" s="12" t="s">
        <v>21</v>
      </c>
      <c r="H31" s="14" t="s">
        <v>19</v>
      </c>
      <c r="I31" s="16" t="s">
        <v>21</v>
      </c>
    </row>
    <row r="32" spans="1:9" s="1" customFormat="1" ht="9.75" customHeight="1" thickBot="1">
      <c r="A32" s="8" t="s">
        <v>8</v>
      </c>
      <c r="B32" s="9" t="s">
        <v>10</v>
      </c>
      <c r="C32" s="9" t="s">
        <v>12</v>
      </c>
      <c r="D32" s="9" t="s">
        <v>14</v>
      </c>
      <c r="E32" s="9" t="s">
        <v>16</v>
      </c>
      <c r="F32" s="11" t="s">
        <v>20</v>
      </c>
      <c r="G32" s="13" t="s">
        <v>22</v>
      </c>
      <c r="H32" s="15" t="s">
        <v>24</v>
      </c>
      <c r="I32" s="17" t="s">
        <v>25</v>
      </c>
    </row>
    <row r="33" spans="1:9" s="19" customFormat="1" ht="11.25">
      <c r="A33" s="21"/>
      <c r="B33" s="20"/>
      <c r="C33" s="22" t="s">
        <v>104</v>
      </c>
      <c r="D33" s="20"/>
      <c r="E33" s="20"/>
      <c r="F33" s="23"/>
      <c r="G33" s="24"/>
      <c r="H33" s="25"/>
      <c r="I33" s="26"/>
    </row>
    <row r="34" spans="1:9" s="19" customFormat="1" ht="11.25">
      <c r="A34" s="29"/>
      <c r="B34" s="30" t="s">
        <v>228</v>
      </c>
      <c r="C34" s="31" t="s">
        <v>229</v>
      </c>
      <c r="D34" s="28"/>
      <c r="E34" s="28"/>
      <c r="F34" s="32"/>
      <c r="G34" s="33"/>
      <c r="H34" s="34"/>
      <c r="I34" s="35"/>
    </row>
    <row r="35" spans="1:9" s="1" customFormat="1" ht="43.5" customHeight="1">
      <c r="A35" s="36">
        <f>A26+1</f>
        <v>9</v>
      </c>
      <c r="B35" s="37" t="s">
        <v>230</v>
      </c>
      <c r="C35" s="38" t="s">
        <v>231</v>
      </c>
      <c r="D35" s="39" t="s">
        <v>109</v>
      </c>
      <c r="E35" s="64">
        <v>29</v>
      </c>
      <c r="F35" s="140"/>
      <c r="G35" s="41">
        <f>E35*F35</f>
        <v>0</v>
      </c>
      <c r="H35" s="139"/>
      <c r="I35" s="43">
        <f>E35*H35</f>
        <v>0</v>
      </c>
    </row>
    <row r="36" spans="1:9" s="1" customFormat="1" ht="39.75" customHeight="1">
      <c r="A36" s="36">
        <f>A35+1</f>
        <v>10</v>
      </c>
      <c r="B36" s="37" t="s">
        <v>232</v>
      </c>
      <c r="C36" s="38" t="s">
        <v>233</v>
      </c>
      <c r="D36" s="39" t="s">
        <v>109</v>
      </c>
      <c r="E36" s="64">
        <v>29</v>
      </c>
      <c r="F36" s="140"/>
      <c r="G36" s="41">
        <f>E36*F36</f>
        <v>0</v>
      </c>
      <c r="H36" s="139"/>
      <c r="I36" s="43">
        <f>E36*H36</f>
        <v>0</v>
      </c>
    </row>
    <row r="37" spans="1:9" s="1" customFormat="1" ht="25.5" customHeight="1">
      <c r="A37" s="36">
        <f>A36+1</f>
        <v>11</v>
      </c>
      <c r="B37" s="37" t="s">
        <v>234</v>
      </c>
      <c r="C37" s="38" t="s">
        <v>235</v>
      </c>
      <c r="D37" s="39" t="s">
        <v>219</v>
      </c>
      <c r="E37" s="40">
        <v>0.8236</v>
      </c>
      <c r="F37" s="140"/>
      <c r="G37" s="41">
        <f>E37*F37</f>
        <v>0</v>
      </c>
      <c r="H37" s="139"/>
      <c r="I37" s="43">
        <f>E37*H37</f>
        <v>0</v>
      </c>
    </row>
    <row r="38" spans="1:9" s="1" customFormat="1" ht="9.75" customHeight="1">
      <c r="A38" s="5"/>
      <c r="B38" s="46" t="s">
        <v>32</v>
      </c>
      <c r="C38" s="285" t="s">
        <v>236</v>
      </c>
      <c r="D38" s="286"/>
      <c r="E38" s="286"/>
      <c r="F38" s="286"/>
      <c r="G38" s="286"/>
      <c r="H38" s="286"/>
      <c r="I38" s="287"/>
    </row>
    <row r="39" spans="1:9" s="19" customFormat="1" ht="12" thickBot="1">
      <c r="A39" s="48"/>
      <c r="B39" s="50">
        <v>767</v>
      </c>
      <c r="C39" s="51" t="s">
        <v>237</v>
      </c>
      <c r="D39" s="49"/>
      <c r="E39" s="49"/>
      <c r="F39" s="52"/>
      <c r="G39" s="54">
        <f>SUM(G35:G38)</f>
        <v>0</v>
      </c>
      <c r="H39" s="53"/>
      <c r="I39" s="55">
        <f>SUM(I35:I38)</f>
        <v>0</v>
      </c>
    </row>
    <row r="40" spans="1:9" ht="13.5" thickBot="1">
      <c r="A40" s="65"/>
      <c r="B40" s="65"/>
      <c r="C40" s="65"/>
      <c r="D40" s="65"/>
      <c r="E40" s="65"/>
      <c r="F40" s="65"/>
      <c r="G40" s="65"/>
      <c r="H40" s="65"/>
      <c r="I40" s="65"/>
    </row>
    <row r="41" spans="1:9" s="1" customFormat="1" ht="9.75" customHeight="1">
      <c r="A41" s="6" t="s">
        <v>5</v>
      </c>
      <c r="B41" s="288" t="s">
        <v>9</v>
      </c>
      <c r="C41" s="288" t="s">
        <v>11</v>
      </c>
      <c r="D41" s="288" t="s">
        <v>13</v>
      </c>
      <c r="E41" s="288" t="s">
        <v>15</v>
      </c>
      <c r="F41" s="289" t="s">
        <v>17</v>
      </c>
      <c r="G41" s="168"/>
      <c r="H41" s="168"/>
      <c r="I41" s="230"/>
    </row>
    <row r="42" spans="1:9" s="1" customFormat="1" ht="9.75" customHeight="1">
      <c r="A42" s="7" t="s">
        <v>6</v>
      </c>
      <c r="B42" s="194"/>
      <c r="C42" s="194"/>
      <c r="D42" s="194"/>
      <c r="E42" s="194"/>
      <c r="F42" s="290" t="s">
        <v>18</v>
      </c>
      <c r="G42" s="150"/>
      <c r="H42" s="291" t="s">
        <v>23</v>
      </c>
      <c r="I42" s="153"/>
    </row>
    <row r="43" spans="1:9" s="1" customFormat="1" ht="9.75" customHeight="1">
      <c r="A43" s="7" t="s">
        <v>7</v>
      </c>
      <c r="B43" s="194"/>
      <c r="C43" s="194"/>
      <c r="D43" s="194"/>
      <c r="E43" s="194"/>
      <c r="F43" s="10" t="s">
        <v>19</v>
      </c>
      <c r="G43" s="12" t="s">
        <v>21</v>
      </c>
      <c r="H43" s="14" t="s">
        <v>19</v>
      </c>
      <c r="I43" s="16" t="s">
        <v>21</v>
      </c>
    </row>
    <row r="44" spans="1:9" s="1" customFormat="1" ht="9.75" customHeight="1" thickBot="1">
      <c r="A44" s="8" t="s">
        <v>8</v>
      </c>
      <c r="B44" s="9" t="s">
        <v>10</v>
      </c>
      <c r="C44" s="9" t="s">
        <v>12</v>
      </c>
      <c r="D44" s="9" t="s">
        <v>14</v>
      </c>
      <c r="E44" s="9" t="s">
        <v>16</v>
      </c>
      <c r="F44" s="11" t="s">
        <v>20</v>
      </c>
      <c r="G44" s="13" t="s">
        <v>22</v>
      </c>
      <c r="H44" s="15" t="s">
        <v>24</v>
      </c>
      <c r="I44" s="17" t="s">
        <v>25</v>
      </c>
    </row>
    <row r="45" spans="1:9" s="19" customFormat="1" ht="11.25">
      <c r="A45" s="21"/>
      <c r="B45" s="20"/>
      <c r="C45" s="22" t="s">
        <v>238</v>
      </c>
      <c r="D45" s="20"/>
      <c r="E45" s="20"/>
      <c r="F45" s="23"/>
      <c r="G45" s="24"/>
      <c r="H45" s="25"/>
      <c r="I45" s="26"/>
    </row>
    <row r="46" spans="1:9" s="19" customFormat="1" ht="11.25">
      <c r="A46" s="29"/>
      <c r="B46" s="30" t="s">
        <v>239</v>
      </c>
      <c r="C46" s="31" t="s">
        <v>240</v>
      </c>
      <c r="D46" s="28"/>
      <c r="E46" s="28"/>
      <c r="F46" s="32"/>
      <c r="G46" s="33"/>
      <c r="H46" s="34"/>
      <c r="I46" s="35"/>
    </row>
    <row r="47" spans="1:9" s="1" customFormat="1" ht="18.75" customHeight="1">
      <c r="A47" s="36">
        <f>A37+1</f>
        <v>12</v>
      </c>
      <c r="B47" s="37" t="s">
        <v>241</v>
      </c>
      <c r="C47" s="38" t="s">
        <v>242</v>
      </c>
      <c r="D47" s="39" t="s">
        <v>86</v>
      </c>
      <c r="E47" s="64">
        <v>1</v>
      </c>
      <c r="F47" s="140"/>
      <c r="G47" s="41">
        <f>E47*F47</f>
        <v>0</v>
      </c>
      <c r="H47" s="139"/>
      <c r="I47" s="43">
        <f>E47*H47</f>
        <v>0</v>
      </c>
    </row>
    <row r="48" spans="1:9" s="19" customFormat="1" ht="11.25">
      <c r="A48" s="56"/>
      <c r="B48" s="57">
        <v>721</v>
      </c>
      <c r="C48" s="58" t="s">
        <v>243</v>
      </c>
      <c r="D48" s="59"/>
      <c r="E48" s="59"/>
      <c r="F48" s="60"/>
      <c r="G48" s="61">
        <f>SUM(G47:G47)</f>
        <v>0</v>
      </c>
      <c r="H48" s="62"/>
      <c r="I48" s="63">
        <f>SUM(I47:I47)</f>
        <v>0</v>
      </c>
    </row>
    <row r="49" spans="1:9" s="19" customFormat="1" ht="11.25">
      <c r="A49" s="29"/>
      <c r="B49" s="30" t="s">
        <v>244</v>
      </c>
      <c r="C49" s="31" t="s">
        <v>245</v>
      </c>
      <c r="D49" s="28"/>
      <c r="E49" s="28"/>
      <c r="F49" s="32"/>
      <c r="G49" s="33"/>
      <c r="H49" s="34"/>
      <c r="I49" s="35"/>
    </row>
    <row r="50" spans="1:9" s="1" customFormat="1" ht="18" customHeight="1">
      <c r="A50" s="36">
        <f>A47+1</f>
        <v>13</v>
      </c>
      <c r="B50" s="37" t="s">
        <v>246</v>
      </c>
      <c r="C50" s="38" t="s">
        <v>326</v>
      </c>
      <c r="D50" s="39" t="s">
        <v>247</v>
      </c>
      <c r="E50" s="64">
        <v>1</v>
      </c>
      <c r="F50" s="140"/>
      <c r="G50" s="41">
        <f>E50*F50</f>
        <v>0</v>
      </c>
      <c r="H50" s="139"/>
      <c r="I50" s="43">
        <f>E50*H50</f>
        <v>0</v>
      </c>
    </row>
    <row r="51" spans="1:9" s="19" customFormat="1" ht="12" thickBot="1">
      <c r="A51" s="48"/>
      <c r="B51" s="50">
        <v>722</v>
      </c>
      <c r="C51" s="51" t="s">
        <v>248</v>
      </c>
      <c r="D51" s="49"/>
      <c r="E51" s="49"/>
      <c r="F51" s="52"/>
      <c r="G51" s="54">
        <f>SUM(G50:G50)</f>
        <v>0</v>
      </c>
      <c r="H51" s="53"/>
      <c r="I51" s="55">
        <f>SUM(I50:I50)</f>
        <v>0</v>
      </c>
    </row>
    <row r="52" spans="1:9" ht="13.5" thickBot="1">
      <c r="A52" s="65"/>
      <c r="B52" s="65"/>
      <c r="C52" s="65"/>
      <c r="D52" s="65"/>
      <c r="E52" s="65"/>
      <c r="F52" s="65"/>
      <c r="G52" s="65"/>
      <c r="H52" s="65"/>
      <c r="I52" s="65"/>
    </row>
    <row r="53" spans="1:9" s="1" customFormat="1" ht="9.75" customHeight="1">
      <c r="A53" s="6" t="s">
        <v>5</v>
      </c>
      <c r="B53" s="288" t="s">
        <v>9</v>
      </c>
      <c r="C53" s="288" t="s">
        <v>11</v>
      </c>
      <c r="D53" s="288" t="s">
        <v>13</v>
      </c>
      <c r="E53" s="288" t="s">
        <v>15</v>
      </c>
      <c r="F53" s="289" t="s">
        <v>17</v>
      </c>
      <c r="G53" s="168"/>
      <c r="H53" s="168"/>
      <c r="I53" s="230"/>
    </row>
    <row r="54" spans="1:9" s="1" customFormat="1" ht="9.75" customHeight="1">
      <c r="A54" s="7" t="s">
        <v>6</v>
      </c>
      <c r="B54" s="194"/>
      <c r="C54" s="194"/>
      <c r="D54" s="194"/>
      <c r="E54" s="194"/>
      <c r="F54" s="290" t="s">
        <v>18</v>
      </c>
      <c r="G54" s="150"/>
      <c r="H54" s="291" t="s">
        <v>23</v>
      </c>
      <c r="I54" s="153"/>
    </row>
    <row r="55" spans="1:9" s="1" customFormat="1" ht="9.75" customHeight="1">
      <c r="A55" s="7" t="s">
        <v>7</v>
      </c>
      <c r="B55" s="194"/>
      <c r="C55" s="194"/>
      <c r="D55" s="194"/>
      <c r="E55" s="194"/>
      <c r="F55" s="10" t="s">
        <v>19</v>
      </c>
      <c r="G55" s="12" t="s">
        <v>21</v>
      </c>
      <c r="H55" s="14" t="s">
        <v>19</v>
      </c>
      <c r="I55" s="16" t="s">
        <v>21</v>
      </c>
    </row>
    <row r="56" spans="1:9" s="1" customFormat="1" ht="9.75" customHeight="1" thickBot="1">
      <c r="A56" s="8" t="s">
        <v>8</v>
      </c>
      <c r="B56" s="9" t="s">
        <v>10</v>
      </c>
      <c r="C56" s="9" t="s">
        <v>12</v>
      </c>
      <c r="D56" s="9" t="s">
        <v>14</v>
      </c>
      <c r="E56" s="9" t="s">
        <v>16</v>
      </c>
      <c r="F56" s="11" t="s">
        <v>20</v>
      </c>
      <c r="G56" s="13" t="s">
        <v>22</v>
      </c>
      <c r="H56" s="15" t="s">
        <v>24</v>
      </c>
      <c r="I56" s="17" t="s">
        <v>25</v>
      </c>
    </row>
    <row r="57" spans="1:9" s="19" customFormat="1" ht="11.25">
      <c r="A57" s="21"/>
      <c r="B57" s="20"/>
      <c r="C57" s="22" t="s">
        <v>249</v>
      </c>
      <c r="D57" s="20"/>
      <c r="E57" s="20"/>
      <c r="F57" s="23"/>
      <c r="G57" s="24"/>
      <c r="H57" s="25"/>
      <c r="I57" s="26"/>
    </row>
    <row r="58" spans="1:9" s="19" customFormat="1" ht="11.25">
      <c r="A58" s="29"/>
      <c r="B58" s="30" t="s">
        <v>250</v>
      </c>
      <c r="C58" s="31" t="s">
        <v>251</v>
      </c>
      <c r="D58" s="28"/>
      <c r="E58" s="28"/>
      <c r="F58" s="32"/>
      <c r="G58" s="33"/>
      <c r="H58" s="34"/>
      <c r="I58" s="35"/>
    </row>
    <row r="59" spans="1:9" s="1" customFormat="1" ht="24" customHeight="1">
      <c r="A59" s="36">
        <f>A50+1</f>
        <v>14</v>
      </c>
      <c r="B59" s="37" t="s">
        <v>252</v>
      </c>
      <c r="C59" s="38" t="s">
        <v>253</v>
      </c>
      <c r="D59" s="39" t="s">
        <v>86</v>
      </c>
      <c r="E59" s="64">
        <v>1</v>
      </c>
      <c r="F59" s="140"/>
      <c r="G59" s="41">
        <f>E59*F59</f>
        <v>0</v>
      </c>
      <c r="H59" s="139"/>
      <c r="I59" s="43">
        <f>E59*H59</f>
        <v>0</v>
      </c>
    </row>
    <row r="60" spans="1:9" s="19" customFormat="1" ht="12" thickBot="1">
      <c r="A60" s="48"/>
      <c r="B60" s="50" t="s">
        <v>254</v>
      </c>
      <c r="C60" s="51" t="s">
        <v>255</v>
      </c>
      <c r="D60" s="49"/>
      <c r="E60" s="49"/>
      <c r="F60" s="52"/>
      <c r="G60" s="54">
        <f>SUM(G59:G59)</f>
        <v>0</v>
      </c>
      <c r="H60" s="53"/>
      <c r="I60" s="55">
        <f>SUM(I59:I59)</f>
        <v>0</v>
      </c>
    </row>
    <row r="61" spans="1:9" ht="13.5" thickBot="1">
      <c r="A61" s="65"/>
      <c r="B61" s="65"/>
      <c r="C61" s="65"/>
      <c r="D61" s="65"/>
      <c r="E61" s="65"/>
      <c r="F61" s="65"/>
      <c r="G61" s="65"/>
      <c r="H61" s="65"/>
      <c r="I61" s="65"/>
    </row>
    <row r="62" spans="1:9" s="19" customFormat="1" ht="13.5" thickBot="1">
      <c r="A62" s="68"/>
      <c r="B62" s="69"/>
      <c r="C62" s="71" t="s">
        <v>112</v>
      </c>
      <c r="D62" s="70"/>
      <c r="E62" s="70"/>
      <c r="F62" s="70"/>
      <c r="G62" s="70"/>
      <c r="H62" s="292">
        <f>'KRYCÍ LIST #2'!E20</f>
        <v>0</v>
      </c>
      <c r="I62" s="146"/>
    </row>
  </sheetData>
  <sheetProtection password="CF7A" sheet="1" objects="1" scenarios="1"/>
  <mergeCells count="38">
    <mergeCell ref="H62:I62"/>
    <mergeCell ref="B53:B55"/>
    <mergeCell ref="C53:C55"/>
    <mergeCell ref="D53:D55"/>
    <mergeCell ref="E53:E55"/>
    <mergeCell ref="F53:I53"/>
    <mergeCell ref="F54:G54"/>
    <mergeCell ref="H54:I54"/>
    <mergeCell ref="B29:B31"/>
    <mergeCell ref="C29:C31"/>
    <mergeCell ref="D29:D31"/>
    <mergeCell ref="E29:E31"/>
    <mergeCell ref="F29:I29"/>
    <mergeCell ref="C38:I38"/>
    <mergeCell ref="B41:B43"/>
    <mergeCell ref="C41:C43"/>
    <mergeCell ref="D41:D43"/>
    <mergeCell ref="E41:E43"/>
    <mergeCell ref="F41:I41"/>
    <mergeCell ref="F42:G42"/>
    <mergeCell ref="H42:I42"/>
    <mergeCell ref="C14:I14"/>
    <mergeCell ref="C18:I18"/>
    <mergeCell ref="C23:I23"/>
    <mergeCell ref="F30:G30"/>
    <mergeCell ref="H30:I30"/>
    <mergeCell ref="A1:G1"/>
    <mergeCell ref="H1:I1"/>
    <mergeCell ref="A2:G2"/>
    <mergeCell ref="H2:I2"/>
    <mergeCell ref="A4:I4"/>
    <mergeCell ref="B6:B8"/>
    <mergeCell ref="C6:C8"/>
    <mergeCell ref="D6:D8"/>
    <mergeCell ref="E6:E8"/>
    <mergeCell ref="F6:I6"/>
    <mergeCell ref="F7:G7"/>
    <mergeCell ref="H7:I7"/>
  </mergeCells>
  <printOptions horizontalCentered="1"/>
  <pageMargins left="0.3937007874015748" right="0.3937007874015748" top="0.5905511811023623" bottom="0.5905511811023623" header="0.3" footer="0.3"/>
  <pageSetup horizontalDpi="600" verticalDpi="600" orientation="landscape" paperSize="9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Wallerová Naďa</cp:lastModifiedBy>
  <cp:lastPrinted>2019-06-28T00:17:04Z</cp:lastPrinted>
  <dcterms:created xsi:type="dcterms:W3CDTF">2019-06-27T23:37:23Z</dcterms:created>
  <dcterms:modified xsi:type="dcterms:W3CDTF">2019-07-23T10:46:43Z</dcterms:modified>
  <cp:category/>
  <cp:version/>
  <cp:contentType/>
  <cp:contentStatus/>
</cp:coreProperties>
</file>