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Mokry\Desktop\OMOŠ\VZ\2019\DS VB kotelna II. etapa\"/>
    </mc:Choice>
  </mc:AlternateContent>
  <bookViews>
    <workbookView xWindow="0" yWindow="0" windowWidth="28800" windowHeight="11835"/>
  </bookViews>
  <sheets>
    <sheet name="Rekapitulace stavby" sheetId="1" r:id="rId1"/>
    <sheet name="D.1.1 - Architektonicko s..." sheetId="2" r:id="rId2"/>
    <sheet name="D.1.1.4.b - Zařízení vzdu..." sheetId="3" r:id="rId3"/>
    <sheet name="D.1.1.4.d - Zařízení měře..." sheetId="4" r:id="rId4"/>
    <sheet name="D.1.1.4.e - Zařízení siln..." sheetId="5" r:id="rId5"/>
    <sheet name="D.1.1.4a - Zařízení pro v..." sheetId="6" r:id="rId6"/>
    <sheet name="D.1.4.a - Zařízení zdravo..." sheetId="7" r:id="rId7"/>
    <sheet name="VRN - Vedlejší rozpočtové..." sheetId="8" r:id="rId8"/>
  </sheets>
  <definedNames>
    <definedName name="_xlnm._FilterDatabase" localSheetId="1" hidden="1">'D.1.1 - Architektonicko s...'!$C$128:$K$230</definedName>
    <definedName name="_xlnm._FilterDatabase" localSheetId="2" hidden="1">'D.1.1.4.b - Zařízení vzdu...'!$C$120:$K$146</definedName>
    <definedName name="_xlnm._FilterDatabase" localSheetId="3" hidden="1">'D.1.1.4.d - Zařízení měře...'!$C$120:$K$158</definedName>
    <definedName name="_xlnm._FilterDatabase" localSheetId="4" hidden="1">'D.1.1.4.e - Zařízení siln...'!$C$122:$K$167</definedName>
    <definedName name="_xlnm._FilterDatabase" localSheetId="5" hidden="1">'D.1.1.4a - Zařízení pro v...'!$C$120:$K$178</definedName>
    <definedName name="_xlnm._FilterDatabase" localSheetId="6" hidden="1">'D.1.4.a - Zařízení zdravo...'!$C$117:$K$138</definedName>
    <definedName name="_xlnm._FilterDatabase" localSheetId="7" hidden="1">'VRN - Vedlejší rozpočtové...'!$C$117:$K$132</definedName>
    <definedName name="_xlnm.Print_Titles" localSheetId="1">'D.1.1 - Architektonicko s...'!$128:$128</definedName>
    <definedName name="_xlnm.Print_Titles" localSheetId="2">'D.1.1.4.b - Zařízení vzdu...'!$120:$120</definedName>
    <definedName name="_xlnm.Print_Titles" localSheetId="3">'D.1.1.4.d - Zařízení měře...'!$120:$120</definedName>
    <definedName name="_xlnm.Print_Titles" localSheetId="4">'D.1.1.4.e - Zařízení siln...'!$122:$122</definedName>
    <definedName name="_xlnm.Print_Titles" localSheetId="5">'D.1.1.4a - Zařízení pro v...'!$120:$120</definedName>
    <definedName name="_xlnm.Print_Titles" localSheetId="6">'D.1.4.a - Zařízení zdravo...'!$117:$117</definedName>
    <definedName name="_xlnm.Print_Titles" localSheetId="0">'Rekapitulace stavby'!$92:$92</definedName>
    <definedName name="_xlnm.Print_Titles" localSheetId="7">'VRN - Vedlejší rozpočtové...'!$117:$117</definedName>
    <definedName name="_xlnm.Print_Area" localSheetId="1">'D.1.1 - Architektonicko s...'!$C$4:$J$76,'D.1.1 - Architektonicko s...'!$C$82:$J$110,'D.1.1 - Architektonicko s...'!$C$116:$K$230</definedName>
    <definedName name="_xlnm.Print_Area" localSheetId="2">'D.1.1.4.b - Zařízení vzdu...'!$C$4:$J$76,'D.1.1.4.b - Zařízení vzdu...'!$C$82:$J$102,'D.1.1.4.b - Zařízení vzdu...'!$C$108:$K$146</definedName>
    <definedName name="_xlnm.Print_Area" localSheetId="3">'D.1.1.4.d - Zařízení měře...'!$C$4:$J$76,'D.1.1.4.d - Zařízení měře...'!$C$82:$J$102,'D.1.1.4.d - Zařízení měře...'!$C$108:$K$158</definedName>
    <definedName name="_xlnm.Print_Area" localSheetId="4">'D.1.1.4.e - Zařízení siln...'!$C$4:$J$76,'D.1.1.4.e - Zařízení siln...'!$C$82:$J$104,'D.1.1.4.e - Zařízení siln...'!$C$110:$K$167</definedName>
    <definedName name="_xlnm.Print_Area" localSheetId="5">'D.1.1.4a - Zařízení pro v...'!$C$4:$J$76,'D.1.1.4a - Zařízení pro v...'!$C$82:$J$102,'D.1.1.4a - Zařízení pro v...'!$C$108:$K$178</definedName>
    <definedName name="_xlnm.Print_Area" localSheetId="6">'D.1.4.a - Zařízení zdravo...'!$C$4:$J$76,'D.1.4.a - Zařízení zdravo...'!$C$82:$J$99,'D.1.4.a - Zařízení zdravo...'!$C$105:$K$138</definedName>
    <definedName name="_xlnm.Print_Area" localSheetId="0">'Rekapitulace stavby'!$D$4:$AO$76,'Rekapitulace stavby'!$C$82:$AQ$102</definedName>
    <definedName name="_xlnm.Print_Area" localSheetId="7">'VRN - Vedlejší rozpočtové...'!$C$4:$J$76,'VRN - Vedlejší rozpočtové...'!$C$82:$J$99,'VRN - Vedlejší rozpočtové...'!$C$105:$K$132</definedName>
  </definedNames>
  <calcPr calcId="152511"/>
</workbook>
</file>

<file path=xl/calcChain.xml><?xml version="1.0" encoding="utf-8"?>
<calcChain xmlns="http://schemas.openxmlformats.org/spreadsheetml/2006/main">
  <c r="J37" i="8" l="1"/>
  <c r="J36" i="8"/>
  <c r="AY101" i="1"/>
  <c r="J35" i="8"/>
  <c r="AX101" i="1" s="1"/>
  <c r="BI132" i="8"/>
  <c r="BH132" i="8"/>
  <c r="BG132" i="8"/>
  <c r="BF132" i="8"/>
  <c r="T132" i="8"/>
  <c r="R132" i="8"/>
  <c r="P132" i="8"/>
  <c r="BK132" i="8"/>
  <c r="J132" i="8"/>
  <c r="BE132" i="8" s="1"/>
  <c r="BI131" i="8"/>
  <c r="BH131" i="8"/>
  <c r="BG131" i="8"/>
  <c r="BF131" i="8"/>
  <c r="T131" i="8"/>
  <c r="R131" i="8"/>
  <c r="P131" i="8"/>
  <c r="BK131" i="8"/>
  <c r="J131" i="8"/>
  <c r="BE131" i="8" s="1"/>
  <c r="BI130" i="8"/>
  <c r="BH130" i="8"/>
  <c r="BG130" i="8"/>
  <c r="BF130" i="8"/>
  <c r="T130" i="8"/>
  <c r="R130" i="8"/>
  <c r="P130" i="8"/>
  <c r="BK130" i="8"/>
  <c r="J130" i="8"/>
  <c r="BE130" i="8" s="1"/>
  <c r="BI129" i="8"/>
  <c r="BH129" i="8"/>
  <c r="BG129" i="8"/>
  <c r="BF129" i="8"/>
  <c r="T129" i="8"/>
  <c r="R129" i="8"/>
  <c r="P129" i="8"/>
  <c r="BK129" i="8"/>
  <c r="J129" i="8"/>
  <c r="BE129" i="8" s="1"/>
  <c r="BI128" i="8"/>
  <c r="BH128" i="8"/>
  <c r="BG128" i="8"/>
  <c r="BF128" i="8"/>
  <c r="T128" i="8"/>
  <c r="R128" i="8"/>
  <c r="P128" i="8"/>
  <c r="BK128" i="8"/>
  <c r="J128" i="8"/>
  <c r="BE128" i="8" s="1"/>
  <c r="BI127" i="8"/>
  <c r="BH127" i="8"/>
  <c r="BG127" i="8"/>
  <c r="BF127" i="8"/>
  <c r="T127" i="8"/>
  <c r="R127" i="8"/>
  <c r="P127" i="8"/>
  <c r="BK127" i="8"/>
  <c r="J127" i="8"/>
  <c r="BE127" i="8" s="1"/>
  <c r="BI126" i="8"/>
  <c r="BH126" i="8"/>
  <c r="BG126" i="8"/>
  <c r="BF126" i="8"/>
  <c r="T126" i="8"/>
  <c r="R126" i="8"/>
  <c r="P126" i="8"/>
  <c r="BK126" i="8"/>
  <c r="J126" i="8"/>
  <c r="BE126" i="8" s="1"/>
  <c r="BI125" i="8"/>
  <c r="BH125" i="8"/>
  <c r="BG125" i="8"/>
  <c r="BF125" i="8"/>
  <c r="T125" i="8"/>
  <c r="R125" i="8"/>
  <c r="P125" i="8"/>
  <c r="BK125" i="8"/>
  <c r="J125" i="8"/>
  <c r="BE125" i="8" s="1"/>
  <c r="BI124" i="8"/>
  <c r="BH124" i="8"/>
  <c r="BG124" i="8"/>
  <c r="BF124" i="8"/>
  <c r="T124" i="8"/>
  <c r="R124" i="8"/>
  <c r="P124" i="8"/>
  <c r="BK124" i="8"/>
  <c r="J124" i="8"/>
  <c r="BE124" i="8" s="1"/>
  <c r="BI123" i="8"/>
  <c r="BH123" i="8"/>
  <c r="BG123" i="8"/>
  <c r="BF123" i="8"/>
  <c r="T123" i="8"/>
  <c r="R123" i="8"/>
  <c r="P123" i="8"/>
  <c r="BK123" i="8"/>
  <c r="J123" i="8"/>
  <c r="BE123" i="8" s="1"/>
  <c r="BI122" i="8"/>
  <c r="BH122" i="8"/>
  <c r="BG122" i="8"/>
  <c r="BF122" i="8"/>
  <c r="T122" i="8"/>
  <c r="R122" i="8"/>
  <c r="P122" i="8"/>
  <c r="BK122" i="8"/>
  <c r="J122" i="8"/>
  <c r="BE122" i="8" s="1"/>
  <c r="BI121" i="8"/>
  <c r="F37" i="8" s="1"/>
  <c r="BD101" i="1" s="1"/>
  <c r="BH121" i="8"/>
  <c r="F36" i="8"/>
  <c r="BC101" i="1" s="1"/>
  <c r="BG121" i="8"/>
  <c r="F35" i="8" s="1"/>
  <c r="BB101" i="1"/>
  <c r="BF121" i="8"/>
  <c r="J34" i="8"/>
  <c r="AW101" i="1" s="1"/>
  <c r="F34" i="8"/>
  <c r="BA101" i="1" s="1"/>
  <c r="T121" i="8"/>
  <c r="T120" i="8" s="1"/>
  <c r="T119" i="8" s="1"/>
  <c r="T118" i="8" s="1"/>
  <c r="R121" i="8"/>
  <c r="R120" i="8" s="1"/>
  <c r="R119" i="8" s="1"/>
  <c r="R118" i="8" s="1"/>
  <c r="P121" i="8"/>
  <c r="P120" i="8" s="1"/>
  <c r="P119" i="8" s="1"/>
  <c r="P118" i="8" s="1"/>
  <c r="AU101" i="1" s="1"/>
  <c r="BK121" i="8"/>
  <c r="BK120" i="8"/>
  <c r="J121" i="8"/>
  <c r="BE121" i="8"/>
  <c r="J115" i="8"/>
  <c r="J114" i="8"/>
  <c r="F114" i="8"/>
  <c r="F112" i="8"/>
  <c r="E110" i="8"/>
  <c r="J92" i="8"/>
  <c r="J91" i="8"/>
  <c r="F91" i="8"/>
  <c r="F89" i="8"/>
  <c r="E87" i="8"/>
  <c r="J18" i="8"/>
  <c r="E18" i="8"/>
  <c r="F115" i="8" s="1"/>
  <c r="J17" i="8"/>
  <c r="J12" i="8"/>
  <c r="J112" i="8" s="1"/>
  <c r="E7" i="8"/>
  <c r="J37" i="7"/>
  <c r="J36" i="7"/>
  <c r="AY100" i="1" s="1"/>
  <c r="J35" i="7"/>
  <c r="AX100" i="1" s="1"/>
  <c r="BI138" i="7"/>
  <c r="BH138" i="7"/>
  <c r="BG138" i="7"/>
  <c r="BF138" i="7"/>
  <c r="T138" i="7"/>
  <c r="R138" i="7"/>
  <c r="P138" i="7"/>
  <c r="BK138" i="7"/>
  <c r="J138" i="7"/>
  <c r="BE138" i="7" s="1"/>
  <c r="BI137" i="7"/>
  <c r="BH137" i="7"/>
  <c r="BG137" i="7"/>
  <c r="BF137" i="7"/>
  <c r="T137" i="7"/>
  <c r="R137" i="7"/>
  <c r="P137" i="7"/>
  <c r="BK137" i="7"/>
  <c r="J137" i="7"/>
  <c r="BE137" i="7" s="1"/>
  <c r="BI136" i="7"/>
  <c r="BH136" i="7"/>
  <c r="BG136" i="7"/>
  <c r="BF136" i="7"/>
  <c r="T136" i="7"/>
  <c r="R136" i="7"/>
  <c r="P136" i="7"/>
  <c r="BK136" i="7"/>
  <c r="J136" i="7"/>
  <c r="BE136" i="7" s="1"/>
  <c r="BI135" i="7"/>
  <c r="BH135" i="7"/>
  <c r="BG135" i="7"/>
  <c r="BF135" i="7"/>
  <c r="T135" i="7"/>
  <c r="R135" i="7"/>
  <c r="P135" i="7"/>
  <c r="BK135" i="7"/>
  <c r="J135" i="7"/>
  <c r="BE135" i="7"/>
  <c r="BI134" i="7"/>
  <c r="BH134" i="7"/>
  <c r="BG134" i="7"/>
  <c r="BF134" i="7"/>
  <c r="T134" i="7"/>
  <c r="R134" i="7"/>
  <c r="P134" i="7"/>
  <c r="BK134" i="7"/>
  <c r="J134" i="7"/>
  <c r="BE134" i="7" s="1"/>
  <c r="BI133" i="7"/>
  <c r="BH133" i="7"/>
  <c r="BG133" i="7"/>
  <c r="BF133" i="7"/>
  <c r="T133" i="7"/>
  <c r="R133" i="7"/>
  <c r="P133" i="7"/>
  <c r="BK133" i="7"/>
  <c r="J133" i="7"/>
  <c r="BE133" i="7"/>
  <c r="BI132" i="7"/>
  <c r="BH132" i="7"/>
  <c r="BG132" i="7"/>
  <c r="BF132" i="7"/>
  <c r="T132" i="7"/>
  <c r="R132" i="7"/>
  <c r="P132" i="7"/>
  <c r="BK132" i="7"/>
  <c r="J132" i="7"/>
  <c r="BE132" i="7" s="1"/>
  <c r="BI131" i="7"/>
  <c r="BH131" i="7"/>
  <c r="BG131" i="7"/>
  <c r="BF131" i="7"/>
  <c r="T131" i="7"/>
  <c r="R131" i="7"/>
  <c r="P131" i="7"/>
  <c r="BK131" i="7"/>
  <c r="J131" i="7"/>
  <c r="BE131" i="7"/>
  <c r="BI130" i="7"/>
  <c r="BH130" i="7"/>
  <c r="BG130" i="7"/>
  <c r="BF130" i="7"/>
  <c r="T130" i="7"/>
  <c r="R130" i="7"/>
  <c r="P130" i="7"/>
  <c r="BK130" i="7"/>
  <c r="J130" i="7"/>
  <c r="BE130" i="7" s="1"/>
  <c r="BI129" i="7"/>
  <c r="BH129" i="7"/>
  <c r="BG129" i="7"/>
  <c r="BF129" i="7"/>
  <c r="T129" i="7"/>
  <c r="R129" i="7"/>
  <c r="P129" i="7"/>
  <c r="BK129" i="7"/>
  <c r="J129" i="7"/>
  <c r="BE129" i="7"/>
  <c r="BI128" i="7"/>
  <c r="BH128" i="7"/>
  <c r="BG128" i="7"/>
  <c r="BF128" i="7"/>
  <c r="T128" i="7"/>
  <c r="R128" i="7"/>
  <c r="P128" i="7"/>
  <c r="BK128" i="7"/>
  <c r="J128" i="7"/>
  <c r="BE128" i="7" s="1"/>
  <c r="BI127" i="7"/>
  <c r="BH127" i="7"/>
  <c r="BG127" i="7"/>
  <c r="BF127" i="7"/>
  <c r="T127" i="7"/>
  <c r="R127" i="7"/>
  <c r="P127" i="7"/>
  <c r="BK127" i="7"/>
  <c r="J127" i="7"/>
  <c r="BE127" i="7"/>
  <c r="BI126" i="7"/>
  <c r="BH126" i="7"/>
  <c r="BG126" i="7"/>
  <c r="BF126" i="7"/>
  <c r="T126" i="7"/>
  <c r="R126" i="7"/>
  <c r="P126" i="7"/>
  <c r="BK126" i="7"/>
  <c r="J126" i="7"/>
  <c r="BE126" i="7" s="1"/>
  <c r="BI125" i="7"/>
  <c r="BH125" i="7"/>
  <c r="BG125" i="7"/>
  <c r="BF125" i="7"/>
  <c r="T125" i="7"/>
  <c r="R125" i="7"/>
  <c r="P125" i="7"/>
  <c r="BK125" i="7"/>
  <c r="J125" i="7"/>
  <c r="BE125" i="7"/>
  <c r="BI124" i="7"/>
  <c r="BH124" i="7"/>
  <c r="BG124" i="7"/>
  <c r="BF124" i="7"/>
  <c r="T124" i="7"/>
  <c r="R124" i="7"/>
  <c r="P124" i="7"/>
  <c r="BK124" i="7"/>
  <c r="J124" i="7"/>
  <c r="BE124" i="7" s="1"/>
  <c r="BI123" i="7"/>
  <c r="BH123" i="7"/>
  <c r="BG123" i="7"/>
  <c r="BF123" i="7"/>
  <c r="T123" i="7"/>
  <c r="R123" i="7"/>
  <c r="P123" i="7"/>
  <c r="BK123" i="7"/>
  <c r="J123" i="7"/>
  <c r="BE123" i="7"/>
  <c r="BI122" i="7"/>
  <c r="BH122" i="7"/>
  <c r="BG122" i="7"/>
  <c r="BF122" i="7"/>
  <c r="T122" i="7"/>
  <c r="R122" i="7"/>
  <c r="P122" i="7"/>
  <c r="BK122" i="7"/>
  <c r="J122" i="7"/>
  <c r="BE122" i="7" s="1"/>
  <c r="BI121" i="7"/>
  <c r="BH121" i="7"/>
  <c r="F36" i="7" s="1"/>
  <c r="BC100" i="1" s="1"/>
  <c r="BG121" i="7"/>
  <c r="BF121" i="7"/>
  <c r="F34" i="7" s="1"/>
  <c r="BA100" i="1" s="1"/>
  <c r="J34" i="7"/>
  <c r="AW100" i="1" s="1"/>
  <c r="T121" i="7"/>
  <c r="R121" i="7"/>
  <c r="R120" i="7" s="1"/>
  <c r="R119" i="7" s="1"/>
  <c r="R118" i="7" s="1"/>
  <c r="P121" i="7"/>
  <c r="BK121" i="7"/>
  <c r="BK120" i="7" s="1"/>
  <c r="J120" i="7" s="1"/>
  <c r="J98" i="7" s="1"/>
  <c r="BK119" i="7"/>
  <c r="J121" i="7"/>
  <c r="BE121" i="7"/>
  <c r="J115" i="7"/>
  <c r="J114" i="7"/>
  <c r="F114" i="7"/>
  <c r="F112" i="7"/>
  <c r="E110" i="7"/>
  <c r="J92" i="7"/>
  <c r="J91" i="7"/>
  <c r="F91" i="7"/>
  <c r="F89" i="7"/>
  <c r="E87" i="7"/>
  <c r="J18" i="7"/>
  <c r="E18" i="7"/>
  <c r="F92" i="7" s="1"/>
  <c r="F115" i="7"/>
  <c r="J17" i="7"/>
  <c r="J12" i="7"/>
  <c r="J89" i="7" s="1"/>
  <c r="J112" i="7"/>
  <c r="E7" i="7"/>
  <c r="E108" i="7" s="1"/>
  <c r="E85" i="7"/>
  <c r="J37" i="6"/>
  <c r="J36" i="6"/>
  <c r="AY99" i="1" s="1"/>
  <c r="J35" i="6"/>
  <c r="AX99" i="1" s="1"/>
  <c r="BI178" i="6"/>
  <c r="BH178" i="6"/>
  <c r="BG178" i="6"/>
  <c r="BF178" i="6"/>
  <c r="T178" i="6"/>
  <c r="R178" i="6"/>
  <c r="P178" i="6"/>
  <c r="BK178" i="6"/>
  <c r="J178" i="6"/>
  <c r="BE178" i="6" s="1"/>
  <c r="BI177" i="6"/>
  <c r="BH177" i="6"/>
  <c r="BG177" i="6"/>
  <c r="BF177" i="6"/>
  <c r="T177" i="6"/>
  <c r="R177" i="6"/>
  <c r="P177" i="6"/>
  <c r="BK177" i="6"/>
  <c r="J177" i="6"/>
  <c r="BE177" i="6" s="1"/>
  <c r="BI176" i="6"/>
  <c r="BH176" i="6"/>
  <c r="BG176" i="6"/>
  <c r="BF176" i="6"/>
  <c r="T176" i="6"/>
  <c r="R176" i="6"/>
  <c r="P176" i="6"/>
  <c r="BK176" i="6"/>
  <c r="J176" i="6"/>
  <c r="BE176" i="6"/>
  <c r="BI175" i="6"/>
  <c r="BH175" i="6"/>
  <c r="BG175" i="6"/>
  <c r="BF175" i="6"/>
  <c r="T175" i="6"/>
  <c r="R175" i="6"/>
  <c r="P175" i="6"/>
  <c r="BK175" i="6"/>
  <c r="J175" i="6"/>
  <c r="BE175" i="6" s="1"/>
  <c r="BI174" i="6"/>
  <c r="BH174" i="6"/>
  <c r="BG174" i="6"/>
  <c r="BF174" i="6"/>
  <c r="T174" i="6"/>
  <c r="R174" i="6"/>
  <c r="P174" i="6"/>
  <c r="BK174" i="6"/>
  <c r="J174" i="6"/>
  <c r="BE174" i="6"/>
  <c r="BI173" i="6"/>
  <c r="BH173" i="6"/>
  <c r="BG173" i="6"/>
  <c r="BF173" i="6"/>
  <c r="T173" i="6"/>
  <c r="R173" i="6"/>
  <c r="P173" i="6"/>
  <c r="BK173" i="6"/>
  <c r="J173" i="6"/>
  <c r="BE173" i="6" s="1"/>
  <c r="BI172" i="6"/>
  <c r="BH172" i="6"/>
  <c r="BG172" i="6"/>
  <c r="BF172" i="6"/>
  <c r="T172" i="6"/>
  <c r="R172" i="6"/>
  <c r="P172" i="6"/>
  <c r="BK172" i="6"/>
  <c r="J172" i="6"/>
  <c r="BE172" i="6"/>
  <c r="BI171" i="6"/>
  <c r="BH171" i="6"/>
  <c r="BG171" i="6"/>
  <c r="BF171" i="6"/>
  <c r="T171" i="6"/>
  <c r="R171" i="6"/>
  <c r="P171" i="6"/>
  <c r="BK171" i="6"/>
  <c r="J171" i="6"/>
  <c r="BE171" i="6" s="1"/>
  <c r="BI170" i="6"/>
  <c r="BH170" i="6"/>
  <c r="BG170" i="6"/>
  <c r="BF170" i="6"/>
  <c r="T170" i="6"/>
  <c r="R170" i="6"/>
  <c r="P170" i="6"/>
  <c r="BK170" i="6"/>
  <c r="J170" i="6"/>
  <c r="BE170" i="6"/>
  <c r="BI169" i="6"/>
  <c r="BH169" i="6"/>
  <c r="BG169" i="6"/>
  <c r="BF169" i="6"/>
  <c r="T169" i="6"/>
  <c r="R169" i="6"/>
  <c r="P169" i="6"/>
  <c r="BK169" i="6"/>
  <c r="J169" i="6"/>
  <c r="BE169" i="6" s="1"/>
  <c r="BI168" i="6"/>
  <c r="BH168" i="6"/>
  <c r="BG168" i="6"/>
  <c r="BF168" i="6"/>
  <c r="T168" i="6"/>
  <c r="R168" i="6"/>
  <c r="P168" i="6"/>
  <c r="BK168" i="6"/>
  <c r="J168" i="6"/>
  <c r="BE168" i="6"/>
  <c r="BI167" i="6"/>
  <c r="BH167" i="6"/>
  <c r="BG167" i="6"/>
  <c r="BF167" i="6"/>
  <c r="T167" i="6"/>
  <c r="R167" i="6"/>
  <c r="P167" i="6"/>
  <c r="BK167" i="6"/>
  <c r="J167" i="6"/>
  <c r="BE167" i="6" s="1"/>
  <c r="BI166" i="6"/>
  <c r="BH166" i="6"/>
  <c r="BG166" i="6"/>
  <c r="BF166" i="6"/>
  <c r="T166" i="6"/>
  <c r="R166" i="6"/>
  <c r="P166" i="6"/>
  <c r="BK166" i="6"/>
  <c r="J166" i="6"/>
  <c r="BE166" i="6"/>
  <c r="BI165" i="6"/>
  <c r="BH165" i="6"/>
  <c r="BG165" i="6"/>
  <c r="BF165" i="6"/>
  <c r="T165" i="6"/>
  <c r="T164" i="6" s="1"/>
  <c r="R165" i="6"/>
  <c r="R164" i="6"/>
  <c r="P165" i="6"/>
  <c r="BK165" i="6"/>
  <c r="BK164" i="6"/>
  <c r="J164" i="6"/>
  <c r="J101" i="6" s="1"/>
  <c r="J165" i="6"/>
  <c r="BE165" i="6" s="1"/>
  <c r="BI163" i="6"/>
  <c r="BH163" i="6"/>
  <c r="BG163" i="6"/>
  <c r="BF163" i="6"/>
  <c r="T163" i="6"/>
  <c r="R163" i="6"/>
  <c r="P163" i="6"/>
  <c r="BK163" i="6"/>
  <c r="J163" i="6"/>
  <c r="BE163" i="6" s="1"/>
  <c r="BI162" i="6"/>
  <c r="BH162" i="6"/>
  <c r="BG162" i="6"/>
  <c r="BF162" i="6"/>
  <c r="T162" i="6"/>
  <c r="R162" i="6"/>
  <c r="P162" i="6"/>
  <c r="BK162" i="6"/>
  <c r="J162" i="6"/>
  <c r="BE162" i="6"/>
  <c r="BI161" i="6"/>
  <c r="BH161" i="6"/>
  <c r="BG161" i="6"/>
  <c r="BF161" i="6"/>
  <c r="T161" i="6"/>
  <c r="R161" i="6"/>
  <c r="P161" i="6"/>
  <c r="BK161" i="6"/>
  <c r="J161" i="6"/>
  <c r="BE161" i="6" s="1"/>
  <c r="BI160" i="6"/>
  <c r="BH160" i="6"/>
  <c r="BG160" i="6"/>
  <c r="BF160" i="6"/>
  <c r="T160" i="6"/>
  <c r="R160" i="6"/>
  <c r="P160" i="6"/>
  <c r="BK160" i="6"/>
  <c r="J160" i="6"/>
  <c r="BE160" i="6"/>
  <c r="BI159" i="6"/>
  <c r="BH159" i="6"/>
  <c r="BG159" i="6"/>
  <c r="BF159" i="6"/>
  <c r="T159" i="6"/>
  <c r="R159" i="6"/>
  <c r="P159" i="6"/>
  <c r="BK159" i="6"/>
  <c r="J159" i="6"/>
  <c r="BE159" i="6" s="1"/>
  <c r="BI158" i="6"/>
  <c r="BH158" i="6"/>
  <c r="BG158" i="6"/>
  <c r="BF158" i="6"/>
  <c r="T158" i="6"/>
  <c r="R158" i="6"/>
  <c r="P158" i="6"/>
  <c r="BK158" i="6"/>
  <c r="J158" i="6"/>
  <c r="BE158" i="6"/>
  <c r="BI157" i="6"/>
  <c r="BH157" i="6"/>
  <c r="BG157" i="6"/>
  <c r="BF157" i="6"/>
  <c r="T157" i="6"/>
  <c r="R157" i="6"/>
  <c r="P157" i="6"/>
  <c r="BK157" i="6"/>
  <c r="J157" i="6"/>
  <c r="BE157" i="6" s="1"/>
  <c r="BI156" i="6"/>
  <c r="BH156" i="6"/>
  <c r="BG156" i="6"/>
  <c r="BF156" i="6"/>
  <c r="T156" i="6"/>
  <c r="R156" i="6"/>
  <c r="P156" i="6"/>
  <c r="BK156" i="6"/>
  <c r="J156" i="6"/>
  <c r="BE156" i="6"/>
  <c r="BI155" i="6"/>
  <c r="BH155" i="6"/>
  <c r="BG155" i="6"/>
  <c r="BF155" i="6"/>
  <c r="T155" i="6"/>
  <c r="R155" i="6"/>
  <c r="P155" i="6"/>
  <c r="BK155" i="6"/>
  <c r="J155" i="6"/>
  <c r="BE155" i="6" s="1"/>
  <c r="BI154" i="6"/>
  <c r="BH154" i="6"/>
  <c r="BG154" i="6"/>
  <c r="BF154" i="6"/>
  <c r="T154" i="6"/>
  <c r="R154" i="6"/>
  <c r="P154" i="6"/>
  <c r="BK154" i="6"/>
  <c r="J154" i="6"/>
  <c r="BE154" i="6"/>
  <c r="BI153" i="6"/>
  <c r="BH153" i="6"/>
  <c r="BG153" i="6"/>
  <c r="BF153" i="6"/>
  <c r="T153" i="6"/>
  <c r="R153" i="6"/>
  <c r="P153" i="6"/>
  <c r="BK153" i="6"/>
  <c r="J153" i="6"/>
  <c r="BE153" i="6" s="1"/>
  <c r="BI152" i="6"/>
  <c r="BH152" i="6"/>
  <c r="BG152" i="6"/>
  <c r="BF152" i="6"/>
  <c r="T152" i="6"/>
  <c r="R152" i="6"/>
  <c r="P152" i="6"/>
  <c r="BK152" i="6"/>
  <c r="J152" i="6"/>
  <c r="BE152" i="6"/>
  <c r="BI151" i="6"/>
  <c r="BH151" i="6"/>
  <c r="BG151" i="6"/>
  <c r="BF151" i="6"/>
  <c r="T151" i="6"/>
  <c r="R151" i="6"/>
  <c r="P151" i="6"/>
  <c r="BK151" i="6"/>
  <c r="J151" i="6"/>
  <c r="BE151" i="6" s="1"/>
  <c r="BI150" i="6"/>
  <c r="BH150" i="6"/>
  <c r="BG150" i="6"/>
  <c r="BF150" i="6"/>
  <c r="T150" i="6"/>
  <c r="R150" i="6"/>
  <c r="P150" i="6"/>
  <c r="BK150" i="6"/>
  <c r="J150" i="6"/>
  <c r="BE150" i="6"/>
  <c r="BI149" i="6"/>
  <c r="BH149" i="6"/>
  <c r="BG149" i="6"/>
  <c r="BF149" i="6"/>
  <c r="T149" i="6"/>
  <c r="R149" i="6"/>
  <c r="P149" i="6"/>
  <c r="BK149" i="6"/>
  <c r="J149" i="6"/>
  <c r="BE149" i="6" s="1"/>
  <c r="BI148" i="6"/>
  <c r="BH148" i="6"/>
  <c r="BG148" i="6"/>
  <c r="BF148" i="6"/>
  <c r="T148" i="6"/>
  <c r="R148" i="6"/>
  <c r="P148" i="6"/>
  <c r="BK148" i="6"/>
  <c r="J148" i="6"/>
  <c r="BE148" i="6"/>
  <c r="BI147" i="6"/>
  <c r="BH147" i="6"/>
  <c r="BG147" i="6"/>
  <c r="BF147" i="6"/>
  <c r="T147" i="6"/>
  <c r="R147" i="6"/>
  <c r="P147" i="6"/>
  <c r="BK147" i="6"/>
  <c r="J147" i="6"/>
  <c r="BE147" i="6" s="1"/>
  <c r="BI146" i="6"/>
  <c r="BH146" i="6"/>
  <c r="BG146" i="6"/>
  <c r="BF146" i="6"/>
  <c r="T146" i="6"/>
  <c r="R146" i="6"/>
  <c r="P146" i="6"/>
  <c r="BK146" i="6"/>
  <c r="J146" i="6"/>
  <c r="BE146" i="6"/>
  <c r="BI145" i="6"/>
  <c r="BH145" i="6"/>
  <c r="BG145" i="6"/>
  <c r="BF145" i="6"/>
  <c r="T145" i="6"/>
  <c r="R145" i="6"/>
  <c r="P145" i="6"/>
  <c r="BK145" i="6"/>
  <c r="J145" i="6"/>
  <c r="BE145" i="6" s="1"/>
  <c r="BI144" i="6"/>
  <c r="BH144" i="6"/>
  <c r="BG144" i="6"/>
  <c r="BF144" i="6"/>
  <c r="T144" i="6"/>
  <c r="R144" i="6"/>
  <c r="R143" i="6" s="1"/>
  <c r="P144" i="6"/>
  <c r="BK144" i="6"/>
  <c r="BK143" i="6" s="1"/>
  <c r="J143" i="6" s="1"/>
  <c r="J100" i="6" s="1"/>
  <c r="J144" i="6"/>
  <c r="BE144" i="6"/>
  <c r="BI142" i="6"/>
  <c r="BH142" i="6"/>
  <c r="BG142" i="6"/>
  <c r="BF142" i="6"/>
  <c r="T142" i="6"/>
  <c r="R142" i="6"/>
  <c r="P142" i="6"/>
  <c r="BK142" i="6"/>
  <c r="J142" i="6"/>
  <c r="BE142" i="6"/>
  <c r="BI141" i="6"/>
  <c r="BH141" i="6"/>
  <c r="BG141" i="6"/>
  <c r="BF141" i="6"/>
  <c r="T141" i="6"/>
  <c r="T140" i="6" s="1"/>
  <c r="R141" i="6"/>
  <c r="R140" i="6"/>
  <c r="P141" i="6"/>
  <c r="BK141" i="6"/>
  <c r="BK140" i="6"/>
  <c r="J140" i="6"/>
  <c r="J99" i="6" s="1"/>
  <c r="J141" i="6"/>
  <c r="BE141" i="6" s="1"/>
  <c r="BI139" i="6"/>
  <c r="BH139" i="6"/>
  <c r="BG139" i="6"/>
  <c r="BF139" i="6"/>
  <c r="T139" i="6"/>
  <c r="R139" i="6"/>
  <c r="P139" i="6"/>
  <c r="BK139" i="6"/>
  <c r="J139" i="6"/>
  <c r="BE139" i="6" s="1"/>
  <c r="BI138" i="6"/>
  <c r="BH138" i="6"/>
  <c r="BG138" i="6"/>
  <c r="BF138" i="6"/>
  <c r="T138" i="6"/>
  <c r="R138" i="6"/>
  <c r="P138" i="6"/>
  <c r="BK138" i="6"/>
  <c r="J138" i="6"/>
  <c r="BE138" i="6"/>
  <c r="BI137" i="6"/>
  <c r="BH137" i="6"/>
  <c r="BG137" i="6"/>
  <c r="BF137" i="6"/>
  <c r="T137" i="6"/>
  <c r="R137" i="6"/>
  <c r="P137" i="6"/>
  <c r="BK137" i="6"/>
  <c r="J137" i="6"/>
  <c r="BE137" i="6" s="1"/>
  <c r="BI136" i="6"/>
  <c r="BH136" i="6"/>
  <c r="BG136" i="6"/>
  <c r="BF136" i="6"/>
  <c r="T136" i="6"/>
  <c r="R136" i="6"/>
  <c r="P136" i="6"/>
  <c r="BK136" i="6"/>
  <c r="J136" i="6"/>
  <c r="BE136" i="6" s="1"/>
  <c r="BI135" i="6"/>
  <c r="BH135" i="6"/>
  <c r="BG135" i="6"/>
  <c r="BF135" i="6"/>
  <c r="T135" i="6"/>
  <c r="R135" i="6"/>
  <c r="P135" i="6"/>
  <c r="BK135" i="6"/>
  <c r="J135" i="6"/>
  <c r="BE135" i="6" s="1"/>
  <c r="BI134" i="6"/>
  <c r="BH134" i="6"/>
  <c r="BG134" i="6"/>
  <c r="BF134" i="6"/>
  <c r="T134" i="6"/>
  <c r="R134" i="6"/>
  <c r="R133" i="6" s="1"/>
  <c r="P134" i="6"/>
  <c r="P133" i="6" s="1"/>
  <c r="BK134" i="6"/>
  <c r="BK133" i="6" s="1"/>
  <c r="J133" i="6" s="1"/>
  <c r="J98" i="6" s="1"/>
  <c r="J134" i="6"/>
  <c r="BE134" i="6"/>
  <c r="BI132" i="6"/>
  <c r="BH132" i="6"/>
  <c r="BG132" i="6"/>
  <c r="BF132" i="6"/>
  <c r="T132" i="6"/>
  <c r="R132" i="6"/>
  <c r="P132" i="6"/>
  <c r="BK132" i="6"/>
  <c r="J132" i="6"/>
  <c r="BE132" i="6" s="1"/>
  <c r="BI131" i="6"/>
  <c r="BH131" i="6"/>
  <c r="BG131" i="6"/>
  <c r="BF131" i="6"/>
  <c r="T131" i="6"/>
  <c r="R131" i="6"/>
  <c r="P131" i="6"/>
  <c r="BK131" i="6"/>
  <c r="J131" i="6"/>
  <c r="BE131" i="6" s="1"/>
  <c r="BI130" i="6"/>
  <c r="BH130" i="6"/>
  <c r="BG130" i="6"/>
  <c r="BF130" i="6"/>
  <c r="T130" i="6"/>
  <c r="R130" i="6"/>
  <c r="P130" i="6"/>
  <c r="BK130" i="6"/>
  <c r="J130" i="6"/>
  <c r="BE130" i="6" s="1"/>
  <c r="BI129" i="6"/>
  <c r="BH129" i="6"/>
  <c r="BG129" i="6"/>
  <c r="BF129" i="6"/>
  <c r="T129" i="6"/>
  <c r="R129" i="6"/>
  <c r="P129" i="6"/>
  <c r="BK129" i="6"/>
  <c r="J129" i="6"/>
  <c r="BE129" i="6" s="1"/>
  <c r="BI128" i="6"/>
  <c r="BH128" i="6"/>
  <c r="BG128" i="6"/>
  <c r="BF128" i="6"/>
  <c r="T128" i="6"/>
  <c r="R128" i="6"/>
  <c r="P128" i="6"/>
  <c r="BK128" i="6"/>
  <c r="J128" i="6"/>
  <c r="BE128" i="6" s="1"/>
  <c r="BI127" i="6"/>
  <c r="BH127" i="6"/>
  <c r="BG127" i="6"/>
  <c r="BF127" i="6"/>
  <c r="T127" i="6"/>
  <c r="R127" i="6"/>
  <c r="P127" i="6"/>
  <c r="BK127" i="6"/>
  <c r="J127" i="6"/>
  <c r="BE127" i="6" s="1"/>
  <c r="BI126" i="6"/>
  <c r="BH126" i="6"/>
  <c r="BG126" i="6"/>
  <c r="BF126" i="6"/>
  <c r="T126" i="6"/>
  <c r="R126" i="6"/>
  <c r="P126" i="6"/>
  <c r="BK126" i="6"/>
  <c r="J126" i="6"/>
  <c r="BE126" i="6" s="1"/>
  <c r="BI125" i="6"/>
  <c r="BH125" i="6"/>
  <c r="BG125" i="6"/>
  <c r="BF125" i="6"/>
  <c r="T125" i="6"/>
  <c r="R125" i="6"/>
  <c r="P125" i="6"/>
  <c r="BK125" i="6"/>
  <c r="J125" i="6"/>
  <c r="BE125" i="6" s="1"/>
  <c r="BI124" i="6"/>
  <c r="BH124" i="6"/>
  <c r="BG124" i="6"/>
  <c r="BF124" i="6"/>
  <c r="T124" i="6"/>
  <c r="R124" i="6"/>
  <c r="P124" i="6"/>
  <c r="BK124" i="6"/>
  <c r="J124" i="6"/>
  <c r="BE124" i="6" s="1"/>
  <c r="BI123" i="6"/>
  <c r="BH123" i="6"/>
  <c r="F36" i="6"/>
  <c r="BC99" i="1" s="1"/>
  <c r="BG123" i="6"/>
  <c r="BF123" i="6"/>
  <c r="J34" i="6"/>
  <c r="AW99" i="1" s="1"/>
  <c r="F34" i="6"/>
  <c r="BA99" i="1" s="1"/>
  <c r="T123" i="6"/>
  <c r="R123" i="6"/>
  <c r="R122" i="6"/>
  <c r="R121" i="6" s="1"/>
  <c r="P123" i="6"/>
  <c r="BK123" i="6"/>
  <c r="BK122" i="6" s="1"/>
  <c r="BK121" i="6" s="1"/>
  <c r="J121" i="6" s="1"/>
  <c r="J96" i="6" s="1"/>
  <c r="J30" i="6"/>
  <c r="J123" i="6"/>
  <c r="BE123" i="6" s="1"/>
  <c r="J33" i="6" s="1"/>
  <c r="AV99" i="1" s="1"/>
  <c r="AT99" i="1" s="1"/>
  <c r="J118" i="6"/>
  <c r="J117" i="6"/>
  <c r="F117" i="6"/>
  <c r="F115" i="6"/>
  <c r="E113" i="6"/>
  <c r="J92" i="6"/>
  <c r="J91" i="6"/>
  <c r="F91" i="6"/>
  <c r="F89" i="6"/>
  <c r="E87" i="6"/>
  <c r="J18" i="6"/>
  <c r="E18" i="6"/>
  <c r="F118" i="6"/>
  <c r="F92" i="6"/>
  <c r="J17" i="6"/>
  <c r="J12" i="6"/>
  <c r="J89" i="6" s="1"/>
  <c r="J115" i="6"/>
  <c r="E7" i="6"/>
  <c r="E111" i="6" s="1"/>
  <c r="E85" i="6"/>
  <c r="J37" i="5"/>
  <c r="J36" i="5"/>
  <c r="AY98" i="1" s="1"/>
  <c r="J35" i="5"/>
  <c r="AX98" i="1" s="1"/>
  <c r="BI167" i="5"/>
  <c r="BH167" i="5"/>
  <c r="BG167" i="5"/>
  <c r="BF167" i="5"/>
  <c r="T167" i="5"/>
  <c r="T166" i="5" s="1"/>
  <c r="T165" i="5" s="1"/>
  <c r="R167" i="5"/>
  <c r="R166" i="5"/>
  <c r="R165" i="5" s="1"/>
  <c r="P167" i="5"/>
  <c r="P166" i="5" s="1"/>
  <c r="P165" i="5" s="1"/>
  <c r="BK167" i="5"/>
  <c r="BK166" i="5"/>
  <c r="J166" i="5" s="1"/>
  <c r="J103" i="5" s="1"/>
  <c r="BK165" i="5"/>
  <c r="J165" i="5" s="1"/>
  <c r="J102" i="5" s="1"/>
  <c r="J167" i="5"/>
  <c r="BE167" i="5" s="1"/>
  <c r="BI164" i="5"/>
  <c r="BH164" i="5"/>
  <c r="BG164" i="5"/>
  <c r="BF164" i="5"/>
  <c r="T164" i="5"/>
  <c r="R164" i="5"/>
  <c r="P164" i="5"/>
  <c r="BK164" i="5"/>
  <c r="J164" i="5"/>
  <c r="BE164" i="5"/>
  <c r="BI163" i="5"/>
  <c r="BH163" i="5"/>
  <c r="BG163" i="5"/>
  <c r="BF163" i="5"/>
  <c r="T163" i="5"/>
  <c r="T162" i="5" s="1"/>
  <c r="R163" i="5"/>
  <c r="R162" i="5"/>
  <c r="P163" i="5"/>
  <c r="P162" i="5" s="1"/>
  <c r="BK163" i="5"/>
  <c r="BK162" i="5"/>
  <c r="J162" i="5" s="1"/>
  <c r="J101" i="5" s="1"/>
  <c r="J163" i="5"/>
  <c r="BE163" i="5"/>
  <c r="BI161" i="5"/>
  <c r="BH161" i="5"/>
  <c r="BG161" i="5"/>
  <c r="BF161" i="5"/>
  <c r="T161" i="5"/>
  <c r="T160" i="5" s="1"/>
  <c r="T159" i="5" s="1"/>
  <c r="R161" i="5"/>
  <c r="R160" i="5" s="1"/>
  <c r="R159" i="5" s="1"/>
  <c r="P161" i="5"/>
  <c r="P160" i="5"/>
  <c r="P159" i="5" s="1"/>
  <c r="BK161" i="5"/>
  <c r="BK160" i="5"/>
  <c r="J160" i="5"/>
  <c r="J100" i="5" s="1"/>
  <c r="BK159" i="5"/>
  <c r="J159" i="5" s="1"/>
  <c r="J99" i="5" s="1"/>
  <c r="J161" i="5"/>
  <c r="BE161" i="5"/>
  <c r="BI158" i="5"/>
  <c r="BH158" i="5"/>
  <c r="BG158" i="5"/>
  <c r="BF158" i="5"/>
  <c r="T158" i="5"/>
  <c r="R158" i="5"/>
  <c r="P158" i="5"/>
  <c r="BK158" i="5"/>
  <c r="J158" i="5"/>
  <c r="BE158" i="5"/>
  <c r="BI157" i="5"/>
  <c r="BH157" i="5"/>
  <c r="BG157" i="5"/>
  <c r="BF157" i="5"/>
  <c r="T157" i="5"/>
  <c r="R157" i="5"/>
  <c r="P157" i="5"/>
  <c r="BK157" i="5"/>
  <c r="J157" i="5"/>
  <c r="BE157" i="5" s="1"/>
  <c r="BI156" i="5"/>
  <c r="BH156" i="5"/>
  <c r="BG156" i="5"/>
  <c r="BF156" i="5"/>
  <c r="T156" i="5"/>
  <c r="R156" i="5"/>
  <c r="P156" i="5"/>
  <c r="BK156" i="5"/>
  <c r="J156" i="5"/>
  <c r="BE156" i="5"/>
  <c r="BI155" i="5"/>
  <c r="BH155" i="5"/>
  <c r="BG155" i="5"/>
  <c r="BF155" i="5"/>
  <c r="T155" i="5"/>
  <c r="R155" i="5"/>
  <c r="P155" i="5"/>
  <c r="BK155" i="5"/>
  <c r="J155" i="5"/>
  <c r="BE155" i="5" s="1"/>
  <c r="BI154" i="5"/>
  <c r="BH154" i="5"/>
  <c r="BG154" i="5"/>
  <c r="BF154" i="5"/>
  <c r="T154" i="5"/>
  <c r="R154" i="5"/>
  <c r="P154" i="5"/>
  <c r="BK154" i="5"/>
  <c r="J154" i="5"/>
  <c r="BE154" i="5"/>
  <c r="BI153" i="5"/>
  <c r="BH153" i="5"/>
  <c r="BG153" i="5"/>
  <c r="BF153" i="5"/>
  <c r="T153" i="5"/>
  <c r="R153" i="5"/>
  <c r="P153" i="5"/>
  <c r="BK153" i="5"/>
  <c r="J153" i="5"/>
  <c r="BE153" i="5" s="1"/>
  <c r="BI152" i="5"/>
  <c r="BH152" i="5"/>
  <c r="BG152" i="5"/>
  <c r="BF152" i="5"/>
  <c r="T152" i="5"/>
  <c r="R152" i="5"/>
  <c r="P152" i="5"/>
  <c r="BK152" i="5"/>
  <c r="J152" i="5"/>
  <c r="BE152" i="5"/>
  <c r="BI151" i="5"/>
  <c r="BH151" i="5"/>
  <c r="BG151" i="5"/>
  <c r="BF151" i="5"/>
  <c r="T151" i="5"/>
  <c r="R151" i="5"/>
  <c r="P151" i="5"/>
  <c r="BK151" i="5"/>
  <c r="J151" i="5"/>
  <c r="BE151" i="5" s="1"/>
  <c r="BI150" i="5"/>
  <c r="BH150" i="5"/>
  <c r="BG150" i="5"/>
  <c r="BF150" i="5"/>
  <c r="T150" i="5"/>
  <c r="R150" i="5"/>
  <c r="P150" i="5"/>
  <c r="BK150" i="5"/>
  <c r="J150" i="5"/>
  <c r="BE150" i="5"/>
  <c r="BI149" i="5"/>
  <c r="BH149" i="5"/>
  <c r="BG149" i="5"/>
  <c r="BF149" i="5"/>
  <c r="T149" i="5"/>
  <c r="R149" i="5"/>
  <c r="P149" i="5"/>
  <c r="BK149" i="5"/>
  <c r="J149" i="5"/>
  <c r="BE149" i="5" s="1"/>
  <c r="BI148" i="5"/>
  <c r="BH148" i="5"/>
  <c r="BG148" i="5"/>
  <c r="BF148" i="5"/>
  <c r="T148" i="5"/>
  <c r="R148" i="5"/>
  <c r="P148" i="5"/>
  <c r="BK148" i="5"/>
  <c r="J148" i="5"/>
  <c r="BE148" i="5"/>
  <c r="BI147" i="5"/>
  <c r="BH147" i="5"/>
  <c r="BG147" i="5"/>
  <c r="BF147" i="5"/>
  <c r="T147" i="5"/>
  <c r="R147" i="5"/>
  <c r="P147" i="5"/>
  <c r="BK147" i="5"/>
  <c r="J147" i="5"/>
  <c r="BE147" i="5" s="1"/>
  <c r="BI146" i="5"/>
  <c r="BH146" i="5"/>
  <c r="BG146" i="5"/>
  <c r="BF146" i="5"/>
  <c r="T146" i="5"/>
  <c r="R146" i="5"/>
  <c r="P146" i="5"/>
  <c r="BK146" i="5"/>
  <c r="J146" i="5"/>
  <c r="BE146" i="5"/>
  <c r="BI145" i="5"/>
  <c r="BH145" i="5"/>
  <c r="BG145" i="5"/>
  <c r="BF145" i="5"/>
  <c r="T145" i="5"/>
  <c r="R145" i="5"/>
  <c r="P145" i="5"/>
  <c r="BK145" i="5"/>
  <c r="J145" i="5"/>
  <c r="BE145" i="5" s="1"/>
  <c r="BI144" i="5"/>
  <c r="BH144" i="5"/>
  <c r="BG144" i="5"/>
  <c r="BF144" i="5"/>
  <c r="T144" i="5"/>
  <c r="R144" i="5"/>
  <c r="P144" i="5"/>
  <c r="BK144" i="5"/>
  <c r="J144" i="5"/>
  <c r="BE144" i="5"/>
  <c r="BI143" i="5"/>
  <c r="BH143" i="5"/>
  <c r="BG143" i="5"/>
  <c r="BF143" i="5"/>
  <c r="T143" i="5"/>
  <c r="R143" i="5"/>
  <c r="P143" i="5"/>
  <c r="BK143" i="5"/>
  <c r="J143" i="5"/>
  <c r="BE143" i="5" s="1"/>
  <c r="BI141" i="5"/>
  <c r="BH141" i="5"/>
  <c r="BG141" i="5"/>
  <c r="BF141" i="5"/>
  <c r="T141" i="5"/>
  <c r="R141" i="5"/>
  <c r="P141" i="5"/>
  <c r="BK141" i="5"/>
  <c r="J141" i="5"/>
  <c r="BE141" i="5"/>
  <c r="BI140" i="5"/>
  <c r="BH140" i="5"/>
  <c r="BG140" i="5"/>
  <c r="BF140" i="5"/>
  <c r="T140" i="5"/>
  <c r="R140" i="5"/>
  <c r="P140" i="5"/>
  <c r="BK140" i="5"/>
  <c r="J140" i="5"/>
  <c r="BE140" i="5" s="1"/>
  <c r="BI139" i="5"/>
  <c r="BH139" i="5"/>
  <c r="BG139" i="5"/>
  <c r="BF139" i="5"/>
  <c r="T139" i="5"/>
  <c r="R139" i="5"/>
  <c r="P139" i="5"/>
  <c r="BK139" i="5"/>
  <c r="J139" i="5"/>
  <c r="BE139" i="5"/>
  <c r="BI138" i="5"/>
  <c r="BH138" i="5"/>
  <c r="BG138" i="5"/>
  <c r="BF138" i="5"/>
  <c r="T138" i="5"/>
  <c r="R138" i="5"/>
  <c r="P138" i="5"/>
  <c r="BK138" i="5"/>
  <c r="J138" i="5"/>
  <c r="BE138" i="5" s="1"/>
  <c r="BI137" i="5"/>
  <c r="BH137" i="5"/>
  <c r="BG137" i="5"/>
  <c r="BF137" i="5"/>
  <c r="T137" i="5"/>
  <c r="R137" i="5"/>
  <c r="P137" i="5"/>
  <c r="BK137" i="5"/>
  <c r="J137" i="5"/>
  <c r="BE137" i="5"/>
  <c r="BI136" i="5"/>
  <c r="BH136" i="5"/>
  <c r="BG136" i="5"/>
  <c r="BF136" i="5"/>
  <c r="T136" i="5"/>
  <c r="R136" i="5"/>
  <c r="P136" i="5"/>
  <c r="BK136" i="5"/>
  <c r="J136" i="5"/>
  <c r="BE136" i="5" s="1"/>
  <c r="BI135" i="5"/>
  <c r="BH135" i="5"/>
  <c r="BG135" i="5"/>
  <c r="BF135" i="5"/>
  <c r="T135" i="5"/>
  <c r="R135" i="5"/>
  <c r="R125" i="5" s="1"/>
  <c r="R124" i="5" s="1"/>
  <c r="R123" i="5" s="1"/>
  <c r="P135" i="5"/>
  <c r="BK135" i="5"/>
  <c r="J135" i="5"/>
  <c r="BE135" i="5"/>
  <c r="BI133" i="5"/>
  <c r="BH133" i="5"/>
  <c r="BG133" i="5"/>
  <c r="BF133" i="5"/>
  <c r="T133" i="5"/>
  <c r="R133" i="5"/>
  <c r="P133" i="5"/>
  <c r="BK133" i="5"/>
  <c r="J133" i="5"/>
  <c r="BE133" i="5" s="1"/>
  <c r="BI131" i="5"/>
  <c r="BH131" i="5"/>
  <c r="BG131" i="5"/>
  <c r="BF131" i="5"/>
  <c r="T131" i="5"/>
  <c r="R131" i="5"/>
  <c r="P131" i="5"/>
  <c r="BK131" i="5"/>
  <c r="J131" i="5"/>
  <c r="BE131" i="5"/>
  <c r="BI130" i="5"/>
  <c r="BH130" i="5"/>
  <c r="BG130" i="5"/>
  <c r="BF130" i="5"/>
  <c r="T130" i="5"/>
  <c r="R130" i="5"/>
  <c r="P130" i="5"/>
  <c r="BK130" i="5"/>
  <c r="J130" i="5"/>
  <c r="BE130" i="5" s="1"/>
  <c r="BI129" i="5"/>
  <c r="BH129" i="5"/>
  <c r="BG129" i="5"/>
  <c r="BF129" i="5"/>
  <c r="T129" i="5"/>
  <c r="R129" i="5"/>
  <c r="P129" i="5"/>
  <c r="BK129" i="5"/>
  <c r="J129" i="5"/>
  <c r="BE129" i="5"/>
  <c r="BI128" i="5"/>
  <c r="BH128" i="5"/>
  <c r="BG128" i="5"/>
  <c r="BF128" i="5"/>
  <c r="T128" i="5"/>
  <c r="R128" i="5"/>
  <c r="P128" i="5"/>
  <c r="BK128" i="5"/>
  <c r="J128" i="5"/>
  <c r="BE128" i="5" s="1"/>
  <c r="BI127" i="5"/>
  <c r="BH127" i="5"/>
  <c r="BG127" i="5"/>
  <c r="BF127" i="5"/>
  <c r="T127" i="5"/>
  <c r="R127" i="5"/>
  <c r="P127" i="5"/>
  <c r="BK127" i="5"/>
  <c r="J127" i="5"/>
  <c r="BE127" i="5"/>
  <c r="BI126" i="5"/>
  <c r="F37" i="5" s="1"/>
  <c r="BD98" i="1" s="1"/>
  <c r="BH126" i="5"/>
  <c r="BG126" i="5"/>
  <c r="F35" i="5"/>
  <c r="BB98" i="1" s="1"/>
  <c r="BF126" i="5"/>
  <c r="T126" i="5"/>
  <c r="T125" i="5"/>
  <c r="T124" i="5" s="1"/>
  <c r="R126" i="5"/>
  <c r="P126" i="5"/>
  <c r="P125" i="5"/>
  <c r="P124" i="5" s="1"/>
  <c r="BK126" i="5"/>
  <c r="J126" i="5"/>
  <c r="BE126" i="5" s="1"/>
  <c r="J33" i="5" s="1"/>
  <c r="AV98" i="1" s="1"/>
  <c r="J120" i="5"/>
  <c r="J119" i="5"/>
  <c r="F119" i="5"/>
  <c r="F117" i="5"/>
  <c r="E115" i="5"/>
  <c r="J92" i="5"/>
  <c r="J91" i="5"/>
  <c r="F91" i="5"/>
  <c r="F89" i="5"/>
  <c r="E87" i="5"/>
  <c r="J18" i="5"/>
  <c r="E18" i="5"/>
  <c r="F120" i="5" s="1"/>
  <c r="F92" i="5"/>
  <c r="J17" i="5"/>
  <c r="J12" i="5"/>
  <c r="J117" i="5" s="1"/>
  <c r="E7" i="5"/>
  <c r="E113" i="5" s="1"/>
  <c r="J37" i="4"/>
  <c r="J36" i="4"/>
  <c r="AY97" i="1" s="1"/>
  <c r="J35" i="4"/>
  <c r="AX97" i="1"/>
  <c r="BI158" i="4"/>
  <c r="BH158" i="4"/>
  <c r="BG158" i="4"/>
  <c r="BF158" i="4"/>
  <c r="T158" i="4"/>
  <c r="R158" i="4"/>
  <c r="P158" i="4"/>
  <c r="BK158" i="4"/>
  <c r="J158" i="4"/>
  <c r="BE158" i="4" s="1"/>
  <c r="BI157" i="4"/>
  <c r="BH157" i="4"/>
  <c r="BG157" i="4"/>
  <c r="BF157" i="4"/>
  <c r="T157" i="4"/>
  <c r="R157" i="4"/>
  <c r="P157" i="4"/>
  <c r="BK157" i="4"/>
  <c r="J157" i="4"/>
  <c r="BE157" i="4"/>
  <c r="BI156" i="4"/>
  <c r="BH156" i="4"/>
  <c r="BG156" i="4"/>
  <c r="BF156" i="4"/>
  <c r="T156" i="4"/>
  <c r="R156" i="4"/>
  <c r="P156" i="4"/>
  <c r="BK156" i="4"/>
  <c r="J156" i="4"/>
  <c r="BE156" i="4" s="1"/>
  <c r="BI155" i="4"/>
  <c r="BH155" i="4"/>
  <c r="BG155" i="4"/>
  <c r="BF155" i="4"/>
  <c r="T155" i="4"/>
  <c r="T154" i="4"/>
  <c r="R155" i="4"/>
  <c r="R154" i="4" s="1"/>
  <c r="P155" i="4"/>
  <c r="P154" i="4"/>
  <c r="BK155" i="4"/>
  <c r="J155" i="4"/>
  <c r="BE155" i="4" s="1"/>
  <c r="BI153" i="4"/>
  <c r="BH153" i="4"/>
  <c r="BG153" i="4"/>
  <c r="BF153" i="4"/>
  <c r="T153" i="4"/>
  <c r="R153" i="4"/>
  <c r="P153" i="4"/>
  <c r="BK153" i="4"/>
  <c r="J153" i="4"/>
  <c r="BE153" i="4"/>
  <c r="BI152" i="4"/>
  <c r="BH152" i="4"/>
  <c r="BG152" i="4"/>
  <c r="BF152" i="4"/>
  <c r="T152" i="4"/>
  <c r="R152" i="4"/>
  <c r="P152" i="4"/>
  <c r="BK152" i="4"/>
  <c r="J152" i="4"/>
  <c r="BE152" i="4" s="1"/>
  <c r="BI151" i="4"/>
  <c r="BH151" i="4"/>
  <c r="BG151" i="4"/>
  <c r="BF151" i="4"/>
  <c r="T151" i="4"/>
  <c r="R151" i="4"/>
  <c r="P151" i="4"/>
  <c r="BK151" i="4"/>
  <c r="J151" i="4"/>
  <c r="BE151" i="4"/>
  <c r="BI150" i="4"/>
  <c r="BH150" i="4"/>
  <c r="BG150" i="4"/>
  <c r="BF150" i="4"/>
  <c r="T150" i="4"/>
  <c r="T149" i="4" s="1"/>
  <c r="R150" i="4"/>
  <c r="R149" i="4"/>
  <c r="P150" i="4"/>
  <c r="P149" i="4" s="1"/>
  <c r="BK150" i="4"/>
  <c r="BK149" i="4"/>
  <c r="J149" i="4" s="1"/>
  <c r="J100" i="4" s="1"/>
  <c r="J150" i="4"/>
  <c r="BE150" i="4" s="1"/>
  <c r="BI148" i="4"/>
  <c r="BH148" i="4"/>
  <c r="BG148" i="4"/>
  <c r="BF148" i="4"/>
  <c r="T148" i="4"/>
  <c r="R148" i="4"/>
  <c r="P148" i="4"/>
  <c r="BK148" i="4"/>
  <c r="J148" i="4"/>
  <c r="BE148" i="4" s="1"/>
  <c r="BI147" i="4"/>
  <c r="BH147" i="4"/>
  <c r="BG147" i="4"/>
  <c r="BF147" i="4"/>
  <c r="T147" i="4"/>
  <c r="R147" i="4"/>
  <c r="P147" i="4"/>
  <c r="BK147" i="4"/>
  <c r="J147" i="4"/>
  <c r="BE147" i="4"/>
  <c r="BI146" i="4"/>
  <c r="BH146" i="4"/>
  <c r="BG146" i="4"/>
  <c r="BF146" i="4"/>
  <c r="T146" i="4"/>
  <c r="R146" i="4"/>
  <c r="P146" i="4"/>
  <c r="BK146" i="4"/>
  <c r="J146" i="4"/>
  <c r="BE146" i="4"/>
  <c r="BI145" i="4"/>
  <c r="BH145" i="4"/>
  <c r="BG145" i="4"/>
  <c r="BF145" i="4"/>
  <c r="T145" i="4"/>
  <c r="R145" i="4"/>
  <c r="R142" i="4" s="1"/>
  <c r="P145" i="4"/>
  <c r="BK145" i="4"/>
  <c r="J145" i="4"/>
  <c r="BE145" i="4"/>
  <c r="BI144" i="4"/>
  <c r="BH144" i="4"/>
  <c r="BG144" i="4"/>
  <c r="BF144" i="4"/>
  <c r="T144" i="4"/>
  <c r="R144" i="4"/>
  <c r="P144" i="4"/>
  <c r="BK144" i="4"/>
  <c r="BK142" i="4" s="1"/>
  <c r="J142" i="4" s="1"/>
  <c r="J99" i="4" s="1"/>
  <c r="J144" i="4"/>
  <c r="BE144" i="4"/>
  <c r="BI143" i="4"/>
  <c r="BH143" i="4"/>
  <c r="BG143" i="4"/>
  <c r="BF143" i="4"/>
  <c r="T143" i="4"/>
  <c r="T142" i="4"/>
  <c r="R143" i="4"/>
  <c r="P143" i="4"/>
  <c r="P142" i="4"/>
  <c r="BK143" i="4"/>
  <c r="J143" i="4"/>
  <c r="BE143" i="4" s="1"/>
  <c r="BI141" i="4"/>
  <c r="BH141" i="4"/>
  <c r="BG141" i="4"/>
  <c r="BF141" i="4"/>
  <c r="T141" i="4"/>
  <c r="R141" i="4"/>
  <c r="P141" i="4"/>
  <c r="BK141" i="4"/>
  <c r="J141" i="4"/>
  <c r="BE141" i="4"/>
  <c r="BI140" i="4"/>
  <c r="BH140" i="4"/>
  <c r="BG140" i="4"/>
  <c r="BF140" i="4"/>
  <c r="T140" i="4"/>
  <c r="R140" i="4"/>
  <c r="P140" i="4"/>
  <c r="BK140" i="4"/>
  <c r="J140" i="4"/>
  <c r="BE140" i="4"/>
  <c r="BI139" i="4"/>
  <c r="BH139" i="4"/>
  <c r="BG139" i="4"/>
  <c r="BF139" i="4"/>
  <c r="T139" i="4"/>
  <c r="R139" i="4"/>
  <c r="P139" i="4"/>
  <c r="BK139" i="4"/>
  <c r="J139" i="4"/>
  <c r="BE139" i="4"/>
  <c r="BI138" i="4"/>
  <c r="BH138" i="4"/>
  <c r="BG138" i="4"/>
  <c r="BF138" i="4"/>
  <c r="T138" i="4"/>
  <c r="R138" i="4"/>
  <c r="P138" i="4"/>
  <c r="BK138" i="4"/>
  <c r="J138" i="4"/>
  <c r="BE138" i="4"/>
  <c r="BI137" i="4"/>
  <c r="BH137" i="4"/>
  <c r="BG137" i="4"/>
  <c r="BF137" i="4"/>
  <c r="T137" i="4"/>
  <c r="R137" i="4"/>
  <c r="P137" i="4"/>
  <c r="BK137" i="4"/>
  <c r="J137" i="4"/>
  <c r="BE137" i="4"/>
  <c r="BI136" i="4"/>
  <c r="BH136" i="4"/>
  <c r="BG136" i="4"/>
  <c r="BF136" i="4"/>
  <c r="T136" i="4"/>
  <c r="T135" i="4"/>
  <c r="R136" i="4"/>
  <c r="R135" i="4"/>
  <c r="P136" i="4"/>
  <c r="P135" i="4"/>
  <c r="BK136" i="4"/>
  <c r="BK135" i="4"/>
  <c r="J135" i="4" s="1"/>
  <c r="J98" i="4" s="1"/>
  <c r="J136" i="4"/>
  <c r="BE136" i="4" s="1"/>
  <c r="BI134" i="4"/>
  <c r="BH134" i="4"/>
  <c r="BG134" i="4"/>
  <c r="BF134" i="4"/>
  <c r="T134" i="4"/>
  <c r="R134" i="4"/>
  <c r="P134" i="4"/>
  <c r="BK134" i="4"/>
  <c r="J134" i="4"/>
  <c r="BE134" i="4"/>
  <c r="BI133" i="4"/>
  <c r="BH133" i="4"/>
  <c r="BG133" i="4"/>
  <c r="BF133" i="4"/>
  <c r="T133" i="4"/>
  <c r="R133" i="4"/>
  <c r="P133" i="4"/>
  <c r="BK133" i="4"/>
  <c r="J133" i="4"/>
  <c r="BE133" i="4"/>
  <c r="BI132" i="4"/>
  <c r="BH132" i="4"/>
  <c r="BG132" i="4"/>
  <c r="BF132" i="4"/>
  <c r="T132" i="4"/>
  <c r="R132" i="4"/>
  <c r="P132" i="4"/>
  <c r="BK132" i="4"/>
  <c r="J132" i="4"/>
  <c r="BE132" i="4" s="1"/>
  <c r="BI131" i="4"/>
  <c r="BH131" i="4"/>
  <c r="BG131" i="4"/>
  <c r="BF131" i="4"/>
  <c r="T131" i="4"/>
  <c r="R131" i="4"/>
  <c r="P131" i="4"/>
  <c r="BK131" i="4"/>
  <c r="J131" i="4"/>
  <c r="BE131" i="4"/>
  <c r="BI130" i="4"/>
  <c r="BH130" i="4"/>
  <c r="BG130" i="4"/>
  <c r="BF130" i="4"/>
  <c r="T130" i="4"/>
  <c r="R130" i="4"/>
  <c r="P130" i="4"/>
  <c r="BK130" i="4"/>
  <c r="BK122" i="4" s="1"/>
  <c r="J130" i="4"/>
  <c r="BE130" i="4" s="1"/>
  <c r="BI129" i="4"/>
  <c r="BH129" i="4"/>
  <c r="BG129" i="4"/>
  <c r="BF129" i="4"/>
  <c r="T129" i="4"/>
  <c r="R129" i="4"/>
  <c r="P129" i="4"/>
  <c r="BK129" i="4"/>
  <c r="J129" i="4"/>
  <c r="BE129" i="4"/>
  <c r="BI128" i="4"/>
  <c r="BH128" i="4"/>
  <c r="BG128" i="4"/>
  <c r="BF128" i="4"/>
  <c r="T128" i="4"/>
  <c r="R128" i="4"/>
  <c r="P128" i="4"/>
  <c r="BK128" i="4"/>
  <c r="J128" i="4"/>
  <c r="BE128" i="4" s="1"/>
  <c r="BI127" i="4"/>
  <c r="BH127" i="4"/>
  <c r="BG127" i="4"/>
  <c r="BF127" i="4"/>
  <c r="T127" i="4"/>
  <c r="R127" i="4"/>
  <c r="P127" i="4"/>
  <c r="BK127" i="4"/>
  <c r="J127" i="4"/>
  <c r="BE127" i="4"/>
  <c r="BI126" i="4"/>
  <c r="BH126" i="4"/>
  <c r="BG126" i="4"/>
  <c r="BF126" i="4"/>
  <c r="T126" i="4"/>
  <c r="R126" i="4"/>
  <c r="P126" i="4"/>
  <c r="BK126" i="4"/>
  <c r="J126" i="4"/>
  <c r="BE126" i="4" s="1"/>
  <c r="BI125" i="4"/>
  <c r="BH125" i="4"/>
  <c r="BG125" i="4"/>
  <c r="BF125" i="4"/>
  <c r="T125" i="4"/>
  <c r="R125" i="4"/>
  <c r="P125" i="4"/>
  <c r="BK125" i="4"/>
  <c r="J125" i="4"/>
  <c r="BE125" i="4"/>
  <c r="BI124" i="4"/>
  <c r="BH124" i="4"/>
  <c r="BG124" i="4"/>
  <c r="BF124" i="4"/>
  <c r="T124" i="4"/>
  <c r="R124" i="4"/>
  <c r="P124" i="4"/>
  <c r="BK124" i="4"/>
  <c r="J124" i="4"/>
  <c r="BE124" i="4" s="1"/>
  <c r="BI123" i="4"/>
  <c r="F37" i="4"/>
  <c r="BD97" i="1" s="1"/>
  <c r="BH123" i="4"/>
  <c r="BG123" i="4"/>
  <c r="F35" i="4" s="1"/>
  <c r="BB97" i="1" s="1"/>
  <c r="BF123" i="4"/>
  <c r="J34" i="4" s="1"/>
  <c r="AW97" i="1" s="1"/>
  <c r="T123" i="4"/>
  <c r="T122" i="4" s="1"/>
  <c r="T121" i="4" s="1"/>
  <c r="R123" i="4"/>
  <c r="R122" i="4" s="1"/>
  <c r="R121" i="4" s="1"/>
  <c r="P123" i="4"/>
  <c r="P122" i="4"/>
  <c r="P121" i="4" s="1"/>
  <c r="AU97" i="1" s="1"/>
  <c r="BK123" i="4"/>
  <c r="J123" i="4"/>
  <c r="BE123" i="4"/>
  <c r="F33" i="4" s="1"/>
  <c r="AZ97" i="1" s="1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 s="1"/>
  <c r="F92" i="4"/>
  <c r="J17" i="4"/>
  <c r="J12" i="4"/>
  <c r="J115" i="4" s="1"/>
  <c r="E7" i="4"/>
  <c r="J37" i="3"/>
  <c r="J36" i="3"/>
  <c r="AY96" i="1" s="1"/>
  <c r="J35" i="3"/>
  <c r="AX96" i="1"/>
  <c r="BI146" i="3"/>
  <c r="BH146" i="3"/>
  <c r="BG146" i="3"/>
  <c r="BF146" i="3"/>
  <c r="T146" i="3"/>
  <c r="R146" i="3"/>
  <c r="P146" i="3"/>
  <c r="BK146" i="3"/>
  <c r="J146" i="3"/>
  <c r="BE146" i="3" s="1"/>
  <c r="BI145" i="3"/>
  <c r="BH145" i="3"/>
  <c r="BG145" i="3"/>
  <c r="BF145" i="3"/>
  <c r="T145" i="3"/>
  <c r="T144" i="3"/>
  <c r="R145" i="3"/>
  <c r="R144" i="3" s="1"/>
  <c r="P145" i="3"/>
  <c r="P144" i="3"/>
  <c r="BK145" i="3"/>
  <c r="BK144" i="3" s="1"/>
  <c r="J144" i="3" s="1"/>
  <c r="J101" i="3" s="1"/>
  <c r="J145" i="3"/>
  <c r="BE145" i="3" s="1"/>
  <c r="BI143" i="3"/>
  <c r="BH143" i="3"/>
  <c r="BG143" i="3"/>
  <c r="BF143" i="3"/>
  <c r="T143" i="3"/>
  <c r="R143" i="3"/>
  <c r="P143" i="3"/>
  <c r="BK143" i="3"/>
  <c r="J143" i="3"/>
  <c r="BE143" i="3"/>
  <c r="BI142" i="3"/>
  <c r="BH142" i="3"/>
  <c r="BG142" i="3"/>
  <c r="BF142" i="3"/>
  <c r="T142" i="3"/>
  <c r="R142" i="3"/>
  <c r="P142" i="3"/>
  <c r="BK142" i="3"/>
  <c r="J142" i="3"/>
  <c r="BE142" i="3" s="1"/>
  <c r="BI141" i="3"/>
  <c r="BH141" i="3"/>
  <c r="BG141" i="3"/>
  <c r="BF141" i="3"/>
  <c r="T141" i="3"/>
  <c r="R141" i="3"/>
  <c r="P141" i="3"/>
  <c r="BK141" i="3"/>
  <c r="J141" i="3"/>
  <c r="BE141" i="3"/>
  <c r="BI140" i="3"/>
  <c r="BH140" i="3"/>
  <c r="BG140" i="3"/>
  <c r="BF140" i="3"/>
  <c r="T140" i="3"/>
  <c r="R140" i="3"/>
  <c r="P140" i="3"/>
  <c r="BK140" i="3"/>
  <c r="J140" i="3"/>
  <c r="BE140" i="3" s="1"/>
  <c r="BI139" i="3"/>
  <c r="BH139" i="3"/>
  <c r="BG139" i="3"/>
  <c r="BF139" i="3"/>
  <c r="T139" i="3"/>
  <c r="R139" i="3"/>
  <c r="P139" i="3"/>
  <c r="BK139" i="3"/>
  <c r="J139" i="3"/>
  <c r="BE139" i="3"/>
  <c r="BI138" i="3"/>
  <c r="BH138" i="3"/>
  <c r="BG138" i="3"/>
  <c r="BF138" i="3"/>
  <c r="T138" i="3"/>
  <c r="R138" i="3"/>
  <c r="P138" i="3"/>
  <c r="BK138" i="3"/>
  <c r="J138" i="3"/>
  <c r="BE138" i="3" s="1"/>
  <c r="BI137" i="3"/>
  <c r="BH137" i="3"/>
  <c r="BG137" i="3"/>
  <c r="BF137" i="3"/>
  <c r="T137" i="3"/>
  <c r="R137" i="3"/>
  <c r="P137" i="3"/>
  <c r="BK137" i="3"/>
  <c r="J137" i="3"/>
  <c r="BE137" i="3"/>
  <c r="BI136" i="3"/>
  <c r="BH136" i="3"/>
  <c r="BG136" i="3"/>
  <c r="BF136" i="3"/>
  <c r="T136" i="3"/>
  <c r="R136" i="3"/>
  <c r="P136" i="3"/>
  <c r="BK136" i="3"/>
  <c r="BK133" i="3" s="1"/>
  <c r="J133" i="3" s="1"/>
  <c r="J100" i="3" s="1"/>
  <c r="J136" i="3"/>
  <c r="BE136" i="3" s="1"/>
  <c r="BI135" i="3"/>
  <c r="BH135" i="3"/>
  <c r="BG135" i="3"/>
  <c r="BF135" i="3"/>
  <c r="T135" i="3"/>
  <c r="R135" i="3"/>
  <c r="R133" i="3" s="1"/>
  <c r="P135" i="3"/>
  <c r="BK135" i="3"/>
  <c r="J135" i="3"/>
  <c r="BE135" i="3"/>
  <c r="BI134" i="3"/>
  <c r="BH134" i="3"/>
  <c r="BG134" i="3"/>
  <c r="BF134" i="3"/>
  <c r="T134" i="3"/>
  <c r="R134" i="3"/>
  <c r="P134" i="3"/>
  <c r="P133" i="3" s="1"/>
  <c r="BK134" i="3"/>
  <c r="J134" i="3"/>
  <c r="BE134" i="3" s="1"/>
  <c r="BI132" i="3"/>
  <c r="BH132" i="3"/>
  <c r="BG132" i="3"/>
  <c r="BF132" i="3"/>
  <c r="T132" i="3"/>
  <c r="T131" i="3" s="1"/>
  <c r="R132" i="3"/>
  <c r="R131" i="3"/>
  <c r="P132" i="3"/>
  <c r="P131" i="3" s="1"/>
  <c r="BK132" i="3"/>
  <c r="BK131" i="3"/>
  <c r="J131" i="3"/>
  <c r="J99" i="3" s="1"/>
  <c r="J132" i="3"/>
  <c r="BE132" i="3" s="1"/>
  <c r="BI130" i="3"/>
  <c r="BH130" i="3"/>
  <c r="BG130" i="3"/>
  <c r="BF130" i="3"/>
  <c r="T130" i="3"/>
  <c r="R130" i="3"/>
  <c r="P130" i="3"/>
  <c r="BK130" i="3"/>
  <c r="J130" i="3"/>
  <c r="BE130" i="3" s="1"/>
  <c r="BI129" i="3"/>
  <c r="BH129" i="3"/>
  <c r="BG129" i="3"/>
  <c r="BF129" i="3"/>
  <c r="T129" i="3"/>
  <c r="R129" i="3"/>
  <c r="P129" i="3"/>
  <c r="BK129" i="3"/>
  <c r="J129" i="3"/>
  <c r="BE129" i="3"/>
  <c r="BI128" i="3"/>
  <c r="BH128" i="3"/>
  <c r="BG128" i="3"/>
  <c r="BF128" i="3"/>
  <c r="T128" i="3"/>
  <c r="R128" i="3"/>
  <c r="P128" i="3"/>
  <c r="BK128" i="3"/>
  <c r="BK125" i="3" s="1"/>
  <c r="J125" i="3" s="1"/>
  <c r="J98" i="3" s="1"/>
  <c r="J128" i="3"/>
  <c r="BE128" i="3" s="1"/>
  <c r="BI127" i="3"/>
  <c r="BH127" i="3"/>
  <c r="BG127" i="3"/>
  <c r="BF127" i="3"/>
  <c r="T127" i="3"/>
  <c r="R127" i="3"/>
  <c r="R125" i="3" s="1"/>
  <c r="R121" i="3" s="1"/>
  <c r="P127" i="3"/>
  <c r="BK127" i="3"/>
  <c r="J127" i="3"/>
  <c r="BE127" i="3"/>
  <c r="BI126" i="3"/>
  <c r="BH126" i="3"/>
  <c r="BG126" i="3"/>
  <c r="BF126" i="3"/>
  <c r="T126" i="3"/>
  <c r="T125" i="3" s="1"/>
  <c r="R126" i="3"/>
  <c r="P126" i="3"/>
  <c r="P125" i="3" s="1"/>
  <c r="P121" i="3" s="1"/>
  <c r="AU96" i="1" s="1"/>
  <c r="BK126" i="3"/>
  <c r="J126" i="3"/>
  <c r="BE126" i="3" s="1"/>
  <c r="BI124" i="3"/>
  <c r="BH124" i="3"/>
  <c r="BG124" i="3"/>
  <c r="BF124" i="3"/>
  <c r="T124" i="3"/>
  <c r="R124" i="3"/>
  <c r="P124" i="3"/>
  <c r="BK124" i="3"/>
  <c r="BK122" i="3" s="1"/>
  <c r="J124" i="3"/>
  <c r="BE124" i="3" s="1"/>
  <c r="BI123" i="3"/>
  <c r="F37" i="3"/>
  <c r="BD96" i="1" s="1"/>
  <c r="BH123" i="3"/>
  <c r="BG123" i="3"/>
  <c r="F35" i="3" s="1"/>
  <c r="BB96" i="1" s="1"/>
  <c r="BF123" i="3"/>
  <c r="J34" i="3" s="1"/>
  <c r="AW96" i="1" s="1"/>
  <c r="T123" i="3"/>
  <c r="T122" i="3" s="1"/>
  <c r="R123" i="3"/>
  <c r="R122" i="3"/>
  <c r="P123" i="3"/>
  <c r="P122" i="3"/>
  <c r="BK123" i="3"/>
  <c r="J123" i="3"/>
  <c r="BE123" i="3" s="1"/>
  <c r="J118" i="3"/>
  <c r="J117" i="3"/>
  <c r="F117" i="3"/>
  <c r="F115" i="3"/>
  <c r="E113" i="3"/>
  <c r="J92" i="3"/>
  <c r="J91" i="3"/>
  <c r="F91" i="3"/>
  <c r="F89" i="3"/>
  <c r="E87" i="3"/>
  <c r="J18" i="3"/>
  <c r="E18" i="3"/>
  <c r="F118" i="3" s="1"/>
  <c r="J17" i="3"/>
  <c r="J12" i="3"/>
  <c r="J115" i="3" s="1"/>
  <c r="E7" i="3"/>
  <c r="E111" i="3"/>
  <c r="E85" i="3"/>
  <c r="J37" i="2"/>
  <c r="J36" i="2"/>
  <c r="AY95" i="1"/>
  <c r="J35" i="2"/>
  <c r="AX95" i="1" s="1"/>
  <c r="BI229" i="2"/>
  <c r="BH229" i="2"/>
  <c r="BG229" i="2"/>
  <c r="BF229" i="2"/>
  <c r="T229" i="2"/>
  <c r="T228" i="2"/>
  <c r="R229" i="2"/>
  <c r="R228" i="2" s="1"/>
  <c r="P229" i="2"/>
  <c r="P228" i="2"/>
  <c r="BK229" i="2"/>
  <c r="BK228" i="2" s="1"/>
  <c r="J228" i="2" s="1"/>
  <c r="J109" i="2" s="1"/>
  <c r="J229" i="2"/>
  <c r="BE229" i="2" s="1"/>
  <c r="BI224" i="2"/>
  <c r="BH224" i="2"/>
  <c r="BG224" i="2"/>
  <c r="BF224" i="2"/>
  <c r="T224" i="2"/>
  <c r="R224" i="2"/>
  <c r="P224" i="2"/>
  <c r="BK224" i="2"/>
  <c r="J224" i="2"/>
  <c r="BE224" i="2"/>
  <c r="BI220" i="2"/>
  <c r="BH220" i="2"/>
  <c r="BG220" i="2"/>
  <c r="BF220" i="2"/>
  <c r="T220" i="2"/>
  <c r="R220" i="2"/>
  <c r="P220" i="2"/>
  <c r="BK220" i="2"/>
  <c r="J220" i="2"/>
  <c r="BE220" i="2" s="1"/>
  <c r="BI218" i="2"/>
  <c r="BH218" i="2"/>
  <c r="BG218" i="2"/>
  <c r="BF218" i="2"/>
  <c r="T218" i="2"/>
  <c r="R218" i="2"/>
  <c r="P218" i="2"/>
  <c r="BK218" i="2"/>
  <c r="J218" i="2"/>
  <c r="BE218" i="2"/>
  <c r="BI217" i="2"/>
  <c r="BH217" i="2"/>
  <c r="BG217" i="2"/>
  <c r="BF217" i="2"/>
  <c r="T217" i="2"/>
  <c r="R217" i="2"/>
  <c r="P217" i="2"/>
  <c r="BK217" i="2"/>
  <c r="J217" i="2"/>
  <c r="BE217" i="2" s="1"/>
  <c r="BI213" i="2"/>
  <c r="BH213" i="2"/>
  <c r="BG213" i="2"/>
  <c r="BF213" i="2"/>
  <c r="T213" i="2"/>
  <c r="T212" i="2"/>
  <c r="R213" i="2"/>
  <c r="R212" i="2" s="1"/>
  <c r="P213" i="2"/>
  <c r="P212" i="2"/>
  <c r="BK213" i="2"/>
  <c r="BK212" i="2" s="1"/>
  <c r="J212" i="2" s="1"/>
  <c r="J108" i="2" s="1"/>
  <c r="J213" i="2"/>
  <c r="BE213" i="2" s="1"/>
  <c r="BI210" i="2"/>
  <c r="BH210" i="2"/>
  <c r="BG210" i="2"/>
  <c r="BF210" i="2"/>
  <c r="T210" i="2"/>
  <c r="T209" i="2"/>
  <c r="R210" i="2"/>
  <c r="R209" i="2" s="1"/>
  <c r="P210" i="2"/>
  <c r="P209" i="2"/>
  <c r="BK210" i="2"/>
  <c r="BK209" i="2" s="1"/>
  <c r="J209" i="2" s="1"/>
  <c r="J107" i="2" s="1"/>
  <c r="J210" i="2"/>
  <c r="BE210" i="2" s="1"/>
  <c r="BI208" i="2"/>
  <c r="BH208" i="2"/>
  <c r="BG208" i="2"/>
  <c r="BF208" i="2"/>
  <c r="T208" i="2"/>
  <c r="R208" i="2"/>
  <c r="P208" i="2"/>
  <c r="BK208" i="2"/>
  <c r="J208" i="2"/>
  <c r="BE208" i="2"/>
  <c r="BI207" i="2"/>
  <c r="BH207" i="2"/>
  <c r="BG207" i="2"/>
  <c r="BF207" i="2"/>
  <c r="T207" i="2"/>
  <c r="R207" i="2"/>
  <c r="P207" i="2"/>
  <c r="BK207" i="2"/>
  <c r="J207" i="2"/>
  <c r="BE207" i="2" s="1"/>
  <c r="BI206" i="2"/>
  <c r="BH206" i="2"/>
  <c r="BG206" i="2"/>
  <c r="BF206" i="2"/>
  <c r="T206" i="2"/>
  <c r="R206" i="2"/>
  <c r="P206" i="2"/>
  <c r="BK206" i="2"/>
  <c r="J206" i="2"/>
  <c r="BE206" i="2"/>
  <c r="BI204" i="2"/>
  <c r="BH204" i="2"/>
  <c r="BG204" i="2"/>
  <c r="BF204" i="2"/>
  <c r="T204" i="2"/>
  <c r="R204" i="2"/>
  <c r="P204" i="2"/>
  <c r="BK204" i="2"/>
  <c r="J204" i="2"/>
  <c r="BE204" i="2" s="1"/>
  <c r="BI202" i="2"/>
  <c r="BH202" i="2"/>
  <c r="BG202" i="2"/>
  <c r="BF202" i="2"/>
  <c r="T202" i="2"/>
  <c r="R202" i="2"/>
  <c r="P202" i="2"/>
  <c r="BK202" i="2"/>
  <c r="J202" i="2"/>
  <c r="BE202" i="2"/>
  <c r="BI200" i="2"/>
  <c r="BH200" i="2"/>
  <c r="BG200" i="2"/>
  <c r="BF200" i="2"/>
  <c r="T200" i="2"/>
  <c r="R200" i="2"/>
  <c r="P200" i="2"/>
  <c r="BK200" i="2"/>
  <c r="J200" i="2"/>
  <c r="BE200" i="2" s="1"/>
  <c r="BI198" i="2"/>
  <c r="BH198" i="2"/>
  <c r="BG198" i="2"/>
  <c r="BF198" i="2"/>
  <c r="T198" i="2"/>
  <c r="R198" i="2"/>
  <c r="P198" i="2"/>
  <c r="BK198" i="2"/>
  <c r="J198" i="2"/>
  <c r="BE198" i="2"/>
  <c r="BI196" i="2"/>
  <c r="BH196" i="2"/>
  <c r="BG196" i="2"/>
  <c r="BF196" i="2"/>
  <c r="T196" i="2"/>
  <c r="R196" i="2"/>
  <c r="P196" i="2"/>
  <c r="BK196" i="2"/>
  <c r="J196" i="2"/>
  <c r="BE196" i="2" s="1"/>
  <c r="BI194" i="2"/>
  <c r="BH194" i="2"/>
  <c r="BG194" i="2"/>
  <c r="BF194" i="2"/>
  <c r="T194" i="2"/>
  <c r="R194" i="2"/>
  <c r="P194" i="2"/>
  <c r="BK194" i="2"/>
  <c r="J194" i="2"/>
  <c r="BE194" i="2"/>
  <c r="BI192" i="2"/>
  <c r="BH192" i="2"/>
  <c r="BG192" i="2"/>
  <c r="BF192" i="2"/>
  <c r="T192" i="2"/>
  <c r="T191" i="2" s="1"/>
  <c r="R192" i="2"/>
  <c r="R191" i="2"/>
  <c r="P192" i="2"/>
  <c r="P191" i="2" s="1"/>
  <c r="BK192" i="2"/>
  <c r="BK191" i="2"/>
  <c r="J191" i="2" s="1"/>
  <c r="J106" i="2" s="1"/>
  <c r="J192" i="2"/>
  <c r="BE192" i="2" s="1"/>
  <c r="BI190" i="2"/>
  <c r="BH190" i="2"/>
  <c r="BG190" i="2"/>
  <c r="BF190" i="2"/>
  <c r="T190" i="2"/>
  <c r="R190" i="2"/>
  <c r="P190" i="2"/>
  <c r="BK190" i="2"/>
  <c r="J190" i="2"/>
  <c r="BE190" i="2" s="1"/>
  <c r="BI189" i="2"/>
  <c r="BH189" i="2"/>
  <c r="BG189" i="2"/>
  <c r="BF189" i="2"/>
  <c r="T189" i="2"/>
  <c r="R189" i="2"/>
  <c r="P189" i="2"/>
  <c r="BK189" i="2"/>
  <c r="J189" i="2"/>
  <c r="BE189" i="2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T186" i="2"/>
  <c r="R187" i="2"/>
  <c r="R186" i="2" s="1"/>
  <c r="P187" i="2"/>
  <c r="P186" i="2"/>
  <c r="BK187" i="2"/>
  <c r="BK186" i="2" s="1"/>
  <c r="J186" i="2" s="1"/>
  <c r="J105" i="2" s="1"/>
  <c r="J187" i="2"/>
  <c r="BE187" i="2" s="1"/>
  <c r="BI184" i="2"/>
  <c r="BH184" i="2"/>
  <c r="BG184" i="2"/>
  <c r="BF184" i="2"/>
  <c r="T184" i="2"/>
  <c r="R184" i="2"/>
  <c r="P184" i="2"/>
  <c r="BK184" i="2"/>
  <c r="J184" i="2"/>
  <c r="BE184" i="2"/>
  <c r="BI183" i="2"/>
  <c r="BH183" i="2"/>
  <c r="BG183" i="2"/>
  <c r="BF183" i="2"/>
  <c r="T183" i="2"/>
  <c r="T182" i="2" s="1"/>
  <c r="T181" i="2" s="1"/>
  <c r="R183" i="2"/>
  <c r="R182" i="2" s="1"/>
  <c r="R181" i="2" s="1"/>
  <c r="P183" i="2"/>
  <c r="P182" i="2"/>
  <c r="P181" i="2" s="1"/>
  <c r="BK183" i="2"/>
  <c r="BK182" i="2" s="1"/>
  <c r="J183" i="2"/>
  <c r="BE183" i="2"/>
  <c r="BI180" i="2"/>
  <c r="BH180" i="2"/>
  <c r="BG180" i="2"/>
  <c r="BF180" i="2"/>
  <c r="T180" i="2"/>
  <c r="R180" i="2"/>
  <c r="P180" i="2"/>
  <c r="BK180" i="2"/>
  <c r="J180" i="2"/>
  <c r="BE180" i="2"/>
  <c r="BI179" i="2"/>
  <c r="BH179" i="2"/>
  <c r="BG179" i="2"/>
  <c r="BF179" i="2"/>
  <c r="T179" i="2"/>
  <c r="T178" i="2" s="1"/>
  <c r="R179" i="2"/>
  <c r="R178" i="2"/>
  <c r="P179" i="2"/>
  <c r="P178" i="2" s="1"/>
  <c r="BK179" i="2"/>
  <c r="BK178" i="2"/>
  <c r="J178" i="2" s="1"/>
  <c r="J102" i="2" s="1"/>
  <c r="J179" i="2"/>
  <c r="BE179" i="2" s="1"/>
  <c r="BI177" i="2"/>
  <c r="BH177" i="2"/>
  <c r="BG177" i="2"/>
  <c r="BF177" i="2"/>
  <c r="T177" i="2"/>
  <c r="R177" i="2"/>
  <c r="P177" i="2"/>
  <c r="BK177" i="2"/>
  <c r="J177" i="2"/>
  <c r="BE177" i="2" s="1"/>
  <c r="BI176" i="2"/>
  <c r="BH176" i="2"/>
  <c r="BG176" i="2"/>
  <c r="BF176" i="2"/>
  <c r="T176" i="2"/>
  <c r="R176" i="2"/>
  <c r="P176" i="2"/>
  <c r="BK176" i="2"/>
  <c r="J176" i="2"/>
  <c r="BE176" i="2"/>
  <c r="BI174" i="2"/>
  <c r="BH174" i="2"/>
  <c r="BG174" i="2"/>
  <c r="BF174" i="2"/>
  <c r="T174" i="2"/>
  <c r="R174" i="2"/>
  <c r="P174" i="2"/>
  <c r="BK174" i="2"/>
  <c r="J174" i="2"/>
  <c r="BE174" i="2" s="1"/>
  <c r="BI173" i="2"/>
  <c r="BH173" i="2"/>
  <c r="BG173" i="2"/>
  <c r="BF173" i="2"/>
  <c r="T173" i="2"/>
  <c r="R173" i="2"/>
  <c r="P173" i="2"/>
  <c r="BK173" i="2"/>
  <c r="J173" i="2"/>
  <c r="BE173" i="2"/>
  <c r="BI172" i="2"/>
  <c r="BH172" i="2"/>
  <c r="BG172" i="2"/>
  <c r="BF172" i="2"/>
  <c r="T172" i="2"/>
  <c r="T171" i="2" s="1"/>
  <c r="R172" i="2"/>
  <c r="R171" i="2"/>
  <c r="P172" i="2"/>
  <c r="P171" i="2" s="1"/>
  <c r="BK172" i="2"/>
  <c r="BK171" i="2"/>
  <c r="J171" i="2" s="1"/>
  <c r="J101" i="2" s="1"/>
  <c r="J172" i="2"/>
  <c r="BE172" i="2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/>
  <c r="BI166" i="2"/>
  <c r="BH166" i="2"/>
  <c r="BG166" i="2"/>
  <c r="BF166" i="2"/>
  <c r="T166" i="2"/>
  <c r="R166" i="2"/>
  <c r="P166" i="2"/>
  <c r="BK166" i="2"/>
  <c r="J166" i="2"/>
  <c r="BE166" i="2" s="1"/>
  <c r="BI160" i="2"/>
  <c r="BH160" i="2"/>
  <c r="BG160" i="2"/>
  <c r="BF160" i="2"/>
  <c r="T160" i="2"/>
  <c r="R160" i="2"/>
  <c r="P160" i="2"/>
  <c r="BK160" i="2"/>
  <c r="J160" i="2"/>
  <c r="BE160" i="2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/>
  <c r="BI152" i="2"/>
  <c r="BH152" i="2"/>
  <c r="BG152" i="2"/>
  <c r="BF152" i="2"/>
  <c r="T152" i="2"/>
  <c r="T151" i="2" s="1"/>
  <c r="R152" i="2"/>
  <c r="R151" i="2"/>
  <c r="P152" i="2"/>
  <c r="P151" i="2" s="1"/>
  <c r="BK152" i="2"/>
  <c r="BK151" i="2"/>
  <c r="J151" i="2" s="1"/>
  <c r="J100" i="2" s="1"/>
  <c r="J152" i="2"/>
  <c r="BE152" i="2" s="1"/>
  <c r="BI148" i="2"/>
  <c r="BH148" i="2"/>
  <c r="BG148" i="2"/>
  <c r="BF148" i="2"/>
  <c r="T148" i="2"/>
  <c r="R148" i="2"/>
  <c r="P148" i="2"/>
  <c r="BK148" i="2"/>
  <c r="J148" i="2"/>
  <c r="BE148" i="2" s="1"/>
  <c r="BI146" i="2"/>
  <c r="BH146" i="2"/>
  <c r="BG146" i="2"/>
  <c r="BF146" i="2"/>
  <c r="T146" i="2"/>
  <c r="R146" i="2"/>
  <c r="P146" i="2"/>
  <c r="BK146" i="2"/>
  <c r="J146" i="2"/>
  <c r="BE146" i="2"/>
  <c r="BI143" i="2"/>
  <c r="BH143" i="2"/>
  <c r="BG143" i="2"/>
  <c r="BF143" i="2"/>
  <c r="T143" i="2"/>
  <c r="R143" i="2"/>
  <c r="P143" i="2"/>
  <c r="BK143" i="2"/>
  <c r="J143" i="2"/>
  <c r="BE143" i="2" s="1"/>
  <c r="BI141" i="2"/>
  <c r="BH141" i="2"/>
  <c r="BG141" i="2"/>
  <c r="BF141" i="2"/>
  <c r="T141" i="2"/>
  <c r="T140" i="2"/>
  <c r="R141" i="2"/>
  <c r="R140" i="2" s="1"/>
  <c r="P141" i="2"/>
  <c r="P140" i="2"/>
  <c r="BK141" i="2"/>
  <c r="BK140" i="2" s="1"/>
  <c r="J140" i="2" s="1"/>
  <c r="J99" i="2" s="1"/>
  <c r="J141" i="2"/>
  <c r="BE141" i="2" s="1"/>
  <c r="BI138" i="2"/>
  <c r="BH138" i="2"/>
  <c r="BG138" i="2"/>
  <c r="BF138" i="2"/>
  <c r="T138" i="2"/>
  <c r="R138" i="2"/>
  <c r="P138" i="2"/>
  <c r="BK138" i="2"/>
  <c r="J138" i="2"/>
  <c r="BE138" i="2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 s="1"/>
  <c r="BI132" i="2"/>
  <c r="F37" i="2"/>
  <c r="BD95" i="1" s="1"/>
  <c r="BH132" i="2"/>
  <c r="F36" i="2" s="1"/>
  <c r="BC95" i="1" s="1"/>
  <c r="BG132" i="2"/>
  <c r="F35" i="2" s="1"/>
  <c r="BB95" i="1" s="1"/>
  <c r="BF132" i="2"/>
  <c r="J34" i="2" s="1"/>
  <c r="AW95" i="1" s="1"/>
  <c r="T132" i="2"/>
  <c r="T131" i="2" s="1"/>
  <c r="T130" i="2" s="1"/>
  <c r="T129" i="2" s="1"/>
  <c r="R132" i="2"/>
  <c r="R131" i="2" s="1"/>
  <c r="P132" i="2"/>
  <c r="P131" i="2" s="1"/>
  <c r="P130" i="2" s="1"/>
  <c r="BK132" i="2"/>
  <c r="BK131" i="2" s="1"/>
  <c r="J132" i="2"/>
  <c r="BE132" i="2" s="1"/>
  <c r="J126" i="2"/>
  <c r="J125" i="2"/>
  <c r="F125" i="2"/>
  <c r="F123" i="2"/>
  <c r="E121" i="2"/>
  <c r="J92" i="2"/>
  <c r="J91" i="2"/>
  <c r="F91" i="2"/>
  <c r="F89" i="2"/>
  <c r="E87" i="2"/>
  <c r="J18" i="2"/>
  <c r="E18" i="2"/>
  <c r="F126" i="2" s="1"/>
  <c r="J17" i="2"/>
  <c r="J12" i="2"/>
  <c r="J123" i="2" s="1"/>
  <c r="E7" i="2"/>
  <c r="E119" i="2"/>
  <c r="E85" i="2"/>
  <c r="AS94" i="1"/>
  <c r="L90" i="1"/>
  <c r="AM90" i="1"/>
  <c r="AM89" i="1"/>
  <c r="L89" i="1"/>
  <c r="AM87" i="1"/>
  <c r="L87" i="1"/>
  <c r="L85" i="1"/>
  <c r="L84" i="1"/>
  <c r="J89" i="4" l="1"/>
  <c r="J89" i="5"/>
  <c r="J33" i="2"/>
  <c r="AV95" i="1" s="1"/>
  <c r="AT95" i="1" s="1"/>
  <c r="F33" i="2"/>
  <c r="AZ95" i="1" s="1"/>
  <c r="BK130" i="2"/>
  <c r="J131" i="2"/>
  <c r="J98" i="2" s="1"/>
  <c r="J122" i="4"/>
  <c r="J97" i="4" s="1"/>
  <c r="P129" i="2"/>
  <c r="AU95" i="1" s="1"/>
  <c r="F33" i="3"/>
  <c r="AZ96" i="1" s="1"/>
  <c r="J33" i="3"/>
  <c r="AV96" i="1" s="1"/>
  <c r="AT96" i="1" s="1"/>
  <c r="R130" i="2"/>
  <c r="R129" i="2" s="1"/>
  <c r="BK181" i="2"/>
  <c r="J181" i="2" s="1"/>
  <c r="J103" i="2" s="1"/>
  <c r="J182" i="2"/>
  <c r="J104" i="2" s="1"/>
  <c r="BK121" i="3"/>
  <c r="J121" i="3" s="1"/>
  <c r="J122" i="3"/>
  <c r="J97" i="3" s="1"/>
  <c r="F34" i="2"/>
  <c r="BA95" i="1" s="1"/>
  <c r="BA94" i="1" s="1"/>
  <c r="BK154" i="4"/>
  <c r="J154" i="4" s="1"/>
  <c r="J101" i="4" s="1"/>
  <c r="F36" i="5"/>
  <c r="BC98" i="1" s="1"/>
  <c r="J39" i="6"/>
  <c r="AG99" i="1"/>
  <c r="AN99" i="1" s="1"/>
  <c r="E108" i="8"/>
  <c r="E85" i="8"/>
  <c r="J89" i="2"/>
  <c r="F92" i="2"/>
  <c r="J89" i="3"/>
  <c r="F92" i="3"/>
  <c r="F36" i="3"/>
  <c r="BC96" i="1" s="1"/>
  <c r="BC94" i="1" s="1"/>
  <c r="F36" i="4"/>
  <c r="BC97" i="1" s="1"/>
  <c r="BK125" i="5"/>
  <c r="J34" i="5"/>
  <c r="AW98" i="1" s="1"/>
  <c r="AT98" i="1" s="1"/>
  <c r="F34" i="5"/>
  <c r="BA98" i="1" s="1"/>
  <c r="P120" i="7"/>
  <c r="P119" i="7" s="1"/>
  <c r="P118" i="7" s="1"/>
  <c r="AU100" i="1" s="1"/>
  <c r="F34" i="3"/>
  <c r="BA96" i="1" s="1"/>
  <c r="T133" i="3"/>
  <c r="T121" i="3" s="1"/>
  <c r="E111" i="4"/>
  <c r="E85" i="4"/>
  <c r="J33" i="4"/>
  <c r="AV97" i="1" s="1"/>
  <c r="AT97" i="1" s="1"/>
  <c r="F34" i="4"/>
  <c r="BA97" i="1" s="1"/>
  <c r="F33" i="5"/>
  <c r="AZ98" i="1" s="1"/>
  <c r="P123" i="5"/>
  <c r="AU98" i="1" s="1"/>
  <c r="T123" i="5"/>
  <c r="E85" i="5"/>
  <c r="F33" i="6"/>
  <c r="AZ99" i="1" s="1"/>
  <c r="P122" i="6"/>
  <c r="T122" i="6"/>
  <c r="P140" i="6"/>
  <c r="T143" i="6"/>
  <c r="P143" i="6"/>
  <c r="P164" i="6"/>
  <c r="J119" i="7"/>
  <c r="J97" i="7" s="1"/>
  <c r="BK118" i="7"/>
  <c r="J118" i="7" s="1"/>
  <c r="F35" i="7"/>
  <c r="BB100" i="1" s="1"/>
  <c r="F37" i="7"/>
  <c r="BD100" i="1" s="1"/>
  <c r="F33" i="8"/>
  <c r="AZ101" i="1" s="1"/>
  <c r="J120" i="8"/>
  <c r="J98" i="8" s="1"/>
  <c r="BK119" i="8"/>
  <c r="J122" i="6"/>
  <c r="J97" i="6" s="1"/>
  <c r="F35" i="6"/>
  <c r="BB99" i="1" s="1"/>
  <c r="BB94" i="1" s="1"/>
  <c r="F37" i="6"/>
  <c r="BD99" i="1" s="1"/>
  <c r="BD94" i="1" s="1"/>
  <c r="W33" i="1" s="1"/>
  <c r="T133" i="6"/>
  <c r="J33" i="7"/>
  <c r="AV100" i="1" s="1"/>
  <c r="AT100" i="1" s="1"/>
  <c r="F33" i="7"/>
  <c r="AZ100" i="1" s="1"/>
  <c r="T120" i="7"/>
  <c r="T119" i="7" s="1"/>
  <c r="T118" i="7" s="1"/>
  <c r="J89" i="8"/>
  <c r="F92" i="8"/>
  <c r="J33" i="8"/>
  <c r="AV101" i="1" s="1"/>
  <c r="AT101" i="1" s="1"/>
  <c r="AX94" i="1" l="1"/>
  <c r="W31" i="1"/>
  <c r="W32" i="1"/>
  <c r="AY94" i="1"/>
  <c r="J119" i="8"/>
  <c r="J97" i="8" s="1"/>
  <c r="BK118" i="8"/>
  <c r="J118" i="8" s="1"/>
  <c r="P121" i="6"/>
  <c r="AU99" i="1" s="1"/>
  <c r="AU94" i="1" s="1"/>
  <c r="W30" i="1"/>
  <c r="AW94" i="1"/>
  <c r="AK30" i="1" s="1"/>
  <c r="J130" i="2"/>
  <c r="J97" i="2" s="1"/>
  <c r="BK129" i="2"/>
  <c r="J129" i="2" s="1"/>
  <c r="J30" i="7"/>
  <c r="J96" i="7"/>
  <c r="BK121" i="4"/>
  <c r="J121" i="4" s="1"/>
  <c r="J96" i="3"/>
  <c r="J30" i="3"/>
  <c r="AZ94" i="1"/>
  <c r="T121" i="6"/>
  <c r="J125" i="5"/>
  <c r="J98" i="5" s="1"/>
  <c r="BK124" i="5"/>
  <c r="J39" i="3" l="1"/>
  <c r="AG96" i="1"/>
  <c r="AN96" i="1" s="1"/>
  <c r="J39" i="7"/>
  <c r="AG100" i="1"/>
  <c r="AN100" i="1" s="1"/>
  <c r="J96" i="2"/>
  <c r="J30" i="2"/>
  <c r="J96" i="4"/>
  <c r="J30" i="4"/>
  <c r="J96" i="8"/>
  <c r="J30" i="8"/>
  <c r="BK123" i="5"/>
  <c r="J123" i="5" s="1"/>
  <c r="J124" i="5"/>
  <c r="J97" i="5" s="1"/>
  <c r="W29" i="1"/>
  <c r="AV94" i="1"/>
  <c r="AG97" i="1" l="1"/>
  <c r="AN97" i="1" s="1"/>
  <c r="J39" i="4"/>
  <c r="J96" i="5"/>
  <c r="J30" i="5"/>
  <c r="J39" i="8"/>
  <c r="AG101" i="1"/>
  <c r="AN101" i="1" s="1"/>
  <c r="J39" i="2"/>
  <c r="AG95" i="1"/>
  <c r="AK29" i="1"/>
  <c r="AT94" i="1"/>
  <c r="AG98" i="1" l="1"/>
  <c r="AN98" i="1" s="1"/>
  <c r="J39" i="5"/>
  <c r="AG94" i="1"/>
  <c r="AN95" i="1"/>
  <c r="AN94" i="1" l="1"/>
  <c r="AK26" i="1"/>
  <c r="AK35" i="1" s="1"/>
</calcChain>
</file>

<file path=xl/sharedStrings.xml><?xml version="1.0" encoding="utf-8"?>
<sst xmlns="http://schemas.openxmlformats.org/spreadsheetml/2006/main" count="4842" uniqueCount="910">
  <si>
    <t>Export Komplet</t>
  </si>
  <si>
    <t/>
  </si>
  <si>
    <t>2.0</t>
  </si>
  <si>
    <t>ZAMOK</t>
  </si>
  <si>
    <t>False</t>
  </si>
  <si>
    <t>{49bf9122-0109-408e-9bfe-f92fbcc85944}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</si>
  <si>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</si>
  <si>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</si>
  <si>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</si>
  <si>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</si>
  <si>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</si>
  <si>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</si>
  <si>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</si>
  <si>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</si>
  <si>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99237/300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</si>
  <si>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</si>
  <si>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</si>
  <si>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kotelny a topného systému Domov důchodců, Velké Březno</t>
  </si>
  <si>
    <t>KSO:</t>
  </si>
  <si>
    <t>CC-CZ:</t>
  </si>
  <si>
    <t>Místo:</t>
  </si>
  <si>
    <t xml:space="preserve"> Domov důchodců, Velké Březno</t>
  </si>
  <si>
    <t>Datum:</t>
  </si>
  <si>
    <t>Zadavatel:</t>
  </si>
  <si>
    <t>IČ:</t>
  </si>
  <si>
    <t>Statutární město Ústí nad Labem, Magistrát města</t>
  </si>
  <si>
    <t>DIČ:</t>
  </si>
  <si>
    <t>Uchazeč:</t>
  </si>
  <si>
    <t>Vyplň údaj</t>
  </si>
  <si>
    <t>Projektant:</t>
  </si>
  <si>
    <t>Intecon spol.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</si>
  <si>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</si>
  <si>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</si>
  <si>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</si>
  <si>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</si>
  <si>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</si>
  <si>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</si>
  <si>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</si>
  <si>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</si>
  <si>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</si>
  <si>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</si>
  <si>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</si>
  <si>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</si>
  <si>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</si>
  <si>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</si>
  <si>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</si>
  <si>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</si>
  <si>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</si>
  <si>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</si>
  <si>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</si>
  <si>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</si>
  <si>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</si>
  <si>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</si>
  <si>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</si>
  <si>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</si>
  <si>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</si>
  <si>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</si>
  <si>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</si>
  <si>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</si>
  <si>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</si>
  <si>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</si>
  <si>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</si>
  <si>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</si>
  <si>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</si>
  <si>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</si>
  <si>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</si>
  <si>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</si>
  <si>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</si>
  <si>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</si>
  <si>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</si>
  <si>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</si>
  <si>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</si>
  <si>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</si>
  <si>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</si>
  <si>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</si>
  <si>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</si>
  <si>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</si>
  <si>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</si>
  <si>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</si>
  <si>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</si>
  <si>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Architektonicko stavební řešení</t>
  </si>
  <si>
    <t>STA</t>
  </si>
  <si>
    <t>1</t>
  </si>
  <si>
    <t>{e1fa7f29-139d-424f-81ec-3109334555bf}</t>
  </si>
  <si>
    <t>2</t>
  </si>
  <si>
    <t>D.1.1.4.b</t>
  </si>
  <si>
    <t>Zařízení vzduchotechniky</t>
  </si>
  <si>
    <t>{7c5cf06f-2d44-47e4-ad3a-a7846950189b}</t>
  </si>
  <si>
    <t>D.1.1.4.d</t>
  </si>
  <si>
    <t>Zařízení měření a regulace</t>
  </si>
  <si>
    <t>{127f8a49-1a39-4f94-b5f5-789074c2417f}</t>
  </si>
  <si>
    <t>D.1.1.4.e</t>
  </si>
  <si>
    <t>Zařízení silnoproudé elektrotechniky a osvětlení</t>
  </si>
  <si>
    <t>{3ed6f526-8f44-4258-b386-d6ae6a49803c}</t>
  </si>
  <si>
    <t>D.1.1.4a</t>
  </si>
  <si>
    <t>Zařízení pro vytápění</t>
  </si>
  <si>
    <t>{ab5e7813-7115-49c1-ba49-78422746d1c2}</t>
  </si>
  <si>
    <t>D.1.4.a</t>
  </si>
  <si>
    <t>Zařízení zdravotechniky</t>
  </si>
  <si>
    <t>{47a6f47d-e2a0-4f23-803e-68fa40f3bc51}</t>
  </si>
  <si>
    <t>VRN</t>
  </si>
  <si>
    <t>Vedlejší rozpočtové náklady</t>
  </si>
  <si>
    <t>{41ec3209-0515-49a7-a634-b4ce0b17f70f}</t>
  </si>
  <si>
    <t>KRYCÍ LIST SOUPISU PRACÍ</t>
  </si>
  <si>
    <t>Objekt:</t>
  </si>
  <si>
    <t>D.1.1 - Architektonicko stavební řešení</t>
  </si>
  <si>
    <t>Domov důchodců, Velké Březno</t>
  </si>
  <si>
    <t>Statutární město Ústí nad Labem</t>
  </si>
  <si>
    <t>25016911</t>
  </si>
  <si>
    <t>INTECON spol. s r.o., Ústí  nad Labem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</si>
  <si>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</si>
  <si>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</si>
  <si>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</si>
  <si>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</si>
  <si>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</si>
  <si>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</si>
  <si>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</si>
  <si>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</si>
  <si>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</si>
  <si>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</si>
  <si>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</si>
  <si>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</si>
  <si>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</si>
  <si>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</si>
  <si>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</si>
  <si>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</si>
  <si>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</si>
  <si>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</si>
  <si>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</si>
  <si>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</si>
  <si>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</si>
  <si>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</si>
  <si>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</si>
  <si>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</si>
  <si>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</si>
  <si>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</si>
  <si>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</si>
  <si>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</si>
  <si>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</si>
  <si>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</si>
  <si>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</si>
  <si>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</si>
  <si>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</si>
  <si>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</si>
  <si>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</si>
  <si>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</si>
  <si>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</si>
  <si>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317941123</t>
  </si>
  <si>
    <t>Osazování ocelových válcovaných nosníků na zdivu  I nebo IE nebo U nebo UE nebo L č. 14 až 22 nebo výšky do 220 mm</t>
  </si>
  <si>
    <t>t</t>
  </si>
  <si>
    <t>CS ÚRS 2019 01</t>
  </si>
  <si>
    <t>4</t>
  </si>
  <si>
    <t>-879555469</t>
  </si>
  <si>
    <t>VV</t>
  </si>
  <si>
    <t>6*1,4*0,0143</t>
  </si>
  <si>
    <t>M</t>
  </si>
  <si>
    <t>13010716</t>
  </si>
  <si>
    <t>ocel profilová IPN 140 jakost 11 375</t>
  </si>
  <si>
    <t>8</t>
  </si>
  <si>
    <t>-915553087</t>
  </si>
  <si>
    <t>317998115</t>
  </si>
  <si>
    <t>Izolace tepelná mezi překlady  z pěnového polystyrénu výšky 24 cm, tloušťky 100 mm</t>
  </si>
  <si>
    <t>m</t>
  </si>
  <si>
    <t>-1597337354</t>
  </si>
  <si>
    <t>346244361</t>
  </si>
  <si>
    <t>Zazdívka rýh, potrubí, nik (výklenků) nebo kapes z pálených cihel  na maltu tl. 65 mm</t>
  </si>
  <si>
    <t>m2</t>
  </si>
  <si>
    <t>2103936378</t>
  </si>
  <si>
    <t>1,4*0,2*4</t>
  </si>
  <si>
    <t>5</t>
  </si>
  <si>
    <t>346244381</t>
  </si>
  <si>
    <t>Plentování ocelových válcovaných nosníků jednostranné cihlami  na maltu, výška stojiny do 200 mm</t>
  </si>
  <si>
    <t>-755355855</t>
  </si>
  <si>
    <t>6</t>
  </si>
  <si>
    <t>Úpravy povrchů, podlahy a osazování výplní</t>
  </si>
  <si>
    <t>611311131</t>
  </si>
  <si>
    <t>Potažení vnitřních ploch štukem tloušťky do 3 mm vodorovných konstrukcí stropů rovných</t>
  </si>
  <si>
    <t>-1132911243</t>
  </si>
  <si>
    <t>7,25*4,2</t>
  </si>
  <si>
    <t>7</t>
  </si>
  <si>
    <t>612142001</t>
  </si>
  <si>
    <t>Potažení vnitřních ploch pletivem  v ploše nebo pruzích, na plném podkladu sklovláknitým vtlačením do tmelu stěn</t>
  </si>
  <si>
    <t>1338178806</t>
  </si>
  <si>
    <t>P</t>
  </si>
  <si>
    <t>Poznámka k položce:_x000D_
Doplnění omítek stěn a nadpraží rozšířených dveřních otvorů</t>
  </si>
  <si>
    <t>(0,5*2,1)+(0,7*2,1)+(0,5*1,0)+(0,7*1,0)+(1,5*0,2*4)</t>
  </si>
  <si>
    <t>612311131</t>
  </si>
  <si>
    <t>Potažení vnitřních ploch štukem tloušťky do 3 mm svislých konstrukcí stěn</t>
  </si>
  <si>
    <t>2020235354</t>
  </si>
  <si>
    <t>(7,25+7,25+4,2+4,2)*2,34</t>
  </si>
  <si>
    <t>9</t>
  </si>
  <si>
    <t>612321141</t>
  </si>
  <si>
    <t>Omítka vápenocementová vnitřních ploch  nanášená ručně dvouvrstvá, tloušťky jádrové omítky do 10 mm a tloušťky štuku do 3 mm štuková svislých konstrukcí stěn</t>
  </si>
  <si>
    <t>2137108695</t>
  </si>
  <si>
    <t>Ostatní konstrukce a práce, bourání</t>
  </si>
  <si>
    <t>10</t>
  </si>
  <si>
    <t>113156201</t>
  </si>
  <si>
    <t>Tryskání ocelovými broky vodorovných konstrukcí, plochy přes 10 do 150 m2</t>
  </si>
  <si>
    <t>-189350426</t>
  </si>
  <si>
    <t>Poznámka k položce:_x000D_
Úprava stávající betonové plochy v kotelně</t>
  </si>
  <si>
    <t>3,65*4,2</t>
  </si>
  <si>
    <t>11</t>
  </si>
  <si>
    <t>113156291</t>
  </si>
  <si>
    <t>Tryskání ocelovými broky Příplatek k cenám tryskání ocelovými broky za plochu do 10 m2 jednotlivě</t>
  </si>
  <si>
    <t>-694130096</t>
  </si>
  <si>
    <t>12</t>
  </si>
  <si>
    <t>113156292</t>
  </si>
  <si>
    <t>Tryskání ocelovými broky Příplatek k cenám tryskání ocelovými broky za práci ve stísněných prostorech</t>
  </si>
  <si>
    <t>1237261991</t>
  </si>
  <si>
    <t>13</t>
  </si>
  <si>
    <t>949121111</t>
  </si>
  <si>
    <t>Montáž lešení lehkého kozového dílcového o výšce lešeňové podlahy do 1,2 m</t>
  </si>
  <si>
    <t>sada</t>
  </si>
  <si>
    <t>656134603</t>
  </si>
  <si>
    <t>14</t>
  </si>
  <si>
    <t>949121211</t>
  </si>
  <si>
    <t>Montáž lešení lehkého kozového dílcového Příplatek za první a každý další den použití lešení k ceně -1111</t>
  </si>
  <si>
    <t>-598155413</t>
  </si>
  <si>
    <t>2*30 'Přepočtené koeficientem množství</t>
  </si>
  <si>
    <t>962032230</t>
  </si>
  <si>
    <t>Bourání zdiva nadzákladového z cihel nebo tvárnic  z cihel pálených nebo vápenopískových, na maltu vápennou nebo vápenocementovou, objemu do 1 m3</t>
  </si>
  <si>
    <t>m3</t>
  </si>
  <si>
    <t>-18346162</t>
  </si>
  <si>
    <t>0,5*0,13*2,1</t>
  </si>
  <si>
    <t>0,5*0,2*1,3</t>
  </si>
  <si>
    <t>0,3*0,21*2,1</t>
  </si>
  <si>
    <t>0,3*0,2*1,4</t>
  </si>
  <si>
    <t>Součet</t>
  </si>
  <si>
    <t>16</t>
  </si>
  <si>
    <t>962081131</t>
  </si>
  <si>
    <t>Bourání zdiva příček nebo vybourání otvorů  ze skleněných tvárnic, tl. do 100 mm</t>
  </si>
  <si>
    <t>-2140391144</t>
  </si>
  <si>
    <t>(1,2*0,6)+(0,8*0,6)</t>
  </si>
  <si>
    <t>17</t>
  </si>
  <si>
    <t>968072455</t>
  </si>
  <si>
    <t>Vybourání kovových rámů oken s křídly, dveřních zárubní, vrat, stěn, ostění nebo obkladů  dveřních zárubní, plochy do 2 m2</t>
  </si>
  <si>
    <t>-422857018</t>
  </si>
  <si>
    <t>18</t>
  </si>
  <si>
    <t>977151114</t>
  </si>
  <si>
    <t>Jádrové vrty diamantovými korunkami do stavebních materiálů (železobetonu, betonu, cihel, obkladů, dlažeb, kamene) průměru přes 50 do 60 mm</t>
  </si>
  <si>
    <t>-1459057376</t>
  </si>
  <si>
    <t>(5*0,45)+0,15</t>
  </si>
  <si>
    <t>997</t>
  </si>
  <si>
    <t>Přesun sutě</t>
  </si>
  <si>
    <t>19</t>
  </si>
  <si>
    <t>997013111</t>
  </si>
  <si>
    <t>Vnitrostaveništní doprava suti a vybouraných hmot  vodorovně do 50 m svisle s použitím mechanizace pro budovy a haly výšky do 6 m</t>
  </si>
  <si>
    <t>282817034</t>
  </si>
  <si>
    <t>20</t>
  </si>
  <si>
    <t>997013211</t>
  </si>
  <si>
    <t>Vnitrostaveništní doprava suti a vybouraných hmot  vodorovně do 50 m svisle ručně (nošením po schodech) pro budovy a haly výšky do 6 m</t>
  </si>
  <si>
    <t>-1779558220</t>
  </si>
  <si>
    <t>997013509</t>
  </si>
  <si>
    <t>Odvoz suti a vybouraných hmot na skládku nebo meziskládku  se složením, na vzdálenost Příplatek k ceně za každý další i započatý 1 km přes 1 km</t>
  </si>
  <si>
    <t>-644862313</t>
  </si>
  <si>
    <t>1,235*10 'Přepočtené koeficientem množství</t>
  </si>
  <si>
    <t>22</t>
  </si>
  <si>
    <t>997013511</t>
  </si>
  <si>
    <t>Odvoz suti a vybouraných hmot z meziskládky na skládku  s naložením a se složením, na vzdálenost do 1 km</t>
  </si>
  <si>
    <t>-1693577531</t>
  </si>
  <si>
    <t>23</t>
  </si>
  <si>
    <t>997013831</t>
  </si>
  <si>
    <t>Poplatek za uložení stavebního odpadu na skládce (skládkovné) směsného stavebního a demoličního zatříděného do Katalogu odpadů pod kódem 170 904</t>
  </si>
  <si>
    <t>-1907067155</t>
  </si>
  <si>
    <t>998</t>
  </si>
  <si>
    <t>Přesun hmot</t>
  </si>
  <si>
    <t>24</t>
  </si>
  <si>
    <t>998011001</t>
  </si>
  <si>
    <t>Přesun hmot pro budovy občanské výstavby, bydlení, výrobu a služby  s nosnou svislou konstrukcí zděnou z cihel, tvárnic nebo kamene vodorovná dopravní vzdálenost do 100 m pro budovy výšky do 6 m</t>
  </si>
  <si>
    <t>-95840345</t>
  </si>
  <si>
    <t>25</t>
  </si>
  <si>
    <t>998018001</t>
  </si>
  <si>
    <t>Přesun hmot pro budovy občanské výstavby, bydlení, výrobu a služby  ruční - bez užití mechanizace vodorovná dopravní vzdálenost do 100 m pro budovy s jakoukoliv nosnou konstrukcí výšky do 6 m</t>
  </si>
  <si>
    <t>-2052516316</t>
  </si>
  <si>
    <t>PSV</t>
  </si>
  <si>
    <t>Práce a dodávky PSV</t>
  </si>
  <si>
    <t>766</t>
  </si>
  <si>
    <t>Konstrukce truhlářské</t>
  </si>
  <si>
    <t>26</t>
  </si>
  <si>
    <t>766660411</t>
  </si>
  <si>
    <t>Montáž dveřních křídel dřevěných nebo plastových vchodových dveří včetně rámu do zdiva jednokřídlových bez nadsvětlíku</t>
  </si>
  <si>
    <t>kus</t>
  </si>
  <si>
    <t>-709119173</t>
  </si>
  <si>
    <t>27</t>
  </si>
  <si>
    <t>611731R01</t>
  </si>
  <si>
    <t xml:space="preserve">Plastové vchodové dveře plné 1000 x 2100 mm </t>
  </si>
  <si>
    <t>ks</t>
  </si>
  <si>
    <t>32</t>
  </si>
  <si>
    <t>1768687603</t>
  </si>
  <si>
    <t xml:space="preserve">Poznámka k položce:_x000D_
Plastové vchodové dveře plné 1000 x 2100 mm - U=1,3 W/m2K, dveře jednokřídlové pravé 1000 x 2000 mm_x000D_
Klika a štítky ze slitin lehkých kovů, samozavírač, zámek vložkový bezpečnostní + zámková vložka._x000D_
</t>
  </si>
  <si>
    <t>767</t>
  </si>
  <si>
    <t>Konstrukce zámečnické</t>
  </si>
  <si>
    <t>28</t>
  </si>
  <si>
    <t>767161813</t>
  </si>
  <si>
    <t>Demontáž zábradlí rovného nerozebíratelný spoj hmotnosti 1 m zábradlí do 20 kg</t>
  </si>
  <si>
    <t>-1223591956</t>
  </si>
  <si>
    <t>29</t>
  </si>
  <si>
    <t>767995112</t>
  </si>
  <si>
    <t>Montáž ostatních atypických zámečnických konstrukcí  hmotnosti přes 5 do 10 kg</t>
  </si>
  <si>
    <t>kg</t>
  </si>
  <si>
    <t>865893568</t>
  </si>
  <si>
    <t>30</t>
  </si>
  <si>
    <t>13010016</t>
  </si>
  <si>
    <t>tyč ocelová kruhová jakost 11 375 D 20mm</t>
  </si>
  <si>
    <t>1013402321</t>
  </si>
  <si>
    <t>31</t>
  </si>
  <si>
    <t>13011064</t>
  </si>
  <si>
    <t>úhelník ocelový rovnostranný jakost 11 375 50x50x4mm</t>
  </si>
  <si>
    <t>629247251</t>
  </si>
  <si>
    <t>771</t>
  </si>
  <si>
    <t>Podlahy z dlaždic</t>
  </si>
  <si>
    <t>771111011</t>
  </si>
  <si>
    <t>Příprava podkladu před provedením dlažby vysátí podlah</t>
  </si>
  <si>
    <t>2076975220</t>
  </si>
  <si>
    <t>33</t>
  </si>
  <si>
    <t>771121011</t>
  </si>
  <si>
    <t>Příprava podkladu před provedením dlažby nátěr penetrační na podlahu</t>
  </si>
  <si>
    <t>888912636</t>
  </si>
  <si>
    <t>34</t>
  </si>
  <si>
    <t>771151022</t>
  </si>
  <si>
    <t>Příprava podkladu před provedením dlažby samonivelační stěrka min.pevnosti 30 MPa, tloušťky přes 3 do 5 mm</t>
  </si>
  <si>
    <t>-599824394</t>
  </si>
  <si>
    <t>35</t>
  </si>
  <si>
    <t>771474142</t>
  </si>
  <si>
    <t>Montáž soklů z dlaždic keramických lepených flexibilním lepidlem s požlábkem, výšky přes 90 do 120 mm</t>
  </si>
  <si>
    <t>162033200</t>
  </si>
  <si>
    <t>3,65+3,65+4,2</t>
  </si>
  <si>
    <t>36</t>
  </si>
  <si>
    <t>59761278</t>
  </si>
  <si>
    <t>sokl s položlábkem-dlažba keramická hutná hladká do interiéru 100x100mm</t>
  </si>
  <si>
    <t>1517723788</t>
  </si>
  <si>
    <t>11,5*1,1 'Přepočtené koeficientem množství</t>
  </si>
  <si>
    <t>37</t>
  </si>
  <si>
    <t>771573810</t>
  </si>
  <si>
    <t>Demontáž podlah z dlaždic keramických lepených</t>
  </si>
  <si>
    <t>-43576177</t>
  </si>
  <si>
    <t>0,6*4,2</t>
  </si>
  <si>
    <t>38</t>
  </si>
  <si>
    <t>771574113</t>
  </si>
  <si>
    <t>Montáž podlah z dlaždic keramických lepených flexibilním lepidlem maloformátových hladkých přes 12 do 19 ks/m2</t>
  </si>
  <si>
    <t>1094324869</t>
  </si>
  <si>
    <t>39</t>
  </si>
  <si>
    <t>59761434</t>
  </si>
  <si>
    <t>dlažba keramická slinutá hladká do interiéru i exteriéru pro vysoké mechanické namáhání přes 9 do 12ks/m2</t>
  </si>
  <si>
    <t>1777118539</t>
  </si>
  <si>
    <t>40</t>
  </si>
  <si>
    <t>998771101</t>
  </si>
  <si>
    <t>Přesun hmot pro podlahy z dlaždic stanovený z hmotnosti přesunovaného materiálu vodorovná dopravní vzdálenost do 50 m v objektech výšky do 6 m</t>
  </si>
  <si>
    <t>-55756871</t>
  </si>
  <si>
    <t>41</t>
  </si>
  <si>
    <t>998771181</t>
  </si>
  <si>
    <t>Přesun hmot pro podlahy z dlaždic stanovený z hmotnosti přesunovaného materiálu Příplatek k ceně za přesun prováděný bez použití mechanizace pro jakoukoliv výšku objektu</t>
  </si>
  <si>
    <t>936030308</t>
  </si>
  <si>
    <t>783</t>
  </si>
  <si>
    <t>Dokončovací práce - nátěry</t>
  </si>
  <si>
    <t>42</t>
  </si>
  <si>
    <t>783826615</t>
  </si>
  <si>
    <t>Hydrofobizační nátěr omítek silikonový, transparentní, povrchů hladkých omítek hladkých, zrnitých tenkovrstvých nebo štukových stupně členitosti 1 a 2</t>
  </si>
  <si>
    <t>1612482098</t>
  </si>
  <si>
    <t>"nátěr stěn do výšky 1,5 m" (7,25+7,25+4,2+4,2)*1,5</t>
  </si>
  <si>
    <t>784</t>
  </si>
  <si>
    <t>Dokončovací práce - malby a tapety</t>
  </si>
  <si>
    <t>43</t>
  </si>
  <si>
    <t>784111001</t>
  </si>
  <si>
    <t>Oprášení (ometení) podkladu v místnostech výšky do 3,80 m</t>
  </si>
  <si>
    <t>38929567</t>
  </si>
  <si>
    <t>"strop kotelny" 7,25*4,2</t>
  </si>
  <si>
    <t>"stěny kotelny" (7,25+7,25+4,2+4,2)*0,84</t>
  </si>
  <si>
    <t>44</t>
  </si>
  <si>
    <t>784171101</t>
  </si>
  <si>
    <t>Zakrytí nemalovaných ploch (materiál ve specifikaci) včetně pozdějšího odkrytí podlah</t>
  </si>
  <si>
    <t>296304970</t>
  </si>
  <si>
    <t>45</t>
  </si>
  <si>
    <t>58124844</t>
  </si>
  <si>
    <t>fólie pro malířské potřeby zakrývací tl 25µ 4x5m</t>
  </si>
  <si>
    <t>-104474999</t>
  </si>
  <si>
    <t>30,45*1,05 'Přepočtené koeficientem množství</t>
  </si>
  <si>
    <t>46</t>
  </si>
  <si>
    <t>784181101</t>
  </si>
  <si>
    <t>Penetrace podkladu jednonásobná základní akrylátová v místnostech výšky do 3,80 m</t>
  </si>
  <si>
    <t>-1861195641</t>
  </si>
  <si>
    <t>47</t>
  </si>
  <si>
    <t>784211101</t>
  </si>
  <si>
    <t>Malby z malířských směsí otěruvzdorných za mokra dvojnásobné, bílé za mokra otěruvzdorné výborně v místnostech výšky do 3,80 m</t>
  </si>
  <si>
    <t>-218131402</t>
  </si>
  <si>
    <t>789</t>
  </si>
  <si>
    <t>Povrchové úpravy ocelových konstrukcí a technologických zařízení</t>
  </si>
  <si>
    <t>48</t>
  </si>
  <si>
    <t>789412121</t>
  </si>
  <si>
    <t>Provedení žárového stříkání zařízení s povrchem členitým zinkem, tloušťky 50 μm (0,632 kg Zn/m2)</t>
  </si>
  <si>
    <t>-1702212633</t>
  </si>
  <si>
    <t>Poznámka k položce:_x000D_
Zinkování nového žebříku</t>
  </si>
  <si>
    <t>D.1.1.4.b - Zařízení vzduchotechniky</t>
  </si>
  <si>
    <t>N.C.RE.PSZ - Montážní a demontážní práce, doprava</t>
  </si>
  <si>
    <t>N.C.RE.RRE - Kontrolní činnost (revize a zkoušky)</t>
  </si>
  <si>
    <t>N.C.RE.SP - Stavební přípomoce</t>
  </si>
  <si>
    <t>N.V.ND.VEN - Zařízení poz. 1.1</t>
  </si>
  <si>
    <t>N.V.PM.VZTP - Ostatní materiál</t>
  </si>
  <si>
    <t>N.C.RE.PSZ</t>
  </si>
  <si>
    <t>Montážní a demontážní práce, doprava</t>
  </si>
  <si>
    <t>444-001</t>
  </si>
  <si>
    <t>Montážní práce zařízení vzduchotechniky</t>
  </si>
  <si>
    <t>hod</t>
  </si>
  <si>
    <t>444-002</t>
  </si>
  <si>
    <t>Doprava zařízení vzduchotechniky na místo stavby</t>
  </si>
  <si>
    <t>N.C.RE.RRE</t>
  </si>
  <si>
    <t>Kontrolní činnost (revize a zkoušky)</t>
  </si>
  <si>
    <t>555-001</t>
  </si>
  <si>
    <t>Zkoušky, uvedení do provozu, vyregulování</t>
  </si>
  <si>
    <t>555-002</t>
  </si>
  <si>
    <t>Zajištění chodu VZT zařízení ve zkušebním provozu</t>
  </si>
  <si>
    <t>555-003</t>
  </si>
  <si>
    <t>Zaškolení obsluhy</t>
  </si>
  <si>
    <t>555-004</t>
  </si>
  <si>
    <t>Návrh provozního řádu</t>
  </si>
  <si>
    <t>555-005</t>
  </si>
  <si>
    <t>Dokumentace skutečného provedení</t>
  </si>
  <si>
    <t>N.C.RE.SP</t>
  </si>
  <si>
    <t>Stavební přípomoce</t>
  </si>
  <si>
    <t>333-001</t>
  </si>
  <si>
    <t>Stavební přípomoce - spolupráce se stavbou na vyznačení míst, kde budou provedeny stavební otvory pro vedení vzduchotechnických potrubních rozvodů</t>
  </si>
  <si>
    <t>N.V.ND.VEN</t>
  </si>
  <si>
    <t>Zařízení poz. 1.1</t>
  </si>
  <si>
    <t>101-001</t>
  </si>
  <si>
    <t>1.1 - Potrubní přívodní ventilátor diagonální,, Vpř = 950 m3/h, ppř = 80 Pa, elektrický příkon 132 W, 230 V, 0,55 A, váha - 4,9 kg</t>
  </si>
  <si>
    <t>101-002</t>
  </si>
  <si>
    <t>Vyústka jednořadá 625x325 bez regulace</t>
  </si>
  <si>
    <t>101-003</t>
  </si>
  <si>
    <t>Nasávací protidešťová žaluzie s pevnými lamelami 300x300 s pevnými lamelami a s ochrannou mřížkou proti vniknutí mechanických nečistot, komfortní provedení</t>
  </si>
  <si>
    <t>101-004</t>
  </si>
  <si>
    <t>Nasávací protidešťová žaluzie s pevnými lamelami 250x250 s pevnými lamelami a s ochrannou mřížkou proti vniknutí mechanických nečistot, komfortní provedení</t>
  </si>
  <si>
    <t>101-005</t>
  </si>
  <si>
    <t>Výfuková protidešťová žaluzie s pevnými lamelami 500x250 s pevnými lamelami a s ochrannou mřížkou proti vniknutí mechanických nečistot, komfortní provedení</t>
  </si>
  <si>
    <t>101-006</t>
  </si>
  <si>
    <t>Krycí mřížka na volný konec potrubí A 200, - ochrana proti dotyku a vniknutí cizích těles do ventilátoru</t>
  </si>
  <si>
    <t>101-007</t>
  </si>
  <si>
    <t>Spiro potrubí A 250, L = 1000 mm</t>
  </si>
  <si>
    <t>101-008</t>
  </si>
  <si>
    <t>Spiro potrubí A 200, L = 1000 mm</t>
  </si>
  <si>
    <t>101-009</t>
  </si>
  <si>
    <t>Oblouk 90o A 250</t>
  </si>
  <si>
    <t>101-010</t>
  </si>
  <si>
    <t>Čtyřhranné potrubí z ocelového pozink. plechu spojovaného přírubami (standardní provedení) vč. spojovacího, těsnícího a montážního materiálu (počet tvarovek do 40%) - odborný odhad, - rozměry potrubí viz výkresová dokumentace</t>
  </si>
  <si>
    <t>N.V.PM.VZTP</t>
  </si>
  <si>
    <t>Ostatní materiál</t>
  </si>
  <si>
    <t>222-001</t>
  </si>
  <si>
    <t>Pomocný ocelový materiál pro uchycení potrubí, materiál ocel tř.11 – konzole, třmeny, objímky, včetně nátěru</t>
  </si>
  <si>
    <t>222-002</t>
  </si>
  <si>
    <t>Popisné štítky na zařízení včetně šipek proudění</t>
  </si>
  <si>
    <t>D.1.1.4.d - Zařízení měření a regulace</t>
  </si>
  <si>
    <t>A1 -  Rozváděč R1</t>
  </si>
  <si>
    <t>A2 -  Polní instrumentace</t>
  </si>
  <si>
    <t>A3 -  Kabelové trasy, kabely, ostatní materiál</t>
  </si>
  <si>
    <t>A4 -  Montážní práce a SW</t>
  </si>
  <si>
    <t>A5 -  Ostatní</t>
  </si>
  <si>
    <t>A1</t>
  </si>
  <si>
    <t xml:space="preserve"> Rozváděč R1</t>
  </si>
  <si>
    <t>A1.1</t>
  </si>
  <si>
    <t>Rozváděčová skříň 800x600x210 vč. příslušenství</t>
  </si>
  <si>
    <t>kpl</t>
  </si>
  <si>
    <t>779023058</t>
  </si>
  <si>
    <t>A1.2</t>
  </si>
  <si>
    <t>Kompaktní mikroprocesorový řídicí systém 8AI, 8DI, 8DO, RS485, ETH</t>
  </si>
  <si>
    <t>-357793241</t>
  </si>
  <si>
    <t>A1.3</t>
  </si>
  <si>
    <t>Dotykový průmyslový terminál 7“</t>
  </si>
  <si>
    <t>-1854858865</t>
  </si>
  <si>
    <t>A1.4</t>
  </si>
  <si>
    <t>Převodník RS485/MP-BUS</t>
  </si>
  <si>
    <t>742333426</t>
  </si>
  <si>
    <t>A1.5</t>
  </si>
  <si>
    <t>Průmyslový switch 5 portů</t>
  </si>
  <si>
    <t>2034232047</t>
  </si>
  <si>
    <t>A1.6</t>
  </si>
  <si>
    <t>Hlavní vypínač</t>
  </si>
  <si>
    <t>699123706</t>
  </si>
  <si>
    <t>A1.7</t>
  </si>
  <si>
    <t>Přepínač třípolohový AUT-O-MAN</t>
  </si>
  <si>
    <t>1274976779</t>
  </si>
  <si>
    <t>A1.8</t>
  </si>
  <si>
    <t>Jistič B10A/1</t>
  </si>
  <si>
    <t>-1239074489</t>
  </si>
  <si>
    <t>A1.9</t>
  </si>
  <si>
    <t>Silové relé 2P; 24 V DC; 5 A AC3; vč. patice</t>
  </si>
  <si>
    <t>1396854638</t>
  </si>
  <si>
    <t>A1.10</t>
  </si>
  <si>
    <t>Pomocné relé 2P; 24 V DC; vč patice</t>
  </si>
  <si>
    <t>819941963</t>
  </si>
  <si>
    <t>A1.11</t>
  </si>
  <si>
    <t>Signálka 24 V DC</t>
  </si>
  <si>
    <t>-597878249</t>
  </si>
  <si>
    <t>A1.12</t>
  </si>
  <si>
    <t>Ostatní materiál výstroje skříně</t>
  </si>
  <si>
    <t>78732196</t>
  </si>
  <si>
    <t>A2</t>
  </si>
  <si>
    <t xml:space="preserve"> Polní instrumentace</t>
  </si>
  <si>
    <t>A1.13</t>
  </si>
  <si>
    <t>Snímač tlaku, připojení M20×1,5; vč. připojovacích armatur, rozsah 0÷600 kPa ~ 4÷20 mA</t>
  </si>
  <si>
    <t>-326522190</t>
  </si>
  <si>
    <t>A1.14</t>
  </si>
  <si>
    <t>Solenoidový ventil DN15, ovládání přímé, 230 V AC</t>
  </si>
  <si>
    <t>-627082812</t>
  </si>
  <si>
    <t>A1.15</t>
  </si>
  <si>
    <t>Snímač teploty Ni1000/6180 ppm venkovní</t>
  </si>
  <si>
    <t>670843290</t>
  </si>
  <si>
    <t>A1.16</t>
  </si>
  <si>
    <t>Snímač teploty Ni1000/6180 ppm příložný</t>
  </si>
  <si>
    <t>1298717677</t>
  </si>
  <si>
    <t>A1.17</t>
  </si>
  <si>
    <t>Snímač teploty Ni1000/6180 ppm do jímky, délka 180 mm, vč jímky G ½“ délka 160 mm</t>
  </si>
  <si>
    <t>-1334584301</t>
  </si>
  <si>
    <t>A1.18</t>
  </si>
  <si>
    <t>Regulační ventil třícestný DN25, KV=10; vč. pohonu s připojením na sériovou linku MP.BUS</t>
  </si>
  <si>
    <t>970010423</t>
  </si>
  <si>
    <t>A3</t>
  </si>
  <si>
    <t xml:space="preserve"> Kabelové trasy, kabely, ostatní materiál</t>
  </si>
  <si>
    <t>A1.19</t>
  </si>
  <si>
    <t>kabel CYKY 3x1,5</t>
  </si>
  <si>
    <t>-2031185546</t>
  </si>
  <si>
    <t>A1.20</t>
  </si>
  <si>
    <t>Kabel JYTY 3x1</t>
  </si>
  <si>
    <t>-782562990</t>
  </si>
  <si>
    <t>A1.21</t>
  </si>
  <si>
    <t>Kabel JYTY 2x1</t>
  </si>
  <si>
    <t>1144785761</t>
  </si>
  <si>
    <t>A1.22</t>
  </si>
  <si>
    <t>Propojovací krabice</t>
  </si>
  <si>
    <t>-68737881</t>
  </si>
  <si>
    <t>A1.23</t>
  </si>
  <si>
    <t>Kabelová trasa ( drátěný žlab, nebo lišta, el. inst. trubka vč. přísl)</t>
  </si>
  <si>
    <t>711115039</t>
  </si>
  <si>
    <t>A1.24</t>
  </si>
  <si>
    <t>Ostatní montážní materiál</t>
  </si>
  <si>
    <t>1164250894</t>
  </si>
  <si>
    <t>A4</t>
  </si>
  <si>
    <t xml:space="preserve"> Montážní práce a SW</t>
  </si>
  <si>
    <t>A1.25</t>
  </si>
  <si>
    <t>Výroba a montáž rozváděče</t>
  </si>
  <si>
    <t>1809477260</t>
  </si>
  <si>
    <t>A1.26</t>
  </si>
  <si>
    <t>Montáž systému MaR</t>
  </si>
  <si>
    <t>378005559</t>
  </si>
  <si>
    <t>A1.27</t>
  </si>
  <si>
    <t>Aplikační software řídícího systému</t>
  </si>
  <si>
    <t>-419950937</t>
  </si>
  <si>
    <t>A1.28</t>
  </si>
  <si>
    <t>Oživení a zkoušky</t>
  </si>
  <si>
    <t>2088563215</t>
  </si>
  <si>
    <t>A5</t>
  </si>
  <si>
    <t xml:space="preserve"> Ostatní</t>
  </si>
  <si>
    <t>A1.29</t>
  </si>
  <si>
    <t>Plošina, lešení, práce ve výšce</t>
  </si>
  <si>
    <t>1364110734</t>
  </si>
  <si>
    <t>A1.30</t>
  </si>
  <si>
    <t>Výchozí revize vč. vyhotovení VRZ</t>
  </si>
  <si>
    <t>-845681405</t>
  </si>
  <si>
    <t>A1.31</t>
  </si>
  <si>
    <t>Doprava</t>
  </si>
  <si>
    <t>1101483908</t>
  </si>
  <si>
    <t>A1.32</t>
  </si>
  <si>
    <t>Ostatní náklady</t>
  </si>
  <si>
    <t>-164929058</t>
  </si>
  <si>
    <t>D.1.1.4.e - Zařízení silnoproudé elektrotechniky a osvětlení</t>
  </si>
  <si>
    <t xml:space="preserve">    741 - Elektroinstalace - silnoproud</t>
  </si>
  <si>
    <t>M - Práce a dodávky M</t>
  </si>
  <si>
    <t xml:space="preserve">    46-M - Zemní práce při extr.mont.pracích</t>
  </si>
  <si>
    <t>HZS - Hodinové zúčtovací sazby</t>
  </si>
  <si>
    <t>VRN - Vedlejší rozpočtové náklady</t>
  </si>
  <si>
    <t xml:space="preserve">    VRN4 - Inženýrská činnost</t>
  </si>
  <si>
    <t>741</t>
  </si>
  <si>
    <t>Elektroinstalace - silnoproud</t>
  </si>
  <si>
    <t>741112801</t>
  </si>
  <si>
    <t>Demotáž elektroinstalačních lišt a kanálů nástěnných uložených pevně vkládacích</t>
  </si>
  <si>
    <t>-583106002</t>
  </si>
  <si>
    <t>741213841</t>
  </si>
  <si>
    <t>Demontáž kabelu z rozvodnice se zachováním funkčnosti silových, průřezu do 4 mm2</t>
  </si>
  <si>
    <t>1510650428</t>
  </si>
  <si>
    <t>741313817</t>
  </si>
  <si>
    <t>Demontáž spínačů se zachováním funkčnosti nástěnných, pro prostředí normální do 10 A šroubové připojení přes 4 svorky</t>
  </si>
  <si>
    <t>-314745813</t>
  </si>
  <si>
    <t>741374823</t>
  </si>
  <si>
    <t>Demontáž svítidel se zachováním funkčnosti v bytových nebo společenských místnostech modulového systému zářivkových, délky přes 1100 mm</t>
  </si>
  <si>
    <t>860544984</t>
  </si>
  <si>
    <t>741122211</t>
  </si>
  <si>
    <t>Montáž kabelů měděných bez ukončení uložených volně nebo v liště plných kulatých (CYKY) počtu a průřezu žil 3x1,5 až 6 mm2</t>
  </si>
  <si>
    <t>24033167</t>
  </si>
  <si>
    <t>34111030</t>
  </si>
  <si>
    <t>kabel silový s Cu jádrem 1 kV 3x1,5mm2</t>
  </si>
  <si>
    <t>-20122551</t>
  </si>
  <si>
    <t>22*1,15 'Přepočtené koeficientem množství</t>
  </si>
  <si>
    <t>34111042</t>
  </si>
  <si>
    <t>kabel silový s Cu jádrem 1 kV 3x4mm2</t>
  </si>
  <si>
    <t>1336470230</t>
  </si>
  <si>
    <t>6*1,15 'Přepočtené koeficientem množství</t>
  </si>
  <si>
    <t>741110501</t>
  </si>
  <si>
    <t>Montáž lišt a kanálků elektroinstalačních se spojkami, ohyby a rohy a s nasunutím do krabic protahovacích, šířky do 60 mm</t>
  </si>
  <si>
    <t>1916008183</t>
  </si>
  <si>
    <t>34571004</t>
  </si>
  <si>
    <t>lišta elektroinstalační hranatá bílá 20 x 20</t>
  </si>
  <si>
    <t>-784695664</t>
  </si>
  <si>
    <t>741111901</t>
  </si>
  <si>
    <t>Výměna lišt, krytů a žlabů lišt z plastu, šířky do 60 mm</t>
  </si>
  <si>
    <t>-376739705</t>
  </si>
  <si>
    <t>34571008</t>
  </si>
  <si>
    <t>lišta elektroinstalační hranatá bílá 40 x 40</t>
  </si>
  <si>
    <t>-654490648</t>
  </si>
  <si>
    <t>741120905</t>
  </si>
  <si>
    <t>Zatažení vodičů do starých trubek ke stávajícím vodičům průřezu vodiče do 6 mm2</t>
  </si>
  <si>
    <t>-439941560</t>
  </si>
  <si>
    <t>741120101</t>
  </si>
  <si>
    <t>Montáž vodičů izolovaných měděných bez ukončení uložených v trubkách nebo lištách zatažených plných a laněných s PVC pláštěm, bezhalogenových, ohniodolných (CY, CHAH-R(V)) průřezu žíly 0,15 až 16 mm2</t>
  </si>
  <si>
    <t>-1067066550</t>
  </si>
  <si>
    <t>34140826</t>
  </si>
  <si>
    <t>vodič silový s Cu jádrem 6mm2</t>
  </si>
  <si>
    <t>1965754895</t>
  </si>
  <si>
    <t>162*1,15 'Přepočtené koeficientem množství</t>
  </si>
  <si>
    <t>741130112</t>
  </si>
  <si>
    <t>Ukončení šnůř se zapojením počtu a průřezu žil 2x6 mm2</t>
  </si>
  <si>
    <t>7441566</t>
  </si>
  <si>
    <t>741132301</t>
  </si>
  <si>
    <t>Ukončení kabelů nebo vodičů koncovkou nebo s vývodkou ucpávkovou do 4 žil s jednoduchým nástavcem průměru 12 mm</t>
  </si>
  <si>
    <t>-711871422</t>
  </si>
  <si>
    <t>741910512</t>
  </si>
  <si>
    <t>Montáž kovových nosných a doplňkových konstrukcí se zhotovením pro upevnění přístrojů a zařízení celkové hmotnosti přes 5 do 10 kg</t>
  </si>
  <si>
    <t>-436524872</t>
  </si>
  <si>
    <t>15411085</t>
  </si>
  <si>
    <t>profil ocelový L ohýbaný rovnoramenný 20x20x3mm</t>
  </si>
  <si>
    <t>1451964840</t>
  </si>
  <si>
    <t>741310001</t>
  </si>
  <si>
    <t>Montáž spínačů jedno nebo dvoupólových nástěnných se zapojením vodičů, pro prostředí normální vypínačů, řazení 1-jednopólových</t>
  </si>
  <si>
    <t>-915179785</t>
  </si>
  <si>
    <t>34535512</t>
  </si>
  <si>
    <t>spínač jednopólový 10A bílý</t>
  </si>
  <si>
    <t>-1749045164</t>
  </si>
  <si>
    <t>741371102</t>
  </si>
  <si>
    <t>Montáž svítidel zářivkových se zapojením vodičů průmyslových stropních přisazených 1 zdroj s krytem</t>
  </si>
  <si>
    <t>-33966435</t>
  </si>
  <si>
    <t>34814-R1</t>
  </si>
  <si>
    <t>Plastové průmyslové svítidlo s elektronickým předřadníkem, IP 66, Polykarbonátový difuzor, trubice T5, 1x14W</t>
  </si>
  <si>
    <t>1950950604</t>
  </si>
  <si>
    <t>34814-R2</t>
  </si>
  <si>
    <t>Plastové průmyslové svítidlo s elektronickým předřadníkem, IP 66, Polykarbonátový difuzor, trubice T5, 1x35W</t>
  </si>
  <si>
    <t>65028152</t>
  </si>
  <si>
    <t>741371104</t>
  </si>
  <si>
    <t>Montáž svítidel zářivkových se zapojením vodičů průmyslových stropních přisazených 2 zdroje s krytem</t>
  </si>
  <si>
    <t>364157238</t>
  </si>
  <si>
    <t>34814-R3</t>
  </si>
  <si>
    <t>Plastové průmyslové svítidlo s elektronickým předřadníkem, IP 66, Polykarbonátový difuzor, trubice T5, 2x35W</t>
  </si>
  <si>
    <t>1141303924</t>
  </si>
  <si>
    <t>741130003</t>
  </si>
  <si>
    <t>Ukončení vodičů izolovaných s označením a zapojením v rozváděči nebo na přístroji, průřezu žíly do 4 mm2</t>
  </si>
  <si>
    <t>934351071</t>
  </si>
  <si>
    <t>35822-R4</t>
  </si>
  <si>
    <t>Propojovací lišta 3f/10mm 1m</t>
  </si>
  <si>
    <t>-807862104</t>
  </si>
  <si>
    <t>998741101</t>
  </si>
  <si>
    <t>Přesun hmot pro silnoproud stanovený z hmotnosti přesunovaného materiálu vodorovná dopravní vzdálenost do 50 m v objektech výšky do 6 m</t>
  </si>
  <si>
    <t>1128808138</t>
  </si>
  <si>
    <t>998741181</t>
  </si>
  <si>
    <t>Přesun hmot pro silnoproud stanovený z hmotnosti přesunovaného materiálu Příplatek k ceně za přesun prováděný bez použití mechanizace pro jakoukoliv výšku objektu</t>
  </si>
  <si>
    <t>155205326</t>
  </si>
  <si>
    <t>998741192</t>
  </si>
  <si>
    <t>Přesun hmot pro silnoproud stanovený z hmotnosti přesunovaného materiálu Příplatek k ceně za zvětšený přesun přes vymezenou největší dopravní vzdálenost do 100 m</t>
  </si>
  <si>
    <t>836760833</t>
  </si>
  <si>
    <t>Práce a dodávky M</t>
  </si>
  <si>
    <t>46-M</t>
  </si>
  <si>
    <t>Zemní práce při extr.mont.pracích</t>
  </si>
  <si>
    <t>460680161</t>
  </si>
  <si>
    <t>Prorážení otvorů a ostatní bourací práce  vybourání otvoru ve zdivu cihelném plochy do 0,0225 m2 a tloušťky do 15 cm</t>
  </si>
  <si>
    <t>64</t>
  </si>
  <si>
    <t>-1646050744</t>
  </si>
  <si>
    <t>HZS</t>
  </si>
  <si>
    <t>Hodinové zúčtovací sazby</t>
  </si>
  <si>
    <t>HZS1441</t>
  </si>
  <si>
    <t>Hodinové zúčtovací sazby profesí HSV  provádění konstrukcí inženýrských a dopravních staveb svářeč</t>
  </si>
  <si>
    <t>512</t>
  </si>
  <si>
    <t>627329813</t>
  </si>
  <si>
    <t>HZS2221</t>
  </si>
  <si>
    <t>Hodinové zúčtovací sazby profesí PSV  provádění stavebních instalací elektrikář</t>
  </si>
  <si>
    <t>-156113016</t>
  </si>
  <si>
    <t>VRN4</t>
  </si>
  <si>
    <t>Inženýrská činnost</t>
  </si>
  <si>
    <t>044002000</t>
  </si>
  <si>
    <t>Revize</t>
  </si>
  <si>
    <t>…</t>
  </si>
  <si>
    <t>1024</t>
  </si>
  <si>
    <t>-1116749373</t>
  </si>
  <si>
    <t>D.1.1.4a - Zařízení pro vytápění</t>
  </si>
  <si>
    <t>N.V.ND.KOT - Kotle, čerpadla, armatury, topný tělesa</t>
  </si>
  <si>
    <t>N.V.PM.STP - Potrubní díly + ostatní materiál</t>
  </si>
  <si>
    <t>Montážní práce zařízení pro vytápění</t>
  </si>
  <si>
    <t>Doprava zařízení pro vytápění na místo stavby</t>
  </si>
  <si>
    <t>444-003</t>
  </si>
  <si>
    <t>Demontáž a opětovná montáž na novou pozici zařízení HVDT-III</t>
  </si>
  <si>
    <t>444-004</t>
  </si>
  <si>
    <t>Demontáž a opětovná montáž na novou pozici zařízení expanzních nádob, 500 litrů, - včetně uzavíracího kulového ventilu DN 25</t>
  </si>
  <si>
    <t>444-005</t>
  </si>
  <si>
    <t>Demontáž a opětovná montáž na novou pozici zařízení chemické úpravny vody WMK, - včetně celé sestavy armatur</t>
  </si>
  <si>
    <t>444-006</t>
  </si>
  <si>
    <t>Demontáž stávajícího kombinovaného rozdělovače a sběrače RS Kombi, - včetně stávajících směšovacích sestav a armatur instalovaných na RS Kombi</t>
  </si>
  <si>
    <t>444-007</t>
  </si>
  <si>
    <t>Demontáž stávajícího stacionárního plynového kotle o topném výkonu 77 kW</t>
  </si>
  <si>
    <t>444-008</t>
  </si>
  <si>
    <t>Demontáž stávajících spalinovodů od stávajících demontovaných stacionárních plynových kotlů</t>
  </si>
  <si>
    <t>444-009</t>
  </si>
  <si>
    <t>Demontáž stávajících potrubních rozvodů topné vody do DN 100 (včetně izolace) v prostorách stávající již dále nevyužívané kotelny m.č. 0.07 a v prostorách demontovaného zásobníku TV</t>
  </si>
  <si>
    <t>444-010</t>
  </si>
  <si>
    <t>Demontáž stávajícího ležatého zásobníku TV o objemu 4 m3 (včetně izolace)  v prostorách kotelny m.č. 0.06, - rozřezání na menší díly a vynesení ze stávající kotelny skrz dveřní otvor 800x2000</t>
  </si>
  <si>
    <t>Zkoušky, uvedení do provozu a vyregulování</t>
  </si>
  <si>
    <t>Zajištění chodu zařízení ve zkušebním provozu</t>
  </si>
  <si>
    <t>Vypuštění a opětovné napuštění topné soustavy</t>
  </si>
  <si>
    <t>555-006</t>
  </si>
  <si>
    <t>Stavební přípomoce - spolupráce se stavbou na vyznačení míst, kde budou provedeny stavební otvory pro vedení potrubních rozvodů</t>
  </si>
  <si>
    <t>333-002</t>
  </si>
  <si>
    <t>Lešení pomocné jednořadové lehké s podlahami do výšky 3,0 m, - pro montáž a demontáž potrubí</t>
  </si>
  <si>
    <t>N.V.ND.KOT</t>
  </si>
  <si>
    <t>Kotle, čerpadla, armatury, topný tělesa</t>
  </si>
  <si>
    <t>777-001</t>
  </si>
  <si>
    <t>Stacionární nepřímo ohřívaný zásobník TV IVAR.EURO-WW, 1000 litrů, s 1 trubkovým výměníkem tepla o výkonu 88 kW, příslušenství - snímatelná měkká tepelná izolace 100 mm zásobníku TV, - průměr zásobníku včetně izolace 990 mm, výška 2205 mm, klopná výška 2200 mm, - zásobník TV bude dopraven na místo bez izolace, izolace bude nasazena až v místě instalace, - hmotnost prázdného zásobníku 245 kg</t>
  </si>
  <si>
    <t>777-002</t>
  </si>
  <si>
    <t>Rozdělovač a sběrač – DN 150, L = 1 800 mm, vč. izolace (minerální vlna + Al fólie - tl. 50 mm) a pomocné OK pro uchycení rozdělovače a sběrače, hrdla (8 ks) udělat závitová 2x 2-1/2", 5x 6/4“ (1 zaslepit), 1x 1/2“ - viz schéma</t>
  </si>
  <si>
    <t>777-003</t>
  </si>
  <si>
    <t>Čerpadlo P1, pavilón B,, Magna 32-60, Grundfos, elektronicky regulované otáčky,, průtok Q = ??? m3/h, p = ??? kPa, P = 85 W, 230 V</t>
  </si>
  <si>
    <t>777-004</t>
  </si>
  <si>
    <t>Čerpadlo P2, pavilón jídelny,, Magna 32-60, Grundfos, elektronicky regulované otáčky,, průtok Q = ??? m3/h, p = ??? kPa, P = 85 W, 230 V</t>
  </si>
  <si>
    <t>777-005</t>
  </si>
  <si>
    <t>Čerpadlo P3, pavilón A,, Magna 32-60, Grundfos, elektronicky regulované otáčky,, průtok Q = ??? m3/h, p = ??? kPa, P = 85 W, 230 V</t>
  </si>
  <si>
    <t>777-006</t>
  </si>
  <si>
    <t>Čerpadlo P4, pavilón C,, Magna 32-60, Grundfos, elektronicky regulované otáčky,, průtok Q = ??? m3/h, p = ??? kPa, P = 85 W, 230 V</t>
  </si>
  <si>
    <t>777-007</t>
  </si>
  <si>
    <t>Čerpadlo P5, ohřev TV,, Magna 40-120 F, Grundfos, elektronicky regulované otáčky,, průtok Q = 11,4 m3/h, p = 30 kPa, P = 450 W, 230 V</t>
  </si>
  <si>
    <t>50</t>
  </si>
  <si>
    <t>777-008</t>
  </si>
  <si>
    <t>3-cestný směšovací ventil závitový DN25, Kv = 6,3, se servopohonem 230 V, dodávka MaR, - profese ÚT zajistí pouze montáž</t>
  </si>
  <si>
    <t>52</t>
  </si>
  <si>
    <t>777-009</t>
  </si>
  <si>
    <t>Vypouštěcí kohout závitový R608 1/2“, Giacomini</t>
  </si>
  <si>
    <t>54</t>
  </si>
  <si>
    <t>777-010</t>
  </si>
  <si>
    <t>Automatický odvzdušňovací ventil závitový R99 3/8“, Giacomini</t>
  </si>
  <si>
    <t>56</t>
  </si>
  <si>
    <t>777-011</t>
  </si>
  <si>
    <t>Kulový kohout závitový R250D 2-1/2“, Giacomini</t>
  </si>
  <si>
    <t>58</t>
  </si>
  <si>
    <t>777-012</t>
  </si>
  <si>
    <t>Kulový kohout závitový R250D 6/4“, Giacomini</t>
  </si>
  <si>
    <t>60</t>
  </si>
  <si>
    <t>777-013</t>
  </si>
  <si>
    <t>Manometr D 100, 0-600 kPa, včetně jímky, konden. smyčky a manometr. ventilu</t>
  </si>
  <si>
    <t>62</t>
  </si>
  <si>
    <t>777-014</t>
  </si>
  <si>
    <t>Teploměr, L = 60 mm, D 100 mm, 0-120 oC, včetně teploměrné jímky M20x1,5 a návarku</t>
  </si>
  <si>
    <t>777-015</t>
  </si>
  <si>
    <t>Zpětný ventil Eura 2-1/2", Ivar CS</t>
  </si>
  <si>
    <t>66</t>
  </si>
  <si>
    <t>777-016</t>
  </si>
  <si>
    <t>Zpětný ventil Eura 6/4", Ivar CS</t>
  </si>
  <si>
    <t>68</t>
  </si>
  <si>
    <t>777-017</t>
  </si>
  <si>
    <t>Filtr závitový FIV 2-1/2", Ivar CS</t>
  </si>
  <si>
    <t>70</t>
  </si>
  <si>
    <t>777-018</t>
  </si>
  <si>
    <t>Filtr závitový FIV 6/4", Ivar CS</t>
  </si>
  <si>
    <t>72</t>
  </si>
  <si>
    <t>777-019</t>
  </si>
  <si>
    <t>Vyvažovací ventil STAD, DN 40, Kvs = 19,20, TA Hydronics</t>
  </si>
  <si>
    <t>74</t>
  </si>
  <si>
    <t>777-020</t>
  </si>
  <si>
    <t>Vyvažovací ventil STAD, DN 25, Kvs = 8,70, TA Hydronics</t>
  </si>
  <si>
    <t>76</t>
  </si>
  <si>
    <t>N.V.PM.STP</t>
  </si>
  <si>
    <t>Potrubní díly + ostatní materiál</t>
  </si>
  <si>
    <t>111-001</t>
  </si>
  <si>
    <t>Potrubí DN 65, ocelové hladké, ČSN 42 57 15, materiál tř. 11</t>
  </si>
  <si>
    <t>78</t>
  </si>
  <si>
    <t>111-002</t>
  </si>
  <si>
    <t>Potrubí DN 50, ocelové hladké, ČSN 42 57 15, materiál tř. 11</t>
  </si>
  <si>
    <t>80</t>
  </si>
  <si>
    <t>111-003</t>
  </si>
  <si>
    <t>Potrubí DN 40, ocelové hladké, ČSN 42 57 15, materiál tř. 11</t>
  </si>
  <si>
    <t>82</t>
  </si>
  <si>
    <t>111-004</t>
  </si>
  <si>
    <t>Potrubí DN 32, ocelové hladké, ČSN 42 57 15, materiál tř. 11</t>
  </si>
  <si>
    <t>84</t>
  </si>
  <si>
    <t>111-005</t>
  </si>
  <si>
    <t>Potrubí DN 25, ocelové hladké, ČSN 42 57 15, materiál tř. 11</t>
  </si>
  <si>
    <t>86</t>
  </si>
  <si>
    <t>111-006</t>
  </si>
  <si>
    <t>Tepelná izolace na potrubí DN 65, tl. izolace 30 mm - minerální vlna + Al polep</t>
  </si>
  <si>
    <t>88</t>
  </si>
  <si>
    <t>111-007</t>
  </si>
  <si>
    <t>Tepelná izolace na potrubí DN 50, tl. izolace 30 mm - minerální vlna + Al polep</t>
  </si>
  <si>
    <t>90</t>
  </si>
  <si>
    <t>111-008</t>
  </si>
  <si>
    <t>Tepelná izolace na potrubí DN 40, tl. izolace 30 mm - minerální vlna + Al polep</t>
  </si>
  <si>
    <t>92</t>
  </si>
  <si>
    <t>111-009</t>
  </si>
  <si>
    <t>Tepelná izolace na potrubí DN 32, tl. izolace 25 mm - minerální vlna + Al polep</t>
  </si>
  <si>
    <t>94</t>
  </si>
  <si>
    <t>111-010</t>
  </si>
  <si>
    <t>Tepelná izolace na potrubí DN 25, tl. izolace 25 mm - minerální vlna + Al polep</t>
  </si>
  <si>
    <t>96</t>
  </si>
  <si>
    <t>111-011</t>
  </si>
  <si>
    <t>Ocelová kolena, redukce, T-kusy a další tvarovky příslušných dimenzí - přesný počet bude stanoven při montáži, odborný odhad tvarovek cca 40% z rovných dílů</t>
  </si>
  <si>
    <t>98</t>
  </si>
  <si>
    <t>111-012</t>
  </si>
  <si>
    <t>Pomocný ocelový materiál pro uchycení potrubí – konzole, třmeny, objímky, nastřelovací šrouby, matice, hmoždinky, ostatní spojovací materiál atd. - přesný počet bude stanoven na stavbě při montáži – cca 120 kg</t>
  </si>
  <si>
    <t>100</t>
  </si>
  <si>
    <t>111-013</t>
  </si>
  <si>
    <t>Jímka do potrubí pro snímače teploty – pouze montáž - počet bude stanoven profesí MaR</t>
  </si>
  <si>
    <t>102</t>
  </si>
  <si>
    <t>111-014</t>
  </si>
  <si>
    <t>104</t>
  </si>
  <si>
    <t>D.1.4.a - Zařízení zdravotechniky</t>
  </si>
  <si>
    <t xml:space="preserve">    722 - Zdravotechnika - vnitřní vodovod</t>
  </si>
  <si>
    <t>722</t>
  </si>
  <si>
    <t>Zdravotechnika - vnitřní vodovod</t>
  </si>
  <si>
    <t>722130803</t>
  </si>
  <si>
    <t>Demontáž potrubí z ocelových trubek pozinkovaných  závitových přes 40 do DN 50</t>
  </si>
  <si>
    <t>273176334</t>
  </si>
  <si>
    <t>722130826</t>
  </si>
  <si>
    <t>Demontáž potrubí z ocelových trubek pozinkovaných  šroubení přes 6/4 do G 3</t>
  </si>
  <si>
    <t>1203055062</t>
  </si>
  <si>
    <t>722130R01</t>
  </si>
  <si>
    <t>Demontáž oběhového čerpadla pro zpětné osazení</t>
  </si>
  <si>
    <t>-605990001</t>
  </si>
  <si>
    <t>722174025</t>
  </si>
  <si>
    <t>Potrubí z plastových trubek z polypropylenu (PPR) svařovaných polyfuzně PN 20 (SDR 6) D 40 x 6,7</t>
  </si>
  <si>
    <t>-2057730709</t>
  </si>
  <si>
    <t>722174026</t>
  </si>
  <si>
    <t>Potrubí z plastových trubek z polypropylenu (PPR) svařovaných polyfuzně PN 20 (SDR 6) D 50 x 8,4</t>
  </si>
  <si>
    <t>1570037698</t>
  </si>
  <si>
    <t>722179191</t>
  </si>
  <si>
    <t>Příplatek k ceně rozvody vody z plastů  za práce malého rozsahu na zakázce do 20 m rozvodu</t>
  </si>
  <si>
    <t>soubor</t>
  </si>
  <si>
    <t>1981432248</t>
  </si>
  <si>
    <t>722181253</t>
  </si>
  <si>
    <t>Ochrana potrubí  termoizolačními trubicemi z pěnového polyetylenu PE přilepenými v příčných a podélných spojích, tloušťky izolace přes 20 do 25 mm, vnitřního průměru izolace DN přes 45 do 63 mm</t>
  </si>
  <si>
    <t>1385453685</t>
  </si>
  <si>
    <t>722190402</t>
  </si>
  <si>
    <t>Zřízení přípojek na potrubí  vyvedení a upevnění výpustek přes 25 do DN 50</t>
  </si>
  <si>
    <t>-392093753</t>
  </si>
  <si>
    <t>722190403</t>
  </si>
  <si>
    <t>Zřízení přípojek na potrubí  vyvedení a upevnění výpustek přes 50 do DN 100</t>
  </si>
  <si>
    <t>281822407</t>
  </si>
  <si>
    <t>722230115</t>
  </si>
  <si>
    <t>Armatury se dvěma závity ventily přímé s odvodňovacím ventilem G 6/4</t>
  </si>
  <si>
    <t>-1005870534</t>
  </si>
  <si>
    <t>722230116</t>
  </si>
  <si>
    <t>Armatury se dvěma závity ventily přímé s odvodňovacím ventilem G 2</t>
  </si>
  <si>
    <t>907098368</t>
  </si>
  <si>
    <t>722230R02</t>
  </si>
  <si>
    <t>Zpětná montáž a zapojení oběhového čerpadla na cirkulaci</t>
  </si>
  <si>
    <t>-1483314375</t>
  </si>
  <si>
    <t>722230R03</t>
  </si>
  <si>
    <t>Doplňkový materiál pro kotvení nového vodovodního potrubí - konzoly, objímky</t>
  </si>
  <si>
    <t>1411445807</t>
  </si>
  <si>
    <t>722290226</t>
  </si>
  <si>
    <t>Zkoušky, proplach a desinfekce vodovodního potrubí  zkoušky těsnosti vodovodního potrubí závitového do DN 50</t>
  </si>
  <si>
    <t>-432828456</t>
  </si>
  <si>
    <t>722290234</t>
  </si>
  <si>
    <t>Zkoušky, proplach a desinfekce vodovodního potrubí  proplach a desinfekce vodovodního potrubí do DN 80</t>
  </si>
  <si>
    <t>-1553630835</t>
  </si>
  <si>
    <t>722290821</t>
  </si>
  <si>
    <t>Vnitrostaveništní přemístění vybouraných (demontovaných) hmot  vnitřní vodovod vodorovně do 100 m v objektech výšky do 6 m</t>
  </si>
  <si>
    <t>1723371486</t>
  </si>
  <si>
    <t>998722101</t>
  </si>
  <si>
    <t>Přesun hmot pro vnitřní vodovod  stanovený z hmotnosti přesunovaného materiálu vodorovná dopravní vzdálenost do 50 m v objektech výšky do 6 m</t>
  </si>
  <si>
    <t>350348455</t>
  </si>
  <si>
    <t>998722181</t>
  </si>
  <si>
    <t>Přesun hmot pro vnitřní vodovod  stanovený z hmotnosti přesunovaného materiálu Příplatek k ceně za přesun prováděný bez použití mechanizace pro jakoukoliv výšku objektu</t>
  </si>
  <si>
    <t>1036129854</t>
  </si>
  <si>
    <t>250 16 911</t>
  </si>
  <si>
    <t>INTECON spol. s r.o., Ústí nad Labem</t>
  </si>
  <si>
    <t>HSV - HSV</t>
  </si>
  <si>
    <t xml:space="preserve">    101 - VRN</t>
  </si>
  <si>
    <t>101</t>
  </si>
  <si>
    <t xml:space="preserve">Zařízení staveniště - provozní a sociální vybavení pracoviště, ostatní zařízení staveniště (např. osvětlení ZS, náklady na provoz a údržbu ZS, na měření a spotřebu médií, informační tabule, apd.) </t>
  </si>
  <si>
    <t>-1195844030</t>
  </si>
  <si>
    <t>Provozní vlivy - stavební práce probíhající za chodu</t>
  </si>
  <si>
    <t>1456981172</t>
  </si>
  <si>
    <t>103</t>
  </si>
  <si>
    <t>Náklady na bezpečnost práce a technických zařízení, školení pracovníků, značení v souladu se zásadami BOZP ( šrafování, tabulky s nápisy a s označením materiálů a prostředí, únikové cesty, požární dokumentace  apd.)</t>
  </si>
  <si>
    <t>-9446337</t>
  </si>
  <si>
    <t xml:space="preserve">Podrobná fotodokumentace zhotovitele pro objednatele. Fotodokumentace bude pořízená před započetím stavby, v průběhu stavby (členěná podle SO a PS a etap výstavby - po dohodě s objednatelem) a po dokončení stavby. V tištěné – svázané formě a na CD. </t>
  </si>
  <si>
    <t>1576392628</t>
  </si>
  <si>
    <t>105</t>
  </si>
  <si>
    <t>Komplexní zkoušky dle příslušných ČSN,odladění systémů, uvedení do provozu</t>
  </si>
  <si>
    <t>-1512154907</t>
  </si>
  <si>
    <t>106</t>
  </si>
  <si>
    <t>Zajištění návodů pro obsluhu a údržbu jednotlivých zařízení i stavby jako celku v českém jazyce, zaškolení obsluh apd., v souladu s SOD a pokyny objednatele, které nejsou uvedené v jiných částech výkazu výměr</t>
  </si>
  <si>
    <t>1912499040</t>
  </si>
  <si>
    <t>107</t>
  </si>
  <si>
    <t>V souladu s SOD vypracování  Dokumentace skutečného provedení a to 6x v listinné  podobě + 1x na CD nebo DVD nosiči v digitální needitovatelné formě (soubory ve formátu .pdf) + 1x na CD nebo DVD nosiči v digitální editovatelné formě</t>
  </si>
  <si>
    <t>-1648157685</t>
  </si>
  <si>
    <t>108</t>
  </si>
  <si>
    <t>Kompletační přirážka vyššího dodavatele</t>
  </si>
  <si>
    <t>525459939</t>
  </si>
  <si>
    <t>109</t>
  </si>
  <si>
    <t>Výchozí revize vyhrazeného technického zařízení (tlakové zařízení, elektro včetně kompletní dokumentace)</t>
  </si>
  <si>
    <t>162484432</t>
  </si>
  <si>
    <t>110</t>
  </si>
  <si>
    <t>Předání díla</t>
  </si>
  <si>
    <t>-466992052</t>
  </si>
  <si>
    <t>111</t>
  </si>
  <si>
    <t>Autorský dozor projektanta po dobu výstavby</t>
  </si>
  <si>
    <t>-31537455</t>
  </si>
  <si>
    <t>112</t>
  </si>
  <si>
    <t xml:space="preserve">Ověření celku (modul G) podle přílohy III bod 10 směrnice Evropského parlamentu a Rady 2014/68/EU provedené zákonem Č. 90/2016 Sb. a NV Č. 219/2016 Sb.           </t>
  </si>
  <si>
    <t>1704925647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</si>
</sst>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abSelected="1" workbookViewId="0">
      <selection activeCell="AC19" sqref="AC1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69" t="s">
        <v>14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0"/>
      <c r="AQ5" s="20"/>
      <c r="AR5" s="18"/>
      <c r="BE5" s="248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71" t="s">
        <v>17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0"/>
      <c r="AQ6" s="20"/>
      <c r="AR6" s="18"/>
      <c r="BE6" s="249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49"/>
      <c r="BS7" s="15" t="s">
        <v>6</v>
      </c>
    </row>
    <row r="8" spans="1:74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/>
      <c r="AO8" s="20"/>
      <c r="AP8" s="20"/>
      <c r="AQ8" s="20"/>
      <c r="AR8" s="18"/>
      <c r="BE8" s="249"/>
      <c r="BS8" s="15" t="s">
        <v>6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49"/>
      <c r="BS9" s="15" t="s">
        <v>6</v>
      </c>
    </row>
    <row r="10" spans="1:74" ht="12" customHeight="1">
      <c r="B10" s="19"/>
      <c r="C10" s="20"/>
      <c r="D10" s="27" t="s">
        <v>23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24</v>
      </c>
      <c r="AL10" s="20"/>
      <c r="AM10" s="20"/>
      <c r="AN10" s="25" t="s">
        <v>1</v>
      </c>
      <c r="AO10" s="20"/>
      <c r="AP10" s="20"/>
      <c r="AQ10" s="20"/>
      <c r="AR10" s="18"/>
      <c r="BE10" s="249"/>
      <c r="BS10" s="15" t="s">
        <v>6</v>
      </c>
    </row>
    <row r="11" spans="1:74" ht="18.399999999999999" customHeight="1">
      <c r="B11" s="19"/>
      <c r="C11" s="20"/>
      <c r="D11" s="20"/>
      <c r="E11" s="25" t="s">
        <v>25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49"/>
      <c r="BS11" s="15" t="s">
        <v>6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49"/>
      <c r="BS12" s="15" t="s">
        <v>6</v>
      </c>
    </row>
    <row r="13" spans="1:74" ht="12" customHeight="1">
      <c r="B13" s="19"/>
      <c r="C13" s="20"/>
      <c r="D13" s="27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24</v>
      </c>
      <c r="AL13" s="20"/>
      <c r="AM13" s="20"/>
      <c r="AN13" s="29" t="s">
        <v>28</v>
      </c>
      <c r="AO13" s="20"/>
      <c r="AP13" s="20"/>
      <c r="AQ13" s="20"/>
      <c r="AR13" s="18"/>
      <c r="BE13" s="249"/>
      <c r="BS13" s="15" t="s">
        <v>6</v>
      </c>
    </row>
    <row r="14" spans="1:74" ht="12.75">
      <c r="B14" s="19"/>
      <c r="C14" s="20"/>
      <c r="D14" s="20"/>
      <c r="E14" s="272" t="s">
        <v>28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" t="s">
        <v>26</v>
      </c>
      <c r="AL14" s="20"/>
      <c r="AM14" s="20"/>
      <c r="AN14" s="29" t="s">
        <v>28</v>
      </c>
      <c r="AO14" s="20"/>
      <c r="AP14" s="20"/>
      <c r="AQ14" s="20"/>
      <c r="AR14" s="18"/>
      <c r="BE14" s="249"/>
      <c r="BS14" s="15" t="s">
        <v>6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49"/>
      <c r="BS15" s="15" t="s">
        <v>4</v>
      </c>
    </row>
    <row r="16" spans="1:74" ht="12" customHeight="1">
      <c r="B16" s="19"/>
      <c r="C16" s="20"/>
      <c r="D16" s="27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24</v>
      </c>
      <c r="AL16" s="20"/>
      <c r="AM16" s="20"/>
      <c r="AN16" s="25" t="s">
        <v>1</v>
      </c>
      <c r="AO16" s="20"/>
      <c r="AP16" s="20"/>
      <c r="AQ16" s="20"/>
      <c r="AR16" s="18"/>
      <c r="BE16" s="249"/>
      <c r="BS16" s="15" t="s">
        <v>4</v>
      </c>
    </row>
    <row r="17" spans="2:71" ht="18.399999999999999" customHeight="1">
      <c r="B17" s="19"/>
      <c r="C17" s="20"/>
      <c r="D17" s="20"/>
      <c r="E17" s="25" t="s">
        <v>30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49"/>
      <c r="BS17" s="15" t="s">
        <v>31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49"/>
      <c r="BS18" s="15" t="s">
        <v>6</v>
      </c>
    </row>
    <row r="19" spans="2:71" ht="12" customHeight="1">
      <c r="B19" s="19"/>
      <c r="C19" s="20"/>
      <c r="D19" s="27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24</v>
      </c>
      <c r="AL19" s="20"/>
      <c r="AM19" s="20"/>
      <c r="AN19" s="25" t="s">
        <v>1</v>
      </c>
      <c r="AO19" s="20"/>
      <c r="AP19" s="20"/>
      <c r="AQ19" s="20"/>
      <c r="AR19" s="18"/>
      <c r="BE19" s="249"/>
      <c r="BS19" s="15" t="s">
        <v>6</v>
      </c>
    </row>
    <row r="20" spans="2:71" ht="18.399999999999999" customHeight="1">
      <c r="B20" s="19"/>
      <c r="C20" s="20"/>
      <c r="D20" s="20"/>
      <c r="E20" s="25" t="s">
        <v>30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49"/>
      <c r="BS20" s="15" t="s">
        <v>4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49"/>
    </row>
    <row r="22" spans="2:71" ht="12" customHeight="1">
      <c r="B22" s="19"/>
      <c r="C22" s="20"/>
      <c r="D22" s="27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49"/>
    </row>
    <row r="23" spans="2:71" ht="16.5" customHeight="1">
      <c r="B23" s="19"/>
      <c r="C23" s="20"/>
      <c r="D23" s="20"/>
      <c r="E23" s="274" t="s">
        <v>1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0"/>
      <c r="AP23" s="20"/>
      <c r="AQ23" s="20"/>
      <c r="AR23" s="18"/>
      <c r="BE23" s="249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49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49"/>
    </row>
    <row r="26" spans="2:71" s="1" customFormat="1" ht="25.9" customHeight="1">
      <c r="B26" s="32"/>
      <c r="C26" s="33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1">
        <f>ROUND(AG94,2)</f>
        <v>0</v>
      </c>
      <c r="AL26" s="252"/>
      <c r="AM26" s="252"/>
      <c r="AN26" s="252"/>
      <c r="AO26" s="252"/>
      <c r="AP26" s="33"/>
      <c r="AQ26" s="33"/>
      <c r="AR26" s="36"/>
      <c r="BE26" s="249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9"/>
    </row>
    <row r="28" spans="2:71" s="1" customFormat="1" ht="12.7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75" t="s">
        <v>35</v>
      </c>
      <c r="M28" s="275"/>
      <c r="N28" s="275"/>
      <c r="O28" s="275"/>
      <c r="P28" s="275"/>
      <c r="Q28" s="33"/>
      <c r="R28" s="33"/>
      <c r="S28" s="33"/>
      <c r="T28" s="33"/>
      <c r="U28" s="33"/>
      <c r="V28" s="33"/>
      <c r="W28" s="275" t="s">
        <v>36</v>
      </c>
      <c r="X28" s="275"/>
      <c r="Y28" s="275"/>
      <c r="Z28" s="275"/>
      <c r="AA28" s="275"/>
      <c r="AB28" s="275"/>
      <c r="AC28" s="275"/>
      <c r="AD28" s="275"/>
      <c r="AE28" s="275"/>
      <c r="AF28" s="33"/>
      <c r="AG28" s="33"/>
      <c r="AH28" s="33"/>
      <c r="AI28" s="33"/>
      <c r="AJ28" s="33"/>
      <c r="AK28" s="275" t="s">
        <v>37</v>
      </c>
      <c r="AL28" s="275"/>
      <c r="AM28" s="275"/>
      <c r="AN28" s="275"/>
      <c r="AO28" s="275"/>
      <c r="AP28" s="33"/>
      <c r="AQ28" s="33"/>
      <c r="AR28" s="36"/>
      <c r="BE28" s="249"/>
    </row>
    <row r="29" spans="2:71" s="2" customFormat="1" ht="14.45" customHeight="1">
      <c r="B29" s="37"/>
      <c r="C29" s="38"/>
      <c r="D29" s="27" t="s">
        <v>38</v>
      </c>
      <c r="E29" s="38"/>
      <c r="F29" s="27" t="s">
        <v>39</v>
      </c>
      <c r="G29" s="38"/>
      <c r="H29" s="38"/>
      <c r="I29" s="38"/>
      <c r="J29" s="38"/>
      <c r="K29" s="38"/>
      <c r="L29" s="276">
        <v>0.21</v>
      </c>
      <c r="M29" s="247"/>
      <c r="N29" s="247"/>
      <c r="O29" s="247"/>
      <c r="P29" s="247"/>
      <c r="Q29" s="38"/>
      <c r="R29" s="38"/>
      <c r="S29" s="38"/>
      <c r="T29" s="38"/>
      <c r="U29" s="38"/>
      <c r="V29" s="38"/>
      <c r="W29" s="246">
        <f>ROUND(AZ94, 2)</f>
        <v>0</v>
      </c>
      <c r="X29" s="247"/>
      <c r="Y29" s="247"/>
      <c r="Z29" s="247"/>
      <c r="AA29" s="247"/>
      <c r="AB29" s="247"/>
      <c r="AC29" s="247"/>
      <c r="AD29" s="247"/>
      <c r="AE29" s="247"/>
      <c r="AF29" s="38"/>
      <c r="AG29" s="38"/>
      <c r="AH29" s="38"/>
      <c r="AI29" s="38"/>
      <c r="AJ29" s="38"/>
      <c r="AK29" s="246">
        <f>ROUND(AV94, 2)</f>
        <v>0</v>
      </c>
      <c r="AL29" s="247"/>
      <c r="AM29" s="247"/>
      <c r="AN29" s="247"/>
      <c r="AO29" s="247"/>
      <c r="AP29" s="38"/>
      <c r="AQ29" s="38"/>
      <c r="AR29" s="39"/>
      <c r="BE29" s="250"/>
    </row>
    <row r="30" spans="2:71" s="2" customFormat="1" ht="14.45" customHeight="1">
      <c r="B30" s="37"/>
      <c r="C30" s="38"/>
      <c r="D30" s="38"/>
      <c r="E30" s="38"/>
      <c r="F30" s="27" t="s">
        <v>40</v>
      </c>
      <c r="G30" s="38"/>
      <c r="H30" s="38"/>
      <c r="I30" s="38"/>
      <c r="J30" s="38"/>
      <c r="K30" s="38"/>
      <c r="L30" s="276">
        <v>0.15</v>
      </c>
      <c r="M30" s="247"/>
      <c r="N30" s="247"/>
      <c r="O30" s="247"/>
      <c r="P30" s="247"/>
      <c r="Q30" s="38"/>
      <c r="R30" s="38"/>
      <c r="S30" s="38"/>
      <c r="T30" s="38"/>
      <c r="U30" s="38"/>
      <c r="V30" s="38"/>
      <c r="W30" s="246">
        <f>ROUND(BA94, 2)</f>
        <v>0</v>
      </c>
      <c r="X30" s="247"/>
      <c r="Y30" s="247"/>
      <c r="Z30" s="247"/>
      <c r="AA30" s="247"/>
      <c r="AB30" s="247"/>
      <c r="AC30" s="247"/>
      <c r="AD30" s="247"/>
      <c r="AE30" s="247"/>
      <c r="AF30" s="38"/>
      <c r="AG30" s="38"/>
      <c r="AH30" s="38"/>
      <c r="AI30" s="38"/>
      <c r="AJ30" s="38"/>
      <c r="AK30" s="246">
        <f>ROUND(AW94, 2)</f>
        <v>0</v>
      </c>
      <c r="AL30" s="247"/>
      <c r="AM30" s="247"/>
      <c r="AN30" s="247"/>
      <c r="AO30" s="247"/>
      <c r="AP30" s="38"/>
      <c r="AQ30" s="38"/>
      <c r="AR30" s="39"/>
      <c r="BE30" s="250"/>
    </row>
    <row r="31" spans="2:71" s="2" customFormat="1" ht="14.45" hidden="1" customHeight="1">
      <c r="B31" s="37"/>
      <c r="C31" s="38"/>
      <c r="D31" s="38"/>
      <c r="E31" s="38"/>
      <c r="F31" s="27" t="s">
        <v>41</v>
      </c>
      <c r="G31" s="38"/>
      <c r="H31" s="38"/>
      <c r="I31" s="38"/>
      <c r="J31" s="38"/>
      <c r="K31" s="38"/>
      <c r="L31" s="276">
        <v>0.21</v>
      </c>
      <c r="M31" s="247"/>
      <c r="N31" s="247"/>
      <c r="O31" s="247"/>
      <c r="P31" s="247"/>
      <c r="Q31" s="38"/>
      <c r="R31" s="38"/>
      <c r="S31" s="38"/>
      <c r="T31" s="38"/>
      <c r="U31" s="38"/>
      <c r="V31" s="38"/>
      <c r="W31" s="246">
        <f>ROUND(BB94, 2)</f>
        <v>0</v>
      </c>
      <c r="X31" s="247"/>
      <c r="Y31" s="247"/>
      <c r="Z31" s="247"/>
      <c r="AA31" s="247"/>
      <c r="AB31" s="247"/>
      <c r="AC31" s="247"/>
      <c r="AD31" s="247"/>
      <c r="AE31" s="247"/>
      <c r="AF31" s="38"/>
      <c r="AG31" s="38"/>
      <c r="AH31" s="38"/>
      <c r="AI31" s="38"/>
      <c r="AJ31" s="38"/>
      <c r="AK31" s="246">
        <v>0</v>
      </c>
      <c r="AL31" s="247"/>
      <c r="AM31" s="247"/>
      <c r="AN31" s="247"/>
      <c r="AO31" s="247"/>
      <c r="AP31" s="38"/>
      <c r="AQ31" s="38"/>
      <c r="AR31" s="39"/>
      <c r="BE31" s="250"/>
    </row>
    <row r="32" spans="2:71" s="2" customFormat="1" ht="14.45" hidden="1" customHeight="1">
      <c r="B32" s="37"/>
      <c r="C32" s="38"/>
      <c r="D32" s="38"/>
      <c r="E32" s="38"/>
      <c r="F32" s="27" t="s">
        <v>42</v>
      </c>
      <c r="G32" s="38"/>
      <c r="H32" s="38"/>
      <c r="I32" s="38"/>
      <c r="J32" s="38"/>
      <c r="K32" s="38"/>
      <c r="L32" s="276">
        <v>0.15</v>
      </c>
      <c r="M32" s="247"/>
      <c r="N32" s="247"/>
      <c r="O32" s="247"/>
      <c r="P32" s="247"/>
      <c r="Q32" s="38"/>
      <c r="R32" s="38"/>
      <c r="S32" s="38"/>
      <c r="T32" s="38"/>
      <c r="U32" s="38"/>
      <c r="V32" s="38"/>
      <c r="W32" s="246">
        <f>ROUND(BC94, 2)</f>
        <v>0</v>
      </c>
      <c r="X32" s="247"/>
      <c r="Y32" s="247"/>
      <c r="Z32" s="247"/>
      <c r="AA32" s="247"/>
      <c r="AB32" s="247"/>
      <c r="AC32" s="247"/>
      <c r="AD32" s="247"/>
      <c r="AE32" s="247"/>
      <c r="AF32" s="38"/>
      <c r="AG32" s="38"/>
      <c r="AH32" s="38"/>
      <c r="AI32" s="38"/>
      <c r="AJ32" s="38"/>
      <c r="AK32" s="246">
        <v>0</v>
      </c>
      <c r="AL32" s="247"/>
      <c r="AM32" s="247"/>
      <c r="AN32" s="247"/>
      <c r="AO32" s="247"/>
      <c r="AP32" s="38"/>
      <c r="AQ32" s="38"/>
      <c r="AR32" s="39"/>
      <c r="BE32" s="250"/>
    </row>
    <row r="33" spans="2:57" s="2" customFormat="1" ht="14.45" hidden="1" customHeight="1">
      <c r="B33" s="37"/>
      <c r="C33" s="38"/>
      <c r="D33" s="38"/>
      <c r="E33" s="38"/>
      <c r="F33" s="27" t="s">
        <v>43</v>
      </c>
      <c r="G33" s="38"/>
      <c r="H33" s="38"/>
      <c r="I33" s="38"/>
      <c r="J33" s="38"/>
      <c r="K33" s="38"/>
      <c r="L33" s="276">
        <v>0</v>
      </c>
      <c r="M33" s="247"/>
      <c r="N33" s="247"/>
      <c r="O33" s="247"/>
      <c r="P33" s="247"/>
      <c r="Q33" s="38"/>
      <c r="R33" s="38"/>
      <c r="S33" s="38"/>
      <c r="T33" s="38"/>
      <c r="U33" s="38"/>
      <c r="V33" s="38"/>
      <c r="W33" s="246">
        <f>ROUND(BD94, 2)</f>
        <v>0</v>
      </c>
      <c r="X33" s="247"/>
      <c r="Y33" s="247"/>
      <c r="Z33" s="247"/>
      <c r="AA33" s="247"/>
      <c r="AB33" s="247"/>
      <c r="AC33" s="247"/>
      <c r="AD33" s="247"/>
      <c r="AE33" s="247"/>
      <c r="AF33" s="38"/>
      <c r="AG33" s="38"/>
      <c r="AH33" s="38"/>
      <c r="AI33" s="38"/>
      <c r="AJ33" s="38"/>
      <c r="AK33" s="246">
        <v>0</v>
      </c>
      <c r="AL33" s="247"/>
      <c r="AM33" s="247"/>
      <c r="AN33" s="247"/>
      <c r="AO33" s="247"/>
      <c r="AP33" s="38"/>
      <c r="AQ33" s="38"/>
      <c r="AR33" s="39"/>
      <c r="BE33" s="250"/>
    </row>
    <row r="34" spans="2:57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9"/>
    </row>
    <row r="35" spans="2:57" s="1" customFormat="1" ht="25.9" customHeight="1">
      <c r="B35" s="32"/>
      <c r="C35" s="40"/>
      <c r="D35" s="41" t="s">
        <v>44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45</v>
      </c>
      <c r="U35" s="42"/>
      <c r="V35" s="42"/>
      <c r="W35" s="42"/>
      <c r="X35" s="253" t="s">
        <v>46</v>
      </c>
      <c r="Y35" s="254"/>
      <c r="Z35" s="254"/>
      <c r="AA35" s="254"/>
      <c r="AB35" s="254"/>
      <c r="AC35" s="42"/>
      <c r="AD35" s="42"/>
      <c r="AE35" s="42"/>
      <c r="AF35" s="42"/>
      <c r="AG35" s="42"/>
      <c r="AH35" s="42"/>
      <c r="AI35" s="42"/>
      <c r="AJ35" s="42"/>
      <c r="AK35" s="255">
        <f>SUM(AK26:AK33)</f>
        <v>0</v>
      </c>
      <c r="AL35" s="254"/>
      <c r="AM35" s="254"/>
      <c r="AN35" s="254"/>
      <c r="AO35" s="256"/>
      <c r="AP35" s="40"/>
      <c r="AQ35" s="40"/>
      <c r="AR35" s="36"/>
    </row>
    <row r="36" spans="2:57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57" s="1" customFormat="1" ht="14.45" customHeight="1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</row>
    <row r="38" spans="2:57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2:57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2:57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2:57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2:57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2:57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2:57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2:57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2:57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2:57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2:57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2:44" s="1" customFormat="1" ht="14.45" customHeight="1">
      <c r="B49" s="32"/>
      <c r="C49" s="33"/>
      <c r="D49" s="44" t="s">
        <v>47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48</v>
      </c>
      <c r="AI49" s="45"/>
      <c r="AJ49" s="45"/>
      <c r="AK49" s="45"/>
      <c r="AL49" s="45"/>
      <c r="AM49" s="45"/>
      <c r="AN49" s="45"/>
      <c r="AO49" s="45"/>
      <c r="AP49" s="33"/>
      <c r="AQ49" s="33"/>
      <c r="AR49" s="36"/>
    </row>
    <row r="50" spans="2:44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2:44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2:44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2:44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2:44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2:44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2:44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2:44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2:44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2:44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2:44" s="1" customFormat="1" ht="12.75">
      <c r="B60" s="32"/>
      <c r="C60" s="33"/>
      <c r="D60" s="46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6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6" t="s">
        <v>49</v>
      </c>
      <c r="AI60" s="35"/>
      <c r="AJ60" s="35"/>
      <c r="AK60" s="35"/>
      <c r="AL60" s="35"/>
      <c r="AM60" s="46" t="s">
        <v>50</v>
      </c>
      <c r="AN60" s="35"/>
      <c r="AO60" s="35"/>
      <c r="AP60" s="33"/>
      <c r="AQ60" s="33"/>
      <c r="AR60" s="36"/>
    </row>
    <row r="61" spans="2:44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2:44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2:44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2:44" s="1" customFormat="1" ht="12.75">
      <c r="B64" s="32"/>
      <c r="C64" s="33"/>
      <c r="D64" s="44" t="s">
        <v>51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52</v>
      </c>
      <c r="AI64" s="45"/>
      <c r="AJ64" s="45"/>
      <c r="AK64" s="45"/>
      <c r="AL64" s="45"/>
      <c r="AM64" s="45"/>
      <c r="AN64" s="45"/>
      <c r="AO64" s="45"/>
      <c r="AP64" s="33"/>
      <c r="AQ64" s="33"/>
      <c r="AR64" s="36"/>
    </row>
    <row r="65" spans="2:44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2:44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2:44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2:44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2:44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2:44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2:44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2:44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2:44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2:44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2:44" s="1" customFormat="1" ht="12.75">
      <c r="B75" s="32"/>
      <c r="C75" s="33"/>
      <c r="D75" s="46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6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6" t="s">
        <v>49</v>
      </c>
      <c r="AI75" s="35"/>
      <c r="AJ75" s="35"/>
      <c r="AK75" s="35"/>
      <c r="AL75" s="35"/>
      <c r="AM75" s="46" t="s">
        <v>50</v>
      </c>
      <c r="AN75" s="35"/>
      <c r="AO75" s="35"/>
      <c r="AP75" s="33"/>
      <c r="AQ75" s="33"/>
      <c r="AR75" s="36"/>
    </row>
    <row r="76" spans="2:44" s="1" customFormat="1" ht="11.25"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6"/>
    </row>
    <row r="81" spans="1:91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6"/>
    </row>
    <row r="82" spans="1:91" s="1" customFormat="1" ht="24.95" customHeight="1">
      <c r="B82" s="32"/>
      <c r="C82" s="21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</row>
    <row r="83" spans="1:91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</row>
    <row r="84" spans="1:91" s="3" customFormat="1" ht="12" customHeight="1">
      <c r="B84" s="51"/>
      <c r="C84" s="27" t="s">
        <v>13</v>
      </c>
      <c r="D84" s="52"/>
      <c r="E84" s="52"/>
      <c r="F84" s="52"/>
      <c r="G84" s="52"/>
      <c r="H84" s="52"/>
      <c r="I84" s="52"/>
      <c r="J84" s="52"/>
      <c r="K84" s="52"/>
      <c r="L84" s="52" t="str">
        <f>K5</f>
        <v>99237/300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3"/>
    </row>
    <row r="85" spans="1:91" s="4" customFormat="1" ht="36.950000000000003" customHeight="1">
      <c r="B85" s="54"/>
      <c r="C85" s="55" t="s">
        <v>16</v>
      </c>
      <c r="D85" s="56"/>
      <c r="E85" s="56"/>
      <c r="F85" s="56"/>
      <c r="G85" s="56"/>
      <c r="H85" s="56"/>
      <c r="I85" s="56"/>
      <c r="J85" s="56"/>
      <c r="K85" s="56"/>
      <c r="L85" s="266" t="str">
        <f>K6</f>
        <v>Rekonstrukce kotelny a topného systému Domov důchodců, Velké Březno</v>
      </c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56"/>
      <c r="AQ85" s="56"/>
      <c r="AR85" s="57"/>
    </row>
    <row r="86" spans="1:91" s="1" customFormat="1" ht="6.9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</row>
    <row r="87" spans="1:91" s="1" customFormat="1" ht="12" customHeight="1">
      <c r="B87" s="32"/>
      <c r="C87" s="27" t="s">
        <v>20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 xml:space="preserve"> Domov důchodců, Velké Březno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7" t="s">
        <v>22</v>
      </c>
      <c r="AJ87" s="33"/>
      <c r="AK87" s="33"/>
      <c r="AL87" s="33"/>
      <c r="AM87" s="268" t="str">
        <f>IF(AN8= "","",AN8)</f>
        <v/>
      </c>
      <c r="AN87" s="268"/>
      <c r="AO87" s="33"/>
      <c r="AP87" s="33"/>
      <c r="AQ87" s="33"/>
      <c r="AR87" s="36"/>
    </row>
    <row r="88" spans="1:91" s="1" customFormat="1" ht="6.9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</row>
    <row r="89" spans="1:91" s="1" customFormat="1" ht="15.2" customHeight="1">
      <c r="B89" s="32"/>
      <c r="C89" s="27" t="s">
        <v>23</v>
      </c>
      <c r="D89" s="33"/>
      <c r="E89" s="33"/>
      <c r="F89" s="33"/>
      <c r="G89" s="33"/>
      <c r="H89" s="33"/>
      <c r="I89" s="33"/>
      <c r="J89" s="33"/>
      <c r="K89" s="33"/>
      <c r="L89" s="52" t="str">
        <f>IF(E11= "","",E11)</f>
        <v>Statutární město Ústí nad Labem, Magistrát města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7" t="s">
        <v>29</v>
      </c>
      <c r="AJ89" s="33"/>
      <c r="AK89" s="33"/>
      <c r="AL89" s="33"/>
      <c r="AM89" s="264" t="str">
        <f>IF(E17="","",E17)</f>
        <v>Intecon spol. s.r.o.</v>
      </c>
      <c r="AN89" s="265"/>
      <c r="AO89" s="265"/>
      <c r="AP89" s="265"/>
      <c r="AQ89" s="33"/>
      <c r="AR89" s="36"/>
      <c r="AS89" s="258" t="s">
        <v>54</v>
      </c>
      <c r="AT89" s="259"/>
      <c r="AU89" s="60"/>
      <c r="AV89" s="60"/>
      <c r="AW89" s="60"/>
      <c r="AX89" s="60"/>
      <c r="AY89" s="60"/>
      <c r="AZ89" s="60"/>
      <c r="BA89" s="60"/>
      <c r="BB89" s="60"/>
      <c r="BC89" s="60"/>
      <c r="BD89" s="61"/>
    </row>
    <row r="90" spans="1:91" s="1" customFormat="1" ht="15.2" customHeight="1">
      <c r="B90" s="32"/>
      <c r="C90" s="27" t="s">
        <v>27</v>
      </c>
      <c r="D90" s="33"/>
      <c r="E90" s="33"/>
      <c r="F90" s="33"/>
      <c r="G90" s="33"/>
      <c r="H90" s="33"/>
      <c r="I90" s="33"/>
      <c r="J90" s="33"/>
      <c r="K90" s="33"/>
      <c r="L90" s="52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7" t="s">
        <v>32</v>
      </c>
      <c r="AJ90" s="33"/>
      <c r="AK90" s="33"/>
      <c r="AL90" s="33"/>
      <c r="AM90" s="264" t="str">
        <f>IF(E20="","",E20)</f>
        <v>Intecon spol. s.r.o.</v>
      </c>
      <c r="AN90" s="265"/>
      <c r="AO90" s="265"/>
      <c r="AP90" s="265"/>
      <c r="AQ90" s="33"/>
      <c r="AR90" s="36"/>
      <c r="AS90" s="260"/>
      <c r="AT90" s="261"/>
      <c r="AU90" s="62"/>
      <c r="AV90" s="62"/>
      <c r="AW90" s="62"/>
      <c r="AX90" s="62"/>
      <c r="AY90" s="62"/>
      <c r="AZ90" s="62"/>
      <c r="BA90" s="62"/>
      <c r="BB90" s="62"/>
      <c r="BC90" s="62"/>
      <c r="BD90" s="63"/>
    </row>
    <row r="91" spans="1:91" s="1" customFormat="1" ht="10.9" customHeight="1"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62"/>
      <c r="AT91" s="263"/>
      <c r="AU91" s="64"/>
      <c r="AV91" s="64"/>
      <c r="AW91" s="64"/>
      <c r="AX91" s="64"/>
      <c r="AY91" s="64"/>
      <c r="AZ91" s="64"/>
      <c r="BA91" s="64"/>
      <c r="BB91" s="64"/>
      <c r="BC91" s="64"/>
      <c r="BD91" s="65"/>
    </row>
    <row r="92" spans="1:91" s="1" customFormat="1" ht="29.25" customHeight="1">
      <c r="B92" s="32"/>
      <c r="C92" s="279" t="s">
        <v>55</v>
      </c>
      <c r="D92" s="280"/>
      <c r="E92" s="280"/>
      <c r="F92" s="280"/>
      <c r="G92" s="280"/>
      <c r="H92" s="66"/>
      <c r="I92" s="281" t="s">
        <v>56</v>
      </c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  <c r="AF92" s="280"/>
      <c r="AG92" s="284" t="s">
        <v>57</v>
      </c>
      <c r="AH92" s="280"/>
      <c r="AI92" s="280"/>
      <c r="AJ92" s="280"/>
      <c r="AK92" s="280"/>
      <c r="AL92" s="280"/>
      <c r="AM92" s="280"/>
      <c r="AN92" s="281" t="s">
        <v>58</v>
      </c>
      <c r="AO92" s="280"/>
      <c r="AP92" s="283"/>
      <c r="AQ92" s="67" t="s">
        <v>59</v>
      </c>
      <c r="AR92" s="36"/>
      <c r="AS92" s="68" t="s">
        <v>60</v>
      </c>
      <c r="AT92" s="69" t="s">
        <v>61</v>
      </c>
      <c r="AU92" s="69" t="s">
        <v>62</v>
      </c>
      <c r="AV92" s="69" t="s">
        <v>63</v>
      </c>
      <c r="AW92" s="69" t="s">
        <v>64</v>
      </c>
      <c r="AX92" s="69" t="s">
        <v>65</v>
      </c>
      <c r="AY92" s="69" t="s">
        <v>66</v>
      </c>
      <c r="AZ92" s="69" t="s">
        <v>67</v>
      </c>
      <c r="BA92" s="69" t="s">
        <v>68</v>
      </c>
      <c r="BB92" s="69" t="s">
        <v>69</v>
      </c>
      <c r="BC92" s="69" t="s">
        <v>70</v>
      </c>
      <c r="BD92" s="70" t="s">
        <v>71</v>
      </c>
    </row>
    <row r="93" spans="1:91" s="1" customFormat="1" ht="10.9" customHeight="1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1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3"/>
    </row>
    <row r="94" spans="1:91" s="5" customFormat="1" ht="32.450000000000003" customHeight="1">
      <c r="B94" s="74"/>
      <c r="C94" s="75" t="s">
        <v>72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285">
        <f>ROUND(SUM(AG95:AG101),2)</f>
        <v>0</v>
      </c>
      <c r="AH94" s="285"/>
      <c r="AI94" s="285"/>
      <c r="AJ94" s="285"/>
      <c r="AK94" s="285"/>
      <c r="AL94" s="285"/>
      <c r="AM94" s="285"/>
      <c r="AN94" s="286">
        <f t="shared" ref="AN94:AN101" si="0">SUM(AG94,AT94)</f>
        <v>0</v>
      </c>
      <c r="AO94" s="286"/>
      <c r="AP94" s="286"/>
      <c r="AQ94" s="78" t="s">
        <v>1</v>
      </c>
      <c r="AR94" s="79"/>
      <c r="AS94" s="80">
        <f>ROUND(SUM(AS95:AS101),2)</f>
        <v>0</v>
      </c>
      <c r="AT94" s="81">
        <f t="shared" ref="AT94:AT101" si="1">ROUND(SUM(AV94:AW94),2)</f>
        <v>0</v>
      </c>
      <c r="AU94" s="82">
        <f>ROUND(SUM(AU95:AU101),5)</f>
        <v>0</v>
      </c>
      <c r="AV94" s="81">
        <f>ROUND(AZ94*L29,2)</f>
        <v>0</v>
      </c>
      <c r="AW94" s="81">
        <f>ROUND(BA94*L30,2)</f>
        <v>0</v>
      </c>
      <c r="AX94" s="81">
        <f>ROUND(BB94*L29,2)</f>
        <v>0</v>
      </c>
      <c r="AY94" s="81">
        <f>ROUND(BC94*L30,2)</f>
        <v>0</v>
      </c>
      <c r="AZ94" s="81">
        <f>ROUND(SUM(AZ95:AZ101),2)</f>
        <v>0</v>
      </c>
      <c r="BA94" s="81">
        <f>ROUND(SUM(BA95:BA101),2)</f>
        <v>0</v>
      </c>
      <c r="BB94" s="81">
        <f>ROUND(SUM(BB95:BB101),2)</f>
        <v>0</v>
      </c>
      <c r="BC94" s="81">
        <f>ROUND(SUM(BC95:BC101),2)</f>
        <v>0</v>
      </c>
      <c r="BD94" s="83">
        <f>ROUND(SUM(BD95:BD101),2)</f>
        <v>0</v>
      </c>
      <c r="BS94" s="84" t="s">
        <v>73</v>
      </c>
      <c r="BT94" s="84" t="s">
        <v>74</v>
      </c>
      <c r="BU94" s="85" t="s">
        <v>75</v>
      </c>
      <c r="BV94" s="84" t="s">
        <v>76</v>
      </c>
      <c r="BW94" s="84" t="s">
        <v>5</v>
      </c>
      <c r="BX94" s="84" t="s">
        <v>77</v>
      </c>
      <c r="CL94" s="84" t="s">
        <v>1</v>
      </c>
    </row>
    <row r="95" spans="1:91" s="6" customFormat="1" ht="16.5" customHeight="1">
      <c r="A95" s="86" t="s">
        <v>78</v>
      </c>
      <c r="B95" s="87"/>
      <c r="C95" s="88"/>
      <c r="D95" s="282" t="s">
        <v>79</v>
      </c>
      <c r="E95" s="282"/>
      <c r="F95" s="282"/>
      <c r="G95" s="282"/>
      <c r="H95" s="282"/>
      <c r="I95" s="89"/>
      <c r="J95" s="282" t="s">
        <v>80</v>
      </c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77">
        <f>'D.1.1 - Architektonicko s...'!J30</f>
        <v>0</v>
      </c>
      <c r="AH95" s="278"/>
      <c r="AI95" s="278"/>
      <c r="AJ95" s="278"/>
      <c r="AK95" s="278"/>
      <c r="AL95" s="278"/>
      <c r="AM95" s="278"/>
      <c r="AN95" s="277">
        <f t="shared" si="0"/>
        <v>0</v>
      </c>
      <c r="AO95" s="278"/>
      <c r="AP95" s="278"/>
      <c r="AQ95" s="90" t="s">
        <v>81</v>
      </c>
      <c r="AR95" s="91"/>
      <c r="AS95" s="92">
        <v>0</v>
      </c>
      <c r="AT95" s="93">
        <f t="shared" si="1"/>
        <v>0</v>
      </c>
      <c r="AU95" s="94">
        <f>'D.1.1 - Architektonicko s...'!P129</f>
        <v>0</v>
      </c>
      <c r="AV95" s="93">
        <f>'D.1.1 - Architektonicko s...'!J33</f>
        <v>0</v>
      </c>
      <c r="AW95" s="93">
        <f>'D.1.1 - Architektonicko s...'!J34</f>
        <v>0</v>
      </c>
      <c r="AX95" s="93">
        <f>'D.1.1 - Architektonicko s...'!J35</f>
        <v>0</v>
      </c>
      <c r="AY95" s="93">
        <f>'D.1.1 - Architektonicko s...'!J36</f>
        <v>0</v>
      </c>
      <c r="AZ95" s="93">
        <f>'D.1.1 - Architektonicko s...'!F33</f>
        <v>0</v>
      </c>
      <c r="BA95" s="93">
        <f>'D.1.1 - Architektonicko s...'!F34</f>
        <v>0</v>
      </c>
      <c r="BB95" s="93">
        <f>'D.1.1 - Architektonicko s...'!F35</f>
        <v>0</v>
      </c>
      <c r="BC95" s="93">
        <f>'D.1.1 - Architektonicko s...'!F36</f>
        <v>0</v>
      </c>
      <c r="BD95" s="95">
        <f>'D.1.1 - Architektonicko s...'!F37</f>
        <v>0</v>
      </c>
      <c r="BT95" s="96" t="s">
        <v>82</v>
      </c>
      <c r="BV95" s="96" t="s">
        <v>76</v>
      </c>
      <c r="BW95" s="96" t="s">
        <v>83</v>
      </c>
      <c r="BX95" s="96" t="s">
        <v>5</v>
      </c>
      <c r="CL95" s="96" t="s">
        <v>1</v>
      </c>
      <c r="CM95" s="96" t="s">
        <v>84</v>
      </c>
    </row>
    <row r="96" spans="1:91" s="6" customFormat="1" ht="27" customHeight="1">
      <c r="A96" s="86" t="s">
        <v>78</v>
      </c>
      <c r="B96" s="87"/>
      <c r="C96" s="88"/>
      <c r="D96" s="282" t="s">
        <v>85</v>
      </c>
      <c r="E96" s="282"/>
      <c r="F96" s="282"/>
      <c r="G96" s="282"/>
      <c r="H96" s="282"/>
      <c r="I96" s="89"/>
      <c r="J96" s="282" t="s">
        <v>86</v>
      </c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77">
        <f>'D.1.1.4.b - Zařízení vzdu...'!J30</f>
        <v>0</v>
      </c>
      <c r="AH96" s="278"/>
      <c r="AI96" s="278"/>
      <c r="AJ96" s="278"/>
      <c r="AK96" s="278"/>
      <c r="AL96" s="278"/>
      <c r="AM96" s="278"/>
      <c r="AN96" s="277">
        <f t="shared" si="0"/>
        <v>0</v>
      </c>
      <c r="AO96" s="278"/>
      <c r="AP96" s="278"/>
      <c r="AQ96" s="90" t="s">
        <v>81</v>
      </c>
      <c r="AR96" s="91"/>
      <c r="AS96" s="92">
        <v>0</v>
      </c>
      <c r="AT96" s="93">
        <f t="shared" si="1"/>
        <v>0</v>
      </c>
      <c r="AU96" s="94">
        <f>'D.1.1.4.b - Zařízení vzdu...'!P121</f>
        <v>0</v>
      </c>
      <c r="AV96" s="93">
        <f>'D.1.1.4.b - Zařízení vzdu...'!J33</f>
        <v>0</v>
      </c>
      <c r="AW96" s="93">
        <f>'D.1.1.4.b - Zařízení vzdu...'!J34</f>
        <v>0</v>
      </c>
      <c r="AX96" s="93">
        <f>'D.1.1.4.b - Zařízení vzdu...'!J35</f>
        <v>0</v>
      </c>
      <c r="AY96" s="93">
        <f>'D.1.1.4.b - Zařízení vzdu...'!J36</f>
        <v>0</v>
      </c>
      <c r="AZ96" s="93">
        <f>'D.1.1.4.b - Zařízení vzdu...'!F33</f>
        <v>0</v>
      </c>
      <c r="BA96" s="93">
        <f>'D.1.1.4.b - Zařízení vzdu...'!F34</f>
        <v>0</v>
      </c>
      <c r="BB96" s="93">
        <f>'D.1.1.4.b - Zařízení vzdu...'!F35</f>
        <v>0</v>
      </c>
      <c r="BC96" s="93">
        <f>'D.1.1.4.b - Zařízení vzdu...'!F36</f>
        <v>0</v>
      </c>
      <c r="BD96" s="95">
        <f>'D.1.1.4.b - Zařízení vzdu...'!F37</f>
        <v>0</v>
      </c>
      <c r="BT96" s="96" t="s">
        <v>82</v>
      </c>
      <c r="BV96" s="96" t="s">
        <v>76</v>
      </c>
      <c r="BW96" s="96" t="s">
        <v>87</v>
      </c>
      <c r="BX96" s="96" t="s">
        <v>5</v>
      </c>
      <c r="CL96" s="96" t="s">
        <v>1</v>
      </c>
      <c r="CM96" s="96" t="s">
        <v>84</v>
      </c>
    </row>
    <row r="97" spans="1:91" s="6" customFormat="1" ht="27" customHeight="1">
      <c r="A97" s="86" t="s">
        <v>78</v>
      </c>
      <c r="B97" s="87"/>
      <c r="C97" s="88"/>
      <c r="D97" s="282" t="s">
        <v>88</v>
      </c>
      <c r="E97" s="282"/>
      <c r="F97" s="282"/>
      <c r="G97" s="282"/>
      <c r="H97" s="282"/>
      <c r="I97" s="89"/>
      <c r="J97" s="282" t="s">
        <v>89</v>
      </c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77">
        <f>'D.1.1.4.d - Zařízení měře...'!J30</f>
        <v>0</v>
      </c>
      <c r="AH97" s="278"/>
      <c r="AI97" s="278"/>
      <c r="AJ97" s="278"/>
      <c r="AK97" s="278"/>
      <c r="AL97" s="278"/>
      <c r="AM97" s="278"/>
      <c r="AN97" s="277">
        <f t="shared" si="0"/>
        <v>0</v>
      </c>
      <c r="AO97" s="278"/>
      <c r="AP97" s="278"/>
      <c r="AQ97" s="90" t="s">
        <v>81</v>
      </c>
      <c r="AR97" s="91"/>
      <c r="AS97" s="92">
        <v>0</v>
      </c>
      <c r="AT97" s="93">
        <f t="shared" si="1"/>
        <v>0</v>
      </c>
      <c r="AU97" s="94">
        <f>'D.1.1.4.d - Zařízení měře...'!P121</f>
        <v>0</v>
      </c>
      <c r="AV97" s="93">
        <f>'D.1.1.4.d - Zařízení měře...'!J33</f>
        <v>0</v>
      </c>
      <c r="AW97" s="93">
        <f>'D.1.1.4.d - Zařízení měře...'!J34</f>
        <v>0</v>
      </c>
      <c r="AX97" s="93">
        <f>'D.1.1.4.d - Zařízení měře...'!J35</f>
        <v>0</v>
      </c>
      <c r="AY97" s="93">
        <f>'D.1.1.4.d - Zařízení měře...'!J36</f>
        <v>0</v>
      </c>
      <c r="AZ97" s="93">
        <f>'D.1.1.4.d - Zařízení měře...'!F33</f>
        <v>0</v>
      </c>
      <c r="BA97" s="93">
        <f>'D.1.1.4.d - Zařízení měře...'!F34</f>
        <v>0</v>
      </c>
      <c r="BB97" s="93">
        <f>'D.1.1.4.d - Zařízení měře...'!F35</f>
        <v>0</v>
      </c>
      <c r="BC97" s="93">
        <f>'D.1.1.4.d - Zařízení měře...'!F36</f>
        <v>0</v>
      </c>
      <c r="BD97" s="95">
        <f>'D.1.1.4.d - Zařízení měře...'!F37</f>
        <v>0</v>
      </c>
      <c r="BT97" s="96" t="s">
        <v>82</v>
      </c>
      <c r="BV97" s="96" t="s">
        <v>76</v>
      </c>
      <c r="BW97" s="96" t="s">
        <v>90</v>
      </c>
      <c r="BX97" s="96" t="s">
        <v>5</v>
      </c>
      <c r="CL97" s="96" t="s">
        <v>1</v>
      </c>
      <c r="CM97" s="96" t="s">
        <v>84</v>
      </c>
    </row>
    <row r="98" spans="1:91" s="6" customFormat="1" ht="27" customHeight="1">
      <c r="A98" s="86" t="s">
        <v>78</v>
      </c>
      <c r="B98" s="87"/>
      <c r="C98" s="88"/>
      <c r="D98" s="282" t="s">
        <v>91</v>
      </c>
      <c r="E98" s="282"/>
      <c r="F98" s="282"/>
      <c r="G98" s="282"/>
      <c r="H98" s="282"/>
      <c r="I98" s="89"/>
      <c r="J98" s="282" t="s">
        <v>92</v>
      </c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  <c r="AF98" s="282"/>
      <c r="AG98" s="277">
        <f>'D.1.1.4.e - Zařízení siln...'!J30</f>
        <v>0</v>
      </c>
      <c r="AH98" s="278"/>
      <c r="AI98" s="278"/>
      <c r="AJ98" s="278"/>
      <c r="AK98" s="278"/>
      <c r="AL98" s="278"/>
      <c r="AM98" s="278"/>
      <c r="AN98" s="277">
        <f t="shared" si="0"/>
        <v>0</v>
      </c>
      <c r="AO98" s="278"/>
      <c r="AP98" s="278"/>
      <c r="AQ98" s="90" t="s">
        <v>81</v>
      </c>
      <c r="AR98" s="91"/>
      <c r="AS98" s="92">
        <v>0</v>
      </c>
      <c r="AT98" s="93">
        <f t="shared" si="1"/>
        <v>0</v>
      </c>
      <c r="AU98" s="94">
        <f>'D.1.1.4.e - Zařízení siln...'!P123</f>
        <v>0</v>
      </c>
      <c r="AV98" s="93">
        <f>'D.1.1.4.e - Zařízení siln...'!J33</f>
        <v>0</v>
      </c>
      <c r="AW98" s="93">
        <f>'D.1.1.4.e - Zařízení siln...'!J34</f>
        <v>0</v>
      </c>
      <c r="AX98" s="93">
        <f>'D.1.1.4.e - Zařízení siln...'!J35</f>
        <v>0</v>
      </c>
      <c r="AY98" s="93">
        <f>'D.1.1.4.e - Zařízení siln...'!J36</f>
        <v>0</v>
      </c>
      <c r="AZ98" s="93">
        <f>'D.1.1.4.e - Zařízení siln...'!F33</f>
        <v>0</v>
      </c>
      <c r="BA98" s="93">
        <f>'D.1.1.4.e - Zařízení siln...'!F34</f>
        <v>0</v>
      </c>
      <c r="BB98" s="93">
        <f>'D.1.1.4.e - Zařízení siln...'!F35</f>
        <v>0</v>
      </c>
      <c r="BC98" s="93">
        <f>'D.1.1.4.e - Zařízení siln...'!F36</f>
        <v>0</v>
      </c>
      <c r="BD98" s="95">
        <f>'D.1.1.4.e - Zařízení siln...'!F37</f>
        <v>0</v>
      </c>
      <c r="BT98" s="96" t="s">
        <v>82</v>
      </c>
      <c r="BV98" s="96" t="s">
        <v>76</v>
      </c>
      <c r="BW98" s="96" t="s">
        <v>93</v>
      </c>
      <c r="BX98" s="96" t="s">
        <v>5</v>
      </c>
      <c r="CL98" s="96" t="s">
        <v>1</v>
      </c>
      <c r="CM98" s="96" t="s">
        <v>84</v>
      </c>
    </row>
    <row r="99" spans="1:91" s="6" customFormat="1" ht="16.5" customHeight="1">
      <c r="A99" s="86" t="s">
        <v>78</v>
      </c>
      <c r="B99" s="87"/>
      <c r="C99" s="88"/>
      <c r="D99" s="282" t="s">
        <v>94</v>
      </c>
      <c r="E99" s="282"/>
      <c r="F99" s="282"/>
      <c r="G99" s="282"/>
      <c r="H99" s="282"/>
      <c r="I99" s="89"/>
      <c r="J99" s="282" t="s">
        <v>95</v>
      </c>
      <c r="K99" s="282"/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282"/>
      <c r="Y99" s="282"/>
      <c r="Z99" s="282"/>
      <c r="AA99" s="282"/>
      <c r="AB99" s="282"/>
      <c r="AC99" s="282"/>
      <c r="AD99" s="282"/>
      <c r="AE99" s="282"/>
      <c r="AF99" s="282"/>
      <c r="AG99" s="277">
        <f>'D.1.1.4a - Zařízení pro v...'!J30</f>
        <v>0</v>
      </c>
      <c r="AH99" s="278"/>
      <c r="AI99" s="278"/>
      <c r="AJ99" s="278"/>
      <c r="AK99" s="278"/>
      <c r="AL99" s="278"/>
      <c r="AM99" s="278"/>
      <c r="AN99" s="277">
        <f t="shared" si="0"/>
        <v>0</v>
      </c>
      <c r="AO99" s="278"/>
      <c r="AP99" s="278"/>
      <c r="AQ99" s="90" t="s">
        <v>81</v>
      </c>
      <c r="AR99" s="91"/>
      <c r="AS99" s="92">
        <v>0</v>
      </c>
      <c r="AT99" s="93">
        <f t="shared" si="1"/>
        <v>0</v>
      </c>
      <c r="AU99" s="94">
        <f>'D.1.1.4a - Zařízení pro v...'!P121</f>
        <v>0</v>
      </c>
      <c r="AV99" s="93">
        <f>'D.1.1.4a - Zařízení pro v...'!J33</f>
        <v>0</v>
      </c>
      <c r="AW99" s="93">
        <f>'D.1.1.4a - Zařízení pro v...'!J34</f>
        <v>0</v>
      </c>
      <c r="AX99" s="93">
        <f>'D.1.1.4a - Zařízení pro v...'!J35</f>
        <v>0</v>
      </c>
      <c r="AY99" s="93">
        <f>'D.1.1.4a - Zařízení pro v...'!J36</f>
        <v>0</v>
      </c>
      <c r="AZ99" s="93">
        <f>'D.1.1.4a - Zařízení pro v...'!F33</f>
        <v>0</v>
      </c>
      <c r="BA99" s="93">
        <f>'D.1.1.4a - Zařízení pro v...'!F34</f>
        <v>0</v>
      </c>
      <c r="BB99" s="93">
        <f>'D.1.1.4a - Zařízení pro v...'!F35</f>
        <v>0</v>
      </c>
      <c r="BC99" s="93">
        <f>'D.1.1.4a - Zařízení pro v...'!F36</f>
        <v>0</v>
      </c>
      <c r="BD99" s="95">
        <f>'D.1.1.4a - Zařízení pro v...'!F37</f>
        <v>0</v>
      </c>
      <c r="BT99" s="96" t="s">
        <v>82</v>
      </c>
      <c r="BV99" s="96" t="s">
        <v>76</v>
      </c>
      <c r="BW99" s="96" t="s">
        <v>96</v>
      </c>
      <c r="BX99" s="96" t="s">
        <v>5</v>
      </c>
      <c r="CL99" s="96" t="s">
        <v>1</v>
      </c>
      <c r="CM99" s="96" t="s">
        <v>84</v>
      </c>
    </row>
    <row r="100" spans="1:91" s="6" customFormat="1" ht="16.5" customHeight="1">
      <c r="A100" s="86" t="s">
        <v>78</v>
      </c>
      <c r="B100" s="87"/>
      <c r="C100" s="88"/>
      <c r="D100" s="282" t="s">
        <v>97</v>
      </c>
      <c r="E100" s="282"/>
      <c r="F100" s="282"/>
      <c r="G100" s="282"/>
      <c r="H100" s="282"/>
      <c r="I100" s="89"/>
      <c r="J100" s="282" t="s">
        <v>98</v>
      </c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2"/>
      <c r="AA100" s="282"/>
      <c r="AB100" s="282"/>
      <c r="AC100" s="282"/>
      <c r="AD100" s="282"/>
      <c r="AE100" s="282"/>
      <c r="AF100" s="282"/>
      <c r="AG100" s="277">
        <f>'D.1.4.a - Zařízení zdravo...'!J30</f>
        <v>0</v>
      </c>
      <c r="AH100" s="278"/>
      <c r="AI100" s="278"/>
      <c r="AJ100" s="278"/>
      <c r="AK100" s="278"/>
      <c r="AL100" s="278"/>
      <c r="AM100" s="278"/>
      <c r="AN100" s="277">
        <f t="shared" si="0"/>
        <v>0</v>
      </c>
      <c r="AO100" s="278"/>
      <c r="AP100" s="278"/>
      <c r="AQ100" s="90" t="s">
        <v>81</v>
      </c>
      <c r="AR100" s="91"/>
      <c r="AS100" s="92">
        <v>0</v>
      </c>
      <c r="AT100" s="93">
        <f t="shared" si="1"/>
        <v>0</v>
      </c>
      <c r="AU100" s="94">
        <f>'D.1.4.a - Zařízení zdravo...'!P118</f>
        <v>0</v>
      </c>
      <c r="AV100" s="93">
        <f>'D.1.4.a - Zařízení zdravo...'!J33</f>
        <v>0</v>
      </c>
      <c r="AW100" s="93">
        <f>'D.1.4.a - Zařízení zdravo...'!J34</f>
        <v>0</v>
      </c>
      <c r="AX100" s="93">
        <f>'D.1.4.a - Zařízení zdravo...'!J35</f>
        <v>0</v>
      </c>
      <c r="AY100" s="93">
        <f>'D.1.4.a - Zařízení zdravo...'!J36</f>
        <v>0</v>
      </c>
      <c r="AZ100" s="93">
        <f>'D.1.4.a - Zařízení zdravo...'!F33</f>
        <v>0</v>
      </c>
      <c r="BA100" s="93">
        <f>'D.1.4.a - Zařízení zdravo...'!F34</f>
        <v>0</v>
      </c>
      <c r="BB100" s="93">
        <f>'D.1.4.a - Zařízení zdravo...'!F35</f>
        <v>0</v>
      </c>
      <c r="BC100" s="93">
        <f>'D.1.4.a - Zařízení zdravo...'!F36</f>
        <v>0</v>
      </c>
      <c r="BD100" s="95">
        <f>'D.1.4.a - Zařízení zdravo...'!F37</f>
        <v>0</v>
      </c>
      <c r="BT100" s="96" t="s">
        <v>82</v>
      </c>
      <c r="BV100" s="96" t="s">
        <v>76</v>
      </c>
      <c r="BW100" s="96" t="s">
        <v>99</v>
      </c>
      <c r="BX100" s="96" t="s">
        <v>5</v>
      </c>
      <c r="CL100" s="96" t="s">
        <v>1</v>
      </c>
      <c r="CM100" s="96" t="s">
        <v>84</v>
      </c>
    </row>
    <row r="101" spans="1:91" s="6" customFormat="1" ht="16.5" customHeight="1">
      <c r="A101" s="86" t="s">
        <v>78</v>
      </c>
      <c r="B101" s="87"/>
      <c r="C101" s="88"/>
      <c r="D101" s="282" t="s">
        <v>100</v>
      </c>
      <c r="E101" s="282"/>
      <c r="F101" s="282"/>
      <c r="G101" s="282"/>
      <c r="H101" s="282"/>
      <c r="I101" s="89"/>
      <c r="J101" s="282" t="s">
        <v>101</v>
      </c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277">
        <f>'VRN - Vedlejší rozpočtové...'!J30</f>
        <v>0</v>
      </c>
      <c r="AH101" s="278"/>
      <c r="AI101" s="278"/>
      <c r="AJ101" s="278"/>
      <c r="AK101" s="278"/>
      <c r="AL101" s="278"/>
      <c r="AM101" s="278"/>
      <c r="AN101" s="277">
        <f t="shared" si="0"/>
        <v>0</v>
      </c>
      <c r="AO101" s="278"/>
      <c r="AP101" s="278"/>
      <c r="AQ101" s="90" t="s">
        <v>81</v>
      </c>
      <c r="AR101" s="91"/>
      <c r="AS101" s="97">
        <v>0</v>
      </c>
      <c r="AT101" s="98">
        <f t="shared" si="1"/>
        <v>0</v>
      </c>
      <c r="AU101" s="99">
        <f>'VRN - Vedlejší rozpočtové...'!P118</f>
        <v>0</v>
      </c>
      <c r="AV101" s="98">
        <f>'VRN - Vedlejší rozpočtové...'!J33</f>
        <v>0</v>
      </c>
      <c r="AW101" s="98">
        <f>'VRN - Vedlejší rozpočtové...'!J34</f>
        <v>0</v>
      </c>
      <c r="AX101" s="98">
        <f>'VRN - Vedlejší rozpočtové...'!J35</f>
        <v>0</v>
      </c>
      <c r="AY101" s="98">
        <f>'VRN - Vedlejší rozpočtové...'!J36</f>
        <v>0</v>
      </c>
      <c r="AZ101" s="98">
        <f>'VRN - Vedlejší rozpočtové...'!F33</f>
        <v>0</v>
      </c>
      <c r="BA101" s="98">
        <f>'VRN - Vedlejší rozpočtové...'!F34</f>
        <v>0</v>
      </c>
      <c r="BB101" s="98">
        <f>'VRN - Vedlejší rozpočtové...'!F35</f>
        <v>0</v>
      </c>
      <c r="BC101" s="98">
        <f>'VRN - Vedlejší rozpočtové...'!F36</f>
        <v>0</v>
      </c>
      <c r="BD101" s="100">
        <f>'VRN - Vedlejší rozpočtové...'!F37</f>
        <v>0</v>
      </c>
      <c r="BT101" s="96" t="s">
        <v>82</v>
      </c>
      <c r="BV101" s="96" t="s">
        <v>76</v>
      </c>
      <c r="BW101" s="96" t="s">
        <v>102</v>
      </c>
      <c r="BX101" s="96" t="s">
        <v>5</v>
      </c>
      <c r="CL101" s="96" t="s">
        <v>1</v>
      </c>
      <c r="CM101" s="96" t="s">
        <v>84</v>
      </c>
    </row>
    <row r="102" spans="1:91" s="1" customFormat="1" ht="30" customHeight="1"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6"/>
    </row>
    <row r="103" spans="1:91" s="1" customFormat="1" ht="6.95" customHeight="1"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36"/>
    </row>
  </sheetData>
  <sheetProtection algorithmName="SHA-512" hashValue="e8s2wijGiiCWNWP883nnlKETDf5Yoy6bl/ttpKJu/H4ouJSZVH/gCCgsDY8tqU4Pm/Zfvt4u+PhQ/jpDAph14g==" saltValue="Of/BpJUtzM8WcD5jV2y01mPZA+0GJ42u4IEBn4ebRUBphUoHZnzhbOrAMvx20DJIW7xjUilq1YgM6uJQQb5DTA==" spinCount="100000" sheet="1" objects="1" scenarios="1" formatColumns="0" formatRows="0"/>
  <mergeCells count="66">
    <mergeCell ref="D100:H100"/>
    <mergeCell ref="J100:AF100"/>
    <mergeCell ref="D101:H101"/>
    <mergeCell ref="J101:AF101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D97:H97"/>
    <mergeCell ref="J97:AF97"/>
    <mergeCell ref="D98:H98"/>
    <mergeCell ref="J98:AF98"/>
    <mergeCell ref="D99:H99"/>
    <mergeCell ref="J99:AF99"/>
    <mergeCell ref="C92:G92"/>
    <mergeCell ref="I92:AF92"/>
    <mergeCell ref="D95:H95"/>
    <mergeCell ref="J95:AF95"/>
    <mergeCell ref="D96:H96"/>
    <mergeCell ref="J96:AF96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G94:AM94"/>
    <mergeCell ref="AN94:AP94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D.1.1 - Architektonicko s...'!C2" display="/"/>
    <hyperlink ref="A96" location="'D.1.1.4.b - Zařízení vzdu...'!C2" display="/"/>
    <hyperlink ref="A97" location="'D.1.1.4.d - Zařízení měře...'!C2" display="/"/>
    <hyperlink ref="A98" location="'D.1.1.4.e - Zařízení siln...'!C2" display="/"/>
    <hyperlink ref="A99" location="'D.1.1.4a - Zařízení pro v...'!C2" display="/"/>
    <hyperlink ref="A100" location="'D.1.4.a - Zařízení zdravo...'!C2" display="/"/>
    <hyperlink ref="A101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1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1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5" t="s">
        <v>83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84</v>
      </c>
    </row>
    <row r="4" spans="2:46" ht="24.95" customHeight="1">
      <c r="B4" s="18"/>
      <c r="D4" s="105" t="s">
        <v>103</v>
      </c>
      <c r="L4" s="18"/>
      <c r="M4" s="10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7" t="s">
        <v>16</v>
      </c>
      <c r="L6" s="18"/>
    </row>
    <row r="7" spans="2:46" ht="16.5" customHeight="1">
      <c r="B7" s="18"/>
      <c r="E7" s="287" t="str">
        <f>'Rekapitulace stavby'!K6</f>
        <v>Rekonstrukce kotelny a topného systému Domov důchodců, Velké Březno</v>
      </c>
      <c r="F7" s="288"/>
      <c r="G7" s="288"/>
      <c r="H7" s="288"/>
      <c r="L7" s="18"/>
    </row>
    <row r="8" spans="2:46" s="1" customFormat="1" ht="12" customHeight="1">
      <c r="B8" s="36"/>
      <c r="D8" s="107" t="s">
        <v>104</v>
      </c>
      <c r="I8" s="108"/>
      <c r="L8" s="36"/>
    </row>
    <row r="9" spans="2:46" s="1" customFormat="1" ht="36.950000000000003" customHeight="1">
      <c r="B9" s="36"/>
      <c r="E9" s="289" t="s">
        <v>105</v>
      </c>
      <c r="F9" s="290"/>
      <c r="G9" s="290"/>
      <c r="H9" s="290"/>
      <c r="I9" s="108"/>
      <c r="L9" s="36"/>
    </row>
    <row r="10" spans="2:46" s="1" customFormat="1" ht="11.25">
      <c r="B10" s="36"/>
      <c r="I10" s="108"/>
      <c r="L10" s="36"/>
    </row>
    <row r="11" spans="2:46" s="1" customFormat="1" ht="12" customHeight="1">
      <c r="B11" s="36"/>
      <c r="D11" s="107" t="s">
        <v>18</v>
      </c>
      <c r="F11" s="109" t="s">
        <v>1</v>
      </c>
      <c r="I11" s="110" t="s">
        <v>19</v>
      </c>
      <c r="J11" s="109" t="s">
        <v>1</v>
      </c>
      <c r="L11" s="36"/>
    </row>
    <row r="12" spans="2:46" s="1" customFormat="1" ht="12" customHeight="1">
      <c r="B12" s="36"/>
      <c r="D12" s="107" t="s">
        <v>20</v>
      </c>
      <c r="F12" s="109" t="s">
        <v>106</v>
      </c>
      <c r="I12" s="110" t="s">
        <v>22</v>
      </c>
      <c r="J12" s="111">
        <f>'Rekapitulace stavby'!AN8</f>
        <v>0</v>
      </c>
      <c r="L12" s="36"/>
    </row>
    <row r="13" spans="2:46" s="1" customFormat="1" ht="10.9" customHeight="1">
      <c r="B13" s="36"/>
      <c r="I13" s="108"/>
      <c r="L13" s="36"/>
    </row>
    <row r="14" spans="2:46" s="1" customFormat="1" ht="12" customHeight="1">
      <c r="B14" s="36"/>
      <c r="D14" s="107" t="s">
        <v>23</v>
      </c>
      <c r="I14" s="110" t="s">
        <v>24</v>
      </c>
      <c r="J14" s="109" t="s">
        <v>1</v>
      </c>
      <c r="L14" s="36"/>
    </row>
    <row r="15" spans="2:46" s="1" customFormat="1" ht="18" customHeight="1">
      <c r="B15" s="36"/>
      <c r="E15" s="109" t="s">
        <v>107</v>
      </c>
      <c r="I15" s="110" t="s">
        <v>26</v>
      </c>
      <c r="J15" s="109" t="s">
        <v>1</v>
      </c>
      <c r="L15" s="36"/>
    </row>
    <row r="16" spans="2:46" s="1" customFormat="1" ht="6.95" customHeight="1">
      <c r="B16" s="36"/>
      <c r="I16" s="108"/>
      <c r="L16" s="36"/>
    </row>
    <row r="17" spans="2:12" s="1" customFormat="1" ht="12" customHeight="1">
      <c r="B17" s="36"/>
      <c r="D17" s="107" t="s">
        <v>27</v>
      </c>
      <c r="I17" s="110" t="s">
        <v>24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91" t="str">
        <f>'Rekapitulace stavby'!E14</f>
        <v>Vyplň údaj</v>
      </c>
      <c r="F18" s="292"/>
      <c r="G18" s="292"/>
      <c r="H18" s="292"/>
      <c r="I18" s="110" t="s">
        <v>26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8"/>
      <c r="L19" s="36"/>
    </row>
    <row r="20" spans="2:12" s="1" customFormat="1" ht="12" customHeight="1">
      <c r="B20" s="36"/>
      <c r="D20" s="107" t="s">
        <v>29</v>
      </c>
      <c r="I20" s="110" t="s">
        <v>24</v>
      </c>
      <c r="J20" s="109" t="s">
        <v>108</v>
      </c>
      <c r="L20" s="36"/>
    </row>
    <row r="21" spans="2:12" s="1" customFormat="1" ht="18" customHeight="1">
      <c r="B21" s="36"/>
      <c r="E21" s="109" t="s">
        <v>109</v>
      </c>
      <c r="I21" s="110" t="s">
        <v>26</v>
      </c>
      <c r="J21" s="109" t="s">
        <v>1</v>
      </c>
      <c r="L21" s="36"/>
    </row>
    <row r="22" spans="2:12" s="1" customFormat="1" ht="6.95" customHeight="1">
      <c r="B22" s="36"/>
      <c r="I22" s="108"/>
      <c r="L22" s="36"/>
    </row>
    <row r="23" spans="2:12" s="1" customFormat="1" ht="12" customHeight="1">
      <c r="B23" s="36"/>
      <c r="D23" s="107" t="s">
        <v>32</v>
      </c>
      <c r="I23" s="110" t="s">
        <v>24</v>
      </c>
      <c r="J23" s="109" t="s">
        <v>108</v>
      </c>
      <c r="L23" s="36"/>
    </row>
    <row r="24" spans="2:12" s="1" customFormat="1" ht="18" customHeight="1">
      <c r="B24" s="36"/>
      <c r="E24" s="109" t="s">
        <v>109</v>
      </c>
      <c r="I24" s="110" t="s">
        <v>26</v>
      </c>
      <c r="J24" s="109" t="s">
        <v>1</v>
      </c>
      <c r="L24" s="36"/>
    </row>
    <row r="25" spans="2:12" s="1" customFormat="1" ht="6.95" customHeight="1">
      <c r="B25" s="36"/>
      <c r="I25" s="108"/>
      <c r="L25" s="36"/>
    </row>
    <row r="26" spans="2:12" s="1" customFormat="1" ht="12" customHeight="1">
      <c r="B26" s="36"/>
      <c r="D26" s="107" t="s">
        <v>33</v>
      </c>
      <c r="I26" s="108"/>
      <c r="L26" s="36"/>
    </row>
    <row r="27" spans="2:12" s="7" customFormat="1" ht="16.5" customHeight="1">
      <c r="B27" s="112"/>
      <c r="E27" s="293" t="s">
        <v>1</v>
      </c>
      <c r="F27" s="293"/>
      <c r="G27" s="293"/>
      <c r="H27" s="293"/>
      <c r="I27" s="113"/>
      <c r="L27" s="112"/>
    </row>
    <row r="28" spans="2:12" s="1" customFormat="1" ht="6.95" customHeight="1">
      <c r="B28" s="36"/>
      <c r="I28" s="108"/>
      <c r="L28" s="36"/>
    </row>
    <row r="29" spans="2:12" s="1" customFormat="1" ht="6.95" customHeight="1">
      <c r="B29" s="36"/>
      <c r="D29" s="60"/>
      <c r="E29" s="60"/>
      <c r="F29" s="60"/>
      <c r="G29" s="60"/>
      <c r="H29" s="60"/>
      <c r="I29" s="114"/>
      <c r="J29" s="60"/>
      <c r="K29" s="60"/>
      <c r="L29" s="36"/>
    </row>
    <row r="30" spans="2:12" s="1" customFormat="1" ht="25.35" customHeight="1">
      <c r="B30" s="36"/>
      <c r="D30" s="115" t="s">
        <v>34</v>
      </c>
      <c r="I30" s="108"/>
      <c r="J30" s="116">
        <f>ROUND(J129, 2)</f>
        <v>0</v>
      </c>
      <c r="L30" s="36"/>
    </row>
    <row r="31" spans="2:12" s="1" customFormat="1" ht="6.95" customHeight="1">
      <c r="B31" s="36"/>
      <c r="D31" s="60"/>
      <c r="E31" s="60"/>
      <c r="F31" s="60"/>
      <c r="G31" s="60"/>
      <c r="H31" s="60"/>
      <c r="I31" s="114"/>
      <c r="J31" s="60"/>
      <c r="K31" s="60"/>
      <c r="L31" s="36"/>
    </row>
    <row r="32" spans="2:12" s="1" customFormat="1" ht="14.45" customHeight="1">
      <c r="B32" s="36"/>
      <c r="F32" s="117" t="s">
        <v>36</v>
      </c>
      <c r="I32" s="118" t="s">
        <v>35</v>
      </c>
      <c r="J32" s="117" t="s">
        <v>37</v>
      </c>
      <c r="L32" s="36"/>
    </row>
    <row r="33" spans="2:12" s="1" customFormat="1" ht="14.45" customHeight="1">
      <c r="B33" s="36"/>
      <c r="D33" s="119" t="s">
        <v>38</v>
      </c>
      <c r="E33" s="107" t="s">
        <v>39</v>
      </c>
      <c r="F33" s="120">
        <f>ROUND((SUM(BE129:BE230)),  2)</f>
        <v>0</v>
      </c>
      <c r="I33" s="121">
        <v>0.21</v>
      </c>
      <c r="J33" s="120">
        <f>ROUND(((SUM(BE129:BE230))*I33),  2)</f>
        <v>0</v>
      </c>
      <c r="L33" s="36"/>
    </row>
    <row r="34" spans="2:12" s="1" customFormat="1" ht="14.45" customHeight="1">
      <c r="B34" s="36"/>
      <c r="E34" s="107" t="s">
        <v>40</v>
      </c>
      <c r="F34" s="120">
        <f>ROUND((SUM(BF129:BF230)),  2)</f>
        <v>0</v>
      </c>
      <c r="I34" s="121">
        <v>0.15</v>
      </c>
      <c r="J34" s="120">
        <f>ROUND(((SUM(BF129:BF230))*I34),  2)</f>
        <v>0</v>
      </c>
      <c r="L34" s="36"/>
    </row>
    <row r="35" spans="2:12" s="1" customFormat="1" ht="14.45" hidden="1" customHeight="1">
      <c r="B35" s="36"/>
      <c r="E35" s="107" t="s">
        <v>41</v>
      </c>
      <c r="F35" s="120">
        <f>ROUND((SUM(BG129:BG230)),  2)</f>
        <v>0</v>
      </c>
      <c r="I35" s="121">
        <v>0.21</v>
      </c>
      <c r="J35" s="120">
        <f>0</f>
        <v>0</v>
      </c>
      <c r="L35" s="36"/>
    </row>
    <row r="36" spans="2:12" s="1" customFormat="1" ht="14.45" hidden="1" customHeight="1">
      <c r="B36" s="36"/>
      <c r="E36" s="107" t="s">
        <v>42</v>
      </c>
      <c r="F36" s="120">
        <f>ROUND((SUM(BH129:BH230)),  2)</f>
        <v>0</v>
      </c>
      <c r="I36" s="121">
        <v>0.15</v>
      </c>
      <c r="J36" s="120">
        <f>0</f>
        <v>0</v>
      </c>
      <c r="L36" s="36"/>
    </row>
    <row r="37" spans="2:12" s="1" customFormat="1" ht="14.45" hidden="1" customHeight="1">
      <c r="B37" s="36"/>
      <c r="E37" s="107" t="s">
        <v>43</v>
      </c>
      <c r="F37" s="120">
        <f>ROUND((SUM(BI129:BI230)),  2)</f>
        <v>0</v>
      </c>
      <c r="I37" s="121">
        <v>0</v>
      </c>
      <c r="J37" s="120">
        <f>0</f>
        <v>0</v>
      </c>
      <c r="L37" s="36"/>
    </row>
    <row r="38" spans="2:12" s="1" customFormat="1" ht="6.95" customHeight="1">
      <c r="B38" s="36"/>
      <c r="I38" s="108"/>
      <c r="L38" s="36"/>
    </row>
    <row r="39" spans="2:12" s="1" customFormat="1" ht="25.35" customHeight="1">
      <c r="B39" s="36"/>
      <c r="C39" s="122"/>
      <c r="D39" s="123" t="s">
        <v>44</v>
      </c>
      <c r="E39" s="124"/>
      <c r="F39" s="124"/>
      <c r="G39" s="125" t="s">
        <v>45</v>
      </c>
      <c r="H39" s="126" t="s">
        <v>46</v>
      </c>
      <c r="I39" s="127"/>
      <c r="J39" s="128">
        <f>SUM(J30:J37)</f>
        <v>0</v>
      </c>
      <c r="K39" s="129"/>
      <c r="L39" s="36"/>
    </row>
    <row r="40" spans="2:12" s="1" customFormat="1" ht="14.45" customHeight="1">
      <c r="B40" s="36"/>
      <c r="I40" s="108"/>
      <c r="L40" s="36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6"/>
      <c r="D50" s="130" t="s">
        <v>47</v>
      </c>
      <c r="E50" s="131"/>
      <c r="F50" s="131"/>
      <c r="G50" s="130" t="s">
        <v>48</v>
      </c>
      <c r="H50" s="131"/>
      <c r="I50" s="132"/>
      <c r="J50" s="131"/>
      <c r="K50" s="131"/>
      <c r="L50" s="36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6"/>
      <c r="D61" s="133" t="s">
        <v>49</v>
      </c>
      <c r="E61" s="134"/>
      <c r="F61" s="135" t="s">
        <v>50</v>
      </c>
      <c r="G61" s="133" t="s">
        <v>49</v>
      </c>
      <c r="H61" s="134"/>
      <c r="I61" s="136"/>
      <c r="J61" s="137" t="s">
        <v>50</v>
      </c>
      <c r="K61" s="134"/>
      <c r="L61" s="36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6"/>
      <c r="D65" s="130" t="s">
        <v>51</v>
      </c>
      <c r="E65" s="131"/>
      <c r="F65" s="131"/>
      <c r="G65" s="130" t="s">
        <v>52</v>
      </c>
      <c r="H65" s="131"/>
      <c r="I65" s="132"/>
      <c r="J65" s="131"/>
      <c r="K65" s="131"/>
      <c r="L65" s="36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6"/>
      <c r="D76" s="133" t="s">
        <v>49</v>
      </c>
      <c r="E76" s="134"/>
      <c r="F76" s="135" t="s">
        <v>50</v>
      </c>
      <c r="G76" s="133" t="s">
        <v>49</v>
      </c>
      <c r="H76" s="134"/>
      <c r="I76" s="136"/>
      <c r="J76" s="137" t="s">
        <v>50</v>
      </c>
      <c r="K76" s="134"/>
      <c r="L76" s="36"/>
    </row>
    <row r="77" spans="2:12" s="1" customFormat="1" ht="14.45" customHeight="1">
      <c r="B77" s="138"/>
      <c r="C77" s="139"/>
      <c r="D77" s="139"/>
      <c r="E77" s="139"/>
      <c r="F77" s="139"/>
      <c r="G77" s="139"/>
      <c r="H77" s="139"/>
      <c r="I77" s="140"/>
      <c r="J77" s="139"/>
      <c r="K77" s="139"/>
      <c r="L77" s="36"/>
    </row>
    <row r="81" spans="2:47" s="1" customFormat="1" ht="6.95" customHeight="1">
      <c r="B81" s="141"/>
      <c r="C81" s="142"/>
      <c r="D81" s="142"/>
      <c r="E81" s="142"/>
      <c r="F81" s="142"/>
      <c r="G81" s="142"/>
      <c r="H81" s="142"/>
      <c r="I81" s="143"/>
      <c r="J81" s="142"/>
      <c r="K81" s="142"/>
      <c r="L81" s="36"/>
    </row>
    <row r="82" spans="2:47" s="1" customFormat="1" ht="24.95" customHeight="1">
      <c r="B82" s="32"/>
      <c r="C82" s="21" t="s">
        <v>110</v>
      </c>
      <c r="D82" s="33"/>
      <c r="E82" s="33"/>
      <c r="F82" s="33"/>
      <c r="G82" s="33"/>
      <c r="H82" s="33"/>
      <c r="I82" s="108"/>
      <c r="J82" s="33"/>
      <c r="K82" s="33"/>
      <c r="L82" s="36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36"/>
    </row>
    <row r="84" spans="2:47" s="1" customFormat="1" ht="12" customHeight="1">
      <c r="B84" s="32"/>
      <c r="C84" s="27" t="s">
        <v>16</v>
      </c>
      <c r="D84" s="33"/>
      <c r="E84" s="33"/>
      <c r="F84" s="33"/>
      <c r="G84" s="33"/>
      <c r="H84" s="33"/>
      <c r="I84" s="108"/>
      <c r="J84" s="33"/>
      <c r="K84" s="33"/>
      <c r="L84" s="36"/>
    </row>
    <row r="85" spans="2:47" s="1" customFormat="1" ht="16.5" customHeight="1">
      <c r="B85" s="32"/>
      <c r="C85" s="33"/>
      <c r="D85" s="33"/>
      <c r="E85" s="294" t="str">
        <f>E7</f>
        <v>Rekonstrukce kotelny a topného systému Domov důchodců, Velké Březno</v>
      </c>
      <c r="F85" s="295"/>
      <c r="G85" s="295"/>
      <c r="H85" s="295"/>
      <c r="I85" s="108"/>
      <c r="J85" s="33"/>
      <c r="K85" s="33"/>
      <c r="L85" s="36"/>
    </row>
    <row r="86" spans="2:47" s="1" customFormat="1" ht="12" customHeight="1">
      <c r="B86" s="32"/>
      <c r="C86" s="27" t="s">
        <v>104</v>
      </c>
      <c r="D86" s="33"/>
      <c r="E86" s="33"/>
      <c r="F86" s="33"/>
      <c r="G86" s="33"/>
      <c r="H86" s="33"/>
      <c r="I86" s="108"/>
      <c r="J86" s="33"/>
      <c r="K86" s="33"/>
      <c r="L86" s="36"/>
    </row>
    <row r="87" spans="2:47" s="1" customFormat="1" ht="16.5" customHeight="1">
      <c r="B87" s="32"/>
      <c r="C87" s="33"/>
      <c r="D87" s="33"/>
      <c r="E87" s="266" t="str">
        <f>E9</f>
        <v>D.1.1 - Architektonicko stavební řešení</v>
      </c>
      <c r="F87" s="296"/>
      <c r="G87" s="296"/>
      <c r="H87" s="296"/>
      <c r="I87" s="108"/>
      <c r="J87" s="33"/>
      <c r="K87" s="33"/>
      <c r="L87" s="36"/>
    </row>
    <row r="88" spans="2:47" s="1" customFormat="1" ht="6.95" customHeight="1"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36"/>
    </row>
    <row r="89" spans="2:47" s="1" customFormat="1" ht="12" customHeight="1">
      <c r="B89" s="32"/>
      <c r="C89" s="27" t="s">
        <v>20</v>
      </c>
      <c r="D89" s="33"/>
      <c r="E89" s="33"/>
      <c r="F89" s="25" t="str">
        <f>F12</f>
        <v>Domov důchodců, Velké Březno</v>
      </c>
      <c r="G89" s="33"/>
      <c r="H89" s="33"/>
      <c r="I89" s="110" t="s">
        <v>22</v>
      </c>
      <c r="J89" s="59">
        <f>IF(J12="","",J12)</f>
        <v>0</v>
      </c>
      <c r="K89" s="33"/>
      <c r="L89" s="36"/>
    </row>
    <row r="90" spans="2:47" s="1" customFormat="1" ht="6.95" customHeight="1"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36"/>
    </row>
    <row r="91" spans="2:47" s="1" customFormat="1" ht="43.15" customHeight="1">
      <c r="B91" s="32"/>
      <c r="C91" s="27" t="s">
        <v>23</v>
      </c>
      <c r="D91" s="33"/>
      <c r="E91" s="33"/>
      <c r="F91" s="25" t="str">
        <f>E15</f>
        <v>Statutární město Ústí nad Labem</v>
      </c>
      <c r="G91" s="33"/>
      <c r="H91" s="33"/>
      <c r="I91" s="110" t="s">
        <v>29</v>
      </c>
      <c r="J91" s="30" t="str">
        <f>E21</f>
        <v>INTECON spol. s r.o., Ústí  nad Labem</v>
      </c>
      <c r="K91" s="33"/>
      <c r="L91" s="36"/>
    </row>
    <row r="92" spans="2:47" s="1" customFormat="1" ht="43.15" customHeight="1">
      <c r="B92" s="32"/>
      <c r="C92" s="27" t="s">
        <v>27</v>
      </c>
      <c r="D92" s="33"/>
      <c r="E92" s="33"/>
      <c r="F92" s="25" t="str">
        <f>IF(E18="","",E18)</f>
        <v>Vyplň údaj</v>
      </c>
      <c r="G92" s="33"/>
      <c r="H92" s="33"/>
      <c r="I92" s="110" t="s">
        <v>32</v>
      </c>
      <c r="J92" s="30" t="str">
        <f>E24</f>
        <v>INTECON spol. s r.o., Ústí  nad Labem</v>
      </c>
      <c r="K92" s="33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36"/>
    </row>
    <row r="94" spans="2:47" s="1" customFormat="1" ht="29.25" customHeight="1">
      <c r="B94" s="32"/>
      <c r="C94" s="144" t="s">
        <v>111</v>
      </c>
      <c r="D94" s="145"/>
      <c r="E94" s="145"/>
      <c r="F94" s="145"/>
      <c r="G94" s="145"/>
      <c r="H94" s="145"/>
      <c r="I94" s="146"/>
      <c r="J94" s="147" t="s">
        <v>112</v>
      </c>
      <c r="K94" s="145"/>
      <c r="L94" s="36"/>
    </row>
    <row r="95" spans="2:47" s="1" customFormat="1" ht="10.35" customHeight="1"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36"/>
    </row>
    <row r="96" spans="2:47" s="1" customFormat="1" ht="22.9" customHeight="1">
      <c r="B96" s="32"/>
      <c r="C96" s="148" t="s">
        <v>113</v>
      </c>
      <c r="D96" s="33"/>
      <c r="E96" s="33"/>
      <c r="F96" s="33"/>
      <c r="G96" s="33"/>
      <c r="H96" s="33"/>
      <c r="I96" s="108"/>
      <c r="J96" s="77">
        <f>J129</f>
        <v>0</v>
      </c>
      <c r="K96" s="33"/>
      <c r="L96" s="36"/>
      <c r="AU96" s="15" t="s">
        <v>114</v>
      </c>
    </row>
    <row r="97" spans="2:12" s="8" customFormat="1" ht="24.95" customHeight="1">
      <c r="B97" s="149"/>
      <c r="C97" s="150"/>
      <c r="D97" s="151" t="s">
        <v>115</v>
      </c>
      <c r="E97" s="152"/>
      <c r="F97" s="152"/>
      <c r="G97" s="152"/>
      <c r="H97" s="152"/>
      <c r="I97" s="153"/>
      <c r="J97" s="154">
        <f>J130</f>
        <v>0</v>
      </c>
      <c r="K97" s="150"/>
      <c r="L97" s="155"/>
    </row>
    <row r="98" spans="2:12" s="9" customFormat="1" ht="19.899999999999999" customHeight="1">
      <c r="B98" s="156"/>
      <c r="C98" s="157"/>
      <c r="D98" s="158" t="s">
        <v>116</v>
      </c>
      <c r="E98" s="159"/>
      <c r="F98" s="159"/>
      <c r="G98" s="159"/>
      <c r="H98" s="159"/>
      <c r="I98" s="160"/>
      <c r="J98" s="161">
        <f>J131</f>
        <v>0</v>
      </c>
      <c r="K98" s="157"/>
      <c r="L98" s="162"/>
    </row>
    <row r="99" spans="2:12" s="9" customFormat="1" ht="19.899999999999999" customHeight="1">
      <c r="B99" s="156"/>
      <c r="C99" s="157"/>
      <c r="D99" s="158" t="s">
        <v>117</v>
      </c>
      <c r="E99" s="159"/>
      <c r="F99" s="159"/>
      <c r="G99" s="159"/>
      <c r="H99" s="159"/>
      <c r="I99" s="160"/>
      <c r="J99" s="161">
        <f>J140</f>
        <v>0</v>
      </c>
      <c r="K99" s="157"/>
      <c r="L99" s="162"/>
    </row>
    <row r="100" spans="2:12" s="9" customFormat="1" ht="19.899999999999999" customHeight="1">
      <c r="B100" s="156"/>
      <c r="C100" s="157"/>
      <c r="D100" s="158" t="s">
        <v>118</v>
      </c>
      <c r="E100" s="159"/>
      <c r="F100" s="159"/>
      <c r="G100" s="159"/>
      <c r="H100" s="159"/>
      <c r="I100" s="160"/>
      <c r="J100" s="161">
        <f>J151</f>
        <v>0</v>
      </c>
      <c r="K100" s="157"/>
      <c r="L100" s="162"/>
    </row>
    <row r="101" spans="2:12" s="9" customFormat="1" ht="19.899999999999999" customHeight="1">
      <c r="B101" s="156"/>
      <c r="C101" s="157"/>
      <c r="D101" s="158" t="s">
        <v>119</v>
      </c>
      <c r="E101" s="159"/>
      <c r="F101" s="159"/>
      <c r="G101" s="159"/>
      <c r="H101" s="159"/>
      <c r="I101" s="160"/>
      <c r="J101" s="161">
        <f>J171</f>
        <v>0</v>
      </c>
      <c r="K101" s="157"/>
      <c r="L101" s="162"/>
    </row>
    <row r="102" spans="2:12" s="9" customFormat="1" ht="19.899999999999999" customHeight="1">
      <c r="B102" s="156"/>
      <c r="C102" s="157"/>
      <c r="D102" s="158" t="s">
        <v>120</v>
      </c>
      <c r="E102" s="159"/>
      <c r="F102" s="159"/>
      <c r="G102" s="159"/>
      <c r="H102" s="159"/>
      <c r="I102" s="160"/>
      <c r="J102" s="161">
        <f>J178</f>
        <v>0</v>
      </c>
      <c r="K102" s="157"/>
      <c r="L102" s="162"/>
    </row>
    <row r="103" spans="2:12" s="8" customFormat="1" ht="24.95" customHeight="1">
      <c r="B103" s="149"/>
      <c r="C103" s="150"/>
      <c r="D103" s="151" t="s">
        <v>121</v>
      </c>
      <c r="E103" s="152"/>
      <c r="F103" s="152"/>
      <c r="G103" s="152"/>
      <c r="H103" s="152"/>
      <c r="I103" s="153"/>
      <c r="J103" s="154">
        <f>J181</f>
        <v>0</v>
      </c>
      <c r="K103" s="150"/>
      <c r="L103" s="155"/>
    </row>
    <row r="104" spans="2:12" s="9" customFormat="1" ht="19.899999999999999" customHeight="1">
      <c r="B104" s="156"/>
      <c r="C104" s="157"/>
      <c r="D104" s="158" t="s">
        <v>122</v>
      </c>
      <c r="E104" s="159"/>
      <c r="F104" s="159"/>
      <c r="G104" s="159"/>
      <c r="H104" s="159"/>
      <c r="I104" s="160"/>
      <c r="J104" s="161">
        <f>J182</f>
        <v>0</v>
      </c>
      <c r="K104" s="157"/>
      <c r="L104" s="162"/>
    </row>
    <row r="105" spans="2:12" s="9" customFormat="1" ht="19.899999999999999" customHeight="1">
      <c r="B105" s="156"/>
      <c r="C105" s="157"/>
      <c r="D105" s="158" t="s">
        <v>123</v>
      </c>
      <c r="E105" s="159"/>
      <c r="F105" s="159"/>
      <c r="G105" s="159"/>
      <c r="H105" s="159"/>
      <c r="I105" s="160"/>
      <c r="J105" s="161">
        <f>J186</f>
        <v>0</v>
      </c>
      <c r="K105" s="157"/>
      <c r="L105" s="162"/>
    </row>
    <row r="106" spans="2:12" s="9" customFormat="1" ht="19.899999999999999" customHeight="1">
      <c r="B106" s="156"/>
      <c r="C106" s="157"/>
      <c r="D106" s="158" t="s">
        <v>124</v>
      </c>
      <c r="E106" s="159"/>
      <c r="F106" s="159"/>
      <c r="G106" s="159"/>
      <c r="H106" s="159"/>
      <c r="I106" s="160"/>
      <c r="J106" s="161">
        <f>J191</f>
        <v>0</v>
      </c>
      <c r="K106" s="157"/>
      <c r="L106" s="162"/>
    </row>
    <row r="107" spans="2:12" s="9" customFormat="1" ht="19.899999999999999" customHeight="1">
      <c r="B107" s="156"/>
      <c r="C107" s="157"/>
      <c r="D107" s="158" t="s">
        <v>125</v>
      </c>
      <c r="E107" s="159"/>
      <c r="F107" s="159"/>
      <c r="G107" s="159"/>
      <c r="H107" s="159"/>
      <c r="I107" s="160"/>
      <c r="J107" s="161">
        <f>J209</f>
        <v>0</v>
      </c>
      <c r="K107" s="157"/>
      <c r="L107" s="162"/>
    </row>
    <row r="108" spans="2:12" s="9" customFormat="1" ht="19.899999999999999" customHeight="1">
      <c r="B108" s="156"/>
      <c r="C108" s="157"/>
      <c r="D108" s="158" t="s">
        <v>126</v>
      </c>
      <c r="E108" s="159"/>
      <c r="F108" s="159"/>
      <c r="G108" s="159"/>
      <c r="H108" s="159"/>
      <c r="I108" s="160"/>
      <c r="J108" s="161">
        <f>J212</f>
        <v>0</v>
      </c>
      <c r="K108" s="157"/>
      <c r="L108" s="162"/>
    </row>
    <row r="109" spans="2:12" s="9" customFormat="1" ht="19.899999999999999" customHeight="1">
      <c r="B109" s="156"/>
      <c r="C109" s="157"/>
      <c r="D109" s="158" t="s">
        <v>127</v>
      </c>
      <c r="E109" s="159"/>
      <c r="F109" s="159"/>
      <c r="G109" s="159"/>
      <c r="H109" s="159"/>
      <c r="I109" s="160"/>
      <c r="J109" s="161">
        <f>J228</f>
        <v>0</v>
      </c>
      <c r="K109" s="157"/>
      <c r="L109" s="162"/>
    </row>
    <row r="110" spans="2:12" s="1" customFormat="1" ht="21.75" customHeight="1">
      <c r="B110" s="32"/>
      <c r="C110" s="33"/>
      <c r="D110" s="33"/>
      <c r="E110" s="33"/>
      <c r="F110" s="33"/>
      <c r="G110" s="33"/>
      <c r="H110" s="33"/>
      <c r="I110" s="108"/>
      <c r="J110" s="33"/>
      <c r="K110" s="33"/>
      <c r="L110" s="36"/>
    </row>
    <row r="111" spans="2:12" s="1" customFormat="1" ht="6.95" customHeight="1">
      <c r="B111" s="47"/>
      <c r="C111" s="48"/>
      <c r="D111" s="48"/>
      <c r="E111" s="48"/>
      <c r="F111" s="48"/>
      <c r="G111" s="48"/>
      <c r="H111" s="48"/>
      <c r="I111" s="140"/>
      <c r="J111" s="48"/>
      <c r="K111" s="48"/>
      <c r="L111" s="36"/>
    </row>
    <row r="115" spans="2:20" s="1" customFormat="1" ht="6.95" customHeight="1">
      <c r="B115" s="49"/>
      <c r="C115" s="50"/>
      <c r="D115" s="50"/>
      <c r="E115" s="50"/>
      <c r="F115" s="50"/>
      <c r="G115" s="50"/>
      <c r="H115" s="50"/>
      <c r="I115" s="143"/>
      <c r="J115" s="50"/>
      <c r="K115" s="50"/>
      <c r="L115" s="36"/>
    </row>
    <row r="116" spans="2:20" s="1" customFormat="1" ht="24.95" customHeight="1">
      <c r="B116" s="32"/>
      <c r="C116" s="21" t="s">
        <v>128</v>
      </c>
      <c r="D116" s="33"/>
      <c r="E116" s="33"/>
      <c r="F116" s="33"/>
      <c r="G116" s="33"/>
      <c r="H116" s="33"/>
      <c r="I116" s="108"/>
      <c r="J116" s="33"/>
      <c r="K116" s="33"/>
      <c r="L116" s="36"/>
    </row>
    <row r="117" spans="2:20" s="1" customFormat="1" ht="6.95" customHeight="1">
      <c r="B117" s="32"/>
      <c r="C117" s="33"/>
      <c r="D117" s="33"/>
      <c r="E117" s="33"/>
      <c r="F117" s="33"/>
      <c r="G117" s="33"/>
      <c r="H117" s="33"/>
      <c r="I117" s="108"/>
      <c r="J117" s="33"/>
      <c r="K117" s="33"/>
      <c r="L117" s="36"/>
    </row>
    <row r="118" spans="2:20" s="1" customFormat="1" ht="12" customHeight="1">
      <c r="B118" s="32"/>
      <c r="C118" s="27" t="s">
        <v>16</v>
      </c>
      <c r="D118" s="33"/>
      <c r="E118" s="33"/>
      <c r="F118" s="33"/>
      <c r="G118" s="33"/>
      <c r="H118" s="33"/>
      <c r="I118" s="108"/>
      <c r="J118" s="33"/>
      <c r="K118" s="33"/>
      <c r="L118" s="36"/>
    </row>
    <row r="119" spans="2:20" s="1" customFormat="1" ht="16.5" customHeight="1">
      <c r="B119" s="32"/>
      <c r="C119" s="33"/>
      <c r="D119" s="33"/>
      <c r="E119" s="294" t="str">
        <f>E7</f>
        <v>Rekonstrukce kotelny a topného systému Domov důchodců, Velké Březno</v>
      </c>
      <c r="F119" s="295"/>
      <c r="G119" s="295"/>
      <c r="H119" s="295"/>
      <c r="I119" s="108"/>
      <c r="J119" s="33"/>
      <c r="K119" s="33"/>
      <c r="L119" s="36"/>
    </row>
    <row r="120" spans="2:20" s="1" customFormat="1" ht="12" customHeight="1">
      <c r="B120" s="32"/>
      <c r="C120" s="27" t="s">
        <v>104</v>
      </c>
      <c r="D120" s="33"/>
      <c r="E120" s="33"/>
      <c r="F120" s="33"/>
      <c r="G120" s="33"/>
      <c r="H120" s="33"/>
      <c r="I120" s="108"/>
      <c r="J120" s="33"/>
      <c r="K120" s="33"/>
      <c r="L120" s="36"/>
    </row>
    <row r="121" spans="2:20" s="1" customFormat="1" ht="16.5" customHeight="1">
      <c r="B121" s="32"/>
      <c r="C121" s="33"/>
      <c r="D121" s="33"/>
      <c r="E121" s="266" t="str">
        <f>E9</f>
        <v>D.1.1 - Architektonicko stavební řešení</v>
      </c>
      <c r="F121" s="296"/>
      <c r="G121" s="296"/>
      <c r="H121" s="296"/>
      <c r="I121" s="108"/>
      <c r="J121" s="33"/>
      <c r="K121" s="33"/>
      <c r="L121" s="36"/>
    </row>
    <row r="122" spans="2:20" s="1" customFormat="1" ht="6.95" customHeight="1">
      <c r="B122" s="32"/>
      <c r="C122" s="33"/>
      <c r="D122" s="33"/>
      <c r="E122" s="33"/>
      <c r="F122" s="33"/>
      <c r="G122" s="33"/>
      <c r="H122" s="33"/>
      <c r="I122" s="108"/>
      <c r="J122" s="33"/>
      <c r="K122" s="33"/>
      <c r="L122" s="36"/>
    </row>
    <row r="123" spans="2:20" s="1" customFormat="1" ht="12" customHeight="1">
      <c r="B123" s="32"/>
      <c r="C123" s="27" t="s">
        <v>20</v>
      </c>
      <c r="D123" s="33"/>
      <c r="E123" s="33"/>
      <c r="F123" s="25" t="str">
        <f>F12</f>
        <v>Domov důchodců, Velké Březno</v>
      </c>
      <c r="G123" s="33"/>
      <c r="H123" s="33"/>
      <c r="I123" s="110" t="s">
        <v>22</v>
      </c>
      <c r="J123" s="59">
        <f>IF(J12="","",J12)</f>
        <v>0</v>
      </c>
      <c r="K123" s="33"/>
      <c r="L123" s="36"/>
    </row>
    <row r="124" spans="2:20" s="1" customFormat="1" ht="6.95" customHeight="1">
      <c r="B124" s="32"/>
      <c r="C124" s="33"/>
      <c r="D124" s="33"/>
      <c r="E124" s="33"/>
      <c r="F124" s="33"/>
      <c r="G124" s="33"/>
      <c r="H124" s="33"/>
      <c r="I124" s="108"/>
      <c r="J124" s="33"/>
      <c r="K124" s="33"/>
      <c r="L124" s="36"/>
    </row>
    <row r="125" spans="2:20" s="1" customFormat="1" ht="43.15" customHeight="1">
      <c r="B125" s="32"/>
      <c r="C125" s="27" t="s">
        <v>23</v>
      </c>
      <c r="D125" s="33"/>
      <c r="E125" s="33"/>
      <c r="F125" s="25" t="str">
        <f>E15</f>
        <v>Statutární město Ústí nad Labem</v>
      </c>
      <c r="G125" s="33"/>
      <c r="H125" s="33"/>
      <c r="I125" s="110" t="s">
        <v>29</v>
      </c>
      <c r="J125" s="30" t="str">
        <f>E21</f>
        <v>INTECON spol. s r.o., Ústí  nad Labem</v>
      </c>
      <c r="K125" s="33"/>
      <c r="L125" s="36"/>
    </row>
    <row r="126" spans="2:20" s="1" customFormat="1" ht="43.15" customHeight="1">
      <c r="B126" s="32"/>
      <c r="C126" s="27" t="s">
        <v>27</v>
      </c>
      <c r="D126" s="33"/>
      <c r="E126" s="33"/>
      <c r="F126" s="25" t="str">
        <f>IF(E18="","",E18)</f>
        <v>Vyplň údaj</v>
      </c>
      <c r="G126" s="33"/>
      <c r="H126" s="33"/>
      <c r="I126" s="110" t="s">
        <v>32</v>
      </c>
      <c r="J126" s="30" t="str">
        <f>E24</f>
        <v>INTECON spol. s r.o., Ústí  nad Labem</v>
      </c>
      <c r="K126" s="33"/>
      <c r="L126" s="36"/>
    </row>
    <row r="127" spans="2:20" s="1" customFormat="1" ht="10.35" customHeight="1">
      <c r="B127" s="32"/>
      <c r="C127" s="33"/>
      <c r="D127" s="33"/>
      <c r="E127" s="33"/>
      <c r="F127" s="33"/>
      <c r="G127" s="33"/>
      <c r="H127" s="33"/>
      <c r="I127" s="108"/>
      <c r="J127" s="33"/>
      <c r="K127" s="33"/>
      <c r="L127" s="36"/>
    </row>
    <row r="128" spans="2:20" s="10" customFormat="1" ht="29.25" customHeight="1">
      <c r="B128" s="163"/>
      <c r="C128" s="164" t="s">
        <v>129</v>
      </c>
      <c r="D128" s="165" t="s">
        <v>59</v>
      </c>
      <c r="E128" s="165" t="s">
        <v>55</v>
      </c>
      <c r="F128" s="165" t="s">
        <v>56</v>
      </c>
      <c r="G128" s="165" t="s">
        <v>130</v>
      </c>
      <c r="H128" s="165" t="s">
        <v>131</v>
      </c>
      <c r="I128" s="166" t="s">
        <v>132</v>
      </c>
      <c r="J128" s="165" t="s">
        <v>112</v>
      </c>
      <c r="K128" s="167" t="s">
        <v>133</v>
      </c>
      <c r="L128" s="168"/>
      <c r="M128" s="68" t="s">
        <v>1</v>
      </c>
      <c r="N128" s="69" t="s">
        <v>38</v>
      </c>
      <c r="O128" s="69" t="s">
        <v>134</v>
      </c>
      <c r="P128" s="69" t="s">
        <v>135</v>
      </c>
      <c r="Q128" s="69" t="s">
        <v>136</v>
      </c>
      <c r="R128" s="69" t="s">
        <v>137</v>
      </c>
      <c r="S128" s="69" t="s">
        <v>138</v>
      </c>
      <c r="T128" s="70" t="s">
        <v>139</v>
      </c>
    </row>
    <row r="129" spans="2:65" s="1" customFormat="1" ht="22.9" customHeight="1">
      <c r="B129" s="32"/>
      <c r="C129" s="75" t="s">
        <v>140</v>
      </c>
      <c r="D129" s="33"/>
      <c r="E129" s="33"/>
      <c r="F129" s="33"/>
      <c r="G129" s="33"/>
      <c r="H129" s="33"/>
      <c r="I129" s="108"/>
      <c r="J129" s="169">
        <f>BK129</f>
        <v>0</v>
      </c>
      <c r="K129" s="33"/>
      <c r="L129" s="36"/>
      <c r="M129" s="71"/>
      <c r="N129" s="72"/>
      <c r="O129" s="72"/>
      <c r="P129" s="170">
        <f>P130+P181</f>
        <v>0</v>
      </c>
      <c r="Q129" s="72"/>
      <c r="R129" s="170">
        <f>R130+R181</f>
        <v>1.48783916</v>
      </c>
      <c r="S129" s="72"/>
      <c r="T129" s="171">
        <f>T130+T181</f>
        <v>1.234756</v>
      </c>
      <c r="AT129" s="15" t="s">
        <v>73</v>
      </c>
      <c r="AU129" s="15" t="s">
        <v>114</v>
      </c>
      <c r="BK129" s="172">
        <f>BK130+BK181</f>
        <v>0</v>
      </c>
    </row>
    <row r="130" spans="2:65" s="11" customFormat="1" ht="25.9" customHeight="1">
      <c r="B130" s="173"/>
      <c r="C130" s="174"/>
      <c r="D130" s="175" t="s">
        <v>73</v>
      </c>
      <c r="E130" s="176" t="s">
        <v>141</v>
      </c>
      <c r="F130" s="176" t="s">
        <v>142</v>
      </c>
      <c r="G130" s="174"/>
      <c r="H130" s="174"/>
      <c r="I130" s="177"/>
      <c r="J130" s="178">
        <f>BK130</f>
        <v>0</v>
      </c>
      <c r="K130" s="174"/>
      <c r="L130" s="179"/>
      <c r="M130" s="180"/>
      <c r="N130" s="181"/>
      <c r="O130" s="181"/>
      <c r="P130" s="182">
        <f>P131+P140+P151+P171+P178</f>
        <v>0</v>
      </c>
      <c r="Q130" s="181"/>
      <c r="R130" s="182">
        <f>R131+R140+R151+R171+R178</f>
        <v>0.82941759999999998</v>
      </c>
      <c r="S130" s="181"/>
      <c r="T130" s="183">
        <f>T131+T140+T151+T171+T178</f>
        <v>1.1137999999999999</v>
      </c>
      <c r="AR130" s="184" t="s">
        <v>82</v>
      </c>
      <c r="AT130" s="185" t="s">
        <v>73</v>
      </c>
      <c r="AU130" s="185" t="s">
        <v>74</v>
      </c>
      <c r="AY130" s="184" t="s">
        <v>143</v>
      </c>
      <c r="BK130" s="186">
        <f>BK131+BK140+BK151+BK171+BK178</f>
        <v>0</v>
      </c>
    </row>
    <row r="131" spans="2:65" s="11" customFormat="1" ht="22.9" customHeight="1">
      <c r="B131" s="173"/>
      <c r="C131" s="174"/>
      <c r="D131" s="175" t="s">
        <v>73</v>
      </c>
      <c r="E131" s="187" t="s">
        <v>144</v>
      </c>
      <c r="F131" s="187" t="s">
        <v>145</v>
      </c>
      <c r="G131" s="174"/>
      <c r="H131" s="174"/>
      <c r="I131" s="177"/>
      <c r="J131" s="188">
        <f>BK131</f>
        <v>0</v>
      </c>
      <c r="K131" s="174"/>
      <c r="L131" s="179"/>
      <c r="M131" s="180"/>
      <c r="N131" s="181"/>
      <c r="O131" s="181"/>
      <c r="P131" s="182">
        <f>SUM(P132:P139)</f>
        <v>0</v>
      </c>
      <c r="Q131" s="181"/>
      <c r="R131" s="182">
        <f>SUM(R132:R139)</f>
        <v>0.46029640000000005</v>
      </c>
      <c r="S131" s="181"/>
      <c r="T131" s="183">
        <f>SUM(T132:T139)</f>
        <v>0</v>
      </c>
      <c r="AR131" s="184" t="s">
        <v>82</v>
      </c>
      <c r="AT131" s="185" t="s">
        <v>73</v>
      </c>
      <c r="AU131" s="185" t="s">
        <v>82</v>
      </c>
      <c r="AY131" s="184" t="s">
        <v>143</v>
      </c>
      <c r="BK131" s="186">
        <f>SUM(BK132:BK139)</f>
        <v>0</v>
      </c>
    </row>
    <row r="132" spans="2:65" s="1" customFormat="1" ht="36" customHeight="1">
      <c r="B132" s="32"/>
      <c r="C132" s="189" t="s">
        <v>82</v>
      </c>
      <c r="D132" s="189" t="s">
        <v>146</v>
      </c>
      <c r="E132" s="190" t="s">
        <v>147</v>
      </c>
      <c r="F132" s="191" t="s">
        <v>148</v>
      </c>
      <c r="G132" s="192" t="s">
        <v>149</v>
      </c>
      <c r="H132" s="193">
        <v>0.12</v>
      </c>
      <c r="I132" s="194"/>
      <c r="J132" s="195">
        <f>ROUND(I132*H132,2)</f>
        <v>0</v>
      </c>
      <c r="K132" s="191" t="s">
        <v>150</v>
      </c>
      <c r="L132" s="36"/>
      <c r="M132" s="196" t="s">
        <v>1</v>
      </c>
      <c r="N132" s="197" t="s">
        <v>39</v>
      </c>
      <c r="O132" s="64"/>
      <c r="P132" s="198">
        <f>O132*H132</f>
        <v>0</v>
      </c>
      <c r="Q132" s="198">
        <v>1.7090000000000001E-2</v>
      </c>
      <c r="R132" s="198">
        <f>Q132*H132</f>
        <v>2.0508000000000002E-3</v>
      </c>
      <c r="S132" s="198">
        <v>0</v>
      </c>
      <c r="T132" s="199">
        <f>S132*H132</f>
        <v>0</v>
      </c>
      <c r="AR132" s="200" t="s">
        <v>151</v>
      </c>
      <c r="AT132" s="200" t="s">
        <v>146</v>
      </c>
      <c r="AU132" s="200" t="s">
        <v>84</v>
      </c>
      <c r="AY132" s="15" t="s">
        <v>143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15" t="s">
        <v>82</v>
      </c>
      <c r="BK132" s="201">
        <f>ROUND(I132*H132,2)</f>
        <v>0</v>
      </c>
      <c r="BL132" s="15" t="s">
        <v>151</v>
      </c>
      <c r="BM132" s="200" t="s">
        <v>152</v>
      </c>
    </row>
    <row r="133" spans="2:65" s="12" customFormat="1" ht="11.25">
      <c r="B133" s="202"/>
      <c r="C133" s="203"/>
      <c r="D133" s="204" t="s">
        <v>153</v>
      </c>
      <c r="E133" s="205" t="s">
        <v>1</v>
      </c>
      <c r="F133" s="206" t="s">
        <v>154</v>
      </c>
      <c r="G133" s="203"/>
      <c r="H133" s="207">
        <v>0.12</v>
      </c>
      <c r="I133" s="208"/>
      <c r="J133" s="203"/>
      <c r="K133" s="203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153</v>
      </c>
      <c r="AU133" s="213" t="s">
        <v>84</v>
      </c>
      <c r="AV133" s="12" t="s">
        <v>84</v>
      </c>
      <c r="AW133" s="12" t="s">
        <v>31</v>
      </c>
      <c r="AX133" s="12" t="s">
        <v>82</v>
      </c>
      <c r="AY133" s="213" t="s">
        <v>143</v>
      </c>
    </row>
    <row r="134" spans="2:65" s="1" customFormat="1" ht="16.5" customHeight="1">
      <c r="B134" s="32"/>
      <c r="C134" s="214" t="s">
        <v>84</v>
      </c>
      <c r="D134" s="214" t="s">
        <v>155</v>
      </c>
      <c r="E134" s="215" t="s">
        <v>156</v>
      </c>
      <c r="F134" s="216" t="s">
        <v>157</v>
      </c>
      <c r="G134" s="217" t="s">
        <v>149</v>
      </c>
      <c r="H134" s="218">
        <v>0.12</v>
      </c>
      <c r="I134" s="219"/>
      <c r="J134" s="220">
        <f>ROUND(I134*H134,2)</f>
        <v>0</v>
      </c>
      <c r="K134" s="216" t="s">
        <v>150</v>
      </c>
      <c r="L134" s="221"/>
      <c r="M134" s="222" t="s">
        <v>1</v>
      </c>
      <c r="N134" s="223" t="s">
        <v>39</v>
      </c>
      <c r="O134" s="64"/>
      <c r="P134" s="198">
        <f>O134*H134</f>
        <v>0</v>
      </c>
      <c r="Q134" s="198">
        <v>1</v>
      </c>
      <c r="R134" s="198">
        <f>Q134*H134</f>
        <v>0.12</v>
      </c>
      <c r="S134" s="198">
        <v>0</v>
      </c>
      <c r="T134" s="199">
        <f>S134*H134</f>
        <v>0</v>
      </c>
      <c r="AR134" s="200" t="s">
        <v>158</v>
      </c>
      <c r="AT134" s="200" t="s">
        <v>155</v>
      </c>
      <c r="AU134" s="200" t="s">
        <v>84</v>
      </c>
      <c r="AY134" s="15" t="s">
        <v>143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15" t="s">
        <v>82</v>
      </c>
      <c r="BK134" s="201">
        <f>ROUND(I134*H134,2)</f>
        <v>0</v>
      </c>
      <c r="BL134" s="15" t="s">
        <v>151</v>
      </c>
      <c r="BM134" s="200" t="s">
        <v>159</v>
      </c>
    </row>
    <row r="135" spans="2:65" s="1" customFormat="1" ht="24" customHeight="1">
      <c r="B135" s="32"/>
      <c r="C135" s="189" t="s">
        <v>144</v>
      </c>
      <c r="D135" s="189" t="s">
        <v>146</v>
      </c>
      <c r="E135" s="190" t="s">
        <v>160</v>
      </c>
      <c r="F135" s="191" t="s">
        <v>161</v>
      </c>
      <c r="G135" s="192" t="s">
        <v>162</v>
      </c>
      <c r="H135" s="193">
        <v>1.4</v>
      </c>
      <c r="I135" s="194"/>
      <c r="J135" s="195">
        <f>ROUND(I135*H135,2)</f>
        <v>0</v>
      </c>
      <c r="K135" s="191" t="s">
        <v>150</v>
      </c>
      <c r="L135" s="36"/>
      <c r="M135" s="196" t="s">
        <v>1</v>
      </c>
      <c r="N135" s="197" t="s">
        <v>39</v>
      </c>
      <c r="O135" s="64"/>
      <c r="P135" s="198">
        <f>O135*H135</f>
        <v>0</v>
      </c>
      <c r="Q135" s="198">
        <v>3.8000000000000002E-4</v>
      </c>
      <c r="R135" s="198">
        <f>Q135*H135</f>
        <v>5.3200000000000003E-4</v>
      </c>
      <c r="S135" s="198">
        <v>0</v>
      </c>
      <c r="T135" s="199">
        <f>S135*H135</f>
        <v>0</v>
      </c>
      <c r="AR135" s="200" t="s">
        <v>151</v>
      </c>
      <c r="AT135" s="200" t="s">
        <v>146</v>
      </c>
      <c r="AU135" s="200" t="s">
        <v>84</v>
      </c>
      <c r="AY135" s="15" t="s">
        <v>143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5" t="s">
        <v>82</v>
      </c>
      <c r="BK135" s="201">
        <f>ROUND(I135*H135,2)</f>
        <v>0</v>
      </c>
      <c r="BL135" s="15" t="s">
        <v>151</v>
      </c>
      <c r="BM135" s="200" t="s">
        <v>163</v>
      </c>
    </row>
    <row r="136" spans="2:65" s="1" customFormat="1" ht="24" customHeight="1">
      <c r="B136" s="32"/>
      <c r="C136" s="189" t="s">
        <v>151</v>
      </c>
      <c r="D136" s="189" t="s">
        <v>146</v>
      </c>
      <c r="E136" s="190" t="s">
        <v>164</v>
      </c>
      <c r="F136" s="191" t="s">
        <v>165</v>
      </c>
      <c r="G136" s="192" t="s">
        <v>166</v>
      </c>
      <c r="H136" s="193">
        <v>1.1200000000000001</v>
      </c>
      <c r="I136" s="194"/>
      <c r="J136" s="195">
        <f>ROUND(I136*H136,2)</f>
        <v>0</v>
      </c>
      <c r="K136" s="191" t="s">
        <v>150</v>
      </c>
      <c r="L136" s="36"/>
      <c r="M136" s="196" t="s">
        <v>1</v>
      </c>
      <c r="N136" s="197" t="s">
        <v>39</v>
      </c>
      <c r="O136" s="64"/>
      <c r="P136" s="198">
        <f>O136*H136</f>
        <v>0</v>
      </c>
      <c r="Q136" s="198">
        <v>0.12335</v>
      </c>
      <c r="R136" s="198">
        <f>Q136*H136</f>
        <v>0.13815200000000002</v>
      </c>
      <c r="S136" s="198">
        <v>0</v>
      </c>
      <c r="T136" s="199">
        <f>S136*H136</f>
        <v>0</v>
      </c>
      <c r="AR136" s="200" t="s">
        <v>151</v>
      </c>
      <c r="AT136" s="200" t="s">
        <v>146</v>
      </c>
      <c r="AU136" s="200" t="s">
        <v>84</v>
      </c>
      <c r="AY136" s="15" t="s">
        <v>143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15" t="s">
        <v>82</v>
      </c>
      <c r="BK136" s="201">
        <f>ROUND(I136*H136,2)</f>
        <v>0</v>
      </c>
      <c r="BL136" s="15" t="s">
        <v>151</v>
      </c>
      <c r="BM136" s="200" t="s">
        <v>167</v>
      </c>
    </row>
    <row r="137" spans="2:65" s="12" customFormat="1" ht="11.25">
      <c r="B137" s="202"/>
      <c r="C137" s="203"/>
      <c r="D137" s="204" t="s">
        <v>153</v>
      </c>
      <c r="E137" s="205" t="s">
        <v>1</v>
      </c>
      <c r="F137" s="206" t="s">
        <v>168</v>
      </c>
      <c r="G137" s="203"/>
      <c r="H137" s="207">
        <v>1.1200000000000001</v>
      </c>
      <c r="I137" s="208"/>
      <c r="J137" s="203"/>
      <c r="K137" s="203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153</v>
      </c>
      <c r="AU137" s="213" t="s">
        <v>84</v>
      </c>
      <c r="AV137" s="12" t="s">
        <v>84</v>
      </c>
      <c r="AW137" s="12" t="s">
        <v>31</v>
      </c>
      <c r="AX137" s="12" t="s">
        <v>82</v>
      </c>
      <c r="AY137" s="213" t="s">
        <v>143</v>
      </c>
    </row>
    <row r="138" spans="2:65" s="1" customFormat="1" ht="36" customHeight="1">
      <c r="B138" s="32"/>
      <c r="C138" s="189" t="s">
        <v>169</v>
      </c>
      <c r="D138" s="189" t="s">
        <v>146</v>
      </c>
      <c r="E138" s="190" t="s">
        <v>170</v>
      </c>
      <c r="F138" s="191" t="s">
        <v>171</v>
      </c>
      <c r="G138" s="192" t="s">
        <v>166</v>
      </c>
      <c r="H138" s="193">
        <v>1.1200000000000001</v>
      </c>
      <c r="I138" s="194"/>
      <c r="J138" s="195">
        <f>ROUND(I138*H138,2)</f>
        <v>0</v>
      </c>
      <c r="K138" s="191" t="s">
        <v>150</v>
      </c>
      <c r="L138" s="36"/>
      <c r="M138" s="196" t="s">
        <v>1</v>
      </c>
      <c r="N138" s="197" t="s">
        <v>39</v>
      </c>
      <c r="O138" s="64"/>
      <c r="P138" s="198">
        <f>O138*H138</f>
        <v>0</v>
      </c>
      <c r="Q138" s="198">
        <v>0.17818000000000001</v>
      </c>
      <c r="R138" s="198">
        <f>Q138*H138</f>
        <v>0.19956160000000003</v>
      </c>
      <c r="S138" s="198">
        <v>0</v>
      </c>
      <c r="T138" s="199">
        <f>S138*H138</f>
        <v>0</v>
      </c>
      <c r="AR138" s="200" t="s">
        <v>151</v>
      </c>
      <c r="AT138" s="200" t="s">
        <v>146</v>
      </c>
      <c r="AU138" s="200" t="s">
        <v>84</v>
      </c>
      <c r="AY138" s="15" t="s">
        <v>143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15" t="s">
        <v>82</v>
      </c>
      <c r="BK138" s="201">
        <f>ROUND(I138*H138,2)</f>
        <v>0</v>
      </c>
      <c r="BL138" s="15" t="s">
        <v>151</v>
      </c>
      <c r="BM138" s="200" t="s">
        <v>172</v>
      </c>
    </row>
    <row r="139" spans="2:65" s="12" customFormat="1" ht="11.25">
      <c r="B139" s="202"/>
      <c r="C139" s="203"/>
      <c r="D139" s="204" t="s">
        <v>153</v>
      </c>
      <c r="E139" s="205" t="s">
        <v>1</v>
      </c>
      <c r="F139" s="206" t="s">
        <v>168</v>
      </c>
      <c r="G139" s="203"/>
      <c r="H139" s="207">
        <v>1.1200000000000001</v>
      </c>
      <c r="I139" s="208"/>
      <c r="J139" s="203"/>
      <c r="K139" s="203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153</v>
      </c>
      <c r="AU139" s="213" t="s">
        <v>84</v>
      </c>
      <c r="AV139" s="12" t="s">
        <v>84</v>
      </c>
      <c r="AW139" s="12" t="s">
        <v>31</v>
      </c>
      <c r="AX139" s="12" t="s">
        <v>82</v>
      </c>
      <c r="AY139" s="213" t="s">
        <v>143</v>
      </c>
    </row>
    <row r="140" spans="2:65" s="11" customFormat="1" ht="22.9" customHeight="1">
      <c r="B140" s="173"/>
      <c r="C140" s="174"/>
      <c r="D140" s="175" t="s">
        <v>73</v>
      </c>
      <c r="E140" s="187" t="s">
        <v>173</v>
      </c>
      <c r="F140" s="187" t="s">
        <v>174</v>
      </c>
      <c r="G140" s="174"/>
      <c r="H140" s="174"/>
      <c r="I140" s="177"/>
      <c r="J140" s="188">
        <f>BK140</f>
        <v>0</v>
      </c>
      <c r="K140" s="174"/>
      <c r="L140" s="179"/>
      <c r="M140" s="180"/>
      <c r="N140" s="181"/>
      <c r="O140" s="181"/>
      <c r="P140" s="182">
        <f>SUM(P141:P150)</f>
        <v>0</v>
      </c>
      <c r="Q140" s="181"/>
      <c r="R140" s="182">
        <f>SUM(R141:R150)</f>
        <v>0.3640872</v>
      </c>
      <c r="S140" s="181"/>
      <c r="T140" s="183">
        <f>SUM(T141:T150)</f>
        <v>0</v>
      </c>
      <c r="AR140" s="184" t="s">
        <v>82</v>
      </c>
      <c r="AT140" s="185" t="s">
        <v>73</v>
      </c>
      <c r="AU140" s="185" t="s">
        <v>82</v>
      </c>
      <c r="AY140" s="184" t="s">
        <v>143</v>
      </c>
      <c r="BK140" s="186">
        <f>SUM(BK141:BK150)</f>
        <v>0</v>
      </c>
    </row>
    <row r="141" spans="2:65" s="1" customFormat="1" ht="24" customHeight="1">
      <c r="B141" s="32"/>
      <c r="C141" s="189" t="s">
        <v>173</v>
      </c>
      <c r="D141" s="189" t="s">
        <v>146</v>
      </c>
      <c r="E141" s="190" t="s">
        <v>175</v>
      </c>
      <c r="F141" s="191" t="s">
        <v>176</v>
      </c>
      <c r="G141" s="192" t="s">
        <v>166</v>
      </c>
      <c r="H141" s="193">
        <v>30.45</v>
      </c>
      <c r="I141" s="194"/>
      <c r="J141" s="195">
        <f>ROUND(I141*H141,2)</f>
        <v>0</v>
      </c>
      <c r="K141" s="191" t="s">
        <v>150</v>
      </c>
      <c r="L141" s="36"/>
      <c r="M141" s="196" t="s">
        <v>1</v>
      </c>
      <c r="N141" s="197" t="s">
        <v>39</v>
      </c>
      <c r="O141" s="64"/>
      <c r="P141" s="198">
        <f>O141*H141</f>
        <v>0</v>
      </c>
      <c r="Q141" s="198">
        <v>3.0000000000000001E-3</v>
      </c>
      <c r="R141" s="198">
        <f>Q141*H141</f>
        <v>9.1350000000000001E-2</v>
      </c>
      <c r="S141" s="198">
        <v>0</v>
      </c>
      <c r="T141" s="199">
        <f>S141*H141</f>
        <v>0</v>
      </c>
      <c r="AR141" s="200" t="s">
        <v>151</v>
      </c>
      <c r="AT141" s="200" t="s">
        <v>146</v>
      </c>
      <c r="AU141" s="200" t="s">
        <v>84</v>
      </c>
      <c r="AY141" s="15" t="s">
        <v>143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5" t="s">
        <v>82</v>
      </c>
      <c r="BK141" s="201">
        <f>ROUND(I141*H141,2)</f>
        <v>0</v>
      </c>
      <c r="BL141" s="15" t="s">
        <v>151</v>
      </c>
      <c r="BM141" s="200" t="s">
        <v>177</v>
      </c>
    </row>
    <row r="142" spans="2:65" s="12" customFormat="1" ht="11.25">
      <c r="B142" s="202"/>
      <c r="C142" s="203"/>
      <c r="D142" s="204" t="s">
        <v>153</v>
      </c>
      <c r="E142" s="205" t="s">
        <v>1</v>
      </c>
      <c r="F142" s="206" t="s">
        <v>178</v>
      </c>
      <c r="G142" s="203"/>
      <c r="H142" s="207">
        <v>30.45</v>
      </c>
      <c r="I142" s="208"/>
      <c r="J142" s="203"/>
      <c r="K142" s="203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153</v>
      </c>
      <c r="AU142" s="213" t="s">
        <v>84</v>
      </c>
      <c r="AV142" s="12" t="s">
        <v>84</v>
      </c>
      <c r="AW142" s="12" t="s">
        <v>31</v>
      </c>
      <c r="AX142" s="12" t="s">
        <v>82</v>
      </c>
      <c r="AY142" s="213" t="s">
        <v>143</v>
      </c>
    </row>
    <row r="143" spans="2:65" s="1" customFormat="1" ht="36" customHeight="1">
      <c r="B143" s="32"/>
      <c r="C143" s="189" t="s">
        <v>179</v>
      </c>
      <c r="D143" s="189" t="s">
        <v>146</v>
      </c>
      <c r="E143" s="190" t="s">
        <v>180</v>
      </c>
      <c r="F143" s="191" t="s">
        <v>181</v>
      </c>
      <c r="G143" s="192" t="s">
        <v>166</v>
      </c>
      <c r="H143" s="193">
        <v>4.92</v>
      </c>
      <c r="I143" s="194"/>
      <c r="J143" s="195">
        <f>ROUND(I143*H143,2)</f>
        <v>0</v>
      </c>
      <c r="K143" s="191" t="s">
        <v>150</v>
      </c>
      <c r="L143" s="36"/>
      <c r="M143" s="196" t="s">
        <v>1</v>
      </c>
      <c r="N143" s="197" t="s">
        <v>39</v>
      </c>
      <c r="O143" s="64"/>
      <c r="P143" s="198">
        <f>O143*H143</f>
        <v>0</v>
      </c>
      <c r="Q143" s="198">
        <v>4.3800000000000002E-3</v>
      </c>
      <c r="R143" s="198">
        <f>Q143*H143</f>
        <v>2.1549600000000002E-2</v>
      </c>
      <c r="S143" s="198">
        <v>0</v>
      </c>
      <c r="T143" s="199">
        <f>S143*H143</f>
        <v>0</v>
      </c>
      <c r="AR143" s="200" t="s">
        <v>151</v>
      </c>
      <c r="AT143" s="200" t="s">
        <v>146</v>
      </c>
      <c r="AU143" s="200" t="s">
        <v>84</v>
      </c>
      <c r="AY143" s="15" t="s">
        <v>143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5" t="s">
        <v>82</v>
      </c>
      <c r="BK143" s="201">
        <f>ROUND(I143*H143,2)</f>
        <v>0</v>
      </c>
      <c r="BL143" s="15" t="s">
        <v>151</v>
      </c>
      <c r="BM143" s="200" t="s">
        <v>182</v>
      </c>
    </row>
    <row r="144" spans="2:65" s="1" customFormat="1" ht="19.5">
      <c r="B144" s="32"/>
      <c r="C144" s="33"/>
      <c r="D144" s="204" t="s">
        <v>183</v>
      </c>
      <c r="E144" s="33"/>
      <c r="F144" s="224" t="s">
        <v>184</v>
      </c>
      <c r="G144" s="33"/>
      <c r="H144" s="33"/>
      <c r="I144" s="108"/>
      <c r="J144" s="33"/>
      <c r="K144" s="33"/>
      <c r="L144" s="36"/>
      <c r="M144" s="225"/>
      <c r="N144" s="64"/>
      <c r="O144" s="64"/>
      <c r="P144" s="64"/>
      <c r="Q144" s="64"/>
      <c r="R144" s="64"/>
      <c r="S144" s="64"/>
      <c r="T144" s="65"/>
      <c r="AT144" s="15" t="s">
        <v>183</v>
      </c>
      <c r="AU144" s="15" t="s">
        <v>84</v>
      </c>
    </row>
    <row r="145" spans="2:65" s="12" customFormat="1" ht="11.25">
      <c r="B145" s="202"/>
      <c r="C145" s="203"/>
      <c r="D145" s="204" t="s">
        <v>153</v>
      </c>
      <c r="E145" s="205" t="s">
        <v>1</v>
      </c>
      <c r="F145" s="206" t="s">
        <v>185</v>
      </c>
      <c r="G145" s="203"/>
      <c r="H145" s="207">
        <v>4.92</v>
      </c>
      <c r="I145" s="208"/>
      <c r="J145" s="203"/>
      <c r="K145" s="203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153</v>
      </c>
      <c r="AU145" s="213" t="s">
        <v>84</v>
      </c>
      <c r="AV145" s="12" t="s">
        <v>84</v>
      </c>
      <c r="AW145" s="12" t="s">
        <v>31</v>
      </c>
      <c r="AX145" s="12" t="s">
        <v>82</v>
      </c>
      <c r="AY145" s="213" t="s">
        <v>143</v>
      </c>
    </row>
    <row r="146" spans="2:65" s="1" customFormat="1" ht="24" customHeight="1">
      <c r="B146" s="32"/>
      <c r="C146" s="189" t="s">
        <v>158</v>
      </c>
      <c r="D146" s="189" t="s">
        <v>146</v>
      </c>
      <c r="E146" s="190" t="s">
        <v>186</v>
      </c>
      <c r="F146" s="191" t="s">
        <v>187</v>
      </c>
      <c r="G146" s="192" t="s">
        <v>166</v>
      </c>
      <c r="H146" s="193">
        <v>53.585999999999999</v>
      </c>
      <c r="I146" s="194"/>
      <c r="J146" s="195">
        <f>ROUND(I146*H146,2)</f>
        <v>0</v>
      </c>
      <c r="K146" s="191" t="s">
        <v>150</v>
      </c>
      <c r="L146" s="36"/>
      <c r="M146" s="196" t="s">
        <v>1</v>
      </c>
      <c r="N146" s="197" t="s">
        <v>39</v>
      </c>
      <c r="O146" s="64"/>
      <c r="P146" s="198">
        <f>O146*H146</f>
        <v>0</v>
      </c>
      <c r="Q146" s="198">
        <v>3.0000000000000001E-3</v>
      </c>
      <c r="R146" s="198">
        <f>Q146*H146</f>
        <v>0.16075800000000001</v>
      </c>
      <c r="S146" s="198">
        <v>0</v>
      </c>
      <c r="T146" s="199">
        <f>S146*H146</f>
        <v>0</v>
      </c>
      <c r="AR146" s="200" t="s">
        <v>151</v>
      </c>
      <c r="AT146" s="200" t="s">
        <v>146</v>
      </c>
      <c r="AU146" s="200" t="s">
        <v>84</v>
      </c>
      <c r="AY146" s="15" t="s">
        <v>143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5" t="s">
        <v>82</v>
      </c>
      <c r="BK146" s="201">
        <f>ROUND(I146*H146,2)</f>
        <v>0</v>
      </c>
      <c r="BL146" s="15" t="s">
        <v>151</v>
      </c>
      <c r="BM146" s="200" t="s">
        <v>188</v>
      </c>
    </row>
    <row r="147" spans="2:65" s="12" customFormat="1" ht="11.25">
      <c r="B147" s="202"/>
      <c r="C147" s="203"/>
      <c r="D147" s="204" t="s">
        <v>153</v>
      </c>
      <c r="E147" s="205" t="s">
        <v>1</v>
      </c>
      <c r="F147" s="206" t="s">
        <v>189</v>
      </c>
      <c r="G147" s="203"/>
      <c r="H147" s="207">
        <v>53.585999999999999</v>
      </c>
      <c r="I147" s="208"/>
      <c r="J147" s="203"/>
      <c r="K147" s="203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153</v>
      </c>
      <c r="AU147" s="213" t="s">
        <v>84</v>
      </c>
      <c r="AV147" s="12" t="s">
        <v>84</v>
      </c>
      <c r="AW147" s="12" t="s">
        <v>31</v>
      </c>
      <c r="AX147" s="12" t="s">
        <v>82</v>
      </c>
      <c r="AY147" s="213" t="s">
        <v>143</v>
      </c>
    </row>
    <row r="148" spans="2:65" s="1" customFormat="1" ht="48" customHeight="1">
      <c r="B148" s="32"/>
      <c r="C148" s="189" t="s">
        <v>190</v>
      </c>
      <c r="D148" s="189" t="s">
        <v>146</v>
      </c>
      <c r="E148" s="190" t="s">
        <v>191</v>
      </c>
      <c r="F148" s="191" t="s">
        <v>192</v>
      </c>
      <c r="G148" s="192" t="s">
        <v>166</v>
      </c>
      <c r="H148" s="193">
        <v>4.92</v>
      </c>
      <c r="I148" s="194"/>
      <c r="J148" s="195">
        <f>ROUND(I148*H148,2)</f>
        <v>0</v>
      </c>
      <c r="K148" s="191" t="s">
        <v>150</v>
      </c>
      <c r="L148" s="36"/>
      <c r="M148" s="196" t="s">
        <v>1</v>
      </c>
      <c r="N148" s="197" t="s">
        <v>39</v>
      </c>
      <c r="O148" s="64"/>
      <c r="P148" s="198">
        <f>O148*H148</f>
        <v>0</v>
      </c>
      <c r="Q148" s="198">
        <v>1.8380000000000001E-2</v>
      </c>
      <c r="R148" s="198">
        <f>Q148*H148</f>
        <v>9.0429599999999999E-2</v>
      </c>
      <c r="S148" s="198">
        <v>0</v>
      </c>
      <c r="T148" s="199">
        <f>S148*H148</f>
        <v>0</v>
      </c>
      <c r="AR148" s="200" t="s">
        <v>151</v>
      </c>
      <c r="AT148" s="200" t="s">
        <v>146</v>
      </c>
      <c r="AU148" s="200" t="s">
        <v>84</v>
      </c>
      <c r="AY148" s="15" t="s">
        <v>143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5" t="s">
        <v>82</v>
      </c>
      <c r="BK148" s="201">
        <f>ROUND(I148*H148,2)</f>
        <v>0</v>
      </c>
      <c r="BL148" s="15" t="s">
        <v>151</v>
      </c>
      <c r="BM148" s="200" t="s">
        <v>193</v>
      </c>
    </row>
    <row r="149" spans="2:65" s="1" customFormat="1" ht="19.5">
      <c r="B149" s="32"/>
      <c r="C149" s="33"/>
      <c r="D149" s="204" t="s">
        <v>183</v>
      </c>
      <c r="E149" s="33"/>
      <c r="F149" s="224" t="s">
        <v>184</v>
      </c>
      <c r="G149" s="33"/>
      <c r="H149" s="33"/>
      <c r="I149" s="108"/>
      <c r="J149" s="33"/>
      <c r="K149" s="33"/>
      <c r="L149" s="36"/>
      <c r="M149" s="225"/>
      <c r="N149" s="64"/>
      <c r="O149" s="64"/>
      <c r="P149" s="64"/>
      <c r="Q149" s="64"/>
      <c r="R149" s="64"/>
      <c r="S149" s="64"/>
      <c r="T149" s="65"/>
      <c r="AT149" s="15" t="s">
        <v>183</v>
      </c>
      <c r="AU149" s="15" t="s">
        <v>84</v>
      </c>
    </row>
    <row r="150" spans="2:65" s="12" customFormat="1" ht="11.25">
      <c r="B150" s="202"/>
      <c r="C150" s="203"/>
      <c r="D150" s="204" t="s">
        <v>153</v>
      </c>
      <c r="E150" s="205" t="s">
        <v>1</v>
      </c>
      <c r="F150" s="206" t="s">
        <v>185</v>
      </c>
      <c r="G150" s="203"/>
      <c r="H150" s="207">
        <v>4.92</v>
      </c>
      <c r="I150" s="208"/>
      <c r="J150" s="203"/>
      <c r="K150" s="203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153</v>
      </c>
      <c r="AU150" s="213" t="s">
        <v>84</v>
      </c>
      <c r="AV150" s="12" t="s">
        <v>84</v>
      </c>
      <c r="AW150" s="12" t="s">
        <v>31</v>
      </c>
      <c r="AX150" s="12" t="s">
        <v>82</v>
      </c>
      <c r="AY150" s="213" t="s">
        <v>143</v>
      </c>
    </row>
    <row r="151" spans="2:65" s="11" customFormat="1" ht="22.9" customHeight="1">
      <c r="B151" s="173"/>
      <c r="C151" s="174"/>
      <c r="D151" s="175" t="s">
        <v>73</v>
      </c>
      <c r="E151" s="187" t="s">
        <v>190</v>
      </c>
      <c r="F151" s="187" t="s">
        <v>194</v>
      </c>
      <c r="G151" s="174"/>
      <c r="H151" s="174"/>
      <c r="I151" s="177"/>
      <c r="J151" s="188">
        <f>BK151</f>
        <v>0</v>
      </c>
      <c r="K151" s="174"/>
      <c r="L151" s="179"/>
      <c r="M151" s="180"/>
      <c r="N151" s="181"/>
      <c r="O151" s="181"/>
      <c r="P151" s="182">
        <f>SUM(P152:P170)</f>
        <v>0</v>
      </c>
      <c r="Q151" s="181"/>
      <c r="R151" s="182">
        <f>SUM(R152:R170)</f>
        <v>5.0340000000000003E-3</v>
      </c>
      <c r="S151" s="181"/>
      <c r="T151" s="183">
        <f>SUM(T152:T170)</f>
        <v>1.1137999999999999</v>
      </c>
      <c r="AR151" s="184" t="s">
        <v>82</v>
      </c>
      <c r="AT151" s="185" t="s">
        <v>73</v>
      </c>
      <c r="AU151" s="185" t="s">
        <v>82</v>
      </c>
      <c r="AY151" s="184" t="s">
        <v>143</v>
      </c>
      <c r="BK151" s="186">
        <f>SUM(BK152:BK170)</f>
        <v>0</v>
      </c>
    </row>
    <row r="152" spans="2:65" s="1" customFormat="1" ht="24" customHeight="1">
      <c r="B152" s="32"/>
      <c r="C152" s="189" t="s">
        <v>195</v>
      </c>
      <c r="D152" s="189" t="s">
        <v>146</v>
      </c>
      <c r="E152" s="190" t="s">
        <v>196</v>
      </c>
      <c r="F152" s="191" t="s">
        <v>197</v>
      </c>
      <c r="G152" s="192" t="s">
        <v>166</v>
      </c>
      <c r="H152" s="193">
        <v>15.33</v>
      </c>
      <c r="I152" s="194"/>
      <c r="J152" s="195">
        <f>ROUND(I152*H152,2)</f>
        <v>0</v>
      </c>
      <c r="K152" s="191" t="s">
        <v>150</v>
      </c>
      <c r="L152" s="36"/>
      <c r="M152" s="196" t="s">
        <v>1</v>
      </c>
      <c r="N152" s="197" t="s">
        <v>39</v>
      </c>
      <c r="O152" s="64"/>
      <c r="P152" s="198">
        <f>O152*H152</f>
        <v>0</v>
      </c>
      <c r="Q152" s="198">
        <v>2.0000000000000001E-4</v>
      </c>
      <c r="R152" s="198">
        <f>Q152*H152</f>
        <v>3.0660000000000001E-3</v>
      </c>
      <c r="S152" s="198">
        <v>0</v>
      </c>
      <c r="T152" s="199">
        <f>S152*H152</f>
        <v>0</v>
      </c>
      <c r="AR152" s="200" t="s">
        <v>151</v>
      </c>
      <c r="AT152" s="200" t="s">
        <v>146</v>
      </c>
      <c r="AU152" s="200" t="s">
        <v>84</v>
      </c>
      <c r="AY152" s="15" t="s">
        <v>143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5" t="s">
        <v>82</v>
      </c>
      <c r="BK152" s="201">
        <f>ROUND(I152*H152,2)</f>
        <v>0</v>
      </c>
      <c r="BL152" s="15" t="s">
        <v>151</v>
      </c>
      <c r="BM152" s="200" t="s">
        <v>198</v>
      </c>
    </row>
    <row r="153" spans="2:65" s="1" customFormat="1" ht="19.5">
      <c r="B153" s="32"/>
      <c r="C153" s="33"/>
      <c r="D153" s="204" t="s">
        <v>183</v>
      </c>
      <c r="E153" s="33"/>
      <c r="F153" s="224" t="s">
        <v>199</v>
      </c>
      <c r="G153" s="33"/>
      <c r="H153" s="33"/>
      <c r="I153" s="108"/>
      <c r="J153" s="33"/>
      <c r="K153" s="33"/>
      <c r="L153" s="36"/>
      <c r="M153" s="225"/>
      <c r="N153" s="64"/>
      <c r="O153" s="64"/>
      <c r="P153" s="64"/>
      <c r="Q153" s="64"/>
      <c r="R153" s="64"/>
      <c r="S153" s="64"/>
      <c r="T153" s="65"/>
      <c r="AT153" s="15" t="s">
        <v>183</v>
      </c>
      <c r="AU153" s="15" t="s">
        <v>84</v>
      </c>
    </row>
    <row r="154" spans="2:65" s="12" customFormat="1" ht="11.25">
      <c r="B154" s="202"/>
      <c r="C154" s="203"/>
      <c r="D154" s="204" t="s">
        <v>153</v>
      </c>
      <c r="E154" s="205" t="s">
        <v>1</v>
      </c>
      <c r="F154" s="206" t="s">
        <v>200</v>
      </c>
      <c r="G154" s="203"/>
      <c r="H154" s="207">
        <v>15.33</v>
      </c>
      <c r="I154" s="208"/>
      <c r="J154" s="203"/>
      <c r="K154" s="203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153</v>
      </c>
      <c r="AU154" s="213" t="s">
        <v>84</v>
      </c>
      <c r="AV154" s="12" t="s">
        <v>84</v>
      </c>
      <c r="AW154" s="12" t="s">
        <v>31</v>
      </c>
      <c r="AX154" s="12" t="s">
        <v>82</v>
      </c>
      <c r="AY154" s="213" t="s">
        <v>143</v>
      </c>
    </row>
    <row r="155" spans="2:65" s="1" customFormat="1" ht="24" customHeight="1">
      <c r="B155" s="32"/>
      <c r="C155" s="189" t="s">
        <v>201</v>
      </c>
      <c r="D155" s="189" t="s">
        <v>146</v>
      </c>
      <c r="E155" s="190" t="s">
        <v>202</v>
      </c>
      <c r="F155" s="191" t="s">
        <v>203</v>
      </c>
      <c r="G155" s="192" t="s">
        <v>166</v>
      </c>
      <c r="H155" s="193">
        <v>15.33</v>
      </c>
      <c r="I155" s="194"/>
      <c r="J155" s="195">
        <f>ROUND(I155*H155,2)</f>
        <v>0</v>
      </c>
      <c r="K155" s="191" t="s">
        <v>150</v>
      </c>
      <c r="L155" s="36"/>
      <c r="M155" s="196" t="s">
        <v>1</v>
      </c>
      <c r="N155" s="197" t="s">
        <v>39</v>
      </c>
      <c r="O155" s="64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AR155" s="200" t="s">
        <v>151</v>
      </c>
      <c r="AT155" s="200" t="s">
        <v>146</v>
      </c>
      <c r="AU155" s="200" t="s">
        <v>84</v>
      </c>
      <c r="AY155" s="15" t="s">
        <v>143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15" t="s">
        <v>82</v>
      </c>
      <c r="BK155" s="201">
        <f>ROUND(I155*H155,2)</f>
        <v>0</v>
      </c>
      <c r="BL155" s="15" t="s">
        <v>151</v>
      </c>
      <c r="BM155" s="200" t="s">
        <v>204</v>
      </c>
    </row>
    <row r="156" spans="2:65" s="1" customFormat="1" ht="24" customHeight="1">
      <c r="B156" s="32"/>
      <c r="C156" s="189" t="s">
        <v>205</v>
      </c>
      <c r="D156" s="189" t="s">
        <v>146</v>
      </c>
      <c r="E156" s="190" t="s">
        <v>206</v>
      </c>
      <c r="F156" s="191" t="s">
        <v>207</v>
      </c>
      <c r="G156" s="192" t="s">
        <v>166</v>
      </c>
      <c r="H156" s="193">
        <v>15.33</v>
      </c>
      <c r="I156" s="194"/>
      <c r="J156" s="195">
        <f>ROUND(I156*H156,2)</f>
        <v>0</v>
      </c>
      <c r="K156" s="191" t="s">
        <v>150</v>
      </c>
      <c r="L156" s="36"/>
      <c r="M156" s="196" t="s">
        <v>1</v>
      </c>
      <c r="N156" s="197" t="s">
        <v>39</v>
      </c>
      <c r="O156" s="64"/>
      <c r="P156" s="198">
        <f>O156*H156</f>
        <v>0</v>
      </c>
      <c r="Q156" s="198">
        <v>0</v>
      </c>
      <c r="R156" s="198">
        <f>Q156*H156</f>
        <v>0</v>
      </c>
      <c r="S156" s="198">
        <v>0</v>
      </c>
      <c r="T156" s="199">
        <f>S156*H156</f>
        <v>0</v>
      </c>
      <c r="AR156" s="200" t="s">
        <v>151</v>
      </c>
      <c r="AT156" s="200" t="s">
        <v>146</v>
      </c>
      <c r="AU156" s="200" t="s">
        <v>84</v>
      </c>
      <c r="AY156" s="15" t="s">
        <v>143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5" t="s">
        <v>82</v>
      </c>
      <c r="BK156" s="201">
        <f>ROUND(I156*H156,2)</f>
        <v>0</v>
      </c>
      <c r="BL156" s="15" t="s">
        <v>151</v>
      </c>
      <c r="BM156" s="200" t="s">
        <v>208</v>
      </c>
    </row>
    <row r="157" spans="2:65" s="1" customFormat="1" ht="24" customHeight="1">
      <c r="B157" s="32"/>
      <c r="C157" s="189" t="s">
        <v>209</v>
      </c>
      <c r="D157" s="189" t="s">
        <v>146</v>
      </c>
      <c r="E157" s="190" t="s">
        <v>210</v>
      </c>
      <c r="F157" s="191" t="s">
        <v>211</v>
      </c>
      <c r="G157" s="192" t="s">
        <v>212</v>
      </c>
      <c r="H157" s="193">
        <v>2</v>
      </c>
      <c r="I157" s="194"/>
      <c r="J157" s="195">
        <f>ROUND(I157*H157,2)</f>
        <v>0</v>
      </c>
      <c r="K157" s="191" t="s">
        <v>150</v>
      </c>
      <c r="L157" s="36"/>
      <c r="M157" s="196" t="s">
        <v>1</v>
      </c>
      <c r="N157" s="197" t="s">
        <v>39</v>
      </c>
      <c r="O157" s="64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AR157" s="200" t="s">
        <v>151</v>
      </c>
      <c r="AT157" s="200" t="s">
        <v>146</v>
      </c>
      <c r="AU157" s="200" t="s">
        <v>84</v>
      </c>
      <c r="AY157" s="15" t="s">
        <v>143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5" t="s">
        <v>82</v>
      </c>
      <c r="BK157" s="201">
        <f>ROUND(I157*H157,2)</f>
        <v>0</v>
      </c>
      <c r="BL157" s="15" t="s">
        <v>151</v>
      </c>
      <c r="BM157" s="200" t="s">
        <v>213</v>
      </c>
    </row>
    <row r="158" spans="2:65" s="1" customFormat="1" ht="24" customHeight="1">
      <c r="B158" s="32"/>
      <c r="C158" s="189" t="s">
        <v>214</v>
      </c>
      <c r="D158" s="189" t="s">
        <v>146</v>
      </c>
      <c r="E158" s="190" t="s">
        <v>215</v>
      </c>
      <c r="F158" s="191" t="s">
        <v>216</v>
      </c>
      <c r="G158" s="192" t="s">
        <v>212</v>
      </c>
      <c r="H158" s="193">
        <v>60</v>
      </c>
      <c r="I158" s="194"/>
      <c r="J158" s="195">
        <f>ROUND(I158*H158,2)</f>
        <v>0</v>
      </c>
      <c r="K158" s="191" t="s">
        <v>150</v>
      </c>
      <c r="L158" s="36"/>
      <c r="M158" s="196" t="s">
        <v>1</v>
      </c>
      <c r="N158" s="197" t="s">
        <v>39</v>
      </c>
      <c r="O158" s="64"/>
      <c r="P158" s="198">
        <f>O158*H158</f>
        <v>0</v>
      </c>
      <c r="Q158" s="198">
        <v>0</v>
      </c>
      <c r="R158" s="198">
        <f>Q158*H158</f>
        <v>0</v>
      </c>
      <c r="S158" s="198">
        <v>0</v>
      </c>
      <c r="T158" s="199">
        <f>S158*H158</f>
        <v>0</v>
      </c>
      <c r="AR158" s="200" t="s">
        <v>151</v>
      </c>
      <c r="AT158" s="200" t="s">
        <v>146</v>
      </c>
      <c r="AU158" s="200" t="s">
        <v>84</v>
      </c>
      <c r="AY158" s="15" t="s">
        <v>143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15" t="s">
        <v>82</v>
      </c>
      <c r="BK158" s="201">
        <f>ROUND(I158*H158,2)</f>
        <v>0</v>
      </c>
      <c r="BL158" s="15" t="s">
        <v>151</v>
      </c>
      <c r="BM158" s="200" t="s">
        <v>217</v>
      </c>
    </row>
    <row r="159" spans="2:65" s="12" customFormat="1" ht="11.25">
      <c r="B159" s="202"/>
      <c r="C159" s="203"/>
      <c r="D159" s="204" t="s">
        <v>153</v>
      </c>
      <c r="E159" s="203"/>
      <c r="F159" s="206" t="s">
        <v>218</v>
      </c>
      <c r="G159" s="203"/>
      <c r="H159" s="207">
        <v>60</v>
      </c>
      <c r="I159" s="208"/>
      <c r="J159" s="203"/>
      <c r="K159" s="203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153</v>
      </c>
      <c r="AU159" s="213" t="s">
        <v>84</v>
      </c>
      <c r="AV159" s="12" t="s">
        <v>84</v>
      </c>
      <c r="AW159" s="12" t="s">
        <v>4</v>
      </c>
      <c r="AX159" s="12" t="s">
        <v>82</v>
      </c>
      <c r="AY159" s="213" t="s">
        <v>143</v>
      </c>
    </row>
    <row r="160" spans="2:65" s="1" customFormat="1" ht="36" customHeight="1">
      <c r="B160" s="32"/>
      <c r="C160" s="189" t="s">
        <v>8</v>
      </c>
      <c r="D160" s="189" t="s">
        <v>146</v>
      </c>
      <c r="E160" s="190" t="s">
        <v>219</v>
      </c>
      <c r="F160" s="191" t="s">
        <v>220</v>
      </c>
      <c r="G160" s="192" t="s">
        <v>221</v>
      </c>
      <c r="H160" s="193">
        <v>0.48299999999999998</v>
      </c>
      <c r="I160" s="194"/>
      <c r="J160" s="195">
        <f>ROUND(I160*H160,2)</f>
        <v>0</v>
      </c>
      <c r="K160" s="191" t="s">
        <v>150</v>
      </c>
      <c r="L160" s="36"/>
      <c r="M160" s="196" t="s">
        <v>1</v>
      </c>
      <c r="N160" s="197" t="s">
        <v>39</v>
      </c>
      <c r="O160" s="64"/>
      <c r="P160" s="198">
        <f>O160*H160</f>
        <v>0</v>
      </c>
      <c r="Q160" s="198">
        <v>0</v>
      </c>
      <c r="R160" s="198">
        <f>Q160*H160</f>
        <v>0</v>
      </c>
      <c r="S160" s="198">
        <v>1.8</v>
      </c>
      <c r="T160" s="199">
        <f>S160*H160</f>
        <v>0.86939999999999995</v>
      </c>
      <c r="AR160" s="200" t="s">
        <v>151</v>
      </c>
      <c r="AT160" s="200" t="s">
        <v>146</v>
      </c>
      <c r="AU160" s="200" t="s">
        <v>84</v>
      </c>
      <c r="AY160" s="15" t="s">
        <v>143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5" t="s">
        <v>82</v>
      </c>
      <c r="BK160" s="201">
        <f>ROUND(I160*H160,2)</f>
        <v>0</v>
      </c>
      <c r="BL160" s="15" t="s">
        <v>151</v>
      </c>
      <c r="BM160" s="200" t="s">
        <v>222</v>
      </c>
    </row>
    <row r="161" spans="2:65" s="12" customFormat="1" ht="11.25">
      <c r="B161" s="202"/>
      <c r="C161" s="203"/>
      <c r="D161" s="204" t="s">
        <v>153</v>
      </c>
      <c r="E161" s="205" t="s">
        <v>1</v>
      </c>
      <c r="F161" s="206" t="s">
        <v>223</v>
      </c>
      <c r="G161" s="203"/>
      <c r="H161" s="207">
        <v>0.13700000000000001</v>
      </c>
      <c r="I161" s="208"/>
      <c r="J161" s="203"/>
      <c r="K161" s="203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153</v>
      </c>
      <c r="AU161" s="213" t="s">
        <v>84</v>
      </c>
      <c r="AV161" s="12" t="s">
        <v>84</v>
      </c>
      <c r="AW161" s="12" t="s">
        <v>31</v>
      </c>
      <c r="AX161" s="12" t="s">
        <v>74</v>
      </c>
      <c r="AY161" s="213" t="s">
        <v>143</v>
      </c>
    </row>
    <row r="162" spans="2:65" s="12" customFormat="1" ht="11.25">
      <c r="B162" s="202"/>
      <c r="C162" s="203"/>
      <c r="D162" s="204" t="s">
        <v>153</v>
      </c>
      <c r="E162" s="205" t="s">
        <v>1</v>
      </c>
      <c r="F162" s="206" t="s">
        <v>224</v>
      </c>
      <c r="G162" s="203"/>
      <c r="H162" s="207">
        <v>0.13</v>
      </c>
      <c r="I162" s="208"/>
      <c r="J162" s="203"/>
      <c r="K162" s="203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153</v>
      </c>
      <c r="AU162" s="213" t="s">
        <v>84</v>
      </c>
      <c r="AV162" s="12" t="s">
        <v>84</v>
      </c>
      <c r="AW162" s="12" t="s">
        <v>31</v>
      </c>
      <c r="AX162" s="12" t="s">
        <v>74</v>
      </c>
      <c r="AY162" s="213" t="s">
        <v>143</v>
      </c>
    </row>
    <row r="163" spans="2:65" s="12" customFormat="1" ht="11.25">
      <c r="B163" s="202"/>
      <c r="C163" s="203"/>
      <c r="D163" s="204" t="s">
        <v>153</v>
      </c>
      <c r="E163" s="205" t="s">
        <v>1</v>
      </c>
      <c r="F163" s="206" t="s">
        <v>225</v>
      </c>
      <c r="G163" s="203"/>
      <c r="H163" s="207">
        <v>0.13200000000000001</v>
      </c>
      <c r="I163" s="208"/>
      <c r="J163" s="203"/>
      <c r="K163" s="203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153</v>
      </c>
      <c r="AU163" s="213" t="s">
        <v>84</v>
      </c>
      <c r="AV163" s="12" t="s">
        <v>84</v>
      </c>
      <c r="AW163" s="12" t="s">
        <v>31</v>
      </c>
      <c r="AX163" s="12" t="s">
        <v>74</v>
      </c>
      <c r="AY163" s="213" t="s">
        <v>143</v>
      </c>
    </row>
    <row r="164" spans="2:65" s="12" customFormat="1" ht="11.25">
      <c r="B164" s="202"/>
      <c r="C164" s="203"/>
      <c r="D164" s="204" t="s">
        <v>153</v>
      </c>
      <c r="E164" s="205" t="s">
        <v>1</v>
      </c>
      <c r="F164" s="206" t="s">
        <v>226</v>
      </c>
      <c r="G164" s="203"/>
      <c r="H164" s="207">
        <v>8.4000000000000005E-2</v>
      </c>
      <c r="I164" s="208"/>
      <c r="J164" s="203"/>
      <c r="K164" s="203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153</v>
      </c>
      <c r="AU164" s="213" t="s">
        <v>84</v>
      </c>
      <c r="AV164" s="12" t="s">
        <v>84</v>
      </c>
      <c r="AW164" s="12" t="s">
        <v>31</v>
      </c>
      <c r="AX164" s="12" t="s">
        <v>74</v>
      </c>
      <c r="AY164" s="213" t="s">
        <v>143</v>
      </c>
    </row>
    <row r="165" spans="2:65" s="13" customFormat="1" ht="11.25">
      <c r="B165" s="226"/>
      <c r="C165" s="227"/>
      <c r="D165" s="204" t="s">
        <v>153</v>
      </c>
      <c r="E165" s="228" t="s">
        <v>1</v>
      </c>
      <c r="F165" s="229" t="s">
        <v>227</v>
      </c>
      <c r="G165" s="227"/>
      <c r="H165" s="230">
        <v>0.48300000000000004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AT165" s="236" t="s">
        <v>153</v>
      </c>
      <c r="AU165" s="236" t="s">
        <v>84</v>
      </c>
      <c r="AV165" s="13" t="s">
        <v>151</v>
      </c>
      <c r="AW165" s="13" t="s">
        <v>31</v>
      </c>
      <c r="AX165" s="13" t="s">
        <v>82</v>
      </c>
      <c r="AY165" s="236" t="s">
        <v>143</v>
      </c>
    </row>
    <row r="166" spans="2:65" s="1" customFormat="1" ht="24" customHeight="1">
      <c r="B166" s="32"/>
      <c r="C166" s="189" t="s">
        <v>228</v>
      </c>
      <c r="D166" s="189" t="s">
        <v>146</v>
      </c>
      <c r="E166" s="190" t="s">
        <v>229</v>
      </c>
      <c r="F166" s="191" t="s">
        <v>230</v>
      </c>
      <c r="G166" s="192" t="s">
        <v>166</v>
      </c>
      <c r="H166" s="193">
        <v>1.2</v>
      </c>
      <c r="I166" s="194"/>
      <c r="J166" s="195">
        <f>ROUND(I166*H166,2)</f>
        <v>0</v>
      </c>
      <c r="K166" s="191" t="s">
        <v>150</v>
      </c>
      <c r="L166" s="36"/>
      <c r="M166" s="196" t="s">
        <v>1</v>
      </c>
      <c r="N166" s="197" t="s">
        <v>39</v>
      </c>
      <c r="O166" s="64"/>
      <c r="P166" s="198">
        <f>O166*H166</f>
        <v>0</v>
      </c>
      <c r="Q166" s="198">
        <v>0</v>
      </c>
      <c r="R166" s="198">
        <f>Q166*H166</f>
        <v>0</v>
      </c>
      <c r="S166" s="198">
        <v>5.5E-2</v>
      </c>
      <c r="T166" s="199">
        <f>S166*H166</f>
        <v>6.6000000000000003E-2</v>
      </c>
      <c r="AR166" s="200" t="s">
        <v>151</v>
      </c>
      <c r="AT166" s="200" t="s">
        <v>146</v>
      </c>
      <c r="AU166" s="200" t="s">
        <v>84</v>
      </c>
      <c r="AY166" s="15" t="s">
        <v>143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15" t="s">
        <v>82</v>
      </c>
      <c r="BK166" s="201">
        <f>ROUND(I166*H166,2)</f>
        <v>0</v>
      </c>
      <c r="BL166" s="15" t="s">
        <v>151</v>
      </c>
      <c r="BM166" s="200" t="s">
        <v>231</v>
      </c>
    </row>
    <row r="167" spans="2:65" s="12" customFormat="1" ht="11.25">
      <c r="B167" s="202"/>
      <c r="C167" s="203"/>
      <c r="D167" s="204" t="s">
        <v>153</v>
      </c>
      <c r="E167" s="205" t="s">
        <v>1</v>
      </c>
      <c r="F167" s="206" t="s">
        <v>232</v>
      </c>
      <c r="G167" s="203"/>
      <c r="H167" s="207">
        <v>1.2</v>
      </c>
      <c r="I167" s="208"/>
      <c r="J167" s="203"/>
      <c r="K167" s="203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153</v>
      </c>
      <c r="AU167" s="213" t="s">
        <v>84</v>
      </c>
      <c r="AV167" s="12" t="s">
        <v>84</v>
      </c>
      <c r="AW167" s="12" t="s">
        <v>31</v>
      </c>
      <c r="AX167" s="12" t="s">
        <v>82</v>
      </c>
      <c r="AY167" s="213" t="s">
        <v>143</v>
      </c>
    </row>
    <row r="168" spans="2:65" s="1" customFormat="1" ht="36" customHeight="1">
      <c r="B168" s="32"/>
      <c r="C168" s="189" t="s">
        <v>233</v>
      </c>
      <c r="D168" s="189" t="s">
        <v>146</v>
      </c>
      <c r="E168" s="190" t="s">
        <v>234</v>
      </c>
      <c r="F168" s="191" t="s">
        <v>235</v>
      </c>
      <c r="G168" s="192" t="s">
        <v>166</v>
      </c>
      <c r="H168" s="193">
        <v>2</v>
      </c>
      <c r="I168" s="194"/>
      <c r="J168" s="195">
        <f>ROUND(I168*H168,2)</f>
        <v>0</v>
      </c>
      <c r="K168" s="191" t="s">
        <v>150</v>
      </c>
      <c r="L168" s="36"/>
      <c r="M168" s="196" t="s">
        <v>1</v>
      </c>
      <c r="N168" s="197" t="s">
        <v>39</v>
      </c>
      <c r="O168" s="64"/>
      <c r="P168" s="198">
        <f>O168*H168</f>
        <v>0</v>
      </c>
      <c r="Q168" s="198">
        <v>0</v>
      </c>
      <c r="R168" s="198">
        <f>Q168*H168</f>
        <v>0</v>
      </c>
      <c r="S168" s="198">
        <v>7.5999999999999998E-2</v>
      </c>
      <c r="T168" s="199">
        <f>S168*H168</f>
        <v>0.152</v>
      </c>
      <c r="AR168" s="200" t="s">
        <v>151</v>
      </c>
      <c r="AT168" s="200" t="s">
        <v>146</v>
      </c>
      <c r="AU168" s="200" t="s">
        <v>84</v>
      </c>
      <c r="AY168" s="15" t="s">
        <v>143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15" t="s">
        <v>82</v>
      </c>
      <c r="BK168" s="201">
        <f>ROUND(I168*H168,2)</f>
        <v>0</v>
      </c>
      <c r="BL168" s="15" t="s">
        <v>151</v>
      </c>
      <c r="BM168" s="200" t="s">
        <v>236</v>
      </c>
    </row>
    <row r="169" spans="2:65" s="1" customFormat="1" ht="36" customHeight="1">
      <c r="B169" s="32"/>
      <c r="C169" s="189" t="s">
        <v>237</v>
      </c>
      <c r="D169" s="189" t="s">
        <v>146</v>
      </c>
      <c r="E169" s="190" t="s">
        <v>238</v>
      </c>
      <c r="F169" s="191" t="s">
        <v>239</v>
      </c>
      <c r="G169" s="192" t="s">
        <v>162</v>
      </c>
      <c r="H169" s="193">
        <v>2.4</v>
      </c>
      <c r="I169" s="194"/>
      <c r="J169" s="195">
        <f>ROUND(I169*H169,2)</f>
        <v>0</v>
      </c>
      <c r="K169" s="191" t="s">
        <v>150</v>
      </c>
      <c r="L169" s="36"/>
      <c r="M169" s="196" t="s">
        <v>1</v>
      </c>
      <c r="N169" s="197" t="s">
        <v>39</v>
      </c>
      <c r="O169" s="64"/>
      <c r="P169" s="198">
        <f>O169*H169</f>
        <v>0</v>
      </c>
      <c r="Q169" s="198">
        <v>8.1999999999999998E-4</v>
      </c>
      <c r="R169" s="198">
        <f>Q169*H169</f>
        <v>1.9679999999999997E-3</v>
      </c>
      <c r="S169" s="198">
        <v>1.0999999999999999E-2</v>
      </c>
      <c r="T169" s="199">
        <f>S169*H169</f>
        <v>2.6399999999999996E-2</v>
      </c>
      <c r="AR169" s="200" t="s">
        <v>151</v>
      </c>
      <c r="AT169" s="200" t="s">
        <v>146</v>
      </c>
      <c r="AU169" s="200" t="s">
        <v>84</v>
      </c>
      <c r="AY169" s="15" t="s">
        <v>143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15" t="s">
        <v>82</v>
      </c>
      <c r="BK169" s="201">
        <f>ROUND(I169*H169,2)</f>
        <v>0</v>
      </c>
      <c r="BL169" s="15" t="s">
        <v>151</v>
      </c>
      <c r="BM169" s="200" t="s">
        <v>240</v>
      </c>
    </row>
    <row r="170" spans="2:65" s="12" customFormat="1" ht="11.25">
      <c r="B170" s="202"/>
      <c r="C170" s="203"/>
      <c r="D170" s="204" t="s">
        <v>153</v>
      </c>
      <c r="E170" s="205" t="s">
        <v>1</v>
      </c>
      <c r="F170" s="206" t="s">
        <v>241</v>
      </c>
      <c r="G170" s="203"/>
      <c r="H170" s="207">
        <v>2.4</v>
      </c>
      <c r="I170" s="208"/>
      <c r="J170" s="203"/>
      <c r="K170" s="203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153</v>
      </c>
      <c r="AU170" s="213" t="s">
        <v>84</v>
      </c>
      <c r="AV170" s="12" t="s">
        <v>84</v>
      </c>
      <c r="AW170" s="12" t="s">
        <v>31</v>
      </c>
      <c r="AX170" s="12" t="s">
        <v>82</v>
      </c>
      <c r="AY170" s="213" t="s">
        <v>143</v>
      </c>
    </row>
    <row r="171" spans="2:65" s="11" customFormat="1" ht="22.9" customHeight="1">
      <c r="B171" s="173"/>
      <c r="C171" s="174"/>
      <c r="D171" s="175" t="s">
        <v>73</v>
      </c>
      <c r="E171" s="187" t="s">
        <v>242</v>
      </c>
      <c r="F171" s="187" t="s">
        <v>243</v>
      </c>
      <c r="G171" s="174"/>
      <c r="H171" s="174"/>
      <c r="I171" s="177"/>
      <c r="J171" s="188">
        <f>BK171</f>
        <v>0</v>
      </c>
      <c r="K171" s="174"/>
      <c r="L171" s="179"/>
      <c r="M171" s="180"/>
      <c r="N171" s="181"/>
      <c r="O171" s="181"/>
      <c r="P171" s="182">
        <f>SUM(P172:P177)</f>
        <v>0</v>
      </c>
      <c r="Q171" s="181"/>
      <c r="R171" s="182">
        <f>SUM(R172:R177)</f>
        <v>0</v>
      </c>
      <c r="S171" s="181"/>
      <c r="T171" s="183">
        <f>SUM(T172:T177)</f>
        <v>0</v>
      </c>
      <c r="AR171" s="184" t="s">
        <v>82</v>
      </c>
      <c r="AT171" s="185" t="s">
        <v>73</v>
      </c>
      <c r="AU171" s="185" t="s">
        <v>82</v>
      </c>
      <c r="AY171" s="184" t="s">
        <v>143</v>
      </c>
      <c r="BK171" s="186">
        <f>SUM(BK172:BK177)</f>
        <v>0</v>
      </c>
    </row>
    <row r="172" spans="2:65" s="1" customFormat="1" ht="36" customHeight="1">
      <c r="B172" s="32"/>
      <c r="C172" s="189" t="s">
        <v>244</v>
      </c>
      <c r="D172" s="189" t="s">
        <v>146</v>
      </c>
      <c r="E172" s="190" t="s">
        <v>245</v>
      </c>
      <c r="F172" s="191" t="s">
        <v>246</v>
      </c>
      <c r="G172" s="192" t="s">
        <v>149</v>
      </c>
      <c r="H172" s="193">
        <v>1.2350000000000001</v>
      </c>
      <c r="I172" s="194"/>
      <c r="J172" s="195">
        <f>ROUND(I172*H172,2)</f>
        <v>0</v>
      </c>
      <c r="K172" s="191" t="s">
        <v>150</v>
      </c>
      <c r="L172" s="36"/>
      <c r="M172" s="196" t="s">
        <v>1</v>
      </c>
      <c r="N172" s="197" t="s">
        <v>39</v>
      </c>
      <c r="O172" s="64"/>
      <c r="P172" s="198">
        <f>O172*H172</f>
        <v>0</v>
      </c>
      <c r="Q172" s="198">
        <v>0</v>
      </c>
      <c r="R172" s="198">
        <f>Q172*H172</f>
        <v>0</v>
      </c>
      <c r="S172" s="198">
        <v>0</v>
      </c>
      <c r="T172" s="199">
        <f>S172*H172</f>
        <v>0</v>
      </c>
      <c r="AR172" s="200" t="s">
        <v>151</v>
      </c>
      <c r="AT172" s="200" t="s">
        <v>146</v>
      </c>
      <c r="AU172" s="200" t="s">
        <v>84</v>
      </c>
      <c r="AY172" s="15" t="s">
        <v>143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15" t="s">
        <v>82</v>
      </c>
      <c r="BK172" s="201">
        <f>ROUND(I172*H172,2)</f>
        <v>0</v>
      </c>
      <c r="BL172" s="15" t="s">
        <v>151</v>
      </c>
      <c r="BM172" s="200" t="s">
        <v>247</v>
      </c>
    </row>
    <row r="173" spans="2:65" s="1" customFormat="1" ht="36" customHeight="1">
      <c r="B173" s="32"/>
      <c r="C173" s="189" t="s">
        <v>248</v>
      </c>
      <c r="D173" s="189" t="s">
        <v>146</v>
      </c>
      <c r="E173" s="190" t="s">
        <v>249</v>
      </c>
      <c r="F173" s="191" t="s">
        <v>250</v>
      </c>
      <c r="G173" s="192" t="s">
        <v>149</v>
      </c>
      <c r="H173" s="193">
        <v>1.2350000000000001</v>
      </c>
      <c r="I173" s="194"/>
      <c r="J173" s="195">
        <f>ROUND(I173*H173,2)</f>
        <v>0</v>
      </c>
      <c r="K173" s="191" t="s">
        <v>150</v>
      </c>
      <c r="L173" s="36"/>
      <c r="M173" s="196" t="s">
        <v>1</v>
      </c>
      <c r="N173" s="197" t="s">
        <v>39</v>
      </c>
      <c r="O173" s="64"/>
      <c r="P173" s="198">
        <f>O173*H173</f>
        <v>0</v>
      </c>
      <c r="Q173" s="198">
        <v>0</v>
      </c>
      <c r="R173" s="198">
        <f>Q173*H173</f>
        <v>0</v>
      </c>
      <c r="S173" s="198">
        <v>0</v>
      </c>
      <c r="T173" s="199">
        <f>S173*H173</f>
        <v>0</v>
      </c>
      <c r="AR173" s="200" t="s">
        <v>151</v>
      </c>
      <c r="AT173" s="200" t="s">
        <v>146</v>
      </c>
      <c r="AU173" s="200" t="s">
        <v>84</v>
      </c>
      <c r="AY173" s="15" t="s">
        <v>143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15" t="s">
        <v>82</v>
      </c>
      <c r="BK173" s="201">
        <f>ROUND(I173*H173,2)</f>
        <v>0</v>
      </c>
      <c r="BL173" s="15" t="s">
        <v>151</v>
      </c>
      <c r="BM173" s="200" t="s">
        <v>251</v>
      </c>
    </row>
    <row r="174" spans="2:65" s="1" customFormat="1" ht="36" customHeight="1">
      <c r="B174" s="32"/>
      <c r="C174" s="189" t="s">
        <v>7</v>
      </c>
      <c r="D174" s="189" t="s">
        <v>146</v>
      </c>
      <c r="E174" s="190" t="s">
        <v>252</v>
      </c>
      <c r="F174" s="191" t="s">
        <v>253</v>
      </c>
      <c r="G174" s="192" t="s">
        <v>149</v>
      </c>
      <c r="H174" s="193">
        <v>12.35</v>
      </c>
      <c r="I174" s="194"/>
      <c r="J174" s="195">
        <f>ROUND(I174*H174,2)</f>
        <v>0</v>
      </c>
      <c r="K174" s="191" t="s">
        <v>150</v>
      </c>
      <c r="L174" s="36"/>
      <c r="M174" s="196" t="s">
        <v>1</v>
      </c>
      <c r="N174" s="197" t="s">
        <v>39</v>
      </c>
      <c r="O174" s="64"/>
      <c r="P174" s="198">
        <f>O174*H174</f>
        <v>0</v>
      </c>
      <c r="Q174" s="198">
        <v>0</v>
      </c>
      <c r="R174" s="198">
        <f>Q174*H174</f>
        <v>0</v>
      </c>
      <c r="S174" s="198">
        <v>0</v>
      </c>
      <c r="T174" s="199">
        <f>S174*H174</f>
        <v>0</v>
      </c>
      <c r="AR174" s="200" t="s">
        <v>151</v>
      </c>
      <c r="AT174" s="200" t="s">
        <v>146</v>
      </c>
      <c r="AU174" s="200" t="s">
        <v>84</v>
      </c>
      <c r="AY174" s="15" t="s">
        <v>143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15" t="s">
        <v>82</v>
      </c>
      <c r="BK174" s="201">
        <f>ROUND(I174*H174,2)</f>
        <v>0</v>
      </c>
      <c r="BL174" s="15" t="s">
        <v>151</v>
      </c>
      <c r="BM174" s="200" t="s">
        <v>254</v>
      </c>
    </row>
    <row r="175" spans="2:65" s="12" customFormat="1" ht="11.25">
      <c r="B175" s="202"/>
      <c r="C175" s="203"/>
      <c r="D175" s="204" t="s">
        <v>153</v>
      </c>
      <c r="E175" s="203"/>
      <c r="F175" s="206" t="s">
        <v>255</v>
      </c>
      <c r="G175" s="203"/>
      <c r="H175" s="207">
        <v>12.35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153</v>
      </c>
      <c r="AU175" s="213" t="s">
        <v>84</v>
      </c>
      <c r="AV175" s="12" t="s">
        <v>84</v>
      </c>
      <c r="AW175" s="12" t="s">
        <v>4</v>
      </c>
      <c r="AX175" s="12" t="s">
        <v>82</v>
      </c>
      <c r="AY175" s="213" t="s">
        <v>143</v>
      </c>
    </row>
    <row r="176" spans="2:65" s="1" customFormat="1" ht="36" customHeight="1">
      <c r="B176" s="32"/>
      <c r="C176" s="189" t="s">
        <v>256</v>
      </c>
      <c r="D176" s="189" t="s">
        <v>146</v>
      </c>
      <c r="E176" s="190" t="s">
        <v>257</v>
      </c>
      <c r="F176" s="191" t="s">
        <v>258</v>
      </c>
      <c r="G176" s="192" t="s">
        <v>149</v>
      </c>
      <c r="H176" s="193">
        <v>1.2350000000000001</v>
      </c>
      <c r="I176" s="194"/>
      <c r="J176" s="195">
        <f>ROUND(I176*H176,2)</f>
        <v>0</v>
      </c>
      <c r="K176" s="191" t="s">
        <v>150</v>
      </c>
      <c r="L176" s="36"/>
      <c r="M176" s="196" t="s">
        <v>1</v>
      </c>
      <c r="N176" s="197" t="s">
        <v>39</v>
      </c>
      <c r="O176" s="64"/>
      <c r="P176" s="198">
        <f>O176*H176</f>
        <v>0</v>
      </c>
      <c r="Q176" s="198">
        <v>0</v>
      </c>
      <c r="R176" s="198">
        <f>Q176*H176</f>
        <v>0</v>
      </c>
      <c r="S176" s="198">
        <v>0</v>
      </c>
      <c r="T176" s="199">
        <f>S176*H176</f>
        <v>0</v>
      </c>
      <c r="AR176" s="200" t="s">
        <v>151</v>
      </c>
      <c r="AT176" s="200" t="s">
        <v>146</v>
      </c>
      <c r="AU176" s="200" t="s">
        <v>84</v>
      </c>
      <c r="AY176" s="15" t="s">
        <v>143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15" t="s">
        <v>82</v>
      </c>
      <c r="BK176" s="201">
        <f>ROUND(I176*H176,2)</f>
        <v>0</v>
      </c>
      <c r="BL176" s="15" t="s">
        <v>151</v>
      </c>
      <c r="BM176" s="200" t="s">
        <v>259</v>
      </c>
    </row>
    <row r="177" spans="2:65" s="1" customFormat="1" ht="36" customHeight="1">
      <c r="B177" s="32"/>
      <c r="C177" s="189" t="s">
        <v>260</v>
      </c>
      <c r="D177" s="189" t="s">
        <v>146</v>
      </c>
      <c r="E177" s="190" t="s">
        <v>261</v>
      </c>
      <c r="F177" s="191" t="s">
        <v>262</v>
      </c>
      <c r="G177" s="192" t="s">
        <v>149</v>
      </c>
      <c r="H177" s="193">
        <v>1.2350000000000001</v>
      </c>
      <c r="I177" s="194"/>
      <c r="J177" s="195">
        <f>ROUND(I177*H177,2)</f>
        <v>0</v>
      </c>
      <c r="K177" s="191" t="s">
        <v>150</v>
      </c>
      <c r="L177" s="36"/>
      <c r="M177" s="196" t="s">
        <v>1</v>
      </c>
      <c r="N177" s="197" t="s">
        <v>39</v>
      </c>
      <c r="O177" s="64"/>
      <c r="P177" s="198">
        <f>O177*H177</f>
        <v>0</v>
      </c>
      <c r="Q177" s="198">
        <v>0</v>
      </c>
      <c r="R177" s="198">
        <f>Q177*H177</f>
        <v>0</v>
      </c>
      <c r="S177" s="198">
        <v>0</v>
      </c>
      <c r="T177" s="199">
        <f>S177*H177</f>
        <v>0</v>
      </c>
      <c r="AR177" s="200" t="s">
        <v>151</v>
      </c>
      <c r="AT177" s="200" t="s">
        <v>146</v>
      </c>
      <c r="AU177" s="200" t="s">
        <v>84</v>
      </c>
      <c r="AY177" s="15" t="s">
        <v>143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15" t="s">
        <v>82</v>
      </c>
      <c r="BK177" s="201">
        <f>ROUND(I177*H177,2)</f>
        <v>0</v>
      </c>
      <c r="BL177" s="15" t="s">
        <v>151</v>
      </c>
      <c r="BM177" s="200" t="s">
        <v>263</v>
      </c>
    </row>
    <row r="178" spans="2:65" s="11" customFormat="1" ht="22.9" customHeight="1">
      <c r="B178" s="173"/>
      <c r="C178" s="174"/>
      <c r="D178" s="175" t="s">
        <v>73</v>
      </c>
      <c r="E178" s="187" t="s">
        <v>264</v>
      </c>
      <c r="F178" s="187" t="s">
        <v>265</v>
      </c>
      <c r="G178" s="174"/>
      <c r="H178" s="174"/>
      <c r="I178" s="177"/>
      <c r="J178" s="188">
        <f>BK178</f>
        <v>0</v>
      </c>
      <c r="K178" s="174"/>
      <c r="L178" s="179"/>
      <c r="M178" s="180"/>
      <c r="N178" s="181"/>
      <c r="O178" s="181"/>
      <c r="P178" s="182">
        <f>SUM(P179:P180)</f>
        <v>0</v>
      </c>
      <c r="Q178" s="181"/>
      <c r="R178" s="182">
        <f>SUM(R179:R180)</f>
        <v>0</v>
      </c>
      <c r="S178" s="181"/>
      <c r="T178" s="183">
        <f>SUM(T179:T180)</f>
        <v>0</v>
      </c>
      <c r="AR178" s="184" t="s">
        <v>82</v>
      </c>
      <c r="AT178" s="185" t="s">
        <v>73</v>
      </c>
      <c r="AU178" s="185" t="s">
        <v>82</v>
      </c>
      <c r="AY178" s="184" t="s">
        <v>143</v>
      </c>
      <c r="BK178" s="186">
        <f>SUM(BK179:BK180)</f>
        <v>0</v>
      </c>
    </row>
    <row r="179" spans="2:65" s="1" customFormat="1" ht="48" customHeight="1">
      <c r="B179" s="32"/>
      <c r="C179" s="189" t="s">
        <v>266</v>
      </c>
      <c r="D179" s="189" t="s">
        <v>146</v>
      </c>
      <c r="E179" s="190" t="s">
        <v>267</v>
      </c>
      <c r="F179" s="191" t="s">
        <v>268</v>
      </c>
      <c r="G179" s="192" t="s">
        <v>149</v>
      </c>
      <c r="H179" s="193">
        <v>0.82899999999999996</v>
      </c>
      <c r="I179" s="194"/>
      <c r="J179" s="195">
        <f>ROUND(I179*H179,2)</f>
        <v>0</v>
      </c>
      <c r="K179" s="191" t="s">
        <v>150</v>
      </c>
      <c r="L179" s="36"/>
      <c r="M179" s="196" t="s">
        <v>1</v>
      </c>
      <c r="N179" s="197" t="s">
        <v>39</v>
      </c>
      <c r="O179" s="64"/>
      <c r="P179" s="198">
        <f>O179*H179</f>
        <v>0</v>
      </c>
      <c r="Q179" s="198">
        <v>0</v>
      </c>
      <c r="R179" s="198">
        <f>Q179*H179</f>
        <v>0</v>
      </c>
      <c r="S179" s="198">
        <v>0</v>
      </c>
      <c r="T179" s="199">
        <f>S179*H179</f>
        <v>0</v>
      </c>
      <c r="AR179" s="200" t="s">
        <v>151</v>
      </c>
      <c r="AT179" s="200" t="s">
        <v>146</v>
      </c>
      <c r="AU179" s="200" t="s">
        <v>84</v>
      </c>
      <c r="AY179" s="15" t="s">
        <v>143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15" t="s">
        <v>82</v>
      </c>
      <c r="BK179" s="201">
        <f>ROUND(I179*H179,2)</f>
        <v>0</v>
      </c>
      <c r="BL179" s="15" t="s">
        <v>151</v>
      </c>
      <c r="BM179" s="200" t="s">
        <v>269</v>
      </c>
    </row>
    <row r="180" spans="2:65" s="1" customFormat="1" ht="48" customHeight="1">
      <c r="B180" s="32"/>
      <c r="C180" s="189" t="s">
        <v>270</v>
      </c>
      <c r="D180" s="189" t="s">
        <v>146</v>
      </c>
      <c r="E180" s="190" t="s">
        <v>271</v>
      </c>
      <c r="F180" s="191" t="s">
        <v>272</v>
      </c>
      <c r="G180" s="192" t="s">
        <v>149</v>
      </c>
      <c r="H180" s="193">
        <v>0.82899999999999996</v>
      </c>
      <c r="I180" s="194"/>
      <c r="J180" s="195">
        <f>ROUND(I180*H180,2)</f>
        <v>0</v>
      </c>
      <c r="K180" s="191" t="s">
        <v>150</v>
      </c>
      <c r="L180" s="36"/>
      <c r="M180" s="196" t="s">
        <v>1</v>
      </c>
      <c r="N180" s="197" t="s">
        <v>39</v>
      </c>
      <c r="O180" s="64"/>
      <c r="P180" s="198">
        <f>O180*H180</f>
        <v>0</v>
      </c>
      <c r="Q180" s="198">
        <v>0</v>
      </c>
      <c r="R180" s="198">
        <f>Q180*H180</f>
        <v>0</v>
      </c>
      <c r="S180" s="198">
        <v>0</v>
      </c>
      <c r="T180" s="199">
        <f>S180*H180</f>
        <v>0</v>
      </c>
      <c r="AR180" s="200" t="s">
        <v>151</v>
      </c>
      <c r="AT180" s="200" t="s">
        <v>146</v>
      </c>
      <c r="AU180" s="200" t="s">
        <v>84</v>
      </c>
      <c r="AY180" s="15" t="s">
        <v>143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15" t="s">
        <v>82</v>
      </c>
      <c r="BK180" s="201">
        <f>ROUND(I180*H180,2)</f>
        <v>0</v>
      </c>
      <c r="BL180" s="15" t="s">
        <v>151</v>
      </c>
      <c r="BM180" s="200" t="s">
        <v>273</v>
      </c>
    </row>
    <row r="181" spans="2:65" s="11" customFormat="1" ht="25.9" customHeight="1">
      <c r="B181" s="173"/>
      <c r="C181" s="174"/>
      <c r="D181" s="175" t="s">
        <v>73</v>
      </c>
      <c r="E181" s="176" t="s">
        <v>274</v>
      </c>
      <c r="F181" s="176" t="s">
        <v>275</v>
      </c>
      <c r="G181" s="174"/>
      <c r="H181" s="174"/>
      <c r="I181" s="177"/>
      <c r="J181" s="178">
        <f>BK181</f>
        <v>0</v>
      </c>
      <c r="K181" s="174"/>
      <c r="L181" s="179"/>
      <c r="M181" s="180"/>
      <c r="N181" s="181"/>
      <c r="O181" s="181"/>
      <c r="P181" s="182">
        <f>P182+P186+P191+P209+P212+P228</f>
        <v>0</v>
      </c>
      <c r="Q181" s="181"/>
      <c r="R181" s="182">
        <f>R182+R186+R191+R209+R212+R228</f>
        <v>0.65842156000000007</v>
      </c>
      <c r="S181" s="181"/>
      <c r="T181" s="183">
        <f>T182+T186+T191+T209+T212+T228</f>
        <v>0.12095599999999999</v>
      </c>
      <c r="AR181" s="184" t="s">
        <v>84</v>
      </c>
      <c r="AT181" s="185" t="s">
        <v>73</v>
      </c>
      <c r="AU181" s="185" t="s">
        <v>74</v>
      </c>
      <c r="AY181" s="184" t="s">
        <v>143</v>
      </c>
      <c r="BK181" s="186">
        <f>BK182+BK186+BK191+BK209+BK212+BK228</f>
        <v>0</v>
      </c>
    </row>
    <row r="182" spans="2:65" s="11" customFormat="1" ht="22.9" customHeight="1">
      <c r="B182" s="173"/>
      <c r="C182" s="174"/>
      <c r="D182" s="175" t="s">
        <v>73</v>
      </c>
      <c r="E182" s="187" t="s">
        <v>276</v>
      </c>
      <c r="F182" s="187" t="s">
        <v>277</v>
      </c>
      <c r="G182" s="174"/>
      <c r="H182" s="174"/>
      <c r="I182" s="177"/>
      <c r="J182" s="188">
        <f>BK182</f>
        <v>0</v>
      </c>
      <c r="K182" s="174"/>
      <c r="L182" s="179"/>
      <c r="M182" s="180"/>
      <c r="N182" s="181"/>
      <c r="O182" s="181"/>
      <c r="P182" s="182">
        <f>SUM(P183:P185)</f>
        <v>0</v>
      </c>
      <c r="Q182" s="181"/>
      <c r="R182" s="182">
        <f>SUM(R183:R185)</f>
        <v>8.9419999999999999E-2</v>
      </c>
      <c r="S182" s="181"/>
      <c r="T182" s="183">
        <f>SUM(T183:T185)</f>
        <v>0</v>
      </c>
      <c r="AR182" s="184" t="s">
        <v>84</v>
      </c>
      <c r="AT182" s="185" t="s">
        <v>73</v>
      </c>
      <c r="AU182" s="185" t="s">
        <v>82</v>
      </c>
      <c r="AY182" s="184" t="s">
        <v>143</v>
      </c>
      <c r="BK182" s="186">
        <f>SUM(BK183:BK185)</f>
        <v>0</v>
      </c>
    </row>
    <row r="183" spans="2:65" s="1" customFormat="1" ht="36" customHeight="1">
      <c r="B183" s="32"/>
      <c r="C183" s="189" t="s">
        <v>278</v>
      </c>
      <c r="D183" s="189" t="s">
        <v>146</v>
      </c>
      <c r="E183" s="190" t="s">
        <v>279</v>
      </c>
      <c r="F183" s="191" t="s">
        <v>280</v>
      </c>
      <c r="G183" s="192" t="s">
        <v>281</v>
      </c>
      <c r="H183" s="193">
        <v>1</v>
      </c>
      <c r="I183" s="194"/>
      <c r="J183" s="195">
        <f>ROUND(I183*H183,2)</f>
        <v>0</v>
      </c>
      <c r="K183" s="191" t="s">
        <v>150</v>
      </c>
      <c r="L183" s="36"/>
      <c r="M183" s="196" t="s">
        <v>1</v>
      </c>
      <c r="N183" s="197" t="s">
        <v>39</v>
      </c>
      <c r="O183" s="64"/>
      <c r="P183" s="198">
        <f>O183*H183</f>
        <v>0</v>
      </c>
      <c r="Q183" s="198">
        <v>9.2000000000000003E-4</v>
      </c>
      <c r="R183" s="198">
        <f>Q183*H183</f>
        <v>9.2000000000000003E-4</v>
      </c>
      <c r="S183" s="198">
        <v>0</v>
      </c>
      <c r="T183" s="199">
        <f>S183*H183</f>
        <v>0</v>
      </c>
      <c r="AR183" s="200" t="s">
        <v>228</v>
      </c>
      <c r="AT183" s="200" t="s">
        <v>146</v>
      </c>
      <c r="AU183" s="200" t="s">
        <v>84</v>
      </c>
      <c r="AY183" s="15" t="s">
        <v>143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15" t="s">
        <v>82</v>
      </c>
      <c r="BK183" s="201">
        <f>ROUND(I183*H183,2)</f>
        <v>0</v>
      </c>
      <c r="BL183" s="15" t="s">
        <v>228</v>
      </c>
      <c r="BM183" s="200" t="s">
        <v>282</v>
      </c>
    </row>
    <row r="184" spans="2:65" s="1" customFormat="1" ht="16.5" customHeight="1">
      <c r="B184" s="32"/>
      <c r="C184" s="214" t="s">
        <v>283</v>
      </c>
      <c r="D184" s="214" t="s">
        <v>155</v>
      </c>
      <c r="E184" s="215" t="s">
        <v>284</v>
      </c>
      <c r="F184" s="216" t="s">
        <v>285</v>
      </c>
      <c r="G184" s="217" t="s">
        <v>286</v>
      </c>
      <c r="H184" s="218">
        <v>1</v>
      </c>
      <c r="I184" s="219"/>
      <c r="J184" s="220">
        <f>ROUND(I184*H184,2)</f>
        <v>0</v>
      </c>
      <c r="K184" s="216" t="s">
        <v>1</v>
      </c>
      <c r="L184" s="221"/>
      <c r="M184" s="222" t="s">
        <v>1</v>
      </c>
      <c r="N184" s="223" t="s">
        <v>39</v>
      </c>
      <c r="O184" s="64"/>
      <c r="P184" s="198">
        <f>O184*H184</f>
        <v>0</v>
      </c>
      <c r="Q184" s="198">
        <v>8.8499999999999995E-2</v>
      </c>
      <c r="R184" s="198">
        <f>Q184*H184</f>
        <v>8.8499999999999995E-2</v>
      </c>
      <c r="S184" s="198">
        <v>0</v>
      </c>
      <c r="T184" s="199">
        <f>S184*H184</f>
        <v>0</v>
      </c>
      <c r="AR184" s="200" t="s">
        <v>287</v>
      </c>
      <c r="AT184" s="200" t="s">
        <v>155</v>
      </c>
      <c r="AU184" s="200" t="s">
        <v>84</v>
      </c>
      <c r="AY184" s="15" t="s">
        <v>143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15" t="s">
        <v>82</v>
      </c>
      <c r="BK184" s="201">
        <f>ROUND(I184*H184,2)</f>
        <v>0</v>
      </c>
      <c r="BL184" s="15" t="s">
        <v>228</v>
      </c>
      <c r="BM184" s="200" t="s">
        <v>288</v>
      </c>
    </row>
    <row r="185" spans="2:65" s="1" customFormat="1" ht="58.5">
      <c r="B185" s="32"/>
      <c r="C185" s="33"/>
      <c r="D185" s="204" t="s">
        <v>183</v>
      </c>
      <c r="E185" s="33"/>
      <c r="F185" s="224" t="s">
        <v>289</v>
      </c>
      <c r="G185" s="33"/>
      <c r="H185" s="33"/>
      <c r="I185" s="108"/>
      <c r="J185" s="33"/>
      <c r="K185" s="33"/>
      <c r="L185" s="36"/>
      <c r="M185" s="225"/>
      <c r="N185" s="64"/>
      <c r="O185" s="64"/>
      <c r="P185" s="64"/>
      <c r="Q185" s="64"/>
      <c r="R185" s="64"/>
      <c r="S185" s="64"/>
      <c r="T185" s="65"/>
      <c r="AT185" s="15" t="s">
        <v>183</v>
      </c>
      <c r="AU185" s="15" t="s">
        <v>84</v>
      </c>
    </row>
    <row r="186" spans="2:65" s="11" customFormat="1" ht="22.9" customHeight="1">
      <c r="B186" s="173"/>
      <c r="C186" s="174"/>
      <c r="D186" s="175" t="s">
        <v>73</v>
      </c>
      <c r="E186" s="187" t="s">
        <v>290</v>
      </c>
      <c r="F186" s="187" t="s">
        <v>291</v>
      </c>
      <c r="G186" s="174"/>
      <c r="H186" s="174"/>
      <c r="I186" s="177"/>
      <c r="J186" s="188">
        <f>BK186</f>
        <v>0</v>
      </c>
      <c r="K186" s="174"/>
      <c r="L186" s="179"/>
      <c r="M186" s="180"/>
      <c r="N186" s="181"/>
      <c r="O186" s="181"/>
      <c r="P186" s="182">
        <f>SUM(P187:P190)</f>
        <v>0</v>
      </c>
      <c r="Q186" s="181"/>
      <c r="R186" s="182">
        <f>SUM(R187:R190)</f>
        <v>1.7989999999999999E-2</v>
      </c>
      <c r="S186" s="181"/>
      <c r="T186" s="183">
        <f>SUM(T187:T190)</f>
        <v>3.2000000000000001E-2</v>
      </c>
      <c r="AR186" s="184" t="s">
        <v>84</v>
      </c>
      <c r="AT186" s="185" t="s">
        <v>73</v>
      </c>
      <c r="AU186" s="185" t="s">
        <v>82</v>
      </c>
      <c r="AY186" s="184" t="s">
        <v>143</v>
      </c>
      <c r="BK186" s="186">
        <f>SUM(BK187:BK190)</f>
        <v>0</v>
      </c>
    </row>
    <row r="187" spans="2:65" s="1" customFormat="1" ht="24" customHeight="1">
      <c r="B187" s="32"/>
      <c r="C187" s="189" t="s">
        <v>292</v>
      </c>
      <c r="D187" s="189" t="s">
        <v>146</v>
      </c>
      <c r="E187" s="190" t="s">
        <v>293</v>
      </c>
      <c r="F187" s="191" t="s">
        <v>294</v>
      </c>
      <c r="G187" s="192" t="s">
        <v>162</v>
      </c>
      <c r="H187" s="193">
        <v>2</v>
      </c>
      <c r="I187" s="194"/>
      <c r="J187" s="195">
        <f>ROUND(I187*H187,2)</f>
        <v>0</v>
      </c>
      <c r="K187" s="191" t="s">
        <v>150</v>
      </c>
      <c r="L187" s="36"/>
      <c r="M187" s="196" t="s">
        <v>1</v>
      </c>
      <c r="N187" s="197" t="s">
        <v>39</v>
      </c>
      <c r="O187" s="64"/>
      <c r="P187" s="198">
        <f>O187*H187</f>
        <v>0</v>
      </c>
      <c r="Q187" s="198">
        <v>0</v>
      </c>
      <c r="R187" s="198">
        <f>Q187*H187</f>
        <v>0</v>
      </c>
      <c r="S187" s="198">
        <v>1.6E-2</v>
      </c>
      <c r="T187" s="199">
        <f>S187*H187</f>
        <v>3.2000000000000001E-2</v>
      </c>
      <c r="AR187" s="200" t="s">
        <v>228</v>
      </c>
      <c r="AT187" s="200" t="s">
        <v>146</v>
      </c>
      <c r="AU187" s="200" t="s">
        <v>84</v>
      </c>
      <c r="AY187" s="15" t="s">
        <v>143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15" t="s">
        <v>82</v>
      </c>
      <c r="BK187" s="201">
        <f>ROUND(I187*H187,2)</f>
        <v>0</v>
      </c>
      <c r="BL187" s="15" t="s">
        <v>228</v>
      </c>
      <c r="BM187" s="200" t="s">
        <v>295</v>
      </c>
    </row>
    <row r="188" spans="2:65" s="1" customFormat="1" ht="24" customHeight="1">
      <c r="B188" s="32"/>
      <c r="C188" s="189" t="s">
        <v>296</v>
      </c>
      <c r="D188" s="189" t="s">
        <v>146</v>
      </c>
      <c r="E188" s="190" t="s">
        <v>297</v>
      </c>
      <c r="F188" s="191" t="s">
        <v>298</v>
      </c>
      <c r="G188" s="192" t="s">
        <v>299</v>
      </c>
      <c r="H188" s="193">
        <v>16.5</v>
      </c>
      <c r="I188" s="194"/>
      <c r="J188" s="195">
        <f>ROUND(I188*H188,2)</f>
        <v>0</v>
      </c>
      <c r="K188" s="191" t="s">
        <v>150</v>
      </c>
      <c r="L188" s="36"/>
      <c r="M188" s="196" t="s">
        <v>1</v>
      </c>
      <c r="N188" s="197" t="s">
        <v>39</v>
      </c>
      <c r="O188" s="64"/>
      <c r="P188" s="198">
        <f>O188*H188</f>
        <v>0</v>
      </c>
      <c r="Q188" s="198">
        <v>6.0000000000000002E-5</v>
      </c>
      <c r="R188" s="198">
        <f>Q188*H188</f>
        <v>9.8999999999999999E-4</v>
      </c>
      <c r="S188" s="198">
        <v>0</v>
      </c>
      <c r="T188" s="199">
        <f>S188*H188</f>
        <v>0</v>
      </c>
      <c r="AR188" s="200" t="s">
        <v>228</v>
      </c>
      <c r="AT188" s="200" t="s">
        <v>146</v>
      </c>
      <c r="AU188" s="200" t="s">
        <v>84</v>
      </c>
      <c r="AY188" s="15" t="s">
        <v>143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15" t="s">
        <v>82</v>
      </c>
      <c r="BK188" s="201">
        <f>ROUND(I188*H188,2)</f>
        <v>0</v>
      </c>
      <c r="BL188" s="15" t="s">
        <v>228</v>
      </c>
      <c r="BM188" s="200" t="s">
        <v>300</v>
      </c>
    </row>
    <row r="189" spans="2:65" s="1" customFormat="1" ht="16.5" customHeight="1">
      <c r="B189" s="32"/>
      <c r="C189" s="214" t="s">
        <v>301</v>
      </c>
      <c r="D189" s="214" t="s">
        <v>155</v>
      </c>
      <c r="E189" s="215" t="s">
        <v>302</v>
      </c>
      <c r="F189" s="216" t="s">
        <v>303</v>
      </c>
      <c r="G189" s="217" t="s">
        <v>149</v>
      </c>
      <c r="H189" s="218">
        <v>6.0000000000000001E-3</v>
      </c>
      <c r="I189" s="219"/>
      <c r="J189" s="220">
        <f>ROUND(I189*H189,2)</f>
        <v>0</v>
      </c>
      <c r="K189" s="216" t="s">
        <v>150</v>
      </c>
      <c r="L189" s="221"/>
      <c r="M189" s="222" t="s">
        <v>1</v>
      </c>
      <c r="N189" s="223" t="s">
        <v>39</v>
      </c>
      <c r="O189" s="64"/>
      <c r="P189" s="198">
        <f>O189*H189</f>
        <v>0</v>
      </c>
      <c r="Q189" s="198">
        <v>1</v>
      </c>
      <c r="R189" s="198">
        <f>Q189*H189</f>
        <v>6.0000000000000001E-3</v>
      </c>
      <c r="S189" s="198">
        <v>0</v>
      </c>
      <c r="T189" s="199">
        <f>S189*H189</f>
        <v>0</v>
      </c>
      <c r="AR189" s="200" t="s">
        <v>287</v>
      </c>
      <c r="AT189" s="200" t="s">
        <v>155</v>
      </c>
      <c r="AU189" s="200" t="s">
        <v>84</v>
      </c>
      <c r="AY189" s="15" t="s">
        <v>143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15" t="s">
        <v>82</v>
      </c>
      <c r="BK189" s="201">
        <f>ROUND(I189*H189,2)</f>
        <v>0</v>
      </c>
      <c r="BL189" s="15" t="s">
        <v>228</v>
      </c>
      <c r="BM189" s="200" t="s">
        <v>304</v>
      </c>
    </row>
    <row r="190" spans="2:65" s="1" customFormat="1" ht="24" customHeight="1">
      <c r="B190" s="32"/>
      <c r="C190" s="214" t="s">
        <v>305</v>
      </c>
      <c r="D190" s="214" t="s">
        <v>155</v>
      </c>
      <c r="E190" s="215" t="s">
        <v>306</v>
      </c>
      <c r="F190" s="216" t="s">
        <v>307</v>
      </c>
      <c r="G190" s="217" t="s">
        <v>149</v>
      </c>
      <c r="H190" s="218">
        <v>1.0999999999999999E-2</v>
      </c>
      <c r="I190" s="219"/>
      <c r="J190" s="220">
        <f>ROUND(I190*H190,2)</f>
        <v>0</v>
      </c>
      <c r="K190" s="216" t="s">
        <v>150</v>
      </c>
      <c r="L190" s="221"/>
      <c r="M190" s="222" t="s">
        <v>1</v>
      </c>
      <c r="N190" s="223" t="s">
        <v>39</v>
      </c>
      <c r="O190" s="64"/>
      <c r="P190" s="198">
        <f>O190*H190</f>
        <v>0</v>
      </c>
      <c r="Q190" s="198">
        <v>1</v>
      </c>
      <c r="R190" s="198">
        <f>Q190*H190</f>
        <v>1.0999999999999999E-2</v>
      </c>
      <c r="S190" s="198">
        <v>0</v>
      </c>
      <c r="T190" s="199">
        <f>S190*H190</f>
        <v>0</v>
      </c>
      <c r="AR190" s="200" t="s">
        <v>287</v>
      </c>
      <c r="AT190" s="200" t="s">
        <v>155</v>
      </c>
      <c r="AU190" s="200" t="s">
        <v>84</v>
      </c>
      <c r="AY190" s="15" t="s">
        <v>143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15" t="s">
        <v>82</v>
      </c>
      <c r="BK190" s="201">
        <f>ROUND(I190*H190,2)</f>
        <v>0</v>
      </c>
      <c r="BL190" s="15" t="s">
        <v>228</v>
      </c>
      <c r="BM190" s="200" t="s">
        <v>308</v>
      </c>
    </row>
    <row r="191" spans="2:65" s="11" customFormat="1" ht="22.9" customHeight="1">
      <c r="B191" s="173"/>
      <c r="C191" s="174"/>
      <c r="D191" s="175" t="s">
        <v>73</v>
      </c>
      <c r="E191" s="187" t="s">
        <v>309</v>
      </c>
      <c r="F191" s="187" t="s">
        <v>310</v>
      </c>
      <c r="G191" s="174"/>
      <c r="H191" s="174"/>
      <c r="I191" s="177"/>
      <c r="J191" s="188">
        <f>BK191</f>
        <v>0</v>
      </c>
      <c r="K191" s="174"/>
      <c r="L191" s="179"/>
      <c r="M191" s="180"/>
      <c r="N191" s="181"/>
      <c r="O191" s="181"/>
      <c r="P191" s="182">
        <f>SUM(P192:P208)</f>
        <v>0</v>
      </c>
      <c r="Q191" s="181"/>
      <c r="R191" s="182">
        <f>SUM(R192:R208)</f>
        <v>0.51956999999999998</v>
      </c>
      <c r="S191" s="181"/>
      <c r="T191" s="183">
        <f>SUM(T192:T208)</f>
        <v>8.8955999999999993E-2</v>
      </c>
      <c r="AR191" s="184" t="s">
        <v>84</v>
      </c>
      <c r="AT191" s="185" t="s">
        <v>73</v>
      </c>
      <c r="AU191" s="185" t="s">
        <v>82</v>
      </c>
      <c r="AY191" s="184" t="s">
        <v>143</v>
      </c>
      <c r="BK191" s="186">
        <f>SUM(BK192:BK208)</f>
        <v>0</v>
      </c>
    </row>
    <row r="192" spans="2:65" s="1" customFormat="1" ht="24" customHeight="1">
      <c r="B192" s="32"/>
      <c r="C192" s="189" t="s">
        <v>287</v>
      </c>
      <c r="D192" s="189" t="s">
        <v>146</v>
      </c>
      <c r="E192" s="190" t="s">
        <v>311</v>
      </c>
      <c r="F192" s="191" t="s">
        <v>312</v>
      </c>
      <c r="G192" s="192" t="s">
        <v>166</v>
      </c>
      <c r="H192" s="193">
        <v>15.33</v>
      </c>
      <c r="I192" s="194"/>
      <c r="J192" s="195">
        <f>ROUND(I192*H192,2)</f>
        <v>0</v>
      </c>
      <c r="K192" s="191" t="s">
        <v>150</v>
      </c>
      <c r="L192" s="36"/>
      <c r="M192" s="196" t="s">
        <v>1</v>
      </c>
      <c r="N192" s="197" t="s">
        <v>39</v>
      </c>
      <c r="O192" s="64"/>
      <c r="P192" s="198">
        <f>O192*H192</f>
        <v>0</v>
      </c>
      <c r="Q192" s="198">
        <v>0</v>
      </c>
      <c r="R192" s="198">
        <f>Q192*H192</f>
        <v>0</v>
      </c>
      <c r="S192" s="198">
        <v>0</v>
      </c>
      <c r="T192" s="199">
        <f>S192*H192</f>
        <v>0</v>
      </c>
      <c r="AR192" s="200" t="s">
        <v>228</v>
      </c>
      <c r="AT192" s="200" t="s">
        <v>146</v>
      </c>
      <c r="AU192" s="200" t="s">
        <v>84</v>
      </c>
      <c r="AY192" s="15" t="s">
        <v>143</v>
      </c>
      <c r="BE192" s="201">
        <f>IF(N192="základní",J192,0)</f>
        <v>0</v>
      </c>
      <c r="BF192" s="201">
        <f>IF(N192="snížená",J192,0)</f>
        <v>0</v>
      </c>
      <c r="BG192" s="201">
        <f>IF(N192="zákl. přenesená",J192,0)</f>
        <v>0</v>
      </c>
      <c r="BH192" s="201">
        <f>IF(N192="sníž. přenesená",J192,0)</f>
        <v>0</v>
      </c>
      <c r="BI192" s="201">
        <f>IF(N192="nulová",J192,0)</f>
        <v>0</v>
      </c>
      <c r="BJ192" s="15" t="s">
        <v>82</v>
      </c>
      <c r="BK192" s="201">
        <f>ROUND(I192*H192,2)</f>
        <v>0</v>
      </c>
      <c r="BL192" s="15" t="s">
        <v>228</v>
      </c>
      <c r="BM192" s="200" t="s">
        <v>313</v>
      </c>
    </row>
    <row r="193" spans="2:65" s="12" customFormat="1" ht="11.25">
      <c r="B193" s="202"/>
      <c r="C193" s="203"/>
      <c r="D193" s="204" t="s">
        <v>153</v>
      </c>
      <c r="E193" s="205" t="s">
        <v>1</v>
      </c>
      <c r="F193" s="206" t="s">
        <v>200</v>
      </c>
      <c r="G193" s="203"/>
      <c r="H193" s="207">
        <v>15.33</v>
      </c>
      <c r="I193" s="208"/>
      <c r="J193" s="203"/>
      <c r="K193" s="203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153</v>
      </c>
      <c r="AU193" s="213" t="s">
        <v>84</v>
      </c>
      <c r="AV193" s="12" t="s">
        <v>84</v>
      </c>
      <c r="AW193" s="12" t="s">
        <v>31</v>
      </c>
      <c r="AX193" s="12" t="s">
        <v>82</v>
      </c>
      <c r="AY193" s="213" t="s">
        <v>143</v>
      </c>
    </row>
    <row r="194" spans="2:65" s="1" customFormat="1" ht="24" customHeight="1">
      <c r="B194" s="32"/>
      <c r="C194" s="189" t="s">
        <v>314</v>
      </c>
      <c r="D194" s="189" t="s">
        <v>146</v>
      </c>
      <c r="E194" s="190" t="s">
        <v>315</v>
      </c>
      <c r="F194" s="191" t="s">
        <v>316</v>
      </c>
      <c r="G194" s="192" t="s">
        <v>166</v>
      </c>
      <c r="H194" s="193">
        <v>15.33</v>
      </c>
      <c r="I194" s="194"/>
      <c r="J194" s="195">
        <f>ROUND(I194*H194,2)</f>
        <v>0</v>
      </c>
      <c r="K194" s="191" t="s">
        <v>150</v>
      </c>
      <c r="L194" s="36"/>
      <c r="M194" s="196" t="s">
        <v>1</v>
      </c>
      <c r="N194" s="197" t="s">
        <v>39</v>
      </c>
      <c r="O194" s="64"/>
      <c r="P194" s="198">
        <f>O194*H194</f>
        <v>0</v>
      </c>
      <c r="Q194" s="198">
        <v>2.9999999999999997E-4</v>
      </c>
      <c r="R194" s="198">
        <f>Q194*H194</f>
        <v>4.5989999999999998E-3</v>
      </c>
      <c r="S194" s="198">
        <v>0</v>
      </c>
      <c r="T194" s="199">
        <f>S194*H194</f>
        <v>0</v>
      </c>
      <c r="AR194" s="200" t="s">
        <v>228</v>
      </c>
      <c r="AT194" s="200" t="s">
        <v>146</v>
      </c>
      <c r="AU194" s="200" t="s">
        <v>84</v>
      </c>
      <c r="AY194" s="15" t="s">
        <v>143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15" t="s">
        <v>82</v>
      </c>
      <c r="BK194" s="201">
        <f>ROUND(I194*H194,2)</f>
        <v>0</v>
      </c>
      <c r="BL194" s="15" t="s">
        <v>228</v>
      </c>
      <c r="BM194" s="200" t="s">
        <v>317</v>
      </c>
    </row>
    <row r="195" spans="2:65" s="12" customFormat="1" ht="11.25">
      <c r="B195" s="202"/>
      <c r="C195" s="203"/>
      <c r="D195" s="204" t="s">
        <v>153</v>
      </c>
      <c r="E195" s="205" t="s">
        <v>1</v>
      </c>
      <c r="F195" s="206" t="s">
        <v>200</v>
      </c>
      <c r="G195" s="203"/>
      <c r="H195" s="207">
        <v>15.33</v>
      </c>
      <c r="I195" s="208"/>
      <c r="J195" s="203"/>
      <c r="K195" s="203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153</v>
      </c>
      <c r="AU195" s="213" t="s">
        <v>84</v>
      </c>
      <c r="AV195" s="12" t="s">
        <v>84</v>
      </c>
      <c r="AW195" s="12" t="s">
        <v>31</v>
      </c>
      <c r="AX195" s="12" t="s">
        <v>82</v>
      </c>
      <c r="AY195" s="213" t="s">
        <v>143</v>
      </c>
    </row>
    <row r="196" spans="2:65" s="1" customFormat="1" ht="36" customHeight="1">
      <c r="B196" s="32"/>
      <c r="C196" s="189" t="s">
        <v>318</v>
      </c>
      <c r="D196" s="189" t="s">
        <v>146</v>
      </c>
      <c r="E196" s="190" t="s">
        <v>319</v>
      </c>
      <c r="F196" s="191" t="s">
        <v>320</v>
      </c>
      <c r="G196" s="192" t="s">
        <v>166</v>
      </c>
      <c r="H196" s="193">
        <v>15.33</v>
      </c>
      <c r="I196" s="194"/>
      <c r="J196" s="195">
        <f>ROUND(I196*H196,2)</f>
        <v>0</v>
      </c>
      <c r="K196" s="191" t="s">
        <v>150</v>
      </c>
      <c r="L196" s="36"/>
      <c r="M196" s="196" t="s">
        <v>1</v>
      </c>
      <c r="N196" s="197" t="s">
        <v>39</v>
      </c>
      <c r="O196" s="64"/>
      <c r="P196" s="198">
        <f>O196*H196</f>
        <v>0</v>
      </c>
      <c r="Q196" s="198">
        <v>7.4999999999999997E-3</v>
      </c>
      <c r="R196" s="198">
        <f>Q196*H196</f>
        <v>0.11497499999999999</v>
      </c>
      <c r="S196" s="198">
        <v>0</v>
      </c>
      <c r="T196" s="199">
        <f>S196*H196</f>
        <v>0</v>
      </c>
      <c r="AR196" s="200" t="s">
        <v>228</v>
      </c>
      <c r="AT196" s="200" t="s">
        <v>146</v>
      </c>
      <c r="AU196" s="200" t="s">
        <v>84</v>
      </c>
      <c r="AY196" s="15" t="s">
        <v>143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15" t="s">
        <v>82</v>
      </c>
      <c r="BK196" s="201">
        <f>ROUND(I196*H196,2)</f>
        <v>0</v>
      </c>
      <c r="BL196" s="15" t="s">
        <v>228</v>
      </c>
      <c r="BM196" s="200" t="s">
        <v>321</v>
      </c>
    </row>
    <row r="197" spans="2:65" s="12" customFormat="1" ht="11.25">
      <c r="B197" s="202"/>
      <c r="C197" s="203"/>
      <c r="D197" s="204" t="s">
        <v>153</v>
      </c>
      <c r="E197" s="205" t="s">
        <v>1</v>
      </c>
      <c r="F197" s="206" t="s">
        <v>200</v>
      </c>
      <c r="G197" s="203"/>
      <c r="H197" s="207">
        <v>15.33</v>
      </c>
      <c r="I197" s="208"/>
      <c r="J197" s="203"/>
      <c r="K197" s="203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153</v>
      </c>
      <c r="AU197" s="213" t="s">
        <v>84</v>
      </c>
      <c r="AV197" s="12" t="s">
        <v>84</v>
      </c>
      <c r="AW197" s="12" t="s">
        <v>31</v>
      </c>
      <c r="AX197" s="12" t="s">
        <v>82</v>
      </c>
      <c r="AY197" s="213" t="s">
        <v>143</v>
      </c>
    </row>
    <row r="198" spans="2:65" s="1" customFormat="1" ht="36" customHeight="1">
      <c r="B198" s="32"/>
      <c r="C198" s="189" t="s">
        <v>322</v>
      </c>
      <c r="D198" s="189" t="s">
        <v>146</v>
      </c>
      <c r="E198" s="190" t="s">
        <v>323</v>
      </c>
      <c r="F198" s="191" t="s">
        <v>324</v>
      </c>
      <c r="G198" s="192" t="s">
        <v>162</v>
      </c>
      <c r="H198" s="193">
        <v>11.5</v>
      </c>
      <c r="I198" s="194"/>
      <c r="J198" s="195">
        <f>ROUND(I198*H198,2)</f>
        <v>0</v>
      </c>
      <c r="K198" s="191" t="s">
        <v>150</v>
      </c>
      <c r="L198" s="36"/>
      <c r="M198" s="196" t="s">
        <v>1</v>
      </c>
      <c r="N198" s="197" t="s">
        <v>39</v>
      </c>
      <c r="O198" s="64"/>
      <c r="P198" s="198">
        <f>O198*H198</f>
        <v>0</v>
      </c>
      <c r="Q198" s="198">
        <v>5.8E-4</v>
      </c>
      <c r="R198" s="198">
        <f>Q198*H198</f>
        <v>6.6699999999999997E-3</v>
      </c>
      <c r="S198" s="198">
        <v>0</v>
      </c>
      <c r="T198" s="199">
        <f>S198*H198</f>
        <v>0</v>
      </c>
      <c r="AR198" s="200" t="s">
        <v>228</v>
      </c>
      <c r="AT198" s="200" t="s">
        <v>146</v>
      </c>
      <c r="AU198" s="200" t="s">
        <v>84</v>
      </c>
      <c r="AY198" s="15" t="s">
        <v>143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15" t="s">
        <v>82</v>
      </c>
      <c r="BK198" s="201">
        <f>ROUND(I198*H198,2)</f>
        <v>0</v>
      </c>
      <c r="BL198" s="15" t="s">
        <v>228</v>
      </c>
      <c r="BM198" s="200" t="s">
        <v>325</v>
      </c>
    </row>
    <row r="199" spans="2:65" s="12" customFormat="1" ht="11.25">
      <c r="B199" s="202"/>
      <c r="C199" s="203"/>
      <c r="D199" s="204" t="s">
        <v>153</v>
      </c>
      <c r="E199" s="205" t="s">
        <v>1</v>
      </c>
      <c r="F199" s="206" t="s">
        <v>326</v>
      </c>
      <c r="G199" s="203"/>
      <c r="H199" s="207">
        <v>11.5</v>
      </c>
      <c r="I199" s="208"/>
      <c r="J199" s="203"/>
      <c r="K199" s="203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153</v>
      </c>
      <c r="AU199" s="213" t="s">
        <v>84</v>
      </c>
      <c r="AV199" s="12" t="s">
        <v>84</v>
      </c>
      <c r="AW199" s="12" t="s">
        <v>31</v>
      </c>
      <c r="AX199" s="12" t="s">
        <v>82</v>
      </c>
      <c r="AY199" s="213" t="s">
        <v>143</v>
      </c>
    </row>
    <row r="200" spans="2:65" s="1" customFormat="1" ht="24" customHeight="1">
      <c r="B200" s="32"/>
      <c r="C200" s="214" t="s">
        <v>327</v>
      </c>
      <c r="D200" s="214" t="s">
        <v>155</v>
      </c>
      <c r="E200" s="215" t="s">
        <v>328</v>
      </c>
      <c r="F200" s="216" t="s">
        <v>329</v>
      </c>
      <c r="G200" s="217" t="s">
        <v>281</v>
      </c>
      <c r="H200" s="218">
        <v>12.65</v>
      </c>
      <c r="I200" s="219"/>
      <c r="J200" s="220">
        <f>ROUND(I200*H200,2)</f>
        <v>0</v>
      </c>
      <c r="K200" s="216" t="s">
        <v>150</v>
      </c>
      <c r="L200" s="221"/>
      <c r="M200" s="222" t="s">
        <v>1</v>
      </c>
      <c r="N200" s="223" t="s">
        <v>39</v>
      </c>
      <c r="O200" s="64"/>
      <c r="P200" s="198">
        <f>O200*H200</f>
        <v>0</v>
      </c>
      <c r="Q200" s="198">
        <v>1.2999999999999999E-4</v>
      </c>
      <c r="R200" s="198">
        <f>Q200*H200</f>
        <v>1.6444999999999999E-3</v>
      </c>
      <c r="S200" s="198">
        <v>0</v>
      </c>
      <c r="T200" s="199">
        <f>S200*H200</f>
        <v>0</v>
      </c>
      <c r="AR200" s="200" t="s">
        <v>287</v>
      </c>
      <c r="AT200" s="200" t="s">
        <v>155</v>
      </c>
      <c r="AU200" s="200" t="s">
        <v>84</v>
      </c>
      <c r="AY200" s="15" t="s">
        <v>143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15" t="s">
        <v>82</v>
      </c>
      <c r="BK200" s="201">
        <f>ROUND(I200*H200,2)</f>
        <v>0</v>
      </c>
      <c r="BL200" s="15" t="s">
        <v>228</v>
      </c>
      <c r="BM200" s="200" t="s">
        <v>330</v>
      </c>
    </row>
    <row r="201" spans="2:65" s="12" customFormat="1" ht="11.25">
      <c r="B201" s="202"/>
      <c r="C201" s="203"/>
      <c r="D201" s="204" t="s">
        <v>153</v>
      </c>
      <c r="E201" s="203"/>
      <c r="F201" s="206" t="s">
        <v>331</v>
      </c>
      <c r="G201" s="203"/>
      <c r="H201" s="207">
        <v>12.65</v>
      </c>
      <c r="I201" s="208"/>
      <c r="J201" s="203"/>
      <c r="K201" s="203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153</v>
      </c>
      <c r="AU201" s="213" t="s">
        <v>84</v>
      </c>
      <c r="AV201" s="12" t="s">
        <v>84</v>
      </c>
      <c r="AW201" s="12" t="s">
        <v>4</v>
      </c>
      <c r="AX201" s="12" t="s">
        <v>82</v>
      </c>
      <c r="AY201" s="213" t="s">
        <v>143</v>
      </c>
    </row>
    <row r="202" spans="2:65" s="1" customFormat="1" ht="16.5" customHeight="1">
      <c r="B202" s="32"/>
      <c r="C202" s="189" t="s">
        <v>332</v>
      </c>
      <c r="D202" s="189" t="s">
        <v>146</v>
      </c>
      <c r="E202" s="190" t="s">
        <v>333</v>
      </c>
      <c r="F202" s="191" t="s">
        <v>334</v>
      </c>
      <c r="G202" s="192" t="s">
        <v>166</v>
      </c>
      <c r="H202" s="193">
        <v>2.52</v>
      </c>
      <c r="I202" s="194"/>
      <c r="J202" s="195">
        <f>ROUND(I202*H202,2)</f>
        <v>0</v>
      </c>
      <c r="K202" s="191" t="s">
        <v>150</v>
      </c>
      <c r="L202" s="36"/>
      <c r="M202" s="196" t="s">
        <v>1</v>
      </c>
      <c r="N202" s="197" t="s">
        <v>39</v>
      </c>
      <c r="O202" s="64"/>
      <c r="P202" s="198">
        <f>O202*H202</f>
        <v>0</v>
      </c>
      <c r="Q202" s="198">
        <v>0</v>
      </c>
      <c r="R202" s="198">
        <f>Q202*H202</f>
        <v>0</v>
      </c>
      <c r="S202" s="198">
        <v>3.5299999999999998E-2</v>
      </c>
      <c r="T202" s="199">
        <f>S202*H202</f>
        <v>8.8955999999999993E-2</v>
      </c>
      <c r="AR202" s="200" t="s">
        <v>228</v>
      </c>
      <c r="AT202" s="200" t="s">
        <v>146</v>
      </c>
      <c r="AU202" s="200" t="s">
        <v>84</v>
      </c>
      <c r="AY202" s="15" t="s">
        <v>143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15" t="s">
        <v>82</v>
      </c>
      <c r="BK202" s="201">
        <f>ROUND(I202*H202,2)</f>
        <v>0</v>
      </c>
      <c r="BL202" s="15" t="s">
        <v>228</v>
      </c>
      <c r="BM202" s="200" t="s">
        <v>335</v>
      </c>
    </row>
    <row r="203" spans="2:65" s="12" customFormat="1" ht="11.25">
      <c r="B203" s="202"/>
      <c r="C203" s="203"/>
      <c r="D203" s="204" t="s">
        <v>153</v>
      </c>
      <c r="E203" s="205" t="s">
        <v>1</v>
      </c>
      <c r="F203" s="206" t="s">
        <v>336</v>
      </c>
      <c r="G203" s="203"/>
      <c r="H203" s="207">
        <v>2.52</v>
      </c>
      <c r="I203" s="208"/>
      <c r="J203" s="203"/>
      <c r="K203" s="203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153</v>
      </c>
      <c r="AU203" s="213" t="s">
        <v>84</v>
      </c>
      <c r="AV203" s="12" t="s">
        <v>84</v>
      </c>
      <c r="AW203" s="12" t="s">
        <v>31</v>
      </c>
      <c r="AX203" s="12" t="s">
        <v>82</v>
      </c>
      <c r="AY203" s="213" t="s">
        <v>143</v>
      </c>
    </row>
    <row r="204" spans="2:65" s="1" customFormat="1" ht="36" customHeight="1">
      <c r="B204" s="32"/>
      <c r="C204" s="189" t="s">
        <v>337</v>
      </c>
      <c r="D204" s="189" t="s">
        <v>146</v>
      </c>
      <c r="E204" s="190" t="s">
        <v>338</v>
      </c>
      <c r="F204" s="191" t="s">
        <v>339</v>
      </c>
      <c r="G204" s="192" t="s">
        <v>166</v>
      </c>
      <c r="H204" s="193">
        <v>15.33</v>
      </c>
      <c r="I204" s="194"/>
      <c r="J204" s="195">
        <f>ROUND(I204*H204,2)</f>
        <v>0</v>
      </c>
      <c r="K204" s="191" t="s">
        <v>150</v>
      </c>
      <c r="L204" s="36"/>
      <c r="M204" s="196" t="s">
        <v>1</v>
      </c>
      <c r="N204" s="197" t="s">
        <v>39</v>
      </c>
      <c r="O204" s="64"/>
      <c r="P204" s="198">
        <f>O204*H204</f>
        <v>0</v>
      </c>
      <c r="Q204" s="198">
        <v>6.3499999999999997E-3</v>
      </c>
      <c r="R204" s="198">
        <f>Q204*H204</f>
        <v>9.7345500000000001E-2</v>
      </c>
      <c r="S204" s="198">
        <v>0</v>
      </c>
      <c r="T204" s="199">
        <f>S204*H204</f>
        <v>0</v>
      </c>
      <c r="AR204" s="200" t="s">
        <v>228</v>
      </c>
      <c r="AT204" s="200" t="s">
        <v>146</v>
      </c>
      <c r="AU204" s="200" t="s">
        <v>84</v>
      </c>
      <c r="AY204" s="15" t="s">
        <v>143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15" t="s">
        <v>82</v>
      </c>
      <c r="BK204" s="201">
        <f>ROUND(I204*H204,2)</f>
        <v>0</v>
      </c>
      <c r="BL204" s="15" t="s">
        <v>228</v>
      </c>
      <c r="BM204" s="200" t="s">
        <v>340</v>
      </c>
    </row>
    <row r="205" spans="2:65" s="12" customFormat="1" ht="11.25">
      <c r="B205" s="202"/>
      <c r="C205" s="203"/>
      <c r="D205" s="204" t="s">
        <v>153</v>
      </c>
      <c r="E205" s="205" t="s">
        <v>1</v>
      </c>
      <c r="F205" s="206" t="s">
        <v>200</v>
      </c>
      <c r="G205" s="203"/>
      <c r="H205" s="207">
        <v>15.33</v>
      </c>
      <c r="I205" s="208"/>
      <c r="J205" s="203"/>
      <c r="K205" s="203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153</v>
      </c>
      <c r="AU205" s="213" t="s">
        <v>84</v>
      </c>
      <c r="AV205" s="12" t="s">
        <v>84</v>
      </c>
      <c r="AW205" s="12" t="s">
        <v>31</v>
      </c>
      <c r="AX205" s="12" t="s">
        <v>82</v>
      </c>
      <c r="AY205" s="213" t="s">
        <v>143</v>
      </c>
    </row>
    <row r="206" spans="2:65" s="1" customFormat="1" ht="24" customHeight="1">
      <c r="B206" s="32"/>
      <c r="C206" s="214" t="s">
        <v>341</v>
      </c>
      <c r="D206" s="214" t="s">
        <v>155</v>
      </c>
      <c r="E206" s="215" t="s">
        <v>342</v>
      </c>
      <c r="F206" s="216" t="s">
        <v>343</v>
      </c>
      <c r="G206" s="217" t="s">
        <v>166</v>
      </c>
      <c r="H206" s="218">
        <v>15.33</v>
      </c>
      <c r="I206" s="219"/>
      <c r="J206" s="220">
        <f>ROUND(I206*H206,2)</f>
        <v>0</v>
      </c>
      <c r="K206" s="216" t="s">
        <v>150</v>
      </c>
      <c r="L206" s="221"/>
      <c r="M206" s="222" t="s">
        <v>1</v>
      </c>
      <c r="N206" s="223" t="s">
        <v>39</v>
      </c>
      <c r="O206" s="64"/>
      <c r="P206" s="198">
        <f>O206*H206</f>
        <v>0</v>
      </c>
      <c r="Q206" s="198">
        <v>1.9199999999999998E-2</v>
      </c>
      <c r="R206" s="198">
        <f>Q206*H206</f>
        <v>0.29433599999999999</v>
      </c>
      <c r="S206" s="198">
        <v>0</v>
      </c>
      <c r="T206" s="199">
        <f>S206*H206</f>
        <v>0</v>
      </c>
      <c r="AR206" s="200" t="s">
        <v>287</v>
      </c>
      <c r="AT206" s="200" t="s">
        <v>155</v>
      </c>
      <c r="AU206" s="200" t="s">
        <v>84</v>
      </c>
      <c r="AY206" s="15" t="s">
        <v>143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15" t="s">
        <v>82</v>
      </c>
      <c r="BK206" s="201">
        <f>ROUND(I206*H206,2)</f>
        <v>0</v>
      </c>
      <c r="BL206" s="15" t="s">
        <v>228</v>
      </c>
      <c r="BM206" s="200" t="s">
        <v>344</v>
      </c>
    </row>
    <row r="207" spans="2:65" s="1" customFormat="1" ht="36" customHeight="1">
      <c r="B207" s="32"/>
      <c r="C207" s="189" t="s">
        <v>345</v>
      </c>
      <c r="D207" s="189" t="s">
        <v>146</v>
      </c>
      <c r="E207" s="190" t="s">
        <v>346</v>
      </c>
      <c r="F207" s="191" t="s">
        <v>347</v>
      </c>
      <c r="G207" s="192" t="s">
        <v>149</v>
      </c>
      <c r="H207" s="193">
        <v>0.52</v>
      </c>
      <c r="I207" s="194"/>
      <c r="J207" s="195">
        <f>ROUND(I207*H207,2)</f>
        <v>0</v>
      </c>
      <c r="K207" s="191" t="s">
        <v>150</v>
      </c>
      <c r="L207" s="36"/>
      <c r="M207" s="196" t="s">
        <v>1</v>
      </c>
      <c r="N207" s="197" t="s">
        <v>39</v>
      </c>
      <c r="O207" s="64"/>
      <c r="P207" s="198">
        <f>O207*H207</f>
        <v>0</v>
      </c>
      <c r="Q207" s="198">
        <v>0</v>
      </c>
      <c r="R207" s="198">
        <f>Q207*H207</f>
        <v>0</v>
      </c>
      <c r="S207" s="198">
        <v>0</v>
      </c>
      <c r="T207" s="199">
        <f>S207*H207</f>
        <v>0</v>
      </c>
      <c r="AR207" s="200" t="s">
        <v>228</v>
      </c>
      <c r="AT207" s="200" t="s">
        <v>146</v>
      </c>
      <c r="AU207" s="200" t="s">
        <v>84</v>
      </c>
      <c r="AY207" s="15" t="s">
        <v>143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15" t="s">
        <v>82</v>
      </c>
      <c r="BK207" s="201">
        <f>ROUND(I207*H207,2)</f>
        <v>0</v>
      </c>
      <c r="BL207" s="15" t="s">
        <v>228</v>
      </c>
      <c r="BM207" s="200" t="s">
        <v>348</v>
      </c>
    </row>
    <row r="208" spans="2:65" s="1" customFormat="1" ht="48" customHeight="1">
      <c r="B208" s="32"/>
      <c r="C208" s="189" t="s">
        <v>349</v>
      </c>
      <c r="D208" s="189" t="s">
        <v>146</v>
      </c>
      <c r="E208" s="190" t="s">
        <v>350</v>
      </c>
      <c r="F208" s="191" t="s">
        <v>351</v>
      </c>
      <c r="G208" s="192" t="s">
        <v>149</v>
      </c>
      <c r="H208" s="193">
        <v>0.52</v>
      </c>
      <c r="I208" s="194"/>
      <c r="J208" s="195">
        <f>ROUND(I208*H208,2)</f>
        <v>0</v>
      </c>
      <c r="K208" s="191" t="s">
        <v>150</v>
      </c>
      <c r="L208" s="36"/>
      <c r="M208" s="196" t="s">
        <v>1</v>
      </c>
      <c r="N208" s="197" t="s">
        <v>39</v>
      </c>
      <c r="O208" s="64"/>
      <c r="P208" s="198">
        <f>O208*H208</f>
        <v>0</v>
      </c>
      <c r="Q208" s="198">
        <v>0</v>
      </c>
      <c r="R208" s="198">
        <f>Q208*H208</f>
        <v>0</v>
      </c>
      <c r="S208" s="198">
        <v>0</v>
      </c>
      <c r="T208" s="199">
        <f>S208*H208</f>
        <v>0</v>
      </c>
      <c r="AR208" s="200" t="s">
        <v>228</v>
      </c>
      <c r="AT208" s="200" t="s">
        <v>146</v>
      </c>
      <c r="AU208" s="200" t="s">
        <v>84</v>
      </c>
      <c r="AY208" s="15" t="s">
        <v>143</v>
      </c>
      <c r="BE208" s="201">
        <f>IF(N208="základní",J208,0)</f>
        <v>0</v>
      </c>
      <c r="BF208" s="201">
        <f>IF(N208="snížená",J208,0)</f>
        <v>0</v>
      </c>
      <c r="BG208" s="201">
        <f>IF(N208="zákl. přenesená",J208,0)</f>
        <v>0</v>
      </c>
      <c r="BH208" s="201">
        <f>IF(N208="sníž. přenesená",J208,0)</f>
        <v>0</v>
      </c>
      <c r="BI208" s="201">
        <f>IF(N208="nulová",J208,0)</f>
        <v>0</v>
      </c>
      <c r="BJ208" s="15" t="s">
        <v>82</v>
      </c>
      <c r="BK208" s="201">
        <f>ROUND(I208*H208,2)</f>
        <v>0</v>
      </c>
      <c r="BL208" s="15" t="s">
        <v>228</v>
      </c>
      <c r="BM208" s="200" t="s">
        <v>352</v>
      </c>
    </row>
    <row r="209" spans="2:65" s="11" customFormat="1" ht="22.9" customHeight="1">
      <c r="B209" s="173"/>
      <c r="C209" s="174"/>
      <c r="D209" s="175" t="s">
        <v>73</v>
      </c>
      <c r="E209" s="187" t="s">
        <v>353</v>
      </c>
      <c r="F209" s="187" t="s">
        <v>354</v>
      </c>
      <c r="G209" s="174"/>
      <c r="H209" s="174"/>
      <c r="I209" s="177"/>
      <c r="J209" s="188">
        <f>BK209</f>
        <v>0</v>
      </c>
      <c r="K209" s="174"/>
      <c r="L209" s="179"/>
      <c r="M209" s="180"/>
      <c r="N209" s="181"/>
      <c r="O209" s="181"/>
      <c r="P209" s="182">
        <f>SUM(P210:P211)</f>
        <v>0</v>
      </c>
      <c r="Q209" s="181"/>
      <c r="R209" s="182">
        <f>SUM(R210:R211)</f>
        <v>6.8700000000000002E-3</v>
      </c>
      <c r="S209" s="181"/>
      <c r="T209" s="183">
        <f>SUM(T210:T211)</f>
        <v>0</v>
      </c>
      <c r="AR209" s="184" t="s">
        <v>84</v>
      </c>
      <c r="AT209" s="185" t="s">
        <v>73</v>
      </c>
      <c r="AU209" s="185" t="s">
        <v>82</v>
      </c>
      <c r="AY209" s="184" t="s">
        <v>143</v>
      </c>
      <c r="BK209" s="186">
        <f>SUM(BK210:BK211)</f>
        <v>0</v>
      </c>
    </row>
    <row r="210" spans="2:65" s="1" customFormat="1" ht="36" customHeight="1">
      <c r="B210" s="32"/>
      <c r="C210" s="189" t="s">
        <v>355</v>
      </c>
      <c r="D210" s="189" t="s">
        <v>146</v>
      </c>
      <c r="E210" s="190" t="s">
        <v>356</v>
      </c>
      <c r="F210" s="191" t="s">
        <v>357</v>
      </c>
      <c r="G210" s="192" t="s">
        <v>166</v>
      </c>
      <c r="H210" s="193">
        <v>34.35</v>
      </c>
      <c r="I210" s="194"/>
      <c r="J210" s="195">
        <f>ROUND(I210*H210,2)</f>
        <v>0</v>
      </c>
      <c r="K210" s="191" t="s">
        <v>150</v>
      </c>
      <c r="L210" s="36"/>
      <c r="M210" s="196" t="s">
        <v>1</v>
      </c>
      <c r="N210" s="197" t="s">
        <v>39</v>
      </c>
      <c r="O210" s="64"/>
      <c r="P210" s="198">
        <f>O210*H210</f>
        <v>0</v>
      </c>
      <c r="Q210" s="198">
        <v>2.0000000000000001E-4</v>
      </c>
      <c r="R210" s="198">
        <f>Q210*H210</f>
        <v>6.8700000000000002E-3</v>
      </c>
      <c r="S210" s="198">
        <v>0</v>
      </c>
      <c r="T210" s="199">
        <f>S210*H210</f>
        <v>0</v>
      </c>
      <c r="AR210" s="200" t="s">
        <v>228</v>
      </c>
      <c r="AT210" s="200" t="s">
        <v>146</v>
      </c>
      <c r="AU210" s="200" t="s">
        <v>84</v>
      </c>
      <c r="AY210" s="15" t="s">
        <v>143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15" t="s">
        <v>82</v>
      </c>
      <c r="BK210" s="201">
        <f>ROUND(I210*H210,2)</f>
        <v>0</v>
      </c>
      <c r="BL210" s="15" t="s">
        <v>228</v>
      </c>
      <c r="BM210" s="200" t="s">
        <v>358</v>
      </c>
    </row>
    <row r="211" spans="2:65" s="12" customFormat="1" ht="11.25">
      <c r="B211" s="202"/>
      <c r="C211" s="203"/>
      <c r="D211" s="204" t="s">
        <v>153</v>
      </c>
      <c r="E211" s="205" t="s">
        <v>1</v>
      </c>
      <c r="F211" s="206" t="s">
        <v>359</v>
      </c>
      <c r="G211" s="203"/>
      <c r="H211" s="207">
        <v>34.35</v>
      </c>
      <c r="I211" s="208"/>
      <c r="J211" s="203"/>
      <c r="K211" s="203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153</v>
      </c>
      <c r="AU211" s="213" t="s">
        <v>84</v>
      </c>
      <c r="AV211" s="12" t="s">
        <v>84</v>
      </c>
      <c r="AW211" s="12" t="s">
        <v>31</v>
      </c>
      <c r="AX211" s="12" t="s">
        <v>82</v>
      </c>
      <c r="AY211" s="213" t="s">
        <v>143</v>
      </c>
    </row>
    <row r="212" spans="2:65" s="11" customFormat="1" ht="22.9" customHeight="1">
      <c r="B212" s="173"/>
      <c r="C212" s="174"/>
      <c r="D212" s="175" t="s">
        <v>73</v>
      </c>
      <c r="E212" s="187" t="s">
        <v>360</v>
      </c>
      <c r="F212" s="187" t="s">
        <v>361</v>
      </c>
      <c r="G212" s="174"/>
      <c r="H212" s="174"/>
      <c r="I212" s="177"/>
      <c r="J212" s="188">
        <f>BK212</f>
        <v>0</v>
      </c>
      <c r="K212" s="174"/>
      <c r="L212" s="179"/>
      <c r="M212" s="180"/>
      <c r="N212" s="181"/>
      <c r="O212" s="181"/>
      <c r="P212" s="182">
        <f>SUM(P213:P227)</f>
        <v>0</v>
      </c>
      <c r="Q212" s="181"/>
      <c r="R212" s="182">
        <f>SUM(R213:R227)</f>
        <v>2.2855559999999997E-2</v>
      </c>
      <c r="S212" s="181"/>
      <c r="T212" s="183">
        <f>SUM(T213:T227)</f>
        <v>0</v>
      </c>
      <c r="AR212" s="184" t="s">
        <v>84</v>
      </c>
      <c r="AT212" s="185" t="s">
        <v>73</v>
      </c>
      <c r="AU212" s="185" t="s">
        <v>82</v>
      </c>
      <c r="AY212" s="184" t="s">
        <v>143</v>
      </c>
      <c r="BK212" s="186">
        <f>SUM(BK213:BK227)</f>
        <v>0</v>
      </c>
    </row>
    <row r="213" spans="2:65" s="1" customFormat="1" ht="24" customHeight="1">
      <c r="B213" s="32"/>
      <c r="C213" s="189" t="s">
        <v>362</v>
      </c>
      <c r="D213" s="189" t="s">
        <v>146</v>
      </c>
      <c r="E213" s="190" t="s">
        <v>363</v>
      </c>
      <c r="F213" s="191" t="s">
        <v>364</v>
      </c>
      <c r="G213" s="192" t="s">
        <v>166</v>
      </c>
      <c r="H213" s="193">
        <v>49.686</v>
      </c>
      <c r="I213" s="194"/>
      <c r="J213" s="195">
        <f>ROUND(I213*H213,2)</f>
        <v>0</v>
      </c>
      <c r="K213" s="191" t="s">
        <v>150</v>
      </c>
      <c r="L213" s="36"/>
      <c r="M213" s="196" t="s">
        <v>1</v>
      </c>
      <c r="N213" s="197" t="s">
        <v>39</v>
      </c>
      <c r="O213" s="64"/>
      <c r="P213" s="198">
        <f>O213*H213</f>
        <v>0</v>
      </c>
      <c r="Q213" s="198">
        <v>0</v>
      </c>
      <c r="R213" s="198">
        <f>Q213*H213</f>
        <v>0</v>
      </c>
      <c r="S213" s="198">
        <v>0</v>
      </c>
      <c r="T213" s="199">
        <f>S213*H213</f>
        <v>0</v>
      </c>
      <c r="AR213" s="200" t="s">
        <v>228</v>
      </c>
      <c r="AT213" s="200" t="s">
        <v>146</v>
      </c>
      <c r="AU213" s="200" t="s">
        <v>84</v>
      </c>
      <c r="AY213" s="15" t="s">
        <v>143</v>
      </c>
      <c r="BE213" s="201">
        <f>IF(N213="základní",J213,0)</f>
        <v>0</v>
      </c>
      <c r="BF213" s="201">
        <f>IF(N213="snížená",J213,0)</f>
        <v>0</v>
      </c>
      <c r="BG213" s="201">
        <f>IF(N213="zákl. přenesená",J213,0)</f>
        <v>0</v>
      </c>
      <c r="BH213" s="201">
        <f>IF(N213="sníž. přenesená",J213,0)</f>
        <v>0</v>
      </c>
      <c r="BI213" s="201">
        <f>IF(N213="nulová",J213,0)</f>
        <v>0</v>
      </c>
      <c r="BJ213" s="15" t="s">
        <v>82</v>
      </c>
      <c r="BK213" s="201">
        <f>ROUND(I213*H213,2)</f>
        <v>0</v>
      </c>
      <c r="BL213" s="15" t="s">
        <v>228</v>
      </c>
      <c r="BM213" s="200" t="s">
        <v>365</v>
      </c>
    </row>
    <row r="214" spans="2:65" s="12" customFormat="1" ht="11.25">
      <c r="B214" s="202"/>
      <c r="C214" s="203"/>
      <c r="D214" s="204" t="s">
        <v>153</v>
      </c>
      <c r="E214" s="205" t="s">
        <v>1</v>
      </c>
      <c r="F214" s="206" t="s">
        <v>366</v>
      </c>
      <c r="G214" s="203"/>
      <c r="H214" s="207">
        <v>30.45</v>
      </c>
      <c r="I214" s="208"/>
      <c r="J214" s="203"/>
      <c r="K214" s="203"/>
      <c r="L214" s="209"/>
      <c r="M214" s="210"/>
      <c r="N214" s="211"/>
      <c r="O214" s="211"/>
      <c r="P214" s="211"/>
      <c r="Q214" s="211"/>
      <c r="R214" s="211"/>
      <c r="S214" s="211"/>
      <c r="T214" s="212"/>
      <c r="AT214" s="213" t="s">
        <v>153</v>
      </c>
      <c r="AU214" s="213" t="s">
        <v>84</v>
      </c>
      <c r="AV214" s="12" t="s">
        <v>84</v>
      </c>
      <c r="AW214" s="12" t="s">
        <v>31</v>
      </c>
      <c r="AX214" s="12" t="s">
        <v>74</v>
      </c>
      <c r="AY214" s="213" t="s">
        <v>143</v>
      </c>
    </row>
    <row r="215" spans="2:65" s="12" customFormat="1" ht="11.25">
      <c r="B215" s="202"/>
      <c r="C215" s="203"/>
      <c r="D215" s="204" t="s">
        <v>153</v>
      </c>
      <c r="E215" s="205" t="s">
        <v>1</v>
      </c>
      <c r="F215" s="206" t="s">
        <v>367</v>
      </c>
      <c r="G215" s="203"/>
      <c r="H215" s="207">
        <v>19.236000000000001</v>
      </c>
      <c r="I215" s="208"/>
      <c r="J215" s="203"/>
      <c r="K215" s="203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153</v>
      </c>
      <c r="AU215" s="213" t="s">
        <v>84</v>
      </c>
      <c r="AV215" s="12" t="s">
        <v>84</v>
      </c>
      <c r="AW215" s="12" t="s">
        <v>31</v>
      </c>
      <c r="AX215" s="12" t="s">
        <v>74</v>
      </c>
      <c r="AY215" s="213" t="s">
        <v>143</v>
      </c>
    </row>
    <row r="216" spans="2:65" s="13" customFormat="1" ht="11.25">
      <c r="B216" s="226"/>
      <c r="C216" s="227"/>
      <c r="D216" s="204" t="s">
        <v>153</v>
      </c>
      <c r="E216" s="228" t="s">
        <v>1</v>
      </c>
      <c r="F216" s="229" t="s">
        <v>227</v>
      </c>
      <c r="G216" s="227"/>
      <c r="H216" s="230">
        <v>49.686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AT216" s="236" t="s">
        <v>153</v>
      </c>
      <c r="AU216" s="236" t="s">
        <v>84</v>
      </c>
      <c r="AV216" s="13" t="s">
        <v>151</v>
      </c>
      <c r="AW216" s="13" t="s">
        <v>31</v>
      </c>
      <c r="AX216" s="13" t="s">
        <v>82</v>
      </c>
      <c r="AY216" s="236" t="s">
        <v>143</v>
      </c>
    </row>
    <row r="217" spans="2:65" s="1" customFormat="1" ht="24" customHeight="1">
      <c r="B217" s="32"/>
      <c r="C217" s="189" t="s">
        <v>368</v>
      </c>
      <c r="D217" s="189" t="s">
        <v>146</v>
      </c>
      <c r="E217" s="190" t="s">
        <v>369</v>
      </c>
      <c r="F217" s="191" t="s">
        <v>370</v>
      </c>
      <c r="G217" s="192" t="s">
        <v>166</v>
      </c>
      <c r="H217" s="193">
        <v>30.45</v>
      </c>
      <c r="I217" s="194"/>
      <c r="J217" s="195">
        <f>ROUND(I217*H217,2)</f>
        <v>0</v>
      </c>
      <c r="K217" s="191" t="s">
        <v>150</v>
      </c>
      <c r="L217" s="36"/>
      <c r="M217" s="196" t="s">
        <v>1</v>
      </c>
      <c r="N217" s="197" t="s">
        <v>39</v>
      </c>
      <c r="O217" s="64"/>
      <c r="P217" s="198">
        <f>O217*H217</f>
        <v>0</v>
      </c>
      <c r="Q217" s="198">
        <v>0</v>
      </c>
      <c r="R217" s="198">
        <f>Q217*H217</f>
        <v>0</v>
      </c>
      <c r="S217" s="198">
        <v>0</v>
      </c>
      <c r="T217" s="199">
        <f>S217*H217</f>
        <v>0</v>
      </c>
      <c r="AR217" s="200" t="s">
        <v>228</v>
      </c>
      <c r="AT217" s="200" t="s">
        <v>146</v>
      </c>
      <c r="AU217" s="200" t="s">
        <v>84</v>
      </c>
      <c r="AY217" s="15" t="s">
        <v>143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15" t="s">
        <v>82</v>
      </c>
      <c r="BK217" s="201">
        <f>ROUND(I217*H217,2)</f>
        <v>0</v>
      </c>
      <c r="BL217" s="15" t="s">
        <v>228</v>
      </c>
      <c r="BM217" s="200" t="s">
        <v>371</v>
      </c>
    </row>
    <row r="218" spans="2:65" s="1" customFormat="1" ht="16.5" customHeight="1">
      <c r="B218" s="32"/>
      <c r="C218" s="214" t="s">
        <v>372</v>
      </c>
      <c r="D218" s="214" t="s">
        <v>155</v>
      </c>
      <c r="E218" s="215" t="s">
        <v>373</v>
      </c>
      <c r="F218" s="216" t="s">
        <v>374</v>
      </c>
      <c r="G218" s="217" t="s">
        <v>166</v>
      </c>
      <c r="H218" s="218">
        <v>31.972999999999999</v>
      </c>
      <c r="I218" s="219"/>
      <c r="J218" s="220">
        <f>ROUND(I218*H218,2)</f>
        <v>0</v>
      </c>
      <c r="K218" s="216" t="s">
        <v>150</v>
      </c>
      <c r="L218" s="221"/>
      <c r="M218" s="222" t="s">
        <v>1</v>
      </c>
      <c r="N218" s="223" t="s">
        <v>39</v>
      </c>
      <c r="O218" s="64"/>
      <c r="P218" s="198">
        <f>O218*H218</f>
        <v>0</v>
      </c>
      <c r="Q218" s="198">
        <v>0</v>
      </c>
      <c r="R218" s="198">
        <f>Q218*H218</f>
        <v>0</v>
      </c>
      <c r="S218" s="198">
        <v>0</v>
      </c>
      <c r="T218" s="199">
        <f>S218*H218</f>
        <v>0</v>
      </c>
      <c r="AR218" s="200" t="s">
        <v>287</v>
      </c>
      <c r="AT218" s="200" t="s">
        <v>155</v>
      </c>
      <c r="AU218" s="200" t="s">
        <v>84</v>
      </c>
      <c r="AY218" s="15" t="s">
        <v>143</v>
      </c>
      <c r="BE218" s="201">
        <f>IF(N218="základní",J218,0)</f>
        <v>0</v>
      </c>
      <c r="BF218" s="201">
        <f>IF(N218="snížená",J218,0)</f>
        <v>0</v>
      </c>
      <c r="BG218" s="201">
        <f>IF(N218="zákl. přenesená",J218,0)</f>
        <v>0</v>
      </c>
      <c r="BH218" s="201">
        <f>IF(N218="sníž. přenesená",J218,0)</f>
        <v>0</v>
      </c>
      <c r="BI218" s="201">
        <f>IF(N218="nulová",J218,0)</f>
        <v>0</v>
      </c>
      <c r="BJ218" s="15" t="s">
        <v>82</v>
      </c>
      <c r="BK218" s="201">
        <f>ROUND(I218*H218,2)</f>
        <v>0</v>
      </c>
      <c r="BL218" s="15" t="s">
        <v>228</v>
      </c>
      <c r="BM218" s="200" t="s">
        <v>375</v>
      </c>
    </row>
    <row r="219" spans="2:65" s="12" customFormat="1" ht="11.25">
      <c r="B219" s="202"/>
      <c r="C219" s="203"/>
      <c r="D219" s="204" t="s">
        <v>153</v>
      </c>
      <c r="E219" s="203"/>
      <c r="F219" s="206" t="s">
        <v>376</v>
      </c>
      <c r="G219" s="203"/>
      <c r="H219" s="207">
        <v>31.972999999999999</v>
      </c>
      <c r="I219" s="208"/>
      <c r="J219" s="203"/>
      <c r="K219" s="203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153</v>
      </c>
      <c r="AU219" s="213" t="s">
        <v>84</v>
      </c>
      <c r="AV219" s="12" t="s">
        <v>84</v>
      </c>
      <c r="AW219" s="12" t="s">
        <v>4</v>
      </c>
      <c r="AX219" s="12" t="s">
        <v>82</v>
      </c>
      <c r="AY219" s="213" t="s">
        <v>143</v>
      </c>
    </row>
    <row r="220" spans="2:65" s="1" customFormat="1" ht="24" customHeight="1">
      <c r="B220" s="32"/>
      <c r="C220" s="189" t="s">
        <v>377</v>
      </c>
      <c r="D220" s="189" t="s">
        <v>146</v>
      </c>
      <c r="E220" s="190" t="s">
        <v>378</v>
      </c>
      <c r="F220" s="191" t="s">
        <v>379</v>
      </c>
      <c r="G220" s="192" t="s">
        <v>166</v>
      </c>
      <c r="H220" s="193">
        <v>49.686</v>
      </c>
      <c r="I220" s="194"/>
      <c r="J220" s="195">
        <f>ROUND(I220*H220,2)</f>
        <v>0</v>
      </c>
      <c r="K220" s="191" t="s">
        <v>150</v>
      </c>
      <c r="L220" s="36"/>
      <c r="M220" s="196" t="s">
        <v>1</v>
      </c>
      <c r="N220" s="197" t="s">
        <v>39</v>
      </c>
      <c r="O220" s="64"/>
      <c r="P220" s="198">
        <f>O220*H220</f>
        <v>0</v>
      </c>
      <c r="Q220" s="198">
        <v>2.0000000000000001E-4</v>
      </c>
      <c r="R220" s="198">
        <f>Q220*H220</f>
        <v>9.9372000000000002E-3</v>
      </c>
      <c r="S220" s="198">
        <v>0</v>
      </c>
      <c r="T220" s="199">
        <f>S220*H220</f>
        <v>0</v>
      </c>
      <c r="AR220" s="200" t="s">
        <v>228</v>
      </c>
      <c r="AT220" s="200" t="s">
        <v>146</v>
      </c>
      <c r="AU220" s="200" t="s">
        <v>84</v>
      </c>
      <c r="AY220" s="15" t="s">
        <v>143</v>
      </c>
      <c r="BE220" s="201">
        <f>IF(N220="základní",J220,0)</f>
        <v>0</v>
      </c>
      <c r="BF220" s="201">
        <f>IF(N220="snížená",J220,0)</f>
        <v>0</v>
      </c>
      <c r="BG220" s="201">
        <f>IF(N220="zákl. přenesená",J220,0)</f>
        <v>0</v>
      </c>
      <c r="BH220" s="201">
        <f>IF(N220="sníž. přenesená",J220,0)</f>
        <v>0</v>
      </c>
      <c r="BI220" s="201">
        <f>IF(N220="nulová",J220,0)</f>
        <v>0</v>
      </c>
      <c r="BJ220" s="15" t="s">
        <v>82</v>
      </c>
      <c r="BK220" s="201">
        <f>ROUND(I220*H220,2)</f>
        <v>0</v>
      </c>
      <c r="BL220" s="15" t="s">
        <v>228</v>
      </c>
      <c r="BM220" s="200" t="s">
        <v>380</v>
      </c>
    </row>
    <row r="221" spans="2:65" s="12" customFormat="1" ht="11.25">
      <c r="B221" s="202"/>
      <c r="C221" s="203"/>
      <c r="D221" s="204" t="s">
        <v>153</v>
      </c>
      <c r="E221" s="205" t="s">
        <v>1</v>
      </c>
      <c r="F221" s="206" t="s">
        <v>366</v>
      </c>
      <c r="G221" s="203"/>
      <c r="H221" s="207">
        <v>30.45</v>
      </c>
      <c r="I221" s="208"/>
      <c r="J221" s="203"/>
      <c r="K221" s="203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153</v>
      </c>
      <c r="AU221" s="213" t="s">
        <v>84</v>
      </c>
      <c r="AV221" s="12" t="s">
        <v>84</v>
      </c>
      <c r="AW221" s="12" t="s">
        <v>31</v>
      </c>
      <c r="AX221" s="12" t="s">
        <v>74</v>
      </c>
      <c r="AY221" s="213" t="s">
        <v>143</v>
      </c>
    </row>
    <row r="222" spans="2:65" s="12" customFormat="1" ht="11.25">
      <c r="B222" s="202"/>
      <c r="C222" s="203"/>
      <c r="D222" s="204" t="s">
        <v>153</v>
      </c>
      <c r="E222" s="205" t="s">
        <v>1</v>
      </c>
      <c r="F222" s="206" t="s">
        <v>367</v>
      </c>
      <c r="G222" s="203"/>
      <c r="H222" s="207">
        <v>19.236000000000001</v>
      </c>
      <c r="I222" s="208"/>
      <c r="J222" s="203"/>
      <c r="K222" s="203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153</v>
      </c>
      <c r="AU222" s="213" t="s">
        <v>84</v>
      </c>
      <c r="AV222" s="12" t="s">
        <v>84</v>
      </c>
      <c r="AW222" s="12" t="s">
        <v>31</v>
      </c>
      <c r="AX222" s="12" t="s">
        <v>74</v>
      </c>
      <c r="AY222" s="213" t="s">
        <v>143</v>
      </c>
    </row>
    <row r="223" spans="2:65" s="13" customFormat="1" ht="11.25">
      <c r="B223" s="226"/>
      <c r="C223" s="227"/>
      <c r="D223" s="204" t="s">
        <v>153</v>
      </c>
      <c r="E223" s="228" t="s">
        <v>1</v>
      </c>
      <c r="F223" s="229" t="s">
        <v>227</v>
      </c>
      <c r="G223" s="227"/>
      <c r="H223" s="230">
        <v>49.686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AT223" s="236" t="s">
        <v>153</v>
      </c>
      <c r="AU223" s="236" t="s">
        <v>84</v>
      </c>
      <c r="AV223" s="13" t="s">
        <v>151</v>
      </c>
      <c r="AW223" s="13" t="s">
        <v>31</v>
      </c>
      <c r="AX223" s="13" t="s">
        <v>82</v>
      </c>
      <c r="AY223" s="236" t="s">
        <v>143</v>
      </c>
    </row>
    <row r="224" spans="2:65" s="1" customFormat="1" ht="36" customHeight="1">
      <c r="B224" s="32"/>
      <c r="C224" s="189" t="s">
        <v>381</v>
      </c>
      <c r="D224" s="189" t="s">
        <v>146</v>
      </c>
      <c r="E224" s="190" t="s">
        <v>382</v>
      </c>
      <c r="F224" s="191" t="s">
        <v>383</v>
      </c>
      <c r="G224" s="192" t="s">
        <v>166</v>
      </c>
      <c r="H224" s="193">
        <v>49.686</v>
      </c>
      <c r="I224" s="194"/>
      <c r="J224" s="195">
        <f>ROUND(I224*H224,2)</f>
        <v>0</v>
      </c>
      <c r="K224" s="191" t="s">
        <v>150</v>
      </c>
      <c r="L224" s="36"/>
      <c r="M224" s="196" t="s">
        <v>1</v>
      </c>
      <c r="N224" s="197" t="s">
        <v>39</v>
      </c>
      <c r="O224" s="64"/>
      <c r="P224" s="198">
        <f>O224*H224</f>
        <v>0</v>
      </c>
      <c r="Q224" s="198">
        <v>2.5999999999999998E-4</v>
      </c>
      <c r="R224" s="198">
        <f>Q224*H224</f>
        <v>1.2918359999999999E-2</v>
      </c>
      <c r="S224" s="198">
        <v>0</v>
      </c>
      <c r="T224" s="199">
        <f>S224*H224</f>
        <v>0</v>
      </c>
      <c r="AR224" s="200" t="s">
        <v>228</v>
      </c>
      <c r="AT224" s="200" t="s">
        <v>146</v>
      </c>
      <c r="AU224" s="200" t="s">
        <v>84</v>
      </c>
      <c r="AY224" s="15" t="s">
        <v>143</v>
      </c>
      <c r="BE224" s="201">
        <f>IF(N224="základní",J224,0)</f>
        <v>0</v>
      </c>
      <c r="BF224" s="201">
        <f>IF(N224="snížená",J224,0)</f>
        <v>0</v>
      </c>
      <c r="BG224" s="201">
        <f>IF(N224="zákl. přenesená",J224,0)</f>
        <v>0</v>
      </c>
      <c r="BH224" s="201">
        <f>IF(N224="sníž. přenesená",J224,0)</f>
        <v>0</v>
      </c>
      <c r="BI224" s="201">
        <f>IF(N224="nulová",J224,0)</f>
        <v>0</v>
      </c>
      <c r="BJ224" s="15" t="s">
        <v>82</v>
      </c>
      <c r="BK224" s="201">
        <f>ROUND(I224*H224,2)</f>
        <v>0</v>
      </c>
      <c r="BL224" s="15" t="s">
        <v>228</v>
      </c>
      <c r="BM224" s="200" t="s">
        <v>384</v>
      </c>
    </row>
    <row r="225" spans="2:65" s="12" customFormat="1" ht="11.25">
      <c r="B225" s="202"/>
      <c r="C225" s="203"/>
      <c r="D225" s="204" t="s">
        <v>153</v>
      </c>
      <c r="E225" s="205" t="s">
        <v>1</v>
      </c>
      <c r="F225" s="206" t="s">
        <v>366</v>
      </c>
      <c r="G225" s="203"/>
      <c r="H225" s="207">
        <v>30.45</v>
      </c>
      <c r="I225" s="208"/>
      <c r="J225" s="203"/>
      <c r="K225" s="203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153</v>
      </c>
      <c r="AU225" s="213" t="s">
        <v>84</v>
      </c>
      <c r="AV225" s="12" t="s">
        <v>84</v>
      </c>
      <c r="AW225" s="12" t="s">
        <v>31</v>
      </c>
      <c r="AX225" s="12" t="s">
        <v>74</v>
      </c>
      <c r="AY225" s="213" t="s">
        <v>143</v>
      </c>
    </row>
    <row r="226" spans="2:65" s="12" customFormat="1" ht="11.25">
      <c r="B226" s="202"/>
      <c r="C226" s="203"/>
      <c r="D226" s="204" t="s">
        <v>153</v>
      </c>
      <c r="E226" s="205" t="s">
        <v>1</v>
      </c>
      <c r="F226" s="206" t="s">
        <v>367</v>
      </c>
      <c r="G226" s="203"/>
      <c r="H226" s="207">
        <v>19.236000000000001</v>
      </c>
      <c r="I226" s="208"/>
      <c r="J226" s="203"/>
      <c r="K226" s="203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153</v>
      </c>
      <c r="AU226" s="213" t="s">
        <v>84</v>
      </c>
      <c r="AV226" s="12" t="s">
        <v>84</v>
      </c>
      <c r="AW226" s="12" t="s">
        <v>31</v>
      </c>
      <c r="AX226" s="12" t="s">
        <v>74</v>
      </c>
      <c r="AY226" s="213" t="s">
        <v>143</v>
      </c>
    </row>
    <row r="227" spans="2:65" s="13" customFormat="1" ht="11.25">
      <c r="B227" s="226"/>
      <c r="C227" s="227"/>
      <c r="D227" s="204" t="s">
        <v>153</v>
      </c>
      <c r="E227" s="228" t="s">
        <v>1</v>
      </c>
      <c r="F227" s="229" t="s">
        <v>227</v>
      </c>
      <c r="G227" s="227"/>
      <c r="H227" s="230">
        <v>49.686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AT227" s="236" t="s">
        <v>153</v>
      </c>
      <c r="AU227" s="236" t="s">
        <v>84</v>
      </c>
      <c r="AV227" s="13" t="s">
        <v>151</v>
      </c>
      <c r="AW227" s="13" t="s">
        <v>31</v>
      </c>
      <c r="AX227" s="13" t="s">
        <v>82</v>
      </c>
      <c r="AY227" s="236" t="s">
        <v>143</v>
      </c>
    </row>
    <row r="228" spans="2:65" s="11" customFormat="1" ht="22.9" customHeight="1">
      <c r="B228" s="173"/>
      <c r="C228" s="174"/>
      <c r="D228" s="175" t="s">
        <v>73</v>
      </c>
      <c r="E228" s="187" t="s">
        <v>385</v>
      </c>
      <c r="F228" s="187" t="s">
        <v>386</v>
      </c>
      <c r="G228" s="174"/>
      <c r="H228" s="174"/>
      <c r="I228" s="177"/>
      <c r="J228" s="188">
        <f>BK228</f>
        <v>0</v>
      </c>
      <c r="K228" s="174"/>
      <c r="L228" s="179"/>
      <c r="M228" s="180"/>
      <c r="N228" s="181"/>
      <c r="O228" s="181"/>
      <c r="P228" s="182">
        <f>SUM(P229:P230)</f>
        <v>0</v>
      </c>
      <c r="Q228" s="181"/>
      <c r="R228" s="182">
        <f>SUM(R229:R230)</f>
        <v>1.7160000000000001E-3</v>
      </c>
      <c r="S228" s="181"/>
      <c r="T228" s="183">
        <f>SUM(T229:T230)</f>
        <v>0</v>
      </c>
      <c r="AR228" s="184" t="s">
        <v>84</v>
      </c>
      <c r="AT228" s="185" t="s">
        <v>73</v>
      </c>
      <c r="AU228" s="185" t="s">
        <v>82</v>
      </c>
      <c r="AY228" s="184" t="s">
        <v>143</v>
      </c>
      <c r="BK228" s="186">
        <f>SUM(BK229:BK230)</f>
        <v>0</v>
      </c>
    </row>
    <row r="229" spans="2:65" s="1" customFormat="1" ht="24" customHeight="1">
      <c r="B229" s="32"/>
      <c r="C229" s="189" t="s">
        <v>387</v>
      </c>
      <c r="D229" s="189" t="s">
        <v>146</v>
      </c>
      <c r="E229" s="190" t="s">
        <v>388</v>
      </c>
      <c r="F229" s="191" t="s">
        <v>389</v>
      </c>
      <c r="G229" s="192" t="s">
        <v>166</v>
      </c>
      <c r="H229" s="193">
        <v>2.6</v>
      </c>
      <c r="I229" s="194"/>
      <c r="J229" s="195">
        <f>ROUND(I229*H229,2)</f>
        <v>0</v>
      </c>
      <c r="K229" s="191" t="s">
        <v>150</v>
      </c>
      <c r="L229" s="36"/>
      <c r="M229" s="196" t="s">
        <v>1</v>
      </c>
      <c r="N229" s="197" t="s">
        <v>39</v>
      </c>
      <c r="O229" s="64"/>
      <c r="P229" s="198">
        <f>O229*H229</f>
        <v>0</v>
      </c>
      <c r="Q229" s="198">
        <v>6.6E-4</v>
      </c>
      <c r="R229" s="198">
        <f>Q229*H229</f>
        <v>1.7160000000000001E-3</v>
      </c>
      <c r="S229" s="198">
        <v>0</v>
      </c>
      <c r="T229" s="199">
        <f>S229*H229</f>
        <v>0</v>
      </c>
      <c r="AR229" s="200" t="s">
        <v>228</v>
      </c>
      <c r="AT229" s="200" t="s">
        <v>146</v>
      </c>
      <c r="AU229" s="200" t="s">
        <v>84</v>
      </c>
      <c r="AY229" s="15" t="s">
        <v>143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15" t="s">
        <v>82</v>
      </c>
      <c r="BK229" s="201">
        <f>ROUND(I229*H229,2)</f>
        <v>0</v>
      </c>
      <c r="BL229" s="15" t="s">
        <v>228</v>
      </c>
      <c r="BM229" s="200" t="s">
        <v>390</v>
      </c>
    </row>
    <row r="230" spans="2:65" s="1" customFormat="1" ht="19.5">
      <c r="B230" s="32"/>
      <c r="C230" s="33"/>
      <c r="D230" s="204" t="s">
        <v>183</v>
      </c>
      <c r="E230" s="33"/>
      <c r="F230" s="224" t="s">
        <v>391</v>
      </c>
      <c r="G230" s="33"/>
      <c r="H230" s="33"/>
      <c r="I230" s="108"/>
      <c r="J230" s="33"/>
      <c r="K230" s="33"/>
      <c r="L230" s="36"/>
      <c r="M230" s="237"/>
      <c r="N230" s="238"/>
      <c r="O230" s="238"/>
      <c r="P230" s="238"/>
      <c r="Q230" s="238"/>
      <c r="R230" s="238"/>
      <c r="S230" s="238"/>
      <c r="T230" s="239"/>
      <c r="AT230" s="15" t="s">
        <v>183</v>
      </c>
      <c r="AU230" s="15" t="s">
        <v>84</v>
      </c>
    </row>
    <row r="231" spans="2:65" s="1" customFormat="1" ht="6.95" customHeight="1">
      <c r="B231" s="47"/>
      <c r="C231" s="48"/>
      <c r="D231" s="48"/>
      <c r="E231" s="48"/>
      <c r="F231" s="48"/>
      <c r="G231" s="48"/>
      <c r="H231" s="48"/>
      <c r="I231" s="140"/>
      <c r="J231" s="48"/>
      <c r="K231" s="48"/>
      <c r="L231" s="36"/>
    </row>
  </sheetData>
  <sheetProtection algorithmName="SHA-512" hashValue="rcZX385rTVDCqb4m6Uqkumwhs4/Ba93BCeg1Zi+5um/bIFmK2wIBoe6flQA8Js7iZZf+3DCrLt8GYIJ/aKTwZg==" saltValue="Hd6zdE3n03ABHq/W8iqTfsbhEVAYbAYeZ8mL00GtPDNLJH/f4vEQxKHiwzcyrOUqMZQdclEsh6u6vpR0aS9lOQ==" spinCount="100000" sheet="1" objects="1" scenarios="1" formatColumns="0" formatRows="0" autoFilter="0"/>
  <autoFilter ref="C128:K230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1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5" t="s">
        <v>87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84</v>
      </c>
    </row>
    <row r="4" spans="2:46" ht="24.95" customHeight="1">
      <c r="B4" s="18"/>
      <c r="D4" s="105" t="s">
        <v>103</v>
      </c>
      <c r="L4" s="18"/>
      <c r="M4" s="10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7" t="s">
        <v>16</v>
      </c>
      <c r="L6" s="18"/>
    </row>
    <row r="7" spans="2:46" ht="16.5" customHeight="1">
      <c r="B7" s="18"/>
      <c r="E7" s="287" t="str">
        <f>'Rekapitulace stavby'!K6</f>
        <v>Rekonstrukce kotelny a topného systému Domov důchodců, Velké Březno</v>
      </c>
      <c r="F7" s="288"/>
      <c r="G7" s="288"/>
      <c r="H7" s="288"/>
      <c r="L7" s="18"/>
    </row>
    <row r="8" spans="2:46" s="1" customFormat="1" ht="12" customHeight="1">
      <c r="B8" s="36"/>
      <c r="D8" s="107" t="s">
        <v>104</v>
      </c>
      <c r="I8" s="108"/>
      <c r="L8" s="36"/>
    </row>
    <row r="9" spans="2:46" s="1" customFormat="1" ht="36.950000000000003" customHeight="1">
      <c r="B9" s="36"/>
      <c r="E9" s="289" t="s">
        <v>392</v>
      </c>
      <c r="F9" s="290"/>
      <c r="G9" s="290"/>
      <c r="H9" s="290"/>
      <c r="I9" s="108"/>
      <c r="L9" s="36"/>
    </row>
    <row r="10" spans="2:46" s="1" customFormat="1" ht="11.25">
      <c r="B10" s="36"/>
      <c r="I10" s="108"/>
      <c r="L10" s="36"/>
    </row>
    <row r="11" spans="2:46" s="1" customFormat="1" ht="12" customHeight="1">
      <c r="B11" s="36"/>
      <c r="D11" s="107" t="s">
        <v>18</v>
      </c>
      <c r="F11" s="109" t="s">
        <v>1</v>
      </c>
      <c r="I11" s="110" t="s">
        <v>19</v>
      </c>
      <c r="J11" s="109" t="s">
        <v>1</v>
      </c>
      <c r="L11" s="36"/>
    </row>
    <row r="12" spans="2:46" s="1" customFormat="1" ht="12" customHeight="1">
      <c r="B12" s="36"/>
      <c r="D12" s="107" t="s">
        <v>20</v>
      </c>
      <c r="F12" s="109" t="s">
        <v>106</v>
      </c>
      <c r="I12" s="110" t="s">
        <v>22</v>
      </c>
      <c r="J12" s="111">
        <f>'Rekapitulace stavby'!AN8</f>
        <v>0</v>
      </c>
      <c r="L12" s="36"/>
    </row>
    <row r="13" spans="2:46" s="1" customFormat="1" ht="10.9" customHeight="1">
      <c r="B13" s="36"/>
      <c r="I13" s="108"/>
      <c r="L13" s="36"/>
    </row>
    <row r="14" spans="2:46" s="1" customFormat="1" ht="12" customHeight="1">
      <c r="B14" s="36"/>
      <c r="D14" s="107" t="s">
        <v>23</v>
      </c>
      <c r="I14" s="110" t="s">
        <v>24</v>
      </c>
      <c r="J14" s="109" t="s">
        <v>1</v>
      </c>
      <c r="L14" s="36"/>
    </row>
    <row r="15" spans="2:46" s="1" customFormat="1" ht="18" customHeight="1">
      <c r="B15" s="36"/>
      <c r="E15" s="109" t="s">
        <v>107</v>
      </c>
      <c r="I15" s="110" t="s">
        <v>26</v>
      </c>
      <c r="J15" s="109" t="s">
        <v>1</v>
      </c>
      <c r="L15" s="36"/>
    </row>
    <row r="16" spans="2:46" s="1" customFormat="1" ht="6.95" customHeight="1">
      <c r="B16" s="36"/>
      <c r="I16" s="108"/>
      <c r="L16" s="36"/>
    </row>
    <row r="17" spans="2:12" s="1" customFormat="1" ht="12" customHeight="1">
      <c r="B17" s="36"/>
      <c r="D17" s="107" t="s">
        <v>27</v>
      </c>
      <c r="I17" s="110" t="s">
        <v>24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91" t="str">
        <f>'Rekapitulace stavby'!E14</f>
        <v>Vyplň údaj</v>
      </c>
      <c r="F18" s="292"/>
      <c r="G18" s="292"/>
      <c r="H18" s="292"/>
      <c r="I18" s="110" t="s">
        <v>26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8"/>
      <c r="L19" s="36"/>
    </row>
    <row r="20" spans="2:12" s="1" customFormat="1" ht="12" customHeight="1">
      <c r="B20" s="36"/>
      <c r="D20" s="107" t="s">
        <v>29</v>
      </c>
      <c r="I20" s="110" t="s">
        <v>24</v>
      </c>
      <c r="J20" s="109" t="s">
        <v>108</v>
      </c>
      <c r="L20" s="36"/>
    </row>
    <row r="21" spans="2:12" s="1" customFormat="1" ht="18" customHeight="1">
      <c r="B21" s="36"/>
      <c r="E21" s="109" t="s">
        <v>109</v>
      </c>
      <c r="I21" s="110" t="s">
        <v>26</v>
      </c>
      <c r="J21" s="109" t="s">
        <v>1</v>
      </c>
      <c r="L21" s="36"/>
    </row>
    <row r="22" spans="2:12" s="1" customFormat="1" ht="6.95" customHeight="1">
      <c r="B22" s="36"/>
      <c r="I22" s="108"/>
      <c r="L22" s="36"/>
    </row>
    <row r="23" spans="2:12" s="1" customFormat="1" ht="12" customHeight="1">
      <c r="B23" s="36"/>
      <c r="D23" s="107" t="s">
        <v>32</v>
      </c>
      <c r="I23" s="110" t="s">
        <v>24</v>
      </c>
      <c r="J23" s="109" t="s">
        <v>108</v>
      </c>
      <c r="L23" s="36"/>
    </row>
    <row r="24" spans="2:12" s="1" customFormat="1" ht="18" customHeight="1">
      <c r="B24" s="36"/>
      <c r="E24" s="109" t="s">
        <v>109</v>
      </c>
      <c r="I24" s="110" t="s">
        <v>26</v>
      </c>
      <c r="J24" s="109" t="s">
        <v>1</v>
      </c>
      <c r="L24" s="36"/>
    </row>
    <row r="25" spans="2:12" s="1" customFormat="1" ht="6.95" customHeight="1">
      <c r="B25" s="36"/>
      <c r="I25" s="108"/>
      <c r="L25" s="36"/>
    </row>
    <row r="26" spans="2:12" s="1" customFormat="1" ht="12" customHeight="1">
      <c r="B26" s="36"/>
      <c r="D26" s="107" t="s">
        <v>33</v>
      </c>
      <c r="I26" s="108"/>
      <c r="L26" s="36"/>
    </row>
    <row r="27" spans="2:12" s="7" customFormat="1" ht="16.5" customHeight="1">
      <c r="B27" s="112"/>
      <c r="E27" s="293" t="s">
        <v>1</v>
      </c>
      <c r="F27" s="293"/>
      <c r="G27" s="293"/>
      <c r="H27" s="293"/>
      <c r="I27" s="113"/>
      <c r="L27" s="112"/>
    </row>
    <row r="28" spans="2:12" s="1" customFormat="1" ht="6.95" customHeight="1">
      <c r="B28" s="36"/>
      <c r="I28" s="108"/>
      <c r="L28" s="36"/>
    </row>
    <row r="29" spans="2:12" s="1" customFormat="1" ht="6.95" customHeight="1">
      <c r="B29" s="36"/>
      <c r="D29" s="60"/>
      <c r="E29" s="60"/>
      <c r="F29" s="60"/>
      <c r="G29" s="60"/>
      <c r="H29" s="60"/>
      <c r="I29" s="114"/>
      <c r="J29" s="60"/>
      <c r="K29" s="60"/>
      <c r="L29" s="36"/>
    </row>
    <row r="30" spans="2:12" s="1" customFormat="1" ht="25.35" customHeight="1">
      <c r="B30" s="36"/>
      <c r="D30" s="115" t="s">
        <v>34</v>
      </c>
      <c r="I30" s="108"/>
      <c r="J30" s="116">
        <f>ROUND(J121, 2)</f>
        <v>0</v>
      </c>
      <c r="L30" s="36"/>
    </row>
    <row r="31" spans="2:12" s="1" customFormat="1" ht="6.95" customHeight="1">
      <c r="B31" s="36"/>
      <c r="D31" s="60"/>
      <c r="E31" s="60"/>
      <c r="F31" s="60"/>
      <c r="G31" s="60"/>
      <c r="H31" s="60"/>
      <c r="I31" s="114"/>
      <c r="J31" s="60"/>
      <c r="K31" s="60"/>
      <c r="L31" s="36"/>
    </row>
    <row r="32" spans="2:12" s="1" customFormat="1" ht="14.45" customHeight="1">
      <c r="B32" s="36"/>
      <c r="F32" s="117" t="s">
        <v>36</v>
      </c>
      <c r="I32" s="118" t="s">
        <v>35</v>
      </c>
      <c r="J32" s="117" t="s">
        <v>37</v>
      </c>
      <c r="L32" s="36"/>
    </row>
    <row r="33" spans="2:12" s="1" customFormat="1" ht="14.45" customHeight="1">
      <c r="B33" s="36"/>
      <c r="D33" s="119" t="s">
        <v>38</v>
      </c>
      <c r="E33" s="107" t="s">
        <v>39</v>
      </c>
      <c r="F33" s="120">
        <f>ROUND((SUM(BE121:BE146)),  2)</f>
        <v>0</v>
      </c>
      <c r="I33" s="121">
        <v>0.21</v>
      </c>
      <c r="J33" s="120">
        <f>ROUND(((SUM(BE121:BE146))*I33),  2)</f>
        <v>0</v>
      </c>
      <c r="L33" s="36"/>
    </row>
    <row r="34" spans="2:12" s="1" customFormat="1" ht="14.45" customHeight="1">
      <c r="B34" s="36"/>
      <c r="E34" s="107" t="s">
        <v>40</v>
      </c>
      <c r="F34" s="120">
        <f>ROUND((SUM(BF121:BF146)),  2)</f>
        <v>0</v>
      </c>
      <c r="I34" s="121">
        <v>0.15</v>
      </c>
      <c r="J34" s="120">
        <f>ROUND(((SUM(BF121:BF146))*I34),  2)</f>
        <v>0</v>
      </c>
      <c r="L34" s="36"/>
    </row>
    <row r="35" spans="2:12" s="1" customFormat="1" ht="14.45" hidden="1" customHeight="1">
      <c r="B35" s="36"/>
      <c r="E35" s="107" t="s">
        <v>41</v>
      </c>
      <c r="F35" s="120">
        <f>ROUND((SUM(BG121:BG146)),  2)</f>
        <v>0</v>
      </c>
      <c r="I35" s="121">
        <v>0.21</v>
      </c>
      <c r="J35" s="120">
        <f>0</f>
        <v>0</v>
      </c>
      <c r="L35" s="36"/>
    </row>
    <row r="36" spans="2:12" s="1" customFormat="1" ht="14.45" hidden="1" customHeight="1">
      <c r="B36" s="36"/>
      <c r="E36" s="107" t="s">
        <v>42</v>
      </c>
      <c r="F36" s="120">
        <f>ROUND((SUM(BH121:BH146)),  2)</f>
        <v>0</v>
      </c>
      <c r="I36" s="121">
        <v>0.15</v>
      </c>
      <c r="J36" s="120">
        <f>0</f>
        <v>0</v>
      </c>
      <c r="L36" s="36"/>
    </row>
    <row r="37" spans="2:12" s="1" customFormat="1" ht="14.45" hidden="1" customHeight="1">
      <c r="B37" s="36"/>
      <c r="E37" s="107" t="s">
        <v>43</v>
      </c>
      <c r="F37" s="120">
        <f>ROUND((SUM(BI121:BI146)),  2)</f>
        <v>0</v>
      </c>
      <c r="I37" s="121">
        <v>0</v>
      </c>
      <c r="J37" s="120">
        <f>0</f>
        <v>0</v>
      </c>
      <c r="L37" s="36"/>
    </row>
    <row r="38" spans="2:12" s="1" customFormat="1" ht="6.95" customHeight="1">
      <c r="B38" s="36"/>
      <c r="I38" s="108"/>
      <c r="L38" s="36"/>
    </row>
    <row r="39" spans="2:12" s="1" customFormat="1" ht="25.35" customHeight="1">
      <c r="B39" s="36"/>
      <c r="C39" s="122"/>
      <c r="D39" s="123" t="s">
        <v>44</v>
      </c>
      <c r="E39" s="124"/>
      <c r="F39" s="124"/>
      <c r="G39" s="125" t="s">
        <v>45</v>
      </c>
      <c r="H39" s="126" t="s">
        <v>46</v>
      </c>
      <c r="I39" s="127"/>
      <c r="J39" s="128">
        <f>SUM(J30:J37)</f>
        <v>0</v>
      </c>
      <c r="K39" s="129"/>
      <c r="L39" s="36"/>
    </row>
    <row r="40" spans="2:12" s="1" customFormat="1" ht="14.45" customHeight="1">
      <c r="B40" s="36"/>
      <c r="I40" s="108"/>
      <c r="L40" s="36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6"/>
      <c r="D50" s="130" t="s">
        <v>47</v>
      </c>
      <c r="E50" s="131"/>
      <c r="F50" s="131"/>
      <c r="G50" s="130" t="s">
        <v>48</v>
      </c>
      <c r="H50" s="131"/>
      <c r="I50" s="132"/>
      <c r="J50" s="131"/>
      <c r="K50" s="131"/>
      <c r="L50" s="36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6"/>
      <c r="D61" s="133" t="s">
        <v>49</v>
      </c>
      <c r="E61" s="134"/>
      <c r="F61" s="135" t="s">
        <v>50</v>
      </c>
      <c r="G61" s="133" t="s">
        <v>49</v>
      </c>
      <c r="H61" s="134"/>
      <c r="I61" s="136"/>
      <c r="J61" s="137" t="s">
        <v>50</v>
      </c>
      <c r="K61" s="134"/>
      <c r="L61" s="36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6"/>
      <c r="D65" s="130" t="s">
        <v>51</v>
      </c>
      <c r="E65" s="131"/>
      <c r="F65" s="131"/>
      <c r="G65" s="130" t="s">
        <v>52</v>
      </c>
      <c r="H65" s="131"/>
      <c r="I65" s="132"/>
      <c r="J65" s="131"/>
      <c r="K65" s="131"/>
      <c r="L65" s="36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6"/>
      <c r="D76" s="133" t="s">
        <v>49</v>
      </c>
      <c r="E76" s="134"/>
      <c r="F76" s="135" t="s">
        <v>50</v>
      </c>
      <c r="G76" s="133" t="s">
        <v>49</v>
      </c>
      <c r="H76" s="134"/>
      <c r="I76" s="136"/>
      <c r="J76" s="137" t="s">
        <v>50</v>
      </c>
      <c r="K76" s="134"/>
      <c r="L76" s="36"/>
    </row>
    <row r="77" spans="2:12" s="1" customFormat="1" ht="14.45" customHeight="1">
      <c r="B77" s="138"/>
      <c r="C77" s="139"/>
      <c r="D77" s="139"/>
      <c r="E77" s="139"/>
      <c r="F77" s="139"/>
      <c r="G77" s="139"/>
      <c r="H77" s="139"/>
      <c r="I77" s="140"/>
      <c r="J77" s="139"/>
      <c r="K77" s="139"/>
      <c r="L77" s="36"/>
    </row>
    <row r="81" spans="2:47" s="1" customFormat="1" ht="6.95" customHeight="1">
      <c r="B81" s="141"/>
      <c r="C81" s="142"/>
      <c r="D81" s="142"/>
      <c r="E81" s="142"/>
      <c r="F81" s="142"/>
      <c r="G81" s="142"/>
      <c r="H81" s="142"/>
      <c r="I81" s="143"/>
      <c r="J81" s="142"/>
      <c r="K81" s="142"/>
      <c r="L81" s="36"/>
    </row>
    <row r="82" spans="2:47" s="1" customFormat="1" ht="24.95" customHeight="1">
      <c r="B82" s="32"/>
      <c r="C82" s="21" t="s">
        <v>110</v>
      </c>
      <c r="D82" s="33"/>
      <c r="E82" s="33"/>
      <c r="F82" s="33"/>
      <c r="G82" s="33"/>
      <c r="H82" s="33"/>
      <c r="I82" s="108"/>
      <c r="J82" s="33"/>
      <c r="K82" s="33"/>
      <c r="L82" s="36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36"/>
    </row>
    <row r="84" spans="2:47" s="1" customFormat="1" ht="12" customHeight="1">
      <c r="B84" s="32"/>
      <c r="C84" s="27" t="s">
        <v>16</v>
      </c>
      <c r="D84" s="33"/>
      <c r="E84" s="33"/>
      <c r="F84" s="33"/>
      <c r="G84" s="33"/>
      <c r="H84" s="33"/>
      <c r="I84" s="108"/>
      <c r="J84" s="33"/>
      <c r="K84" s="33"/>
      <c r="L84" s="36"/>
    </row>
    <row r="85" spans="2:47" s="1" customFormat="1" ht="16.5" customHeight="1">
      <c r="B85" s="32"/>
      <c r="C85" s="33"/>
      <c r="D85" s="33"/>
      <c r="E85" s="294" t="str">
        <f>E7</f>
        <v>Rekonstrukce kotelny a topného systému Domov důchodců, Velké Březno</v>
      </c>
      <c r="F85" s="295"/>
      <c r="G85" s="295"/>
      <c r="H85" s="295"/>
      <c r="I85" s="108"/>
      <c r="J85" s="33"/>
      <c r="K85" s="33"/>
      <c r="L85" s="36"/>
    </row>
    <row r="86" spans="2:47" s="1" customFormat="1" ht="12" customHeight="1">
      <c r="B86" s="32"/>
      <c r="C86" s="27" t="s">
        <v>104</v>
      </c>
      <c r="D86" s="33"/>
      <c r="E86" s="33"/>
      <c r="F86" s="33"/>
      <c r="G86" s="33"/>
      <c r="H86" s="33"/>
      <c r="I86" s="108"/>
      <c r="J86" s="33"/>
      <c r="K86" s="33"/>
      <c r="L86" s="36"/>
    </row>
    <row r="87" spans="2:47" s="1" customFormat="1" ht="16.5" customHeight="1">
      <c r="B87" s="32"/>
      <c r="C87" s="33"/>
      <c r="D87" s="33"/>
      <c r="E87" s="266" t="str">
        <f>E9</f>
        <v>D.1.1.4.b - Zařízení vzduchotechniky</v>
      </c>
      <c r="F87" s="296"/>
      <c r="G87" s="296"/>
      <c r="H87" s="296"/>
      <c r="I87" s="108"/>
      <c r="J87" s="33"/>
      <c r="K87" s="33"/>
      <c r="L87" s="36"/>
    </row>
    <row r="88" spans="2:47" s="1" customFormat="1" ht="6.95" customHeight="1"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36"/>
    </row>
    <row r="89" spans="2:47" s="1" customFormat="1" ht="12" customHeight="1">
      <c r="B89" s="32"/>
      <c r="C89" s="27" t="s">
        <v>20</v>
      </c>
      <c r="D89" s="33"/>
      <c r="E89" s="33"/>
      <c r="F89" s="25" t="str">
        <f>F12</f>
        <v>Domov důchodců, Velké Březno</v>
      </c>
      <c r="G89" s="33"/>
      <c r="H89" s="33"/>
      <c r="I89" s="110" t="s">
        <v>22</v>
      </c>
      <c r="J89" s="59">
        <f>IF(J12="","",J12)</f>
        <v>0</v>
      </c>
      <c r="K89" s="33"/>
      <c r="L89" s="36"/>
    </row>
    <row r="90" spans="2:47" s="1" customFormat="1" ht="6.95" customHeight="1"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36"/>
    </row>
    <row r="91" spans="2:47" s="1" customFormat="1" ht="43.15" customHeight="1">
      <c r="B91" s="32"/>
      <c r="C91" s="27" t="s">
        <v>23</v>
      </c>
      <c r="D91" s="33"/>
      <c r="E91" s="33"/>
      <c r="F91" s="25" t="str">
        <f>E15</f>
        <v>Statutární město Ústí nad Labem</v>
      </c>
      <c r="G91" s="33"/>
      <c r="H91" s="33"/>
      <c r="I91" s="110" t="s">
        <v>29</v>
      </c>
      <c r="J91" s="30" t="str">
        <f>E21</f>
        <v>INTECON spol. s r.o., Ústí  nad Labem</v>
      </c>
      <c r="K91" s="33"/>
      <c r="L91" s="36"/>
    </row>
    <row r="92" spans="2:47" s="1" customFormat="1" ht="43.15" customHeight="1">
      <c r="B92" s="32"/>
      <c r="C92" s="27" t="s">
        <v>27</v>
      </c>
      <c r="D92" s="33"/>
      <c r="E92" s="33"/>
      <c r="F92" s="25" t="str">
        <f>IF(E18="","",E18)</f>
        <v>Vyplň údaj</v>
      </c>
      <c r="G92" s="33"/>
      <c r="H92" s="33"/>
      <c r="I92" s="110" t="s">
        <v>32</v>
      </c>
      <c r="J92" s="30" t="str">
        <f>E24</f>
        <v>INTECON spol. s r.o., Ústí  nad Labem</v>
      </c>
      <c r="K92" s="33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36"/>
    </row>
    <row r="94" spans="2:47" s="1" customFormat="1" ht="29.25" customHeight="1">
      <c r="B94" s="32"/>
      <c r="C94" s="144" t="s">
        <v>111</v>
      </c>
      <c r="D94" s="145"/>
      <c r="E94" s="145"/>
      <c r="F94" s="145"/>
      <c r="G94" s="145"/>
      <c r="H94" s="145"/>
      <c r="I94" s="146"/>
      <c r="J94" s="147" t="s">
        <v>112</v>
      </c>
      <c r="K94" s="145"/>
      <c r="L94" s="36"/>
    </row>
    <row r="95" spans="2:47" s="1" customFormat="1" ht="10.35" customHeight="1"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36"/>
    </row>
    <row r="96" spans="2:47" s="1" customFormat="1" ht="22.9" customHeight="1">
      <c r="B96" s="32"/>
      <c r="C96" s="148" t="s">
        <v>113</v>
      </c>
      <c r="D96" s="33"/>
      <c r="E96" s="33"/>
      <c r="F96" s="33"/>
      <c r="G96" s="33"/>
      <c r="H96" s="33"/>
      <c r="I96" s="108"/>
      <c r="J96" s="77">
        <f>J121</f>
        <v>0</v>
      </c>
      <c r="K96" s="33"/>
      <c r="L96" s="36"/>
      <c r="AU96" s="15" t="s">
        <v>114</v>
      </c>
    </row>
    <row r="97" spans="2:12" s="8" customFormat="1" ht="24.95" customHeight="1">
      <c r="B97" s="149"/>
      <c r="C97" s="150"/>
      <c r="D97" s="151" t="s">
        <v>393</v>
      </c>
      <c r="E97" s="152"/>
      <c r="F97" s="152"/>
      <c r="G97" s="152"/>
      <c r="H97" s="152"/>
      <c r="I97" s="153"/>
      <c r="J97" s="154">
        <f>J122</f>
        <v>0</v>
      </c>
      <c r="K97" s="150"/>
      <c r="L97" s="155"/>
    </row>
    <row r="98" spans="2:12" s="8" customFormat="1" ht="24.95" customHeight="1">
      <c r="B98" s="149"/>
      <c r="C98" s="150"/>
      <c r="D98" s="151" t="s">
        <v>394</v>
      </c>
      <c r="E98" s="152"/>
      <c r="F98" s="152"/>
      <c r="G98" s="152"/>
      <c r="H98" s="152"/>
      <c r="I98" s="153"/>
      <c r="J98" s="154">
        <f>J125</f>
        <v>0</v>
      </c>
      <c r="K98" s="150"/>
      <c r="L98" s="155"/>
    </row>
    <row r="99" spans="2:12" s="8" customFormat="1" ht="24.95" customHeight="1">
      <c r="B99" s="149"/>
      <c r="C99" s="150"/>
      <c r="D99" s="151" t="s">
        <v>395</v>
      </c>
      <c r="E99" s="152"/>
      <c r="F99" s="152"/>
      <c r="G99" s="152"/>
      <c r="H99" s="152"/>
      <c r="I99" s="153"/>
      <c r="J99" s="154">
        <f>J131</f>
        <v>0</v>
      </c>
      <c r="K99" s="150"/>
      <c r="L99" s="155"/>
    </row>
    <row r="100" spans="2:12" s="8" customFormat="1" ht="24.95" customHeight="1">
      <c r="B100" s="149"/>
      <c r="C100" s="150"/>
      <c r="D100" s="151" t="s">
        <v>396</v>
      </c>
      <c r="E100" s="152"/>
      <c r="F100" s="152"/>
      <c r="G100" s="152"/>
      <c r="H100" s="152"/>
      <c r="I100" s="153"/>
      <c r="J100" s="154">
        <f>J133</f>
        <v>0</v>
      </c>
      <c r="K100" s="150"/>
      <c r="L100" s="155"/>
    </row>
    <row r="101" spans="2:12" s="8" customFormat="1" ht="24.95" customHeight="1">
      <c r="B101" s="149"/>
      <c r="C101" s="150"/>
      <c r="D101" s="151" t="s">
        <v>397</v>
      </c>
      <c r="E101" s="152"/>
      <c r="F101" s="152"/>
      <c r="G101" s="152"/>
      <c r="H101" s="152"/>
      <c r="I101" s="153"/>
      <c r="J101" s="154">
        <f>J144</f>
        <v>0</v>
      </c>
      <c r="K101" s="150"/>
      <c r="L101" s="155"/>
    </row>
    <row r="102" spans="2:12" s="1" customFormat="1" ht="21.75" customHeight="1">
      <c r="B102" s="32"/>
      <c r="C102" s="33"/>
      <c r="D102" s="33"/>
      <c r="E102" s="33"/>
      <c r="F102" s="33"/>
      <c r="G102" s="33"/>
      <c r="H102" s="33"/>
      <c r="I102" s="108"/>
      <c r="J102" s="33"/>
      <c r="K102" s="33"/>
      <c r="L102" s="36"/>
    </row>
    <row r="103" spans="2:12" s="1" customFormat="1" ht="6.95" customHeight="1">
      <c r="B103" s="47"/>
      <c r="C103" s="48"/>
      <c r="D103" s="48"/>
      <c r="E103" s="48"/>
      <c r="F103" s="48"/>
      <c r="G103" s="48"/>
      <c r="H103" s="48"/>
      <c r="I103" s="140"/>
      <c r="J103" s="48"/>
      <c r="K103" s="48"/>
      <c r="L103" s="36"/>
    </row>
    <row r="107" spans="2:12" s="1" customFormat="1" ht="6.95" customHeight="1">
      <c r="B107" s="49"/>
      <c r="C107" s="50"/>
      <c r="D107" s="50"/>
      <c r="E107" s="50"/>
      <c r="F107" s="50"/>
      <c r="G107" s="50"/>
      <c r="H107" s="50"/>
      <c r="I107" s="143"/>
      <c r="J107" s="50"/>
      <c r="K107" s="50"/>
      <c r="L107" s="36"/>
    </row>
    <row r="108" spans="2:12" s="1" customFormat="1" ht="24.95" customHeight="1">
      <c r="B108" s="32"/>
      <c r="C108" s="21" t="s">
        <v>128</v>
      </c>
      <c r="D108" s="33"/>
      <c r="E108" s="33"/>
      <c r="F108" s="33"/>
      <c r="G108" s="33"/>
      <c r="H108" s="33"/>
      <c r="I108" s="108"/>
      <c r="J108" s="33"/>
      <c r="K108" s="33"/>
      <c r="L108" s="36"/>
    </row>
    <row r="109" spans="2:12" s="1" customFormat="1" ht="6.95" customHeight="1">
      <c r="B109" s="32"/>
      <c r="C109" s="33"/>
      <c r="D109" s="33"/>
      <c r="E109" s="33"/>
      <c r="F109" s="33"/>
      <c r="G109" s="33"/>
      <c r="H109" s="33"/>
      <c r="I109" s="108"/>
      <c r="J109" s="33"/>
      <c r="K109" s="33"/>
      <c r="L109" s="36"/>
    </row>
    <row r="110" spans="2:12" s="1" customFormat="1" ht="12" customHeight="1">
      <c r="B110" s="32"/>
      <c r="C110" s="27" t="s">
        <v>16</v>
      </c>
      <c r="D110" s="33"/>
      <c r="E110" s="33"/>
      <c r="F110" s="33"/>
      <c r="G110" s="33"/>
      <c r="H110" s="33"/>
      <c r="I110" s="108"/>
      <c r="J110" s="33"/>
      <c r="K110" s="33"/>
      <c r="L110" s="36"/>
    </row>
    <row r="111" spans="2:12" s="1" customFormat="1" ht="16.5" customHeight="1">
      <c r="B111" s="32"/>
      <c r="C111" s="33"/>
      <c r="D111" s="33"/>
      <c r="E111" s="294" t="str">
        <f>E7</f>
        <v>Rekonstrukce kotelny a topného systému Domov důchodců, Velké Březno</v>
      </c>
      <c r="F111" s="295"/>
      <c r="G111" s="295"/>
      <c r="H111" s="295"/>
      <c r="I111" s="108"/>
      <c r="J111" s="33"/>
      <c r="K111" s="33"/>
      <c r="L111" s="36"/>
    </row>
    <row r="112" spans="2:12" s="1" customFormat="1" ht="12" customHeight="1">
      <c r="B112" s="32"/>
      <c r="C112" s="27" t="s">
        <v>104</v>
      </c>
      <c r="D112" s="33"/>
      <c r="E112" s="33"/>
      <c r="F112" s="33"/>
      <c r="G112" s="33"/>
      <c r="H112" s="33"/>
      <c r="I112" s="108"/>
      <c r="J112" s="33"/>
      <c r="K112" s="33"/>
      <c r="L112" s="36"/>
    </row>
    <row r="113" spans="2:65" s="1" customFormat="1" ht="16.5" customHeight="1">
      <c r="B113" s="32"/>
      <c r="C113" s="33"/>
      <c r="D113" s="33"/>
      <c r="E113" s="266" t="str">
        <f>E9</f>
        <v>D.1.1.4.b - Zařízení vzduchotechniky</v>
      </c>
      <c r="F113" s="296"/>
      <c r="G113" s="296"/>
      <c r="H113" s="296"/>
      <c r="I113" s="108"/>
      <c r="J113" s="33"/>
      <c r="K113" s="33"/>
      <c r="L113" s="36"/>
    </row>
    <row r="114" spans="2:65" s="1" customFormat="1" ht="6.95" customHeight="1">
      <c r="B114" s="32"/>
      <c r="C114" s="33"/>
      <c r="D114" s="33"/>
      <c r="E114" s="33"/>
      <c r="F114" s="33"/>
      <c r="G114" s="33"/>
      <c r="H114" s="33"/>
      <c r="I114" s="108"/>
      <c r="J114" s="33"/>
      <c r="K114" s="33"/>
      <c r="L114" s="36"/>
    </row>
    <row r="115" spans="2:65" s="1" customFormat="1" ht="12" customHeight="1">
      <c r="B115" s="32"/>
      <c r="C115" s="27" t="s">
        <v>20</v>
      </c>
      <c r="D115" s="33"/>
      <c r="E115" s="33"/>
      <c r="F115" s="25" t="str">
        <f>F12</f>
        <v>Domov důchodců, Velké Březno</v>
      </c>
      <c r="G115" s="33"/>
      <c r="H115" s="33"/>
      <c r="I115" s="110" t="s">
        <v>22</v>
      </c>
      <c r="J115" s="59">
        <f>IF(J12="","",J12)</f>
        <v>0</v>
      </c>
      <c r="K115" s="33"/>
      <c r="L115" s="36"/>
    </row>
    <row r="116" spans="2:65" s="1" customFormat="1" ht="6.95" customHeight="1">
      <c r="B116" s="32"/>
      <c r="C116" s="33"/>
      <c r="D116" s="33"/>
      <c r="E116" s="33"/>
      <c r="F116" s="33"/>
      <c r="G116" s="33"/>
      <c r="H116" s="33"/>
      <c r="I116" s="108"/>
      <c r="J116" s="33"/>
      <c r="K116" s="33"/>
      <c r="L116" s="36"/>
    </row>
    <row r="117" spans="2:65" s="1" customFormat="1" ht="43.15" customHeight="1">
      <c r="B117" s="32"/>
      <c r="C117" s="27" t="s">
        <v>23</v>
      </c>
      <c r="D117" s="33"/>
      <c r="E117" s="33"/>
      <c r="F117" s="25" t="str">
        <f>E15</f>
        <v>Statutární město Ústí nad Labem</v>
      </c>
      <c r="G117" s="33"/>
      <c r="H117" s="33"/>
      <c r="I117" s="110" t="s">
        <v>29</v>
      </c>
      <c r="J117" s="30" t="str">
        <f>E21</f>
        <v>INTECON spol. s r.o., Ústí  nad Labem</v>
      </c>
      <c r="K117" s="33"/>
      <c r="L117" s="36"/>
    </row>
    <row r="118" spans="2:65" s="1" customFormat="1" ht="43.15" customHeight="1">
      <c r="B118" s="32"/>
      <c r="C118" s="27" t="s">
        <v>27</v>
      </c>
      <c r="D118" s="33"/>
      <c r="E118" s="33"/>
      <c r="F118" s="25" t="str">
        <f>IF(E18="","",E18)</f>
        <v>Vyplň údaj</v>
      </c>
      <c r="G118" s="33"/>
      <c r="H118" s="33"/>
      <c r="I118" s="110" t="s">
        <v>32</v>
      </c>
      <c r="J118" s="30" t="str">
        <f>E24</f>
        <v>INTECON spol. s r.o., Ústí  nad Labem</v>
      </c>
      <c r="K118" s="33"/>
      <c r="L118" s="36"/>
    </row>
    <row r="119" spans="2:65" s="1" customFormat="1" ht="10.35" customHeight="1">
      <c r="B119" s="32"/>
      <c r="C119" s="33"/>
      <c r="D119" s="33"/>
      <c r="E119" s="33"/>
      <c r="F119" s="33"/>
      <c r="G119" s="33"/>
      <c r="H119" s="33"/>
      <c r="I119" s="108"/>
      <c r="J119" s="33"/>
      <c r="K119" s="33"/>
      <c r="L119" s="36"/>
    </row>
    <row r="120" spans="2:65" s="10" customFormat="1" ht="29.25" customHeight="1">
      <c r="B120" s="163"/>
      <c r="C120" s="164" t="s">
        <v>129</v>
      </c>
      <c r="D120" s="165" t="s">
        <v>59</v>
      </c>
      <c r="E120" s="165" t="s">
        <v>55</v>
      </c>
      <c r="F120" s="165" t="s">
        <v>56</v>
      </c>
      <c r="G120" s="165" t="s">
        <v>130</v>
      </c>
      <c r="H120" s="165" t="s">
        <v>131</v>
      </c>
      <c r="I120" s="166" t="s">
        <v>132</v>
      </c>
      <c r="J120" s="165" t="s">
        <v>112</v>
      </c>
      <c r="K120" s="167" t="s">
        <v>133</v>
      </c>
      <c r="L120" s="168"/>
      <c r="M120" s="68" t="s">
        <v>1</v>
      </c>
      <c r="N120" s="69" t="s">
        <v>38</v>
      </c>
      <c r="O120" s="69" t="s">
        <v>134</v>
      </c>
      <c r="P120" s="69" t="s">
        <v>135</v>
      </c>
      <c r="Q120" s="69" t="s">
        <v>136</v>
      </c>
      <c r="R120" s="69" t="s">
        <v>137</v>
      </c>
      <c r="S120" s="69" t="s">
        <v>138</v>
      </c>
      <c r="T120" s="70" t="s">
        <v>139</v>
      </c>
    </row>
    <row r="121" spans="2:65" s="1" customFormat="1" ht="22.9" customHeight="1">
      <c r="B121" s="32"/>
      <c r="C121" s="75" t="s">
        <v>140</v>
      </c>
      <c r="D121" s="33"/>
      <c r="E121" s="33"/>
      <c r="F121" s="33"/>
      <c r="G121" s="33"/>
      <c r="H121" s="33"/>
      <c r="I121" s="108"/>
      <c r="J121" s="169">
        <f>BK121</f>
        <v>0</v>
      </c>
      <c r="K121" s="33"/>
      <c r="L121" s="36"/>
      <c r="M121" s="71"/>
      <c r="N121" s="72"/>
      <c r="O121" s="72"/>
      <c r="P121" s="170">
        <f>P122+P125+P131+P133+P144</f>
        <v>0</v>
      </c>
      <c r="Q121" s="72"/>
      <c r="R121" s="170">
        <f>R122+R125+R131+R133+R144</f>
        <v>0</v>
      </c>
      <c r="S121" s="72"/>
      <c r="T121" s="171">
        <f>T122+T125+T131+T133+T144</f>
        <v>0</v>
      </c>
      <c r="AT121" s="15" t="s">
        <v>73</v>
      </c>
      <c r="AU121" s="15" t="s">
        <v>114</v>
      </c>
      <c r="BK121" s="172">
        <f>BK122+BK125+BK131+BK133+BK144</f>
        <v>0</v>
      </c>
    </row>
    <row r="122" spans="2:65" s="11" customFormat="1" ht="25.9" customHeight="1">
      <c r="B122" s="173"/>
      <c r="C122" s="174"/>
      <c r="D122" s="175" t="s">
        <v>73</v>
      </c>
      <c r="E122" s="176" t="s">
        <v>398</v>
      </c>
      <c r="F122" s="176" t="s">
        <v>399</v>
      </c>
      <c r="G122" s="174"/>
      <c r="H122" s="174"/>
      <c r="I122" s="177"/>
      <c r="J122" s="178">
        <f>BK122</f>
        <v>0</v>
      </c>
      <c r="K122" s="174"/>
      <c r="L122" s="179"/>
      <c r="M122" s="180"/>
      <c r="N122" s="181"/>
      <c r="O122" s="181"/>
      <c r="P122" s="182">
        <f>SUM(P123:P124)</f>
        <v>0</v>
      </c>
      <c r="Q122" s="181"/>
      <c r="R122" s="182">
        <f>SUM(R123:R124)</f>
        <v>0</v>
      </c>
      <c r="S122" s="181"/>
      <c r="T122" s="183">
        <f>SUM(T123:T124)</f>
        <v>0</v>
      </c>
      <c r="AR122" s="184" t="s">
        <v>82</v>
      </c>
      <c r="AT122" s="185" t="s">
        <v>73</v>
      </c>
      <c r="AU122" s="185" t="s">
        <v>74</v>
      </c>
      <c r="AY122" s="184" t="s">
        <v>143</v>
      </c>
      <c r="BK122" s="186">
        <f>SUM(BK123:BK124)</f>
        <v>0</v>
      </c>
    </row>
    <row r="123" spans="2:65" s="1" customFormat="1" ht="16.5" customHeight="1">
      <c r="B123" s="32"/>
      <c r="C123" s="189" t="s">
        <v>74</v>
      </c>
      <c r="D123" s="189" t="s">
        <v>146</v>
      </c>
      <c r="E123" s="190" t="s">
        <v>400</v>
      </c>
      <c r="F123" s="191" t="s">
        <v>401</v>
      </c>
      <c r="G123" s="192" t="s">
        <v>402</v>
      </c>
      <c r="H123" s="193">
        <v>60</v>
      </c>
      <c r="I123" s="194"/>
      <c r="J123" s="195">
        <f>ROUND(I123*H123,2)</f>
        <v>0</v>
      </c>
      <c r="K123" s="191" t="s">
        <v>1</v>
      </c>
      <c r="L123" s="36"/>
      <c r="M123" s="196" t="s">
        <v>1</v>
      </c>
      <c r="N123" s="197" t="s">
        <v>39</v>
      </c>
      <c r="O123" s="64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AR123" s="200" t="s">
        <v>151</v>
      </c>
      <c r="AT123" s="200" t="s">
        <v>146</v>
      </c>
      <c r="AU123" s="200" t="s">
        <v>82</v>
      </c>
      <c r="AY123" s="15" t="s">
        <v>143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15" t="s">
        <v>82</v>
      </c>
      <c r="BK123" s="201">
        <f>ROUND(I123*H123,2)</f>
        <v>0</v>
      </c>
      <c r="BL123" s="15" t="s">
        <v>151</v>
      </c>
      <c r="BM123" s="200" t="s">
        <v>84</v>
      </c>
    </row>
    <row r="124" spans="2:65" s="1" customFormat="1" ht="16.5" customHeight="1">
      <c r="B124" s="32"/>
      <c r="C124" s="189" t="s">
        <v>74</v>
      </c>
      <c r="D124" s="189" t="s">
        <v>146</v>
      </c>
      <c r="E124" s="190" t="s">
        <v>403</v>
      </c>
      <c r="F124" s="191" t="s">
        <v>404</v>
      </c>
      <c r="G124" s="192" t="s">
        <v>402</v>
      </c>
      <c r="H124" s="193">
        <v>15</v>
      </c>
      <c r="I124" s="194"/>
      <c r="J124" s="195">
        <f>ROUND(I124*H124,2)</f>
        <v>0</v>
      </c>
      <c r="K124" s="191" t="s">
        <v>1</v>
      </c>
      <c r="L124" s="36"/>
      <c r="M124" s="196" t="s">
        <v>1</v>
      </c>
      <c r="N124" s="197" t="s">
        <v>39</v>
      </c>
      <c r="O124" s="64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AR124" s="200" t="s">
        <v>151</v>
      </c>
      <c r="AT124" s="200" t="s">
        <v>146</v>
      </c>
      <c r="AU124" s="200" t="s">
        <v>82</v>
      </c>
      <c r="AY124" s="15" t="s">
        <v>143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15" t="s">
        <v>82</v>
      </c>
      <c r="BK124" s="201">
        <f>ROUND(I124*H124,2)</f>
        <v>0</v>
      </c>
      <c r="BL124" s="15" t="s">
        <v>151</v>
      </c>
      <c r="BM124" s="200" t="s">
        <v>151</v>
      </c>
    </row>
    <row r="125" spans="2:65" s="11" customFormat="1" ht="25.9" customHeight="1">
      <c r="B125" s="173"/>
      <c r="C125" s="174"/>
      <c r="D125" s="175" t="s">
        <v>73</v>
      </c>
      <c r="E125" s="176" t="s">
        <v>405</v>
      </c>
      <c r="F125" s="176" t="s">
        <v>406</v>
      </c>
      <c r="G125" s="174"/>
      <c r="H125" s="174"/>
      <c r="I125" s="177"/>
      <c r="J125" s="178">
        <f>BK125</f>
        <v>0</v>
      </c>
      <c r="K125" s="174"/>
      <c r="L125" s="179"/>
      <c r="M125" s="180"/>
      <c r="N125" s="181"/>
      <c r="O125" s="181"/>
      <c r="P125" s="182">
        <f>SUM(P126:P130)</f>
        <v>0</v>
      </c>
      <c r="Q125" s="181"/>
      <c r="R125" s="182">
        <f>SUM(R126:R130)</f>
        <v>0</v>
      </c>
      <c r="S125" s="181"/>
      <c r="T125" s="183">
        <f>SUM(T126:T130)</f>
        <v>0</v>
      </c>
      <c r="AR125" s="184" t="s">
        <v>82</v>
      </c>
      <c r="AT125" s="185" t="s">
        <v>73</v>
      </c>
      <c r="AU125" s="185" t="s">
        <v>74</v>
      </c>
      <c r="AY125" s="184" t="s">
        <v>143</v>
      </c>
      <c r="BK125" s="186">
        <f>SUM(BK126:BK130)</f>
        <v>0</v>
      </c>
    </row>
    <row r="126" spans="2:65" s="1" customFormat="1" ht="16.5" customHeight="1">
      <c r="B126" s="32"/>
      <c r="C126" s="189" t="s">
        <v>74</v>
      </c>
      <c r="D126" s="189" t="s">
        <v>146</v>
      </c>
      <c r="E126" s="190" t="s">
        <v>407</v>
      </c>
      <c r="F126" s="191" t="s">
        <v>408</v>
      </c>
      <c r="G126" s="192" t="s">
        <v>402</v>
      </c>
      <c r="H126" s="193">
        <v>15</v>
      </c>
      <c r="I126" s="194"/>
      <c r="J126" s="195">
        <f>ROUND(I126*H126,2)</f>
        <v>0</v>
      </c>
      <c r="K126" s="191" t="s">
        <v>1</v>
      </c>
      <c r="L126" s="36"/>
      <c r="M126" s="196" t="s">
        <v>1</v>
      </c>
      <c r="N126" s="197" t="s">
        <v>39</v>
      </c>
      <c r="O126" s="64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AR126" s="200" t="s">
        <v>151</v>
      </c>
      <c r="AT126" s="200" t="s">
        <v>146</v>
      </c>
      <c r="AU126" s="200" t="s">
        <v>82</v>
      </c>
      <c r="AY126" s="15" t="s">
        <v>143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15" t="s">
        <v>82</v>
      </c>
      <c r="BK126" s="201">
        <f>ROUND(I126*H126,2)</f>
        <v>0</v>
      </c>
      <c r="BL126" s="15" t="s">
        <v>151</v>
      </c>
      <c r="BM126" s="200" t="s">
        <v>173</v>
      </c>
    </row>
    <row r="127" spans="2:65" s="1" customFormat="1" ht="16.5" customHeight="1">
      <c r="B127" s="32"/>
      <c r="C127" s="189" t="s">
        <v>74</v>
      </c>
      <c r="D127" s="189" t="s">
        <v>146</v>
      </c>
      <c r="E127" s="190" t="s">
        <v>409</v>
      </c>
      <c r="F127" s="191" t="s">
        <v>410</v>
      </c>
      <c r="G127" s="192" t="s">
        <v>402</v>
      </c>
      <c r="H127" s="193">
        <v>4</v>
      </c>
      <c r="I127" s="194"/>
      <c r="J127" s="195">
        <f>ROUND(I127*H127,2)</f>
        <v>0</v>
      </c>
      <c r="K127" s="191" t="s">
        <v>1</v>
      </c>
      <c r="L127" s="36"/>
      <c r="M127" s="196" t="s">
        <v>1</v>
      </c>
      <c r="N127" s="197" t="s">
        <v>39</v>
      </c>
      <c r="O127" s="64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AR127" s="200" t="s">
        <v>151</v>
      </c>
      <c r="AT127" s="200" t="s">
        <v>146</v>
      </c>
      <c r="AU127" s="200" t="s">
        <v>82</v>
      </c>
      <c r="AY127" s="15" t="s">
        <v>143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15" t="s">
        <v>82</v>
      </c>
      <c r="BK127" s="201">
        <f>ROUND(I127*H127,2)</f>
        <v>0</v>
      </c>
      <c r="BL127" s="15" t="s">
        <v>151</v>
      </c>
      <c r="BM127" s="200" t="s">
        <v>158</v>
      </c>
    </row>
    <row r="128" spans="2:65" s="1" customFormat="1" ht="16.5" customHeight="1">
      <c r="B128" s="32"/>
      <c r="C128" s="189" t="s">
        <v>74</v>
      </c>
      <c r="D128" s="189" t="s">
        <v>146</v>
      </c>
      <c r="E128" s="190" t="s">
        <v>411</v>
      </c>
      <c r="F128" s="191" t="s">
        <v>412</v>
      </c>
      <c r="G128" s="192" t="s">
        <v>402</v>
      </c>
      <c r="H128" s="193">
        <v>2</v>
      </c>
      <c r="I128" s="194"/>
      <c r="J128" s="195">
        <f>ROUND(I128*H128,2)</f>
        <v>0</v>
      </c>
      <c r="K128" s="191" t="s">
        <v>1</v>
      </c>
      <c r="L128" s="36"/>
      <c r="M128" s="196" t="s">
        <v>1</v>
      </c>
      <c r="N128" s="197" t="s">
        <v>39</v>
      </c>
      <c r="O128" s="64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AR128" s="200" t="s">
        <v>151</v>
      </c>
      <c r="AT128" s="200" t="s">
        <v>146</v>
      </c>
      <c r="AU128" s="200" t="s">
        <v>82</v>
      </c>
      <c r="AY128" s="15" t="s">
        <v>143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15" t="s">
        <v>82</v>
      </c>
      <c r="BK128" s="201">
        <f>ROUND(I128*H128,2)</f>
        <v>0</v>
      </c>
      <c r="BL128" s="15" t="s">
        <v>151</v>
      </c>
      <c r="BM128" s="200" t="s">
        <v>195</v>
      </c>
    </row>
    <row r="129" spans="2:65" s="1" customFormat="1" ht="16.5" customHeight="1">
      <c r="B129" s="32"/>
      <c r="C129" s="189" t="s">
        <v>74</v>
      </c>
      <c r="D129" s="189" t="s">
        <v>146</v>
      </c>
      <c r="E129" s="190" t="s">
        <v>413</v>
      </c>
      <c r="F129" s="191" t="s">
        <v>414</v>
      </c>
      <c r="G129" s="192" t="s">
        <v>286</v>
      </c>
      <c r="H129" s="193">
        <v>1</v>
      </c>
      <c r="I129" s="194"/>
      <c r="J129" s="195">
        <f>ROUND(I129*H129,2)</f>
        <v>0</v>
      </c>
      <c r="K129" s="191" t="s">
        <v>1</v>
      </c>
      <c r="L129" s="36"/>
      <c r="M129" s="196" t="s">
        <v>1</v>
      </c>
      <c r="N129" s="197" t="s">
        <v>39</v>
      </c>
      <c r="O129" s="64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AR129" s="200" t="s">
        <v>151</v>
      </c>
      <c r="AT129" s="200" t="s">
        <v>146</v>
      </c>
      <c r="AU129" s="200" t="s">
        <v>82</v>
      </c>
      <c r="AY129" s="15" t="s">
        <v>143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15" t="s">
        <v>82</v>
      </c>
      <c r="BK129" s="201">
        <f>ROUND(I129*H129,2)</f>
        <v>0</v>
      </c>
      <c r="BL129" s="15" t="s">
        <v>151</v>
      </c>
      <c r="BM129" s="200" t="s">
        <v>205</v>
      </c>
    </row>
    <row r="130" spans="2:65" s="1" customFormat="1" ht="16.5" customHeight="1">
      <c r="B130" s="32"/>
      <c r="C130" s="189" t="s">
        <v>74</v>
      </c>
      <c r="D130" s="189" t="s">
        <v>146</v>
      </c>
      <c r="E130" s="190" t="s">
        <v>415</v>
      </c>
      <c r="F130" s="191" t="s">
        <v>416</v>
      </c>
      <c r="G130" s="192" t="s">
        <v>286</v>
      </c>
      <c r="H130" s="193">
        <v>1</v>
      </c>
      <c r="I130" s="194"/>
      <c r="J130" s="195">
        <f>ROUND(I130*H130,2)</f>
        <v>0</v>
      </c>
      <c r="K130" s="191" t="s">
        <v>1</v>
      </c>
      <c r="L130" s="36"/>
      <c r="M130" s="196" t="s">
        <v>1</v>
      </c>
      <c r="N130" s="197" t="s">
        <v>39</v>
      </c>
      <c r="O130" s="64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AR130" s="200" t="s">
        <v>151</v>
      </c>
      <c r="AT130" s="200" t="s">
        <v>146</v>
      </c>
      <c r="AU130" s="200" t="s">
        <v>82</v>
      </c>
      <c r="AY130" s="15" t="s">
        <v>143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15" t="s">
        <v>82</v>
      </c>
      <c r="BK130" s="201">
        <f>ROUND(I130*H130,2)</f>
        <v>0</v>
      </c>
      <c r="BL130" s="15" t="s">
        <v>151</v>
      </c>
      <c r="BM130" s="200" t="s">
        <v>214</v>
      </c>
    </row>
    <row r="131" spans="2:65" s="11" customFormat="1" ht="25.9" customHeight="1">
      <c r="B131" s="173"/>
      <c r="C131" s="174"/>
      <c r="D131" s="175" t="s">
        <v>73</v>
      </c>
      <c r="E131" s="176" t="s">
        <v>417</v>
      </c>
      <c r="F131" s="176" t="s">
        <v>418</v>
      </c>
      <c r="G131" s="174"/>
      <c r="H131" s="174"/>
      <c r="I131" s="177"/>
      <c r="J131" s="178">
        <f>BK131</f>
        <v>0</v>
      </c>
      <c r="K131" s="174"/>
      <c r="L131" s="179"/>
      <c r="M131" s="180"/>
      <c r="N131" s="181"/>
      <c r="O131" s="181"/>
      <c r="P131" s="182">
        <f>P132</f>
        <v>0</v>
      </c>
      <c r="Q131" s="181"/>
      <c r="R131" s="182">
        <f>R132</f>
        <v>0</v>
      </c>
      <c r="S131" s="181"/>
      <c r="T131" s="183">
        <f>T132</f>
        <v>0</v>
      </c>
      <c r="AR131" s="184" t="s">
        <v>82</v>
      </c>
      <c r="AT131" s="185" t="s">
        <v>73</v>
      </c>
      <c r="AU131" s="185" t="s">
        <v>74</v>
      </c>
      <c r="AY131" s="184" t="s">
        <v>143</v>
      </c>
      <c r="BK131" s="186">
        <f>BK132</f>
        <v>0</v>
      </c>
    </row>
    <row r="132" spans="2:65" s="1" customFormat="1" ht="36" customHeight="1">
      <c r="B132" s="32"/>
      <c r="C132" s="189" t="s">
        <v>74</v>
      </c>
      <c r="D132" s="189" t="s">
        <v>146</v>
      </c>
      <c r="E132" s="190" t="s">
        <v>419</v>
      </c>
      <c r="F132" s="191" t="s">
        <v>420</v>
      </c>
      <c r="G132" s="192" t="s">
        <v>402</v>
      </c>
      <c r="H132" s="193">
        <v>4</v>
      </c>
      <c r="I132" s="194"/>
      <c r="J132" s="195">
        <f>ROUND(I132*H132,2)</f>
        <v>0</v>
      </c>
      <c r="K132" s="191" t="s">
        <v>1</v>
      </c>
      <c r="L132" s="36"/>
      <c r="M132" s="196" t="s">
        <v>1</v>
      </c>
      <c r="N132" s="197" t="s">
        <v>39</v>
      </c>
      <c r="O132" s="64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AR132" s="200" t="s">
        <v>151</v>
      </c>
      <c r="AT132" s="200" t="s">
        <v>146</v>
      </c>
      <c r="AU132" s="200" t="s">
        <v>82</v>
      </c>
      <c r="AY132" s="15" t="s">
        <v>143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15" t="s">
        <v>82</v>
      </c>
      <c r="BK132" s="201">
        <f>ROUND(I132*H132,2)</f>
        <v>0</v>
      </c>
      <c r="BL132" s="15" t="s">
        <v>151</v>
      </c>
      <c r="BM132" s="200" t="s">
        <v>228</v>
      </c>
    </row>
    <row r="133" spans="2:65" s="11" customFormat="1" ht="25.9" customHeight="1">
      <c r="B133" s="173"/>
      <c r="C133" s="174"/>
      <c r="D133" s="175" t="s">
        <v>73</v>
      </c>
      <c r="E133" s="176" t="s">
        <v>421</v>
      </c>
      <c r="F133" s="176" t="s">
        <v>422</v>
      </c>
      <c r="G133" s="174"/>
      <c r="H133" s="174"/>
      <c r="I133" s="177"/>
      <c r="J133" s="178">
        <f>BK133</f>
        <v>0</v>
      </c>
      <c r="K133" s="174"/>
      <c r="L133" s="179"/>
      <c r="M133" s="180"/>
      <c r="N133" s="181"/>
      <c r="O133" s="181"/>
      <c r="P133" s="182">
        <f>SUM(P134:P143)</f>
        <v>0</v>
      </c>
      <c r="Q133" s="181"/>
      <c r="R133" s="182">
        <f>SUM(R134:R143)</f>
        <v>0</v>
      </c>
      <c r="S133" s="181"/>
      <c r="T133" s="183">
        <f>SUM(T134:T143)</f>
        <v>0</v>
      </c>
      <c r="AR133" s="184" t="s">
        <v>82</v>
      </c>
      <c r="AT133" s="185" t="s">
        <v>73</v>
      </c>
      <c r="AU133" s="185" t="s">
        <v>74</v>
      </c>
      <c r="AY133" s="184" t="s">
        <v>143</v>
      </c>
      <c r="BK133" s="186">
        <f>SUM(BK134:BK143)</f>
        <v>0</v>
      </c>
    </row>
    <row r="134" spans="2:65" s="1" customFormat="1" ht="36" customHeight="1">
      <c r="B134" s="32"/>
      <c r="C134" s="214" t="s">
        <v>74</v>
      </c>
      <c r="D134" s="214" t="s">
        <v>155</v>
      </c>
      <c r="E134" s="215" t="s">
        <v>423</v>
      </c>
      <c r="F134" s="216" t="s">
        <v>424</v>
      </c>
      <c r="G134" s="217" t="s">
        <v>286</v>
      </c>
      <c r="H134" s="218">
        <v>1</v>
      </c>
      <c r="I134" s="219"/>
      <c r="J134" s="220">
        <f t="shared" ref="J134:J143" si="0">ROUND(I134*H134,2)</f>
        <v>0</v>
      </c>
      <c r="K134" s="216" t="s">
        <v>1</v>
      </c>
      <c r="L134" s="221"/>
      <c r="M134" s="222" t="s">
        <v>1</v>
      </c>
      <c r="N134" s="223" t="s">
        <v>39</v>
      </c>
      <c r="O134" s="64"/>
      <c r="P134" s="198">
        <f t="shared" ref="P134:P143" si="1">O134*H134</f>
        <v>0</v>
      </c>
      <c r="Q134" s="198">
        <v>0</v>
      </c>
      <c r="R134" s="198">
        <f t="shared" ref="R134:R143" si="2">Q134*H134</f>
        <v>0</v>
      </c>
      <c r="S134" s="198">
        <v>0</v>
      </c>
      <c r="T134" s="199">
        <f t="shared" ref="T134:T143" si="3">S134*H134</f>
        <v>0</v>
      </c>
      <c r="AR134" s="200" t="s">
        <v>158</v>
      </c>
      <c r="AT134" s="200" t="s">
        <v>155</v>
      </c>
      <c r="AU134" s="200" t="s">
        <v>82</v>
      </c>
      <c r="AY134" s="15" t="s">
        <v>143</v>
      </c>
      <c r="BE134" s="201">
        <f t="shared" ref="BE134:BE143" si="4">IF(N134="základní",J134,0)</f>
        <v>0</v>
      </c>
      <c r="BF134" s="201">
        <f t="shared" ref="BF134:BF143" si="5">IF(N134="snížená",J134,0)</f>
        <v>0</v>
      </c>
      <c r="BG134" s="201">
        <f t="shared" ref="BG134:BG143" si="6">IF(N134="zákl. přenesená",J134,0)</f>
        <v>0</v>
      </c>
      <c r="BH134" s="201">
        <f t="shared" ref="BH134:BH143" si="7">IF(N134="sníž. přenesená",J134,0)</f>
        <v>0</v>
      </c>
      <c r="BI134" s="201">
        <f t="shared" ref="BI134:BI143" si="8">IF(N134="nulová",J134,0)</f>
        <v>0</v>
      </c>
      <c r="BJ134" s="15" t="s">
        <v>82</v>
      </c>
      <c r="BK134" s="201">
        <f t="shared" ref="BK134:BK143" si="9">ROUND(I134*H134,2)</f>
        <v>0</v>
      </c>
      <c r="BL134" s="15" t="s">
        <v>151</v>
      </c>
      <c r="BM134" s="200" t="s">
        <v>237</v>
      </c>
    </row>
    <row r="135" spans="2:65" s="1" customFormat="1" ht="16.5" customHeight="1">
      <c r="B135" s="32"/>
      <c r="C135" s="214" t="s">
        <v>74</v>
      </c>
      <c r="D135" s="214" t="s">
        <v>155</v>
      </c>
      <c r="E135" s="215" t="s">
        <v>425</v>
      </c>
      <c r="F135" s="216" t="s">
        <v>426</v>
      </c>
      <c r="G135" s="217" t="s">
        <v>286</v>
      </c>
      <c r="H135" s="218">
        <v>2</v>
      </c>
      <c r="I135" s="219"/>
      <c r="J135" s="220">
        <f t="shared" si="0"/>
        <v>0</v>
      </c>
      <c r="K135" s="216" t="s">
        <v>1</v>
      </c>
      <c r="L135" s="221"/>
      <c r="M135" s="222" t="s">
        <v>1</v>
      </c>
      <c r="N135" s="223" t="s">
        <v>39</v>
      </c>
      <c r="O135" s="64"/>
      <c r="P135" s="198">
        <f t="shared" si="1"/>
        <v>0</v>
      </c>
      <c r="Q135" s="198">
        <v>0</v>
      </c>
      <c r="R135" s="198">
        <f t="shared" si="2"/>
        <v>0</v>
      </c>
      <c r="S135" s="198">
        <v>0</v>
      </c>
      <c r="T135" s="199">
        <f t="shared" si="3"/>
        <v>0</v>
      </c>
      <c r="AR135" s="200" t="s">
        <v>158</v>
      </c>
      <c r="AT135" s="200" t="s">
        <v>155</v>
      </c>
      <c r="AU135" s="200" t="s">
        <v>82</v>
      </c>
      <c r="AY135" s="15" t="s">
        <v>143</v>
      </c>
      <c r="BE135" s="201">
        <f t="shared" si="4"/>
        <v>0</v>
      </c>
      <c r="BF135" s="201">
        <f t="shared" si="5"/>
        <v>0</v>
      </c>
      <c r="BG135" s="201">
        <f t="shared" si="6"/>
        <v>0</v>
      </c>
      <c r="BH135" s="201">
        <f t="shared" si="7"/>
        <v>0</v>
      </c>
      <c r="BI135" s="201">
        <f t="shared" si="8"/>
        <v>0</v>
      </c>
      <c r="BJ135" s="15" t="s">
        <v>82</v>
      </c>
      <c r="BK135" s="201">
        <f t="shared" si="9"/>
        <v>0</v>
      </c>
      <c r="BL135" s="15" t="s">
        <v>151</v>
      </c>
      <c r="BM135" s="200" t="s">
        <v>248</v>
      </c>
    </row>
    <row r="136" spans="2:65" s="1" customFormat="1" ht="48" customHeight="1">
      <c r="B136" s="32"/>
      <c r="C136" s="214" t="s">
        <v>74</v>
      </c>
      <c r="D136" s="214" t="s">
        <v>155</v>
      </c>
      <c r="E136" s="215" t="s">
        <v>427</v>
      </c>
      <c r="F136" s="216" t="s">
        <v>428</v>
      </c>
      <c r="G136" s="217" t="s">
        <v>286</v>
      </c>
      <c r="H136" s="218">
        <v>1</v>
      </c>
      <c r="I136" s="219"/>
      <c r="J136" s="220">
        <f t="shared" si="0"/>
        <v>0</v>
      </c>
      <c r="K136" s="216" t="s">
        <v>1</v>
      </c>
      <c r="L136" s="221"/>
      <c r="M136" s="222" t="s">
        <v>1</v>
      </c>
      <c r="N136" s="223" t="s">
        <v>39</v>
      </c>
      <c r="O136" s="64"/>
      <c r="P136" s="198">
        <f t="shared" si="1"/>
        <v>0</v>
      </c>
      <c r="Q136" s="198">
        <v>0</v>
      </c>
      <c r="R136" s="198">
        <f t="shared" si="2"/>
        <v>0</v>
      </c>
      <c r="S136" s="198">
        <v>0</v>
      </c>
      <c r="T136" s="199">
        <f t="shared" si="3"/>
        <v>0</v>
      </c>
      <c r="AR136" s="200" t="s">
        <v>158</v>
      </c>
      <c r="AT136" s="200" t="s">
        <v>155</v>
      </c>
      <c r="AU136" s="200" t="s">
        <v>82</v>
      </c>
      <c r="AY136" s="15" t="s">
        <v>143</v>
      </c>
      <c r="BE136" s="201">
        <f t="shared" si="4"/>
        <v>0</v>
      </c>
      <c r="BF136" s="201">
        <f t="shared" si="5"/>
        <v>0</v>
      </c>
      <c r="BG136" s="201">
        <f t="shared" si="6"/>
        <v>0</v>
      </c>
      <c r="BH136" s="201">
        <f t="shared" si="7"/>
        <v>0</v>
      </c>
      <c r="BI136" s="201">
        <f t="shared" si="8"/>
        <v>0</v>
      </c>
      <c r="BJ136" s="15" t="s">
        <v>82</v>
      </c>
      <c r="BK136" s="201">
        <f t="shared" si="9"/>
        <v>0</v>
      </c>
      <c r="BL136" s="15" t="s">
        <v>151</v>
      </c>
      <c r="BM136" s="200" t="s">
        <v>256</v>
      </c>
    </row>
    <row r="137" spans="2:65" s="1" customFormat="1" ht="48" customHeight="1">
      <c r="B137" s="32"/>
      <c r="C137" s="214" t="s">
        <v>74</v>
      </c>
      <c r="D137" s="214" t="s">
        <v>155</v>
      </c>
      <c r="E137" s="215" t="s">
        <v>429</v>
      </c>
      <c r="F137" s="216" t="s">
        <v>430</v>
      </c>
      <c r="G137" s="217" t="s">
        <v>286</v>
      </c>
      <c r="H137" s="218">
        <v>1</v>
      </c>
      <c r="I137" s="219"/>
      <c r="J137" s="220">
        <f t="shared" si="0"/>
        <v>0</v>
      </c>
      <c r="K137" s="216" t="s">
        <v>1</v>
      </c>
      <c r="L137" s="221"/>
      <c r="M137" s="222" t="s">
        <v>1</v>
      </c>
      <c r="N137" s="223" t="s">
        <v>39</v>
      </c>
      <c r="O137" s="64"/>
      <c r="P137" s="198">
        <f t="shared" si="1"/>
        <v>0</v>
      </c>
      <c r="Q137" s="198">
        <v>0</v>
      </c>
      <c r="R137" s="198">
        <f t="shared" si="2"/>
        <v>0</v>
      </c>
      <c r="S137" s="198">
        <v>0</v>
      </c>
      <c r="T137" s="199">
        <f t="shared" si="3"/>
        <v>0</v>
      </c>
      <c r="AR137" s="200" t="s">
        <v>158</v>
      </c>
      <c r="AT137" s="200" t="s">
        <v>155</v>
      </c>
      <c r="AU137" s="200" t="s">
        <v>82</v>
      </c>
      <c r="AY137" s="15" t="s">
        <v>143</v>
      </c>
      <c r="BE137" s="201">
        <f t="shared" si="4"/>
        <v>0</v>
      </c>
      <c r="BF137" s="201">
        <f t="shared" si="5"/>
        <v>0</v>
      </c>
      <c r="BG137" s="201">
        <f t="shared" si="6"/>
        <v>0</v>
      </c>
      <c r="BH137" s="201">
        <f t="shared" si="7"/>
        <v>0</v>
      </c>
      <c r="BI137" s="201">
        <f t="shared" si="8"/>
        <v>0</v>
      </c>
      <c r="BJ137" s="15" t="s">
        <v>82</v>
      </c>
      <c r="BK137" s="201">
        <f t="shared" si="9"/>
        <v>0</v>
      </c>
      <c r="BL137" s="15" t="s">
        <v>151</v>
      </c>
      <c r="BM137" s="200" t="s">
        <v>266</v>
      </c>
    </row>
    <row r="138" spans="2:65" s="1" customFormat="1" ht="48" customHeight="1">
      <c r="B138" s="32"/>
      <c r="C138" s="214" t="s">
        <v>74</v>
      </c>
      <c r="D138" s="214" t="s">
        <v>155</v>
      </c>
      <c r="E138" s="215" t="s">
        <v>431</v>
      </c>
      <c r="F138" s="216" t="s">
        <v>432</v>
      </c>
      <c r="G138" s="217" t="s">
        <v>286</v>
      </c>
      <c r="H138" s="218">
        <v>1</v>
      </c>
      <c r="I138" s="219"/>
      <c r="J138" s="220">
        <f t="shared" si="0"/>
        <v>0</v>
      </c>
      <c r="K138" s="216" t="s">
        <v>1</v>
      </c>
      <c r="L138" s="221"/>
      <c r="M138" s="222" t="s">
        <v>1</v>
      </c>
      <c r="N138" s="223" t="s">
        <v>39</v>
      </c>
      <c r="O138" s="64"/>
      <c r="P138" s="198">
        <f t="shared" si="1"/>
        <v>0</v>
      </c>
      <c r="Q138" s="198">
        <v>0</v>
      </c>
      <c r="R138" s="198">
        <f t="shared" si="2"/>
        <v>0</v>
      </c>
      <c r="S138" s="198">
        <v>0</v>
      </c>
      <c r="T138" s="199">
        <f t="shared" si="3"/>
        <v>0</v>
      </c>
      <c r="AR138" s="200" t="s">
        <v>158</v>
      </c>
      <c r="AT138" s="200" t="s">
        <v>155</v>
      </c>
      <c r="AU138" s="200" t="s">
        <v>82</v>
      </c>
      <c r="AY138" s="15" t="s">
        <v>143</v>
      </c>
      <c r="BE138" s="201">
        <f t="shared" si="4"/>
        <v>0</v>
      </c>
      <c r="BF138" s="201">
        <f t="shared" si="5"/>
        <v>0</v>
      </c>
      <c r="BG138" s="201">
        <f t="shared" si="6"/>
        <v>0</v>
      </c>
      <c r="BH138" s="201">
        <f t="shared" si="7"/>
        <v>0</v>
      </c>
      <c r="BI138" s="201">
        <f t="shared" si="8"/>
        <v>0</v>
      </c>
      <c r="BJ138" s="15" t="s">
        <v>82</v>
      </c>
      <c r="BK138" s="201">
        <f t="shared" si="9"/>
        <v>0</v>
      </c>
      <c r="BL138" s="15" t="s">
        <v>151</v>
      </c>
      <c r="BM138" s="200" t="s">
        <v>278</v>
      </c>
    </row>
    <row r="139" spans="2:65" s="1" customFormat="1" ht="24" customHeight="1">
      <c r="B139" s="32"/>
      <c r="C139" s="214" t="s">
        <v>74</v>
      </c>
      <c r="D139" s="214" t="s">
        <v>155</v>
      </c>
      <c r="E139" s="215" t="s">
        <v>433</v>
      </c>
      <c r="F139" s="216" t="s">
        <v>434</v>
      </c>
      <c r="G139" s="217" t="s">
        <v>286</v>
      </c>
      <c r="H139" s="218">
        <v>1</v>
      </c>
      <c r="I139" s="219"/>
      <c r="J139" s="220">
        <f t="shared" si="0"/>
        <v>0</v>
      </c>
      <c r="K139" s="216" t="s">
        <v>1</v>
      </c>
      <c r="L139" s="221"/>
      <c r="M139" s="222" t="s">
        <v>1</v>
      </c>
      <c r="N139" s="223" t="s">
        <v>39</v>
      </c>
      <c r="O139" s="64"/>
      <c r="P139" s="198">
        <f t="shared" si="1"/>
        <v>0</v>
      </c>
      <c r="Q139" s="198">
        <v>0</v>
      </c>
      <c r="R139" s="198">
        <f t="shared" si="2"/>
        <v>0</v>
      </c>
      <c r="S139" s="198">
        <v>0</v>
      </c>
      <c r="T139" s="199">
        <f t="shared" si="3"/>
        <v>0</v>
      </c>
      <c r="AR139" s="200" t="s">
        <v>158</v>
      </c>
      <c r="AT139" s="200" t="s">
        <v>155</v>
      </c>
      <c r="AU139" s="200" t="s">
        <v>82</v>
      </c>
      <c r="AY139" s="15" t="s">
        <v>143</v>
      </c>
      <c r="BE139" s="201">
        <f t="shared" si="4"/>
        <v>0</v>
      </c>
      <c r="BF139" s="201">
        <f t="shared" si="5"/>
        <v>0</v>
      </c>
      <c r="BG139" s="201">
        <f t="shared" si="6"/>
        <v>0</v>
      </c>
      <c r="BH139" s="201">
        <f t="shared" si="7"/>
        <v>0</v>
      </c>
      <c r="BI139" s="201">
        <f t="shared" si="8"/>
        <v>0</v>
      </c>
      <c r="BJ139" s="15" t="s">
        <v>82</v>
      </c>
      <c r="BK139" s="201">
        <f t="shared" si="9"/>
        <v>0</v>
      </c>
      <c r="BL139" s="15" t="s">
        <v>151</v>
      </c>
      <c r="BM139" s="200" t="s">
        <v>292</v>
      </c>
    </row>
    <row r="140" spans="2:65" s="1" customFormat="1" ht="16.5" customHeight="1">
      <c r="B140" s="32"/>
      <c r="C140" s="214" t="s">
        <v>74</v>
      </c>
      <c r="D140" s="214" t="s">
        <v>155</v>
      </c>
      <c r="E140" s="215" t="s">
        <v>435</v>
      </c>
      <c r="F140" s="216" t="s">
        <v>436</v>
      </c>
      <c r="G140" s="217" t="s">
        <v>162</v>
      </c>
      <c r="H140" s="218">
        <v>2</v>
      </c>
      <c r="I140" s="219"/>
      <c r="J140" s="220">
        <f t="shared" si="0"/>
        <v>0</v>
      </c>
      <c r="K140" s="216" t="s">
        <v>1</v>
      </c>
      <c r="L140" s="221"/>
      <c r="M140" s="222" t="s">
        <v>1</v>
      </c>
      <c r="N140" s="223" t="s">
        <v>39</v>
      </c>
      <c r="O140" s="64"/>
      <c r="P140" s="198">
        <f t="shared" si="1"/>
        <v>0</v>
      </c>
      <c r="Q140" s="198">
        <v>0</v>
      </c>
      <c r="R140" s="198">
        <f t="shared" si="2"/>
        <v>0</v>
      </c>
      <c r="S140" s="198">
        <v>0</v>
      </c>
      <c r="T140" s="199">
        <f t="shared" si="3"/>
        <v>0</v>
      </c>
      <c r="AR140" s="200" t="s">
        <v>158</v>
      </c>
      <c r="AT140" s="200" t="s">
        <v>155</v>
      </c>
      <c r="AU140" s="200" t="s">
        <v>82</v>
      </c>
      <c r="AY140" s="15" t="s">
        <v>143</v>
      </c>
      <c r="BE140" s="201">
        <f t="shared" si="4"/>
        <v>0</v>
      </c>
      <c r="BF140" s="201">
        <f t="shared" si="5"/>
        <v>0</v>
      </c>
      <c r="BG140" s="201">
        <f t="shared" si="6"/>
        <v>0</v>
      </c>
      <c r="BH140" s="201">
        <f t="shared" si="7"/>
        <v>0</v>
      </c>
      <c r="BI140" s="201">
        <f t="shared" si="8"/>
        <v>0</v>
      </c>
      <c r="BJ140" s="15" t="s">
        <v>82</v>
      </c>
      <c r="BK140" s="201">
        <f t="shared" si="9"/>
        <v>0</v>
      </c>
      <c r="BL140" s="15" t="s">
        <v>151</v>
      </c>
      <c r="BM140" s="200" t="s">
        <v>301</v>
      </c>
    </row>
    <row r="141" spans="2:65" s="1" customFormat="1" ht="16.5" customHeight="1">
      <c r="B141" s="32"/>
      <c r="C141" s="214" t="s">
        <v>74</v>
      </c>
      <c r="D141" s="214" t="s">
        <v>155</v>
      </c>
      <c r="E141" s="215" t="s">
        <v>437</v>
      </c>
      <c r="F141" s="216" t="s">
        <v>438</v>
      </c>
      <c r="G141" s="217" t="s">
        <v>162</v>
      </c>
      <c r="H141" s="218">
        <v>1</v>
      </c>
      <c r="I141" s="219"/>
      <c r="J141" s="220">
        <f t="shared" si="0"/>
        <v>0</v>
      </c>
      <c r="K141" s="216" t="s">
        <v>1</v>
      </c>
      <c r="L141" s="221"/>
      <c r="M141" s="222" t="s">
        <v>1</v>
      </c>
      <c r="N141" s="223" t="s">
        <v>39</v>
      </c>
      <c r="O141" s="64"/>
      <c r="P141" s="198">
        <f t="shared" si="1"/>
        <v>0</v>
      </c>
      <c r="Q141" s="198">
        <v>0</v>
      </c>
      <c r="R141" s="198">
        <f t="shared" si="2"/>
        <v>0</v>
      </c>
      <c r="S141" s="198">
        <v>0</v>
      </c>
      <c r="T141" s="199">
        <f t="shared" si="3"/>
        <v>0</v>
      </c>
      <c r="AR141" s="200" t="s">
        <v>158</v>
      </c>
      <c r="AT141" s="200" t="s">
        <v>155</v>
      </c>
      <c r="AU141" s="200" t="s">
        <v>82</v>
      </c>
      <c r="AY141" s="15" t="s">
        <v>143</v>
      </c>
      <c r="BE141" s="201">
        <f t="shared" si="4"/>
        <v>0</v>
      </c>
      <c r="BF141" s="201">
        <f t="shared" si="5"/>
        <v>0</v>
      </c>
      <c r="BG141" s="201">
        <f t="shared" si="6"/>
        <v>0</v>
      </c>
      <c r="BH141" s="201">
        <f t="shared" si="7"/>
        <v>0</v>
      </c>
      <c r="BI141" s="201">
        <f t="shared" si="8"/>
        <v>0</v>
      </c>
      <c r="BJ141" s="15" t="s">
        <v>82</v>
      </c>
      <c r="BK141" s="201">
        <f t="shared" si="9"/>
        <v>0</v>
      </c>
      <c r="BL141" s="15" t="s">
        <v>151</v>
      </c>
      <c r="BM141" s="200" t="s">
        <v>287</v>
      </c>
    </row>
    <row r="142" spans="2:65" s="1" customFormat="1" ht="16.5" customHeight="1">
      <c r="B142" s="32"/>
      <c r="C142" s="214" t="s">
        <v>74</v>
      </c>
      <c r="D142" s="214" t="s">
        <v>155</v>
      </c>
      <c r="E142" s="215" t="s">
        <v>439</v>
      </c>
      <c r="F142" s="216" t="s">
        <v>440</v>
      </c>
      <c r="G142" s="217" t="s">
        <v>286</v>
      </c>
      <c r="H142" s="218">
        <v>1</v>
      </c>
      <c r="I142" s="219"/>
      <c r="J142" s="220">
        <f t="shared" si="0"/>
        <v>0</v>
      </c>
      <c r="K142" s="216" t="s">
        <v>1</v>
      </c>
      <c r="L142" s="221"/>
      <c r="M142" s="222" t="s">
        <v>1</v>
      </c>
      <c r="N142" s="223" t="s">
        <v>39</v>
      </c>
      <c r="O142" s="64"/>
      <c r="P142" s="198">
        <f t="shared" si="1"/>
        <v>0</v>
      </c>
      <c r="Q142" s="198">
        <v>0</v>
      </c>
      <c r="R142" s="198">
        <f t="shared" si="2"/>
        <v>0</v>
      </c>
      <c r="S142" s="198">
        <v>0</v>
      </c>
      <c r="T142" s="199">
        <f t="shared" si="3"/>
        <v>0</v>
      </c>
      <c r="AR142" s="200" t="s">
        <v>158</v>
      </c>
      <c r="AT142" s="200" t="s">
        <v>155</v>
      </c>
      <c r="AU142" s="200" t="s">
        <v>82</v>
      </c>
      <c r="AY142" s="15" t="s">
        <v>143</v>
      </c>
      <c r="BE142" s="201">
        <f t="shared" si="4"/>
        <v>0</v>
      </c>
      <c r="BF142" s="201">
        <f t="shared" si="5"/>
        <v>0</v>
      </c>
      <c r="BG142" s="201">
        <f t="shared" si="6"/>
        <v>0</v>
      </c>
      <c r="BH142" s="201">
        <f t="shared" si="7"/>
        <v>0</v>
      </c>
      <c r="BI142" s="201">
        <f t="shared" si="8"/>
        <v>0</v>
      </c>
      <c r="BJ142" s="15" t="s">
        <v>82</v>
      </c>
      <c r="BK142" s="201">
        <f t="shared" si="9"/>
        <v>0</v>
      </c>
      <c r="BL142" s="15" t="s">
        <v>151</v>
      </c>
      <c r="BM142" s="200" t="s">
        <v>318</v>
      </c>
    </row>
    <row r="143" spans="2:65" s="1" customFormat="1" ht="60" customHeight="1">
      <c r="B143" s="32"/>
      <c r="C143" s="214" t="s">
        <v>74</v>
      </c>
      <c r="D143" s="214" t="s">
        <v>155</v>
      </c>
      <c r="E143" s="215" t="s">
        <v>441</v>
      </c>
      <c r="F143" s="216" t="s">
        <v>442</v>
      </c>
      <c r="G143" s="217" t="s">
        <v>166</v>
      </c>
      <c r="H143" s="218">
        <v>5</v>
      </c>
      <c r="I143" s="219"/>
      <c r="J143" s="220">
        <f t="shared" si="0"/>
        <v>0</v>
      </c>
      <c r="K143" s="216" t="s">
        <v>1</v>
      </c>
      <c r="L143" s="221"/>
      <c r="M143" s="222" t="s">
        <v>1</v>
      </c>
      <c r="N143" s="223" t="s">
        <v>39</v>
      </c>
      <c r="O143" s="64"/>
      <c r="P143" s="198">
        <f t="shared" si="1"/>
        <v>0</v>
      </c>
      <c r="Q143" s="198">
        <v>0</v>
      </c>
      <c r="R143" s="198">
        <f t="shared" si="2"/>
        <v>0</v>
      </c>
      <c r="S143" s="198">
        <v>0</v>
      </c>
      <c r="T143" s="199">
        <f t="shared" si="3"/>
        <v>0</v>
      </c>
      <c r="AR143" s="200" t="s">
        <v>158</v>
      </c>
      <c r="AT143" s="200" t="s">
        <v>155</v>
      </c>
      <c r="AU143" s="200" t="s">
        <v>82</v>
      </c>
      <c r="AY143" s="15" t="s">
        <v>143</v>
      </c>
      <c r="BE143" s="201">
        <f t="shared" si="4"/>
        <v>0</v>
      </c>
      <c r="BF143" s="201">
        <f t="shared" si="5"/>
        <v>0</v>
      </c>
      <c r="BG143" s="201">
        <f t="shared" si="6"/>
        <v>0</v>
      </c>
      <c r="BH143" s="201">
        <f t="shared" si="7"/>
        <v>0</v>
      </c>
      <c r="BI143" s="201">
        <f t="shared" si="8"/>
        <v>0</v>
      </c>
      <c r="BJ143" s="15" t="s">
        <v>82</v>
      </c>
      <c r="BK143" s="201">
        <f t="shared" si="9"/>
        <v>0</v>
      </c>
      <c r="BL143" s="15" t="s">
        <v>151</v>
      </c>
      <c r="BM143" s="200" t="s">
        <v>327</v>
      </c>
    </row>
    <row r="144" spans="2:65" s="11" customFormat="1" ht="25.9" customHeight="1">
      <c r="B144" s="173"/>
      <c r="C144" s="174"/>
      <c r="D144" s="175" t="s">
        <v>73</v>
      </c>
      <c r="E144" s="176" t="s">
        <v>443</v>
      </c>
      <c r="F144" s="176" t="s">
        <v>444</v>
      </c>
      <c r="G144" s="174"/>
      <c r="H144" s="174"/>
      <c r="I144" s="177"/>
      <c r="J144" s="178">
        <f>BK144</f>
        <v>0</v>
      </c>
      <c r="K144" s="174"/>
      <c r="L144" s="179"/>
      <c r="M144" s="180"/>
      <c r="N144" s="181"/>
      <c r="O144" s="181"/>
      <c r="P144" s="182">
        <f>SUM(P145:P146)</f>
        <v>0</v>
      </c>
      <c r="Q144" s="181"/>
      <c r="R144" s="182">
        <f>SUM(R145:R146)</f>
        <v>0</v>
      </c>
      <c r="S144" s="181"/>
      <c r="T144" s="183">
        <f>SUM(T145:T146)</f>
        <v>0</v>
      </c>
      <c r="AR144" s="184" t="s">
        <v>82</v>
      </c>
      <c r="AT144" s="185" t="s">
        <v>73</v>
      </c>
      <c r="AU144" s="185" t="s">
        <v>74</v>
      </c>
      <c r="AY144" s="184" t="s">
        <v>143</v>
      </c>
      <c r="BK144" s="186">
        <f>SUM(BK145:BK146)</f>
        <v>0</v>
      </c>
    </row>
    <row r="145" spans="2:65" s="1" customFormat="1" ht="36" customHeight="1">
      <c r="B145" s="32"/>
      <c r="C145" s="214" t="s">
        <v>74</v>
      </c>
      <c r="D145" s="214" t="s">
        <v>155</v>
      </c>
      <c r="E145" s="215" t="s">
        <v>445</v>
      </c>
      <c r="F145" s="216" t="s">
        <v>446</v>
      </c>
      <c r="G145" s="217" t="s">
        <v>299</v>
      </c>
      <c r="H145" s="218">
        <v>25</v>
      </c>
      <c r="I145" s="219"/>
      <c r="J145" s="220">
        <f>ROUND(I145*H145,2)</f>
        <v>0</v>
      </c>
      <c r="K145" s="216" t="s">
        <v>1</v>
      </c>
      <c r="L145" s="221"/>
      <c r="M145" s="222" t="s">
        <v>1</v>
      </c>
      <c r="N145" s="223" t="s">
        <v>39</v>
      </c>
      <c r="O145" s="64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AR145" s="200" t="s">
        <v>158</v>
      </c>
      <c r="AT145" s="200" t="s">
        <v>155</v>
      </c>
      <c r="AU145" s="200" t="s">
        <v>82</v>
      </c>
      <c r="AY145" s="15" t="s">
        <v>143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5" t="s">
        <v>82</v>
      </c>
      <c r="BK145" s="201">
        <f>ROUND(I145*H145,2)</f>
        <v>0</v>
      </c>
      <c r="BL145" s="15" t="s">
        <v>151</v>
      </c>
      <c r="BM145" s="200" t="s">
        <v>337</v>
      </c>
    </row>
    <row r="146" spans="2:65" s="1" customFormat="1" ht="16.5" customHeight="1">
      <c r="B146" s="32"/>
      <c r="C146" s="214" t="s">
        <v>74</v>
      </c>
      <c r="D146" s="214" t="s">
        <v>155</v>
      </c>
      <c r="E146" s="215" t="s">
        <v>447</v>
      </c>
      <c r="F146" s="216" t="s">
        <v>448</v>
      </c>
      <c r="G146" s="217" t="s">
        <v>286</v>
      </c>
      <c r="H146" s="218">
        <v>3</v>
      </c>
      <c r="I146" s="219"/>
      <c r="J146" s="220">
        <f>ROUND(I146*H146,2)</f>
        <v>0</v>
      </c>
      <c r="K146" s="216" t="s">
        <v>1</v>
      </c>
      <c r="L146" s="221"/>
      <c r="M146" s="240" t="s">
        <v>1</v>
      </c>
      <c r="N146" s="241" t="s">
        <v>39</v>
      </c>
      <c r="O146" s="238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AR146" s="200" t="s">
        <v>158</v>
      </c>
      <c r="AT146" s="200" t="s">
        <v>155</v>
      </c>
      <c r="AU146" s="200" t="s">
        <v>82</v>
      </c>
      <c r="AY146" s="15" t="s">
        <v>143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5" t="s">
        <v>82</v>
      </c>
      <c r="BK146" s="201">
        <f>ROUND(I146*H146,2)</f>
        <v>0</v>
      </c>
      <c r="BL146" s="15" t="s">
        <v>151</v>
      </c>
      <c r="BM146" s="200" t="s">
        <v>345</v>
      </c>
    </row>
    <row r="147" spans="2:65" s="1" customFormat="1" ht="6.95" customHeight="1">
      <c r="B147" s="47"/>
      <c r="C147" s="48"/>
      <c r="D147" s="48"/>
      <c r="E147" s="48"/>
      <c r="F147" s="48"/>
      <c r="G147" s="48"/>
      <c r="H147" s="48"/>
      <c r="I147" s="140"/>
      <c r="J147" s="48"/>
      <c r="K147" s="48"/>
      <c r="L147" s="36"/>
    </row>
  </sheetData>
  <sheetProtection algorithmName="SHA-512" hashValue="J5T9jePEpjpJrK5CCGe8Il2a1UnmJauMo0/QuKx47I9I75RrGiD1BsnDrCCw84Sg0uHGQNd5THhCkd0LtNBraQ==" saltValue="WuCGTcugrsofA+Xvg8aWb+oDw08hVcZQCy2EsMcUn0A2UaBi/3hNeDp5DRdE7roUSrNrBNwueaf5HnAOpe4SNQ==" spinCount="100000" sheet="1" objects="1" scenarios="1" formatColumns="0" formatRows="0" autoFilter="0"/>
  <autoFilter ref="C120:K146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1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5" t="s">
        <v>90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84</v>
      </c>
    </row>
    <row r="4" spans="2:46" ht="24.95" customHeight="1">
      <c r="B4" s="18"/>
      <c r="D4" s="105" t="s">
        <v>103</v>
      </c>
      <c r="L4" s="18"/>
      <c r="M4" s="10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7" t="s">
        <v>16</v>
      </c>
      <c r="L6" s="18"/>
    </row>
    <row r="7" spans="2:46" ht="16.5" customHeight="1">
      <c r="B7" s="18"/>
      <c r="E7" s="287" t="str">
        <f>'Rekapitulace stavby'!K6</f>
        <v>Rekonstrukce kotelny a topného systému Domov důchodců, Velké Březno</v>
      </c>
      <c r="F7" s="288"/>
      <c r="G7" s="288"/>
      <c r="H7" s="288"/>
      <c r="L7" s="18"/>
    </row>
    <row r="8" spans="2:46" s="1" customFormat="1" ht="12" customHeight="1">
      <c r="B8" s="36"/>
      <c r="D8" s="107" t="s">
        <v>104</v>
      </c>
      <c r="I8" s="108"/>
      <c r="L8" s="36"/>
    </row>
    <row r="9" spans="2:46" s="1" customFormat="1" ht="36.950000000000003" customHeight="1">
      <c r="B9" s="36"/>
      <c r="E9" s="289" t="s">
        <v>449</v>
      </c>
      <c r="F9" s="290"/>
      <c r="G9" s="290"/>
      <c r="H9" s="290"/>
      <c r="I9" s="108"/>
      <c r="L9" s="36"/>
    </row>
    <row r="10" spans="2:46" s="1" customFormat="1" ht="11.25">
      <c r="B10" s="36"/>
      <c r="I10" s="108"/>
      <c r="L10" s="36"/>
    </row>
    <row r="11" spans="2:46" s="1" customFormat="1" ht="12" customHeight="1">
      <c r="B11" s="36"/>
      <c r="D11" s="107" t="s">
        <v>18</v>
      </c>
      <c r="F11" s="109" t="s">
        <v>1</v>
      </c>
      <c r="I11" s="110" t="s">
        <v>19</v>
      </c>
      <c r="J11" s="109" t="s">
        <v>1</v>
      </c>
      <c r="L11" s="36"/>
    </row>
    <row r="12" spans="2:46" s="1" customFormat="1" ht="12" customHeight="1">
      <c r="B12" s="36"/>
      <c r="D12" s="107" t="s">
        <v>20</v>
      </c>
      <c r="F12" s="109" t="s">
        <v>21</v>
      </c>
      <c r="I12" s="110" t="s">
        <v>22</v>
      </c>
      <c r="J12" s="111">
        <f>'Rekapitulace stavby'!AN8</f>
        <v>0</v>
      </c>
      <c r="L12" s="36"/>
    </row>
    <row r="13" spans="2:46" s="1" customFormat="1" ht="10.9" customHeight="1">
      <c r="B13" s="36"/>
      <c r="I13" s="108"/>
      <c r="L13" s="36"/>
    </row>
    <row r="14" spans="2:46" s="1" customFormat="1" ht="12" customHeight="1">
      <c r="B14" s="36"/>
      <c r="D14" s="107" t="s">
        <v>23</v>
      </c>
      <c r="I14" s="110" t="s">
        <v>24</v>
      </c>
      <c r="J14" s="109" t="s">
        <v>1</v>
      </c>
      <c r="L14" s="36"/>
    </row>
    <row r="15" spans="2:46" s="1" customFormat="1" ht="18" customHeight="1">
      <c r="B15" s="36"/>
      <c r="E15" s="109" t="s">
        <v>107</v>
      </c>
      <c r="I15" s="110" t="s">
        <v>26</v>
      </c>
      <c r="J15" s="109" t="s">
        <v>1</v>
      </c>
      <c r="L15" s="36"/>
    </row>
    <row r="16" spans="2:46" s="1" customFormat="1" ht="6.95" customHeight="1">
      <c r="B16" s="36"/>
      <c r="I16" s="108"/>
      <c r="L16" s="36"/>
    </row>
    <row r="17" spans="2:12" s="1" customFormat="1" ht="12" customHeight="1">
      <c r="B17" s="36"/>
      <c r="D17" s="107" t="s">
        <v>27</v>
      </c>
      <c r="I17" s="110" t="s">
        <v>24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91" t="str">
        <f>'Rekapitulace stavby'!E14</f>
        <v>Vyplň údaj</v>
      </c>
      <c r="F18" s="292"/>
      <c r="G18" s="292"/>
      <c r="H18" s="292"/>
      <c r="I18" s="110" t="s">
        <v>26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8"/>
      <c r="L19" s="36"/>
    </row>
    <row r="20" spans="2:12" s="1" customFormat="1" ht="12" customHeight="1">
      <c r="B20" s="36"/>
      <c r="D20" s="107" t="s">
        <v>29</v>
      </c>
      <c r="I20" s="110" t="s">
        <v>24</v>
      </c>
      <c r="J20" s="109" t="s">
        <v>108</v>
      </c>
      <c r="L20" s="36"/>
    </row>
    <row r="21" spans="2:12" s="1" customFormat="1" ht="18" customHeight="1">
      <c r="B21" s="36"/>
      <c r="E21" s="109" t="s">
        <v>109</v>
      </c>
      <c r="I21" s="110" t="s">
        <v>26</v>
      </c>
      <c r="J21" s="109" t="s">
        <v>1</v>
      </c>
      <c r="L21" s="36"/>
    </row>
    <row r="22" spans="2:12" s="1" customFormat="1" ht="6.95" customHeight="1">
      <c r="B22" s="36"/>
      <c r="I22" s="108"/>
      <c r="L22" s="36"/>
    </row>
    <row r="23" spans="2:12" s="1" customFormat="1" ht="12" customHeight="1">
      <c r="B23" s="36"/>
      <c r="D23" s="107" t="s">
        <v>32</v>
      </c>
      <c r="I23" s="110" t="s">
        <v>24</v>
      </c>
      <c r="J23" s="109" t="s">
        <v>108</v>
      </c>
      <c r="L23" s="36"/>
    </row>
    <row r="24" spans="2:12" s="1" customFormat="1" ht="18" customHeight="1">
      <c r="B24" s="36"/>
      <c r="E24" s="109" t="s">
        <v>109</v>
      </c>
      <c r="I24" s="110" t="s">
        <v>26</v>
      </c>
      <c r="J24" s="109" t="s">
        <v>1</v>
      </c>
      <c r="L24" s="36"/>
    </row>
    <row r="25" spans="2:12" s="1" customFormat="1" ht="6.95" customHeight="1">
      <c r="B25" s="36"/>
      <c r="I25" s="108"/>
      <c r="L25" s="36"/>
    </row>
    <row r="26" spans="2:12" s="1" customFormat="1" ht="12" customHeight="1">
      <c r="B26" s="36"/>
      <c r="D26" s="107" t="s">
        <v>33</v>
      </c>
      <c r="I26" s="108"/>
      <c r="L26" s="36"/>
    </row>
    <row r="27" spans="2:12" s="7" customFormat="1" ht="16.5" customHeight="1">
      <c r="B27" s="112"/>
      <c r="E27" s="293" t="s">
        <v>1</v>
      </c>
      <c r="F27" s="293"/>
      <c r="G27" s="293"/>
      <c r="H27" s="293"/>
      <c r="I27" s="113"/>
      <c r="L27" s="112"/>
    </row>
    <row r="28" spans="2:12" s="1" customFormat="1" ht="6.95" customHeight="1">
      <c r="B28" s="36"/>
      <c r="I28" s="108"/>
      <c r="L28" s="36"/>
    </row>
    <row r="29" spans="2:12" s="1" customFormat="1" ht="6.95" customHeight="1">
      <c r="B29" s="36"/>
      <c r="D29" s="60"/>
      <c r="E29" s="60"/>
      <c r="F29" s="60"/>
      <c r="G29" s="60"/>
      <c r="H29" s="60"/>
      <c r="I29" s="114"/>
      <c r="J29" s="60"/>
      <c r="K29" s="60"/>
      <c r="L29" s="36"/>
    </row>
    <row r="30" spans="2:12" s="1" customFormat="1" ht="25.35" customHeight="1">
      <c r="B30" s="36"/>
      <c r="D30" s="115" t="s">
        <v>34</v>
      </c>
      <c r="I30" s="108"/>
      <c r="J30" s="116">
        <f>ROUND(J121, 2)</f>
        <v>0</v>
      </c>
      <c r="L30" s="36"/>
    </row>
    <row r="31" spans="2:12" s="1" customFormat="1" ht="6.95" customHeight="1">
      <c r="B31" s="36"/>
      <c r="D31" s="60"/>
      <c r="E31" s="60"/>
      <c r="F31" s="60"/>
      <c r="G31" s="60"/>
      <c r="H31" s="60"/>
      <c r="I31" s="114"/>
      <c r="J31" s="60"/>
      <c r="K31" s="60"/>
      <c r="L31" s="36"/>
    </row>
    <row r="32" spans="2:12" s="1" customFormat="1" ht="14.45" customHeight="1">
      <c r="B32" s="36"/>
      <c r="F32" s="117" t="s">
        <v>36</v>
      </c>
      <c r="I32" s="118" t="s">
        <v>35</v>
      </c>
      <c r="J32" s="117" t="s">
        <v>37</v>
      </c>
      <c r="L32" s="36"/>
    </row>
    <row r="33" spans="2:12" s="1" customFormat="1" ht="14.45" customHeight="1">
      <c r="B33" s="36"/>
      <c r="D33" s="119" t="s">
        <v>38</v>
      </c>
      <c r="E33" s="107" t="s">
        <v>39</v>
      </c>
      <c r="F33" s="120">
        <f>ROUND((SUM(BE121:BE158)),  2)</f>
        <v>0</v>
      </c>
      <c r="I33" s="121">
        <v>0.21</v>
      </c>
      <c r="J33" s="120">
        <f>ROUND(((SUM(BE121:BE158))*I33),  2)</f>
        <v>0</v>
      </c>
      <c r="L33" s="36"/>
    </row>
    <row r="34" spans="2:12" s="1" customFormat="1" ht="14.45" customHeight="1">
      <c r="B34" s="36"/>
      <c r="E34" s="107" t="s">
        <v>40</v>
      </c>
      <c r="F34" s="120">
        <f>ROUND((SUM(BF121:BF158)),  2)</f>
        <v>0</v>
      </c>
      <c r="I34" s="121">
        <v>0.15</v>
      </c>
      <c r="J34" s="120">
        <f>ROUND(((SUM(BF121:BF158))*I34),  2)</f>
        <v>0</v>
      </c>
      <c r="L34" s="36"/>
    </row>
    <row r="35" spans="2:12" s="1" customFormat="1" ht="14.45" hidden="1" customHeight="1">
      <c r="B35" s="36"/>
      <c r="E35" s="107" t="s">
        <v>41</v>
      </c>
      <c r="F35" s="120">
        <f>ROUND((SUM(BG121:BG158)),  2)</f>
        <v>0</v>
      </c>
      <c r="I35" s="121">
        <v>0.21</v>
      </c>
      <c r="J35" s="120">
        <f>0</f>
        <v>0</v>
      </c>
      <c r="L35" s="36"/>
    </row>
    <row r="36" spans="2:12" s="1" customFormat="1" ht="14.45" hidden="1" customHeight="1">
      <c r="B36" s="36"/>
      <c r="E36" s="107" t="s">
        <v>42</v>
      </c>
      <c r="F36" s="120">
        <f>ROUND((SUM(BH121:BH158)),  2)</f>
        <v>0</v>
      </c>
      <c r="I36" s="121">
        <v>0.15</v>
      </c>
      <c r="J36" s="120">
        <f>0</f>
        <v>0</v>
      </c>
      <c r="L36" s="36"/>
    </row>
    <row r="37" spans="2:12" s="1" customFormat="1" ht="14.45" hidden="1" customHeight="1">
      <c r="B37" s="36"/>
      <c r="E37" s="107" t="s">
        <v>43</v>
      </c>
      <c r="F37" s="120">
        <f>ROUND((SUM(BI121:BI158)),  2)</f>
        <v>0</v>
      </c>
      <c r="I37" s="121">
        <v>0</v>
      </c>
      <c r="J37" s="120">
        <f>0</f>
        <v>0</v>
      </c>
      <c r="L37" s="36"/>
    </row>
    <row r="38" spans="2:12" s="1" customFormat="1" ht="6.95" customHeight="1">
      <c r="B38" s="36"/>
      <c r="I38" s="108"/>
      <c r="L38" s="36"/>
    </row>
    <row r="39" spans="2:12" s="1" customFormat="1" ht="25.35" customHeight="1">
      <c r="B39" s="36"/>
      <c r="C39" s="122"/>
      <c r="D39" s="123" t="s">
        <v>44</v>
      </c>
      <c r="E39" s="124"/>
      <c r="F39" s="124"/>
      <c r="G39" s="125" t="s">
        <v>45</v>
      </c>
      <c r="H39" s="126" t="s">
        <v>46</v>
      </c>
      <c r="I39" s="127"/>
      <c r="J39" s="128">
        <f>SUM(J30:J37)</f>
        <v>0</v>
      </c>
      <c r="K39" s="129"/>
      <c r="L39" s="36"/>
    </row>
    <row r="40" spans="2:12" s="1" customFormat="1" ht="14.45" customHeight="1">
      <c r="B40" s="36"/>
      <c r="I40" s="108"/>
      <c r="L40" s="36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6"/>
      <c r="D50" s="130" t="s">
        <v>47</v>
      </c>
      <c r="E50" s="131"/>
      <c r="F50" s="131"/>
      <c r="G50" s="130" t="s">
        <v>48</v>
      </c>
      <c r="H50" s="131"/>
      <c r="I50" s="132"/>
      <c r="J50" s="131"/>
      <c r="K50" s="131"/>
      <c r="L50" s="36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6"/>
      <c r="D61" s="133" t="s">
        <v>49</v>
      </c>
      <c r="E61" s="134"/>
      <c r="F61" s="135" t="s">
        <v>50</v>
      </c>
      <c r="G61" s="133" t="s">
        <v>49</v>
      </c>
      <c r="H61" s="134"/>
      <c r="I61" s="136"/>
      <c r="J61" s="137" t="s">
        <v>50</v>
      </c>
      <c r="K61" s="134"/>
      <c r="L61" s="36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6"/>
      <c r="D65" s="130" t="s">
        <v>51</v>
      </c>
      <c r="E65" s="131"/>
      <c r="F65" s="131"/>
      <c r="G65" s="130" t="s">
        <v>52</v>
      </c>
      <c r="H65" s="131"/>
      <c r="I65" s="132"/>
      <c r="J65" s="131"/>
      <c r="K65" s="131"/>
      <c r="L65" s="36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6"/>
      <c r="D76" s="133" t="s">
        <v>49</v>
      </c>
      <c r="E76" s="134"/>
      <c r="F76" s="135" t="s">
        <v>50</v>
      </c>
      <c r="G76" s="133" t="s">
        <v>49</v>
      </c>
      <c r="H76" s="134"/>
      <c r="I76" s="136"/>
      <c r="J76" s="137" t="s">
        <v>50</v>
      </c>
      <c r="K76" s="134"/>
      <c r="L76" s="36"/>
    </row>
    <row r="77" spans="2:12" s="1" customFormat="1" ht="14.45" customHeight="1">
      <c r="B77" s="138"/>
      <c r="C77" s="139"/>
      <c r="D77" s="139"/>
      <c r="E77" s="139"/>
      <c r="F77" s="139"/>
      <c r="G77" s="139"/>
      <c r="H77" s="139"/>
      <c r="I77" s="140"/>
      <c r="J77" s="139"/>
      <c r="K77" s="139"/>
      <c r="L77" s="36"/>
    </row>
    <row r="81" spans="2:47" s="1" customFormat="1" ht="6.95" customHeight="1">
      <c r="B81" s="141"/>
      <c r="C81" s="142"/>
      <c r="D81" s="142"/>
      <c r="E81" s="142"/>
      <c r="F81" s="142"/>
      <c r="G81" s="142"/>
      <c r="H81" s="142"/>
      <c r="I81" s="143"/>
      <c r="J81" s="142"/>
      <c r="K81" s="142"/>
      <c r="L81" s="36"/>
    </row>
    <row r="82" spans="2:47" s="1" customFormat="1" ht="24.95" customHeight="1">
      <c r="B82" s="32"/>
      <c r="C82" s="21" t="s">
        <v>110</v>
      </c>
      <c r="D82" s="33"/>
      <c r="E82" s="33"/>
      <c r="F82" s="33"/>
      <c r="G82" s="33"/>
      <c r="H82" s="33"/>
      <c r="I82" s="108"/>
      <c r="J82" s="33"/>
      <c r="K82" s="33"/>
      <c r="L82" s="36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36"/>
    </row>
    <row r="84" spans="2:47" s="1" customFormat="1" ht="12" customHeight="1">
      <c r="B84" s="32"/>
      <c r="C84" s="27" t="s">
        <v>16</v>
      </c>
      <c r="D84" s="33"/>
      <c r="E84" s="33"/>
      <c r="F84" s="33"/>
      <c r="G84" s="33"/>
      <c r="H84" s="33"/>
      <c r="I84" s="108"/>
      <c r="J84" s="33"/>
      <c r="K84" s="33"/>
      <c r="L84" s="36"/>
    </row>
    <row r="85" spans="2:47" s="1" customFormat="1" ht="16.5" customHeight="1">
      <c r="B85" s="32"/>
      <c r="C85" s="33"/>
      <c r="D85" s="33"/>
      <c r="E85" s="294" t="str">
        <f>E7</f>
        <v>Rekonstrukce kotelny a topného systému Domov důchodců, Velké Březno</v>
      </c>
      <c r="F85" s="295"/>
      <c r="G85" s="295"/>
      <c r="H85" s="295"/>
      <c r="I85" s="108"/>
      <c r="J85" s="33"/>
      <c r="K85" s="33"/>
      <c r="L85" s="36"/>
    </row>
    <row r="86" spans="2:47" s="1" customFormat="1" ht="12" customHeight="1">
      <c r="B86" s="32"/>
      <c r="C86" s="27" t="s">
        <v>104</v>
      </c>
      <c r="D86" s="33"/>
      <c r="E86" s="33"/>
      <c r="F86" s="33"/>
      <c r="G86" s="33"/>
      <c r="H86" s="33"/>
      <c r="I86" s="108"/>
      <c r="J86" s="33"/>
      <c r="K86" s="33"/>
      <c r="L86" s="36"/>
    </row>
    <row r="87" spans="2:47" s="1" customFormat="1" ht="16.5" customHeight="1">
      <c r="B87" s="32"/>
      <c r="C87" s="33"/>
      <c r="D87" s="33"/>
      <c r="E87" s="266" t="str">
        <f>E9</f>
        <v>D.1.1.4.d - Zařízení měření a regulace</v>
      </c>
      <c r="F87" s="296"/>
      <c r="G87" s="296"/>
      <c r="H87" s="296"/>
      <c r="I87" s="108"/>
      <c r="J87" s="33"/>
      <c r="K87" s="33"/>
      <c r="L87" s="36"/>
    </row>
    <row r="88" spans="2:47" s="1" customFormat="1" ht="6.95" customHeight="1"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36"/>
    </row>
    <row r="89" spans="2:47" s="1" customFormat="1" ht="12" customHeight="1">
      <c r="B89" s="32"/>
      <c r="C89" s="27" t="s">
        <v>20</v>
      </c>
      <c r="D89" s="33"/>
      <c r="E89" s="33"/>
      <c r="F89" s="25" t="str">
        <f>F12</f>
        <v xml:space="preserve"> Domov důchodců, Velké Březno</v>
      </c>
      <c r="G89" s="33"/>
      <c r="H89" s="33"/>
      <c r="I89" s="110" t="s">
        <v>22</v>
      </c>
      <c r="J89" s="59">
        <f>IF(J12="","",J12)</f>
        <v>0</v>
      </c>
      <c r="K89" s="33"/>
      <c r="L89" s="36"/>
    </row>
    <row r="90" spans="2:47" s="1" customFormat="1" ht="6.95" customHeight="1"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36"/>
    </row>
    <row r="91" spans="2:47" s="1" customFormat="1" ht="43.15" customHeight="1">
      <c r="B91" s="32"/>
      <c r="C91" s="27" t="s">
        <v>23</v>
      </c>
      <c r="D91" s="33"/>
      <c r="E91" s="33"/>
      <c r="F91" s="25" t="str">
        <f>E15</f>
        <v>Statutární město Ústí nad Labem</v>
      </c>
      <c r="G91" s="33"/>
      <c r="H91" s="33"/>
      <c r="I91" s="110" t="s">
        <v>29</v>
      </c>
      <c r="J91" s="30" t="str">
        <f>E21</f>
        <v>INTECON spol. s r.o., Ústí  nad Labem</v>
      </c>
      <c r="K91" s="33"/>
      <c r="L91" s="36"/>
    </row>
    <row r="92" spans="2:47" s="1" customFormat="1" ht="43.15" customHeight="1">
      <c r="B92" s="32"/>
      <c r="C92" s="27" t="s">
        <v>27</v>
      </c>
      <c r="D92" s="33"/>
      <c r="E92" s="33"/>
      <c r="F92" s="25" t="str">
        <f>IF(E18="","",E18)</f>
        <v>Vyplň údaj</v>
      </c>
      <c r="G92" s="33"/>
      <c r="H92" s="33"/>
      <c r="I92" s="110" t="s">
        <v>32</v>
      </c>
      <c r="J92" s="30" t="str">
        <f>E24</f>
        <v>INTECON spol. s r.o., Ústí  nad Labem</v>
      </c>
      <c r="K92" s="33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36"/>
    </row>
    <row r="94" spans="2:47" s="1" customFormat="1" ht="29.25" customHeight="1">
      <c r="B94" s="32"/>
      <c r="C94" s="144" t="s">
        <v>111</v>
      </c>
      <c r="D94" s="145"/>
      <c r="E94" s="145"/>
      <c r="F94" s="145"/>
      <c r="G94" s="145"/>
      <c r="H94" s="145"/>
      <c r="I94" s="146"/>
      <c r="J94" s="147" t="s">
        <v>112</v>
      </c>
      <c r="K94" s="145"/>
      <c r="L94" s="36"/>
    </row>
    <row r="95" spans="2:47" s="1" customFormat="1" ht="10.35" customHeight="1"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36"/>
    </row>
    <row r="96" spans="2:47" s="1" customFormat="1" ht="22.9" customHeight="1">
      <c r="B96" s="32"/>
      <c r="C96" s="148" t="s">
        <v>113</v>
      </c>
      <c r="D96" s="33"/>
      <c r="E96" s="33"/>
      <c r="F96" s="33"/>
      <c r="G96" s="33"/>
      <c r="H96" s="33"/>
      <c r="I96" s="108"/>
      <c r="J96" s="77">
        <f>J121</f>
        <v>0</v>
      </c>
      <c r="K96" s="33"/>
      <c r="L96" s="36"/>
      <c r="AU96" s="15" t="s">
        <v>114</v>
      </c>
    </row>
    <row r="97" spans="2:12" s="8" customFormat="1" ht="24.95" customHeight="1">
      <c r="B97" s="149"/>
      <c r="C97" s="150"/>
      <c r="D97" s="151" t="s">
        <v>450</v>
      </c>
      <c r="E97" s="152"/>
      <c r="F97" s="152"/>
      <c r="G97" s="152"/>
      <c r="H97" s="152"/>
      <c r="I97" s="153"/>
      <c r="J97" s="154">
        <f>J122</f>
        <v>0</v>
      </c>
      <c r="K97" s="150"/>
      <c r="L97" s="155"/>
    </row>
    <row r="98" spans="2:12" s="8" customFormat="1" ht="24.95" customHeight="1">
      <c r="B98" s="149"/>
      <c r="C98" s="150"/>
      <c r="D98" s="151" t="s">
        <v>451</v>
      </c>
      <c r="E98" s="152"/>
      <c r="F98" s="152"/>
      <c r="G98" s="152"/>
      <c r="H98" s="152"/>
      <c r="I98" s="153"/>
      <c r="J98" s="154">
        <f>J135</f>
        <v>0</v>
      </c>
      <c r="K98" s="150"/>
      <c r="L98" s="155"/>
    </row>
    <row r="99" spans="2:12" s="8" customFormat="1" ht="24.95" customHeight="1">
      <c r="B99" s="149"/>
      <c r="C99" s="150"/>
      <c r="D99" s="151" t="s">
        <v>452</v>
      </c>
      <c r="E99" s="152"/>
      <c r="F99" s="152"/>
      <c r="G99" s="152"/>
      <c r="H99" s="152"/>
      <c r="I99" s="153"/>
      <c r="J99" s="154">
        <f>J142</f>
        <v>0</v>
      </c>
      <c r="K99" s="150"/>
      <c r="L99" s="155"/>
    </row>
    <row r="100" spans="2:12" s="8" customFormat="1" ht="24.95" customHeight="1">
      <c r="B100" s="149"/>
      <c r="C100" s="150"/>
      <c r="D100" s="151" t="s">
        <v>453</v>
      </c>
      <c r="E100" s="152"/>
      <c r="F100" s="152"/>
      <c r="G100" s="152"/>
      <c r="H100" s="152"/>
      <c r="I100" s="153"/>
      <c r="J100" s="154">
        <f>J149</f>
        <v>0</v>
      </c>
      <c r="K100" s="150"/>
      <c r="L100" s="155"/>
    </row>
    <row r="101" spans="2:12" s="8" customFormat="1" ht="24.95" customHeight="1">
      <c r="B101" s="149"/>
      <c r="C101" s="150"/>
      <c r="D101" s="151" t="s">
        <v>454</v>
      </c>
      <c r="E101" s="152"/>
      <c r="F101" s="152"/>
      <c r="G101" s="152"/>
      <c r="H101" s="152"/>
      <c r="I101" s="153"/>
      <c r="J101" s="154">
        <f>J154</f>
        <v>0</v>
      </c>
      <c r="K101" s="150"/>
      <c r="L101" s="155"/>
    </row>
    <row r="102" spans="2:12" s="1" customFormat="1" ht="21.75" customHeight="1">
      <c r="B102" s="32"/>
      <c r="C102" s="33"/>
      <c r="D102" s="33"/>
      <c r="E102" s="33"/>
      <c r="F102" s="33"/>
      <c r="G102" s="33"/>
      <c r="H102" s="33"/>
      <c r="I102" s="108"/>
      <c r="J102" s="33"/>
      <c r="K102" s="33"/>
      <c r="L102" s="36"/>
    </row>
    <row r="103" spans="2:12" s="1" customFormat="1" ht="6.95" customHeight="1">
      <c r="B103" s="47"/>
      <c r="C103" s="48"/>
      <c r="D103" s="48"/>
      <c r="E103" s="48"/>
      <c r="F103" s="48"/>
      <c r="G103" s="48"/>
      <c r="H103" s="48"/>
      <c r="I103" s="140"/>
      <c r="J103" s="48"/>
      <c r="K103" s="48"/>
      <c r="L103" s="36"/>
    </row>
    <row r="107" spans="2:12" s="1" customFormat="1" ht="6.95" customHeight="1">
      <c r="B107" s="49"/>
      <c r="C107" s="50"/>
      <c r="D107" s="50"/>
      <c r="E107" s="50"/>
      <c r="F107" s="50"/>
      <c r="G107" s="50"/>
      <c r="H107" s="50"/>
      <c r="I107" s="143"/>
      <c r="J107" s="50"/>
      <c r="K107" s="50"/>
      <c r="L107" s="36"/>
    </row>
    <row r="108" spans="2:12" s="1" customFormat="1" ht="24.95" customHeight="1">
      <c r="B108" s="32"/>
      <c r="C108" s="21" t="s">
        <v>128</v>
      </c>
      <c r="D108" s="33"/>
      <c r="E108" s="33"/>
      <c r="F108" s="33"/>
      <c r="G108" s="33"/>
      <c r="H108" s="33"/>
      <c r="I108" s="108"/>
      <c r="J108" s="33"/>
      <c r="K108" s="33"/>
      <c r="L108" s="36"/>
    </row>
    <row r="109" spans="2:12" s="1" customFormat="1" ht="6.95" customHeight="1">
      <c r="B109" s="32"/>
      <c r="C109" s="33"/>
      <c r="D109" s="33"/>
      <c r="E109" s="33"/>
      <c r="F109" s="33"/>
      <c r="G109" s="33"/>
      <c r="H109" s="33"/>
      <c r="I109" s="108"/>
      <c r="J109" s="33"/>
      <c r="K109" s="33"/>
      <c r="L109" s="36"/>
    </row>
    <row r="110" spans="2:12" s="1" customFormat="1" ht="12" customHeight="1">
      <c r="B110" s="32"/>
      <c r="C110" s="27" t="s">
        <v>16</v>
      </c>
      <c r="D110" s="33"/>
      <c r="E110" s="33"/>
      <c r="F110" s="33"/>
      <c r="G110" s="33"/>
      <c r="H110" s="33"/>
      <c r="I110" s="108"/>
      <c r="J110" s="33"/>
      <c r="K110" s="33"/>
      <c r="L110" s="36"/>
    </row>
    <row r="111" spans="2:12" s="1" customFormat="1" ht="16.5" customHeight="1">
      <c r="B111" s="32"/>
      <c r="C111" s="33"/>
      <c r="D111" s="33"/>
      <c r="E111" s="294" t="str">
        <f>E7</f>
        <v>Rekonstrukce kotelny a topného systému Domov důchodců, Velké Březno</v>
      </c>
      <c r="F111" s="295"/>
      <c r="G111" s="295"/>
      <c r="H111" s="295"/>
      <c r="I111" s="108"/>
      <c r="J111" s="33"/>
      <c r="K111" s="33"/>
      <c r="L111" s="36"/>
    </row>
    <row r="112" spans="2:12" s="1" customFormat="1" ht="12" customHeight="1">
      <c r="B112" s="32"/>
      <c r="C112" s="27" t="s">
        <v>104</v>
      </c>
      <c r="D112" s="33"/>
      <c r="E112" s="33"/>
      <c r="F112" s="33"/>
      <c r="G112" s="33"/>
      <c r="H112" s="33"/>
      <c r="I112" s="108"/>
      <c r="J112" s="33"/>
      <c r="K112" s="33"/>
      <c r="L112" s="36"/>
    </row>
    <row r="113" spans="2:65" s="1" customFormat="1" ht="16.5" customHeight="1">
      <c r="B113" s="32"/>
      <c r="C113" s="33"/>
      <c r="D113" s="33"/>
      <c r="E113" s="266" t="str">
        <f>E9</f>
        <v>D.1.1.4.d - Zařízení měření a regulace</v>
      </c>
      <c r="F113" s="296"/>
      <c r="G113" s="296"/>
      <c r="H113" s="296"/>
      <c r="I113" s="108"/>
      <c r="J113" s="33"/>
      <c r="K113" s="33"/>
      <c r="L113" s="36"/>
    </row>
    <row r="114" spans="2:65" s="1" customFormat="1" ht="6.95" customHeight="1">
      <c r="B114" s="32"/>
      <c r="C114" s="33"/>
      <c r="D114" s="33"/>
      <c r="E114" s="33"/>
      <c r="F114" s="33"/>
      <c r="G114" s="33"/>
      <c r="H114" s="33"/>
      <c r="I114" s="108"/>
      <c r="J114" s="33"/>
      <c r="K114" s="33"/>
      <c r="L114" s="36"/>
    </row>
    <row r="115" spans="2:65" s="1" customFormat="1" ht="12" customHeight="1">
      <c r="B115" s="32"/>
      <c r="C115" s="27" t="s">
        <v>20</v>
      </c>
      <c r="D115" s="33"/>
      <c r="E115" s="33"/>
      <c r="F115" s="25" t="str">
        <f>F12</f>
        <v xml:space="preserve"> Domov důchodců, Velké Březno</v>
      </c>
      <c r="G115" s="33"/>
      <c r="H115" s="33"/>
      <c r="I115" s="110" t="s">
        <v>22</v>
      </c>
      <c r="J115" s="59">
        <f>IF(J12="","",J12)</f>
        <v>0</v>
      </c>
      <c r="K115" s="33"/>
      <c r="L115" s="36"/>
    </row>
    <row r="116" spans="2:65" s="1" customFormat="1" ht="6.95" customHeight="1">
      <c r="B116" s="32"/>
      <c r="C116" s="33"/>
      <c r="D116" s="33"/>
      <c r="E116" s="33"/>
      <c r="F116" s="33"/>
      <c r="G116" s="33"/>
      <c r="H116" s="33"/>
      <c r="I116" s="108"/>
      <c r="J116" s="33"/>
      <c r="K116" s="33"/>
      <c r="L116" s="36"/>
    </row>
    <row r="117" spans="2:65" s="1" customFormat="1" ht="43.15" customHeight="1">
      <c r="B117" s="32"/>
      <c r="C117" s="27" t="s">
        <v>23</v>
      </c>
      <c r="D117" s="33"/>
      <c r="E117" s="33"/>
      <c r="F117" s="25" t="str">
        <f>E15</f>
        <v>Statutární město Ústí nad Labem</v>
      </c>
      <c r="G117" s="33"/>
      <c r="H117" s="33"/>
      <c r="I117" s="110" t="s">
        <v>29</v>
      </c>
      <c r="J117" s="30" t="str">
        <f>E21</f>
        <v>INTECON spol. s r.o., Ústí  nad Labem</v>
      </c>
      <c r="K117" s="33"/>
      <c r="L117" s="36"/>
    </row>
    <row r="118" spans="2:65" s="1" customFormat="1" ht="43.15" customHeight="1">
      <c r="B118" s="32"/>
      <c r="C118" s="27" t="s">
        <v>27</v>
      </c>
      <c r="D118" s="33"/>
      <c r="E118" s="33"/>
      <c r="F118" s="25" t="str">
        <f>IF(E18="","",E18)</f>
        <v>Vyplň údaj</v>
      </c>
      <c r="G118" s="33"/>
      <c r="H118" s="33"/>
      <c r="I118" s="110" t="s">
        <v>32</v>
      </c>
      <c r="J118" s="30" t="str">
        <f>E24</f>
        <v>INTECON spol. s r.o., Ústí  nad Labem</v>
      </c>
      <c r="K118" s="33"/>
      <c r="L118" s="36"/>
    </row>
    <row r="119" spans="2:65" s="1" customFormat="1" ht="10.35" customHeight="1">
      <c r="B119" s="32"/>
      <c r="C119" s="33"/>
      <c r="D119" s="33"/>
      <c r="E119" s="33"/>
      <c r="F119" s="33"/>
      <c r="G119" s="33"/>
      <c r="H119" s="33"/>
      <c r="I119" s="108"/>
      <c r="J119" s="33"/>
      <c r="K119" s="33"/>
      <c r="L119" s="36"/>
    </row>
    <row r="120" spans="2:65" s="10" customFormat="1" ht="29.25" customHeight="1">
      <c r="B120" s="163"/>
      <c r="C120" s="164" t="s">
        <v>129</v>
      </c>
      <c r="D120" s="165" t="s">
        <v>59</v>
      </c>
      <c r="E120" s="165" t="s">
        <v>55</v>
      </c>
      <c r="F120" s="165" t="s">
        <v>56</v>
      </c>
      <c r="G120" s="165" t="s">
        <v>130</v>
      </c>
      <c r="H120" s="165" t="s">
        <v>131</v>
      </c>
      <c r="I120" s="166" t="s">
        <v>132</v>
      </c>
      <c r="J120" s="165" t="s">
        <v>112</v>
      </c>
      <c r="K120" s="167" t="s">
        <v>133</v>
      </c>
      <c r="L120" s="168"/>
      <c r="M120" s="68" t="s">
        <v>1</v>
      </c>
      <c r="N120" s="69" t="s">
        <v>38</v>
      </c>
      <c r="O120" s="69" t="s">
        <v>134</v>
      </c>
      <c r="P120" s="69" t="s">
        <v>135</v>
      </c>
      <c r="Q120" s="69" t="s">
        <v>136</v>
      </c>
      <c r="R120" s="69" t="s">
        <v>137</v>
      </c>
      <c r="S120" s="69" t="s">
        <v>138</v>
      </c>
      <c r="T120" s="70" t="s">
        <v>139</v>
      </c>
    </row>
    <row r="121" spans="2:65" s="1" customFormat="1" ht="22.9" customHeight="1">
      <c r="B121" s="32"/>
      <c r="C121" s="75" t="s">
        <v>140</v>
      </c>
      <c r="D121" s="33"/>
      <c r="E121" s="33"/>
      <c r="F121" s="33"/>
      <c r="G121" s="33"/>
      <c r="H121" s="33"/>
      <c r="I121" s="108"/>
      <c r="J121" s="169">
        <f>BK121</f>
        <v>0</v>
      </c>
      <c r="K121" s="33"/>
      <c r="L121" s="36"/>
      <c r="M121" s="71"/>
      <c r="N121" s="72"/>
      <c r="O121" s="72"/>
      <c r="P121" s="170">
        <f>P122+P135+P142+P149+P154</f>
        <v>0</v>
      </c>
      <c r="Q121" s="72"/>
      <c r="R121" s="170">
        <f>R122+R135+R142+R149+R154</f>
        <v>0</v>
      </c>
      <c r="S121" s="72"/>
      <c r="T121" s="171">
        <f>T122+T135+T142+T149+T154</f>
        <v>0</v>
      </c>
      <c r="AT121" s="15" t="s">
        <v>73</v>
      </c>
      <c r="AU121" s="15" t="s">
        <v>114</v>
      </c>
      <c r="BK121" s="172">
        <f>BK122+BK135+BK142+BK149+BK154</f>
        <v>0</v>
      </c>
    </row>
    <row r="122" spans="2:65" s="11" customFormat="1" ht="25.9" customHeight="1">
      <c r="B122" s="173"/>
      <c r="C122" s="174"/>
      <c r="D122" s="175" t="s">
        <v>73</v>
      </c>
      <c r="E122" s="176" t="s">
        <v>455</v>
      </c>
      <c r="F122" s="176" t="s">
        <v>456</v>
      </c>
      <c r="G122" s="174"/>
      <c r="H122" s="174"/>
      <c r="I122" s="177"/>
      <c r="J122" s="178">
        <f>BK122</f>
        <v>0</v>
      </c>
      <c r="K122" s="174"/>
      <c r="L122" s="179"/>
      <c r="M122" s="180"/>
      <c r="N122" s="181"/>
      <c r="O122" s="181"/>
      <c r="P122" s="182">
        <f>SUM(P123:P134)</f>
        <v>0</v>
      </c>
      <c r="Q122" s="181"/>
      <c r="R122" s="182">
        <f>SUM(R123:R134)</f>
        <v>0</v>
      </c>
      <c r="S122" s="181"/>
      <c r="T122" s="183">
        <f>SUM(T123:T134)</f>
        <v>0</v>
      </c>
      <c r="AR122" s="184" t="s">
        <v>82</v>
      </c>
      <c r="AT122" s="185" t="s">
        <v>73</v>
      </c>
      <c r="AU122" s="185" t="s">
        <v>74</v>
      </c>
      <c r="AY122" s="184" t="s">
        <v>143</v>
      </c>
      <c r="BK122" s="186">
        <f>SUM(BK123:BK134)</f>
        <v>0</v>
      </c>
    </row>
    <row r="123" spans="2:65" s="1" customFormat="1" ht="16.5" customHeight="1">
      <c r="B123" s="32"/>
      <c r="C123" s="214" t="s">
        <v>82</v>
      </c>
      <c r="D123" s="214" t="s">
        <v>155</v>
      </c>
      <c r="E123" s="215" t="s">
        <v>457</v>
      </c>
      <c r="F123" s="216" t="s">
        <v>458</v>
      </c>
      <c r="G123" s="217" t="s">
        <v>459</v>
      </c>
      <c r="H123" s="218">
        <v>1</v>
      </c>
      <c r="I123" s="219"/>
      <c r="J123" s="220">
        <f t="shared" ref="J123:J134" si="0">ROUND(I123*H123,2)</f>
        <v>0</v>
      </c>
      <c r="K123" s="216" t="s">
        <v>1</v>
      </c>
      <c r="L123" s="221"/>
      <c r="M123" s="222" t="s">
        <v>1</v>
      </c>
      <c r="N123" s="223" t="s">
        <v>39</v>
      </c>
      <c r="O123" s="64"/>
      <c r="P123" s="198">
        <f t="shared" ref="P123:P134" si="1">O123*H123</f>
        <v>0</v>
      </c>
      <c r="Q123" s="198">
        <v>0</v>
      </c>
      <c r="R123" s="198">
        <f t="shared" ref="R123:R134" si="2">Q123*H123</f>
        <v>0</v>
      </c>
      <c r="S123" s="198">
        <v>0</v>
      </c>
      <c r="T123" s="199">
        <f t="shared" ref="T123:T134" si="3">S123*H123</f>
        <v>0</v>
      </c>
      <c r="AR123" s="200" t="s">
        <v>158</v>
      </c>
      <c r="AT123" s="200" t="s">
        <v>155</v>
      </c>
      <c r="AU123" s="200" t="s">
        <v>82</v>
      </c>
      <c r="AY123" s="15" t="s">
        <v>143</v>
      </c>
      <c r="BE123" s="201">
        <f t="shared" ref="BE123:BE134" si="4">IF(N123="základní",J123,0)</f>
        <v>0</v>
      </c>
      <c r="BF123" s="201">
        <f t="shared" ref="BF123:BF134" si="5">IF(N123="snížená",J123,0)</f>
        <v>0</v>
      </c>
      <c r="BG123" s="201">
        <f t="shared" ref="BG123:BG134" si="6">IF(N123="zákl. přenesená",J123,0)</f>
        <v>0</v>
      </c>
      <c r="BH123" s="201">
        <f t="shared" ref="BH123:BH134" si="7">IF(N123="sníž. přenesená",J123,0)</f>
        <v>0</v>
      </c>
      <c r="BI123" s="201">
        <f t="shared" ref="BI123:BI134" si="8">IF(N123="nulová",J123,0)</f>
        <v>0</v>
      </c>
      <c r="BJ123" s="15" t="s">
        <v>82</v>
      </c>
      <c r="BK123" s="201">
        <f t="shared" ref="BK123:BK134" si="9">ROUND(I123*H123,2)</f>
        <v>0</v>
      </c>
      <c r="BL123" s="15" t="s">
        <v>151</v>
      </c>
      <c r="BM123" s="200" t="s">
        <v>460</v>
      </c>
    </row>
    <row r="124" spans="2:65" s="1" customFormat="1" ht="24" customHeight="1">
      <c r="B124" s="32"/>
      <c r="C124" s="214" t="s">
        <v>84</v>
      </c>
      <c r="D124" s="214" t="s">
        <v>155</v>
      </c>
      <c r="E124" s="215" t="s">
        <v>461</v>
      </c>
      <c r="F124" s="216" t="s">
        <v>462</v>
      </c>
      <c r="G124" s="217" t="s">
        <v>459</v>
      </c>
      <c r="H124" s="218">
        <v>1</v>
      </c>
      <c r="I124" s="219"/>
      <c r="J124" s="220">
        <f t="shared" si="0"/>
        <v>0</v>
      </c>
      <c r="K124" s="216" t="s">
        <v>1</v>
      </c>
      <c r="L124" s="221"/>
      <c r="M124" s="222" t="s">
        <v>1</v>
      </c>
      <c r="N124" s="223" t="s">
        <v>39</v>
      </c>
      <c r="O124" s="64"/>
      <c r="P124" s="198">
        <f t="shared" si="1"/>
        <v>0</v>
      </c>
      <c r="Q124" s="198">
        <v>0</v>
      </c>
      <c r="R124" s="198">
        <f t="shared" si="2"/>
        <v>0</v>
      </c>
      <c r="S124" s="198">
        <v>0</v>
      </c>
      <c r="T124" s="199">
        <f t="shared" si="3"/>
        <v>0</v>
      </c>
      <c r="AR124" s="200" t="s">
        <v>158</v>
      </c>
      <c r="AT124" s="200" t="s">
        <v>155</v>
      </c>
      <c r="AU124" s="200" t="s">
        <v>82</v>
      </c>
      <c r="AY124" s="15" t="s">
        <v>143</v>
      </c>
      <c r="BE124" s="201">
        <f t="shared" si="4"/>
        <v>0</v>
      </c>
      <c r="BF124" s="201">
        <f t="shared" si="5"/>
        <v>0</v>
      </c>
      <c r="BG124" s="201">
        <f t="shared" si="6"/>
        <v>0</v>
      </c>
      <c r="BH124" s="201">
        <f t="shared" si="7"/>
        <v>0</v>
      </c>
      <c r="BI124" s="201">
        <f t="shared" si="8"/>
        <v>0</v>
      </c>
      <c r="BJ124" s="15" t="s">
        <v>82</v>
      </c>
      <c r="BK124" s="201">
        <f t="shared" si="9"/>
        <v>0</v>
      </c>
      <c r="BL124" s="15" t="s">
        <v>151</v>
      </c>
      <c r="BM124" s="200" t="s">
        <v>463</v>
      </c>
    </row>
    <row r="125" spans="2:65" s="1" customFormat="1" ht="16.5" customHeight="1">
      <c r="B125" s="32"/>
      <c r="C125" s="214" t="s">
        <v>144</v>
      </c>
      <c r="D125" s="214" t="s">
        <v>155</v>
      </c>
      <c r="E125" s="215" t="s">
        <v>464</v>
      </c>
      <c r="F125" s="216" t="s">
        <v>465</v>
      </c>
      <c r="G125" s="217" t="s">
        <v>286</v>
      </c>
      <c r="H125" s="218">
        <v>1</v>
      </c>
      <c r="I125" s="219"/>
      <c r="J125" s="220">
        <f t="shared" si="0"/>
        <v>0</v>
      </c>
      <c r="K125" s="216" t="s">
        <v>1</v>
      </c>
      <c r="L125" s="221"/>
      <c r="M125" s="222" t="s">
        <v>1</v>
      </c>
      <c r="N125" s="223" t="s">
        <v>39</v>
      </c>
      <c r="O125" s="64"/>
      <c r="P125" s="198">
        <f t="shared" si="1"/>
        <v>0</v>
      </c>
      <c r="Q125" s="198">
        <v>0</v>
      </c>
      <c r="R125" s="198">
        <f t="shared" si="2"/>
        <v>0</v>
      </c>
      <c r="S125" s="198">
        <v>0</v>
      </c>
      <c r="T125" s="199">
        <f t="shared" si="3"/>
        <v>0</v>
      </c>
      <c r="AR125" s="200" t="s">
        <v>158</v>
      </c>
      <c r="AT125" s="200" t="s">
        <v>155</v>
      </c>
      <c r="AU125" s="200" t="s">
        <v>82</v>
      </c>
      <c r="AY125" s="15" t="s">
        <v>143</v>
      </c>
      <c r="BE125" s="201">
        <f t="shared" si="4"/>
        <v>0</v>
      </c>
      <c r="BF125" s="201">
        <f t="shared" si="5"/>
        <v>0</v>
      </c>
      <c r="BG125" s="201">
        <f t="shared" si="6"/>
        <v>0</v>
      </c>
      <c r="BH125" s="201">
        <f t="shared" si="7"/>
        <v>0</v>
      </c>
      <c r="BI125" s="201">
        <f t="shared" si="8"/>
        <v>0</v>
      </c>
      <c r="BJ125" s="15" t="s">
        <v>82</v>
      </c>
      <c r="BK125" s="201">
        <f t="shared" si="9"/>
        <v>0</v>
      </c>
      <c r="BL125" s="15" t="s">
        <v>151</v>
      </c>
      <c r="BM125" s="200" t="s">
        <v>466</v>
      </c>
    </row>
    <row r="126" spans="2:65" s="1" customFormat="1" ht="16.5" customHeight="1">
      <c r="B126" s="32"/>
      <c r="C126" s="214" t="s">
        <v>151</v>
      </c>
      <c r="D126" s="214" t="s">
        <v>155</v>
      </c>
      <c r="E126" s="215" t="s">
        <v>467</v>
      </c>
      <c r="F126" s="216" t="s">
        <v>468</v>
      </c>
      <c r="G126" s="217" t="s">
        <v>286</v>
      </c>
      <c r="H126" s="218">
        <v>1</v>
      </c>
      <c r="I126" s="219"/>
      <c r="J126" s="220">
        <f t="shared" si="0"/>
        <v>0</v>
      </c>
      <c r="K126" s="216" t="s">
        <v>1</v>
      </c>
      <c r="L126" s="221"/>
      <c r="M126" s="222" t="s">
        <v>1</v>
      </c>
      <c r="N126" s="223" t="s">
        <v>39</v>
      </c>
      <c r="O126" s="64"/>
      <c r="P126" s="198">
        <f t="shared" si="1"/>
        <v>0</v>
      </c>
      <c r="Q126" s="198">
        <v>0</v>
      </c>
      <c r="R126" s="198">
        <f t="shared" si="2"/>
        <v>0</v>
      </c>
      <c r="S126" s="198">
        <v>0</v>
      </c>
      <c r="T126" s="199">
        <f t="shared" si="3"/>
        <v>0</v>
      </c>
      <c r="AR126" s="200" t="s">
        <v>158</v>
      </c>
      <c r="AT126" s="200" t="s">
        <v>155</v>
      </c>
      <c r="AU126" s="200" t="s">
        <v>82</v>
      </c>
      <c r="AY126" s="15" t="s">
        <v>143</v>
      </c>
      <c r="BE126" s="201">
        <f t="shared" si="4"/>
        <v>0</v>
      </c>
      <c r="BF126" s="201">
        <f t="shared" si="5"/>
        <v>0</v>
      </c>
      <c r="BG126" s="201">
        <f t="shared" si="6"/>
        <v>0</v>
      </c>
      <c r="BH126" s="201">
        <f t="shared" si="7"/>
        <v>0</v>
      </c>
      <c r="BI126" s="201">
        <f t="shared" si="8"/>
        <v>0</v>
      </c>
      <c r="BJ126" s="15" t="s">
        <v>82</v>
      </c>
      <c r="BK126" s="201">
        <f t="shared" si="9"/>
        <v>0</v>
      </c>
      <c r="BL126" s="15" t="s">
        <v>151</v>
      </c>
      <c r="BM126" s="200" t="s">
        <v>469</v>
      </c>
    </row>
    <row r="127" spans="2:65" s="1" customFormat="1" ht="16.5" customHeight="1">
      <c r="B127" s="32"/>
      <c r="C127" s="214" t="s">
        <v>169</v>
      </c>
      <c r="D127" s="214" t="s">
        <v>155</v>
      </c>
      <c r="E127" s="215" t="s">
        <v>470</v>
      </c>
      <c r="F127" s="216" t="s">
        <v>471</v>
      </c>
      <c r="G127" s="217" t="s">
        <v>286</v>
      </c>
      <c r="H127" s="218">
        <v>1</v>
      </c>
      <c r="I127" s="219"/>
      <c r="J127" s="220">
        <f t="shared" si="0"/>
        <v>0</v>
      </c>
      <c r="K127" s="216" t="s">
        <v>1</v>
      </c>
      <c r="L127" s="221"/>
      <c r="M127" s="222" t="s">
        <v>1</v>
      </c>
      <c r="N127" s="223" t="s">
        <v>39</v>
      </c>
      <c r="O127" s="64"/>
      <c r="P127" s="198">
        <f t="shared" si="1"/>
        <v>0</v>
      </c>
      <c r="Q127" s="198">
        <v>0</v>
      </c>
      <c r="R127" s="198">
        <f t="shared" si="2"/>
        <v>0</v>
      </c>
      <c r="S127" s="198">
        <v>0</v>
      </c>
      <c r="T127" s="199">
        <f t="shared" si="3"/>
        <v>0</v>
      </c>
      <c r="AR127" s="200" t="s">
        <v>158</v>
      </c>
      <c r="AT127" s="200" t="s">
        <v>155</v>
      </c>
      <c r="AU127" s="200" t="s">
        <v>82</v>
      </c>
      <c r="AY127" s="15" t="s">
        <v>143</v>
      </c>
      <c r="BE127" s="201">
        <f t="shared" si="4"/>
        <v>0</v>
      </c>
      <c r="BF127" s="201">
        <f t="shared" si="5"/>
        <v>0</v>
      </c>
      <c r="BG127" s="201">
        <f t="shared" si="6"/>
        <v>0</v>
      </c>
      <c r="BH127" s="201">
        <f t="shared" si="7"/>
        <v>0</v>
      </c>
      <c r="BI127" s="201">
        <f t="shared" si="8"/>
        <v>0</v>
      </c>
      <c r="BJ127" s="15" t="s">
        <v>82</v>
      </c>
      <c r="BK127" s="201">
        <f t="shared" si="9"/>
        <v>0</v>
      </c>
      <c r="BL127" s="15" t="s">
        <v>151</v>
      </c>
      <c r="BM127" s="200" t="s">
        <v>472</v>
      </c>
    </row>
    <row r="128" spans="2:65" s="1" customFormat="1" ht="16.5" customHeight="1">
      <c r="B128" s="32"/>
      <c r="C128" s="214" t="s">
        <v>173</v>
      </c>
      <c r="D128" s="214" t="s">
        <v>155</v>
      </c>
      <c r="E128" s="215" t="s">
        <v>473</v>
      </c>
      <c r="F128" s="216" t="s">
        <v>474</v>
      </c>
      <c r="G128" s="217" t="s">
        <v>286</v>
      </c>
      <c r="H128" s="218">
        <v>1</v>
      </c>
      <c r="I128" s="219"/>
      <c r="J128" s="220">
        <f t="shared" si="0"/>
        <v>0</v>
      </c>
      <c r="K128" s="216" t="s">
        <v>1</v>
      </c>
      <c r="L128" s="221"/>
      <c r="M128" s="222" t="s">
        <v>1</v>
      </c>
      <c r="N128" s="223" t="s">
        <v>39</v>
      </c>
      <c r="O128" s="64"/>
      <c r="P128" s="198">
        <f t="shared" si="1"/>
        <v>0</v>
      </c>
      <c r="Q128" s="198">
        <v>0</v>
      </c>
      <c r="R128" s="198">
        <f t="shared" si="2"/>
        <v>0</v>
      </c>
      <c r="S128" s="198">
        <v>0</v>
      </c>
      <c r="T128" s="199">
        <f t="shared" si="3"/>
        <v>0</v>
      </c>
      <c r="AR128" s="200" t="s">
        <v>158</v>
      </c>
      <c r="AT128" s="200" t="s">
        <v>155</v>
      </c>
      <c r="AU128" s="200" t="s">
        <v>82</v>
      </c>
      <c r="AY128" s="15" t="s">
        <v>143</v>
      </c>
      <c r="BE128" s="201">
        <f t="shared" si="4"/>
        <v>0</v>
      </c>
      <c r="BF128" s="201">
        <f t="shared" si="5"/>
        <v>0</v>
      </c>
      <c r="BG128" s="201">
        <f t="shared" si="6"/>
        <v>0</v>
      </c>
      <c r="BH128" s="201">
        <f t="shared" si="7"/>
        <v>0</v>
      </c>
      <c r="BI128" s="201">
        <f t="shared" si="8"/>
        <v>0</v>
      </c>
      <c r="BJ128" s="15" t="s">
        <v>82</v>
      </c>
      <c r="BK128" s="201">
        <f t="shared" si="9"/>
        <v>0</v>
      </c>
      <c r="BL128" s="15" t="s">
        <v>151</v>
      </c>
      <c r="BM128" s="200" t="s">
        <v>475</v>
      </c>
    </row>
    <row r="129" spans="2:65" s="1" customFormat="1" ht="16.5" customHeight="1">
      <c r="B129" s="32"/>
      <c r="C129" s="214" t="s">
        <v>179</v>
      </c>
      <c r="D129" s="214" t="s">
        <v>155</v>
      </c>
      <c r="E129" s="215" t="s">
        <v>476</v>
      </c>
      <c r="F129" s="216" t="s">
        <v>477</v>
      </c>
      <c r="G129" s="217" t="s">
        <v>286</v>
      </c>
      <c r="H129" s="218">
        <v>6</v>
      </c>
      <c r="I129" s="219"/>
      <c r="J129" s="220">
        <f t="shared" si="0"/>
        <v>0</v>
      </c>
      <c r="K129" s="216" t="s">
        <v>1</v>
      </c>
      <c r="L129" s="221"/>
      <c r="M129" s="222" t="s">
        <v>1</v>
      </c>
      <c r="N129" s="223" t="s">
        <v>39</v>
      </c>
      <c r="O129" s="64"/>
      <c r="P129" s="198">
        <f t="shared" si="1"/>
        <v>0</v>
      </c>
      <c r="Q129" s="198">
        <v>0</v>
      </c>
      <c r="R129" s="198">
        <f t="shared" si="2"/>
        <v>0</v>
      </c>
      <c r="S129" s="198">
        <v>0</v>
      </c>
      <c r="T129" s="199">
        <f t="shared" si="3"/>
        <v>0</v>
      </c>
      <c r="AR129" s="200" t="s">
        <v>158</v>
      </c>
      <c r="AT129" s="200" t="s">
        <v>155</v>
      </c>
      <c r="AU129" s="200" t="s">
        <v>82</v>
      </c>
      <c r="AY129" s="15" t="s">
        <v>143</v>
      </c>
      <c r="BE129" s="201">
        <f t="shared" si="4"/>
        <v>0</v>
      </c>
      <c r="BF129" s="201">
        <f t="shared" si="5"/>
        <v>0</v>
      </c>
      <c r="BG129" s="201">
        <f t="shared" si="6"/>
        <v>0</v>
      </c>
      <c r="BH129" s="201">
        <f t="shared" si="7"/>
        <v>0</v>
      </c>
      <c r="BI129" s="201">
        <f t="shared" si="8"/>
        <v>0</v>
      </c>
      <c r="BJ129" s="15" t="s">
        <v>82</v>
      </c>
      <c r="BK129" s="201">
        <f t="shared" si="9"/>
        <v>0</v>
      </c>
      <c r="BL129" s="15" t="s">
        <v>151</v>
      </c>
      <c r="BM129" s="200" t="s">
        <v>478</v>
      </c>
    </row>
    <row r="130" spans="2:65" s="1" customFormat="1" ht="16.5" customHeight="1">
      <c r="B130" s="32"/>
      <c r="C130" s="214" t="s">
        <v>158</v>
      </c>
      <c r="D130" s="214" t="s">
        <v>155</v>
      </c>
      <c r="E130" s="215" t="s">
        <v>479</v>
      </c>
      <c r="F130" s="216" t="s">
        <v>480</v>
      </c>
      <c r="G130" s="217" t="s">
        <v>286</v>
      </c>
      <c r="H130" s="218">
        <v>8</v>
      </c>
      <c r="I130" s="219"/>
      <c r="J130" s="220">
        <f t="shared" si="0"/>
        <v>0</v>
      </c>
      <c r="K130" s="216" t="s">
        <v>1</v>
      </c>
      <c r="L130" s="221"/>
      <c r="M130" s="222" t="s">
        <v>1</v>
      </c>
      <c r="N130" s="223" t="s">
        <v>39</v>
      </c>
      <c r="O130" s="64"/>
      <c r="P130" s="198">
        <f t="shared" si="1"/>
        <v>0</v>
      </c>
      <c r="Q130" s="198">
        <v>0</v>
      </c>
      <c r="R130" s="198">
        <f t="shared" si="2"/>
        <v>0</v>
      </c>
      <c r="S130" s="198">
        <v>0</v>
      </c>
      <c r="T130" s="199">
        <f t="shared" si="3"/>
        <v>0</v>
      </c>
      <c r="AR130" s="200" t="s">
        <v>158</v>
      </c>
      <c r="AT130" s="200" t="s">
        <v>155</v>
      </c>
      <c r="AU130" s="200" t="s">
        <v>82</v>
      </c>
      <c r="AY130" s="15" t="s">
        <v>143</v>
      </c>
      <c r="BE130" s="201">
        <f t="shared" si="4"/>
        <v>0</v>
      </c>
      <c r="BF130" s="201">
        <f t="shared" si="5"/>
        <v>0</v>
      </c>
      <c r="BG130" s="201">
        <f t="shared" si="6"/>
        <v>0</v>
      </c>
      <c r="BH130" s="201">
        <f t="shared" si="7"/>
        <v>0</v>
      </c>
      <c r="BI130" s="201">
        <f t="shared" si="8"/>
        <v>0</v>
      </c>
      <c r="BJ130" s="15" t="s">
        <v>82</v>
      </c>
      <c r="BK130" s="201">
        <f t="shared" si="9"/>
        <v>0</v>
      </c>
      <c r="BL130" s="15" t="s">
        <v>151</v>
      </c>
      <c r="BM130" s="200" t="s">
        <v>481</v>
      </c>
    </row>
    <row r="131" spans="2:65" s="1" customFormat="1" ht="16.5" customHeight="1">
      <c r="B131" s="32"/>
      <c r="C131" s="214" t="s">
        <v>190</v>
      </c>
      <c r="D131" s="214" t="s">
        <v>155</v>
      </c>
      <c r="E131" s="215" t="s">
        <v>482</v>
      </c>
      <c r="F131" s="216" t="s">
        <v>483</v>
      </c>
      <c r="G131" s="217" t="s">
        <v>286</v>
      </c>
      <c r="H131" s="218">
        <v>6</v>
      </c>
      <c r="I131" s="219"/>
      <c r="J131" s="220">
        <f t="shared" si="0"/>
        <v>0</v>
      </c>
      <c r="K131" s="216" t="s">
        <v>1</v>
      </c>
      <c r="L131" s="221"/>
      <c r="M131" s="222" t="s">
        <v>1</v>
      </c>
      <c r="N131" s="223" t="s">
        <v>39</v>
      </c>
      <c r="O131" s="64"/>
      <c r="P131" s="198">
        <f t="shared" si="1"/>
        <v>0</v>
      </c>
      <c r="Q131" s="198">
        <v>0</v>
      </c>
      <c r="R131" s="198">
        <f t="shared" si="2"/>
        <v>0</v>
      </c>
      <c r="S131" s="198">
        <v>0</v>
      </c>
      <c r="T131" s="199">
        <f t="shared" si="3"/>
        <v>0</v>
      </c>
      <c r="AR131" s="200" t="s">
        <v>158</v>
      </c>
      <c r="AT131" s="200" t="s">
        <v>155</v>
      </c>
      <c r="AU131" s="200" t="s">
        <v>82</v>
      </c>
      <c r="AY131" s="15" t="s">
        <v>143</v>
      </c>
      <c r="BE131" s="201">
        <f t="shared" si="4"/>
        <v>0</v>
      </c>
      <c r="BF131" s="201">
        <f t="shared" si="5"/>
        <v>0</v>
      </c>
      <c r="BG131" s="201">
        <f t="shared" si="6"/>
        <v>0</v>
      </c>
      <c r="BH131" s="201">
        <f t="shared" si="7"/>
        <v>0</v>
      </c>
      <c r="BI131" s="201">
        <f t="shared" si="8"/>
        <v>0</v>
      </c>
      <c r="BJ131" s="15" t="s">
        <v>82</v>
      </c>
      <c r="BK131" s="201">
        <f t="shared" si="9"/>
        <v>0</v>
      </c>
      <c r="BL131" s="15" t="s">
        <v>151</v>
      </c>
      <c r="BM131" s="200" t="s">
        <v>484</v>
      </c>
    </row>
    <row r="132" spans="2:65" s="1" customFormat="1" ht="16.5" customHeight="1">
      <c r="B132" s="32"/>
      <c r="C132" s="214" t="s">
        <v>195</v>
      </c>
      <c r="D132" s="214" t="s">
        <v>155</v>
      </c>
      <c r="E132" s="215" t="s">
        <v>485</v>
      </c>
      <c r="F132" s="216" t="s">
        <v>486</v>
      </c>
      <c r="G132" s="217" t="s">
        <v>286</v>
      </c>
      <c r="H132" s="218">
        <v>7</v>
      </c>
      <c r="I132" s="219"/>
      <c r="J132" s="220">
        <f t="shared" si="0"/>
        <v>0</v>
      </c>
      <c r="K132" s="216" t="s">
        <v>1</v>
      </c>
      <c r="L132" s="221"/>
      <c r="M132" s="222" t="s">
        <v>1</v>
      </c>
      <c r="N132" s="223" t="s">
        <v>39</v>
      </c>
      <c r="O132" s="64"/>
      <c r="P132" s="198">
        <f t="shared" si="1"/>
        <v>0</v>
      </c>
      <c r="Q132" s="198">
        <v>0</v>
      </c>
      <c r="R132" s="198">
        <f t="shared" si="2"/>
        <v>0</v>
      </c>
      <c r="S132" s="198">
        <v>0</v>
      </c>
      <c r="T132" s="199">
        <f t="shared" si="3"/>
        <v>0</v>
      </c>
      <c r="AR132" s="200" t="s">
        <v>158</v>
      </c>
      <c r="AT132" s="200" t="s">
        <v>155</v>
      </c>
      <c r="AU132" s="200" t="s">
        <v>82</v>
      </c>
      <c r="AY132" s="15" t="s">
        <v>143</v>
      </c>
      <c r="BE132" s="201">
        <f t="shared" si="4"/>
        <v>0</v>
      </c>
      <c r="BF132" s="201">
        <f t="shared" si="5"/>
        <v>0</v>
      </c>
      <c r="BG132" s="201">
        <f t="shared" si="6"/>
        <v>0</v>
      </c>
      <c r="BH132" s="201">
        <f t="shared" si="7"/>
        <v>0</v>
      </c>
      <c r="BI132" s="201">
        <f t="shared" si="8"/>
        <v>0</v>
      </c>
      <c r="BJ132" s="15" t="s">
        <v>82</v>
      </c>
      <c r="BK132" s="201">
        <f t="shared" si="9"/>
        <v>0</v>
      </c>
      <c r="BL132" s="15" t="s">
        <v>151</v>
      </c>
      <c r="BM132" s="200" t="s">
        <v>487</v>
      </c>
    </row>
    <row r="133" spans="2:65" s="1" customFormat="1" ht="16.5" customHeight="1">
      <c r="B133" s="32"/>
      <c r="C133" s="214" t="s">
        <v>201</v>
      </c>
      <c r="D133" s="214" t="s">
        <v>155</v>
      </c>
      <c r="E133" s="215" t="s">
        <v>488</v>
      </c>
      <c r="F133" s="216" t="s">
        <v>489</v>
      </c>
      <c r="G133" s="217" t="s">
        <v>286</v>
      </c>
      <c r="H133" s="218">
        <v>6</v>
      </c>
      <c r="I133" s="219"/>
      <c r="J133" s="220">
        <f t="shared" si="0"/>
        <v>0</v>
      </c>
      <c r="K133" s="216" t="s">
        <v>1</v>
      </c>
      <c r="L133" s="221"/>
      <c r="M133" s="222" t="s">
        <v>1</v>
      </c>
      <c r="N133" s="223" t="s">
        <v>39</v>
      </c>
      <c r="O133" s="64"/>
      <c r="P133" s="198">
        <f t="shared" si="1"/>
        <v>0</v>
      </c>
      <c r="Q133" s="198">
        <v>0</v>
      </c>
      <c r="R133" s="198">
        <f t="shared" si="2"/>
        <v>0</v>
      </c>
      <c r="S133" s="198">
        <v>0</v>
      </c>
      <c r="T133" s="199">
        <f t="shared" si="3"/>
        <v>0</v>
      </c>
      <c r="AR133" s="200" t="s">
        <v>158</v>
      </c>
      <c r="AT133" s="200" t="s">
        <v>155</v>
      </c>
      <c r="AU133" s="200" t="s">
        <v>82</v>
      </c>
      <c r="AY133" s="15" t="s">
        <v>143</v>
      </c>
      <c r="BE133" s="201">
        <f t="shared" si="4"/>
        <v>0</v>
      </c>
      <c r="BF133" s="201">
        <f t="shared" si="5"/>
        <v>0</v>
      </c>
      <c r="BG133" s="201">
        <f t="shared" si="6"/>
        <v>0</v>
      </c>
      <c r="BH133" s="201">
        <f t="shared" si="7"/>
        <v>0</v>
      </c>
      <c r="BI133" s="201">
        <f t="shared" si="8"/>
        <v>0</v>
      </c>
      <c r="BJ133" s="15" t="s">
        <v>82</v>
      </c>
      <c r="BK133" s="201">
        <f t="shared" si="9"/>
        <v>0</v>
      </c>
      <c r="BL133" s="15" t="s">
        <v>151</v>
      </c>
      <c r="BM133" s="200" t="s">
        <v>490</v>
      </c>
    </row>
    <row r="134" spans="2:65" s="1" customFormat="1" ht="16.5" customHeight="1">
      <c r="B134" s="32"/>
      <c r="C134" s="214" t="s">
        <v>205</v>
      </c>
      <c r="D134" s="214" t="s">
        <v>155</v>
      </c>
      <c r="E134" s="215" t="s">
        <v>491</v>
      </c>
      <c r="F134" s="216" t="s">
        <v>492</v>
      </c>
      <c r="G134" s="217" t="s">
        <v>459</v>
      </c>
      <c r="H134" s="218">
        <v>1</v>
      </c>
      <c r="I134" s="219"/>
      <c r="J134" s="220">
        <f t="shared" si="0"/>
        <v>0</v>
      </c>
      <c r="K134" s="216" t="s">
        <v>1</v>
      </c>
      <c r="L134" s="221"/>
      <c r="M134" s="222" t="s">
        <v>1</v>
      </c>
      <c r="N134" s="223" t="s">
        <v>39</v>
      </c>
      <c r="O134" s="64"/>
      <c r="P134" s="198">
        <f t="shared" si="1"/>
        <v>0</v>
      </c>
      <c r="Q134" s="198">
        <v>0</v>
      </c>
      <c r="R134" s="198">
        <f t="shared" si="2"/>
        <v>0</v>
      </c>
      <c r="S134" s="198">
        <v>0</v>
      </c>
      <c r="T134" s="199">
        <f t="shared" si="3"/>
        <v>0</v>
      </c>
      <c r="AR134" s="200" t="s">
        <v>158</v>
      </c>
      <c r="AT134" s="200" t="s">
        <v>155</v>
      </c>
      <c r="AU134" s="200" t="s">
        <v>82</v>
      </c>
      <c r="AY134" s="15" t="s">
        <v>143</v>
      </c>
      <c r="BE134" s="201">
        <f t="shared" si="4"/>
        <v>0</v>
      </c>
      <c r="BF134" s="201">
        <f t="shared" si="5"/>
        <v>0</v>
      </c>
      <c r="BG134" s="201">
        <f t="shared" si="6"/>
        <v>0</v>
      </c>
      <c r="BH134" s="201">
        <f t="shared" si="7"/>
        <v>0</v>
      </c>
      <c r="BI134" s="201">
        <f t="shared" si="8"/>
        <v>0</v>
      </c>
      <c r="BJ134" s="15" t="s">
        <v>82</v>
      </c>
      <c r="BK134" s="201">
        <f t="shared" si="9"/>
        <v>0</v>
      </c>
      <c r="BL134" s="15" t="s">
        <v>151</v>
      </c>
      <c r="BM134" s="200" t="s">
        <v>493</v>
      </c>
    </row>
    <row r="135" spans="2:65" s="11" customFormat="1" ht="25.9" customHeight="1">
      <c r="B135" s="173"/>
      <c r="C135" s="174"/>
      <c r="D135" s="175" t="s">
        <v>73</v>
      </c>
      <c r="E135" s="176" t="s">
        <v>494</v>
      </c>
      <c r="F135" s="176" t="s">
        <v>495</v>
      </c>
      <c r="G135" s="174"/>
      <c r="H135" s="174"/>
      <c r="I135" s="177"/>
      <c r="J135" s="178">
        <f>BK135</f>
        <v>0</v>
      </c>
      <c r="K135" s="174"/>
      <c r="L135" s="179"/>
      <c r="M135" s="180"/>
      <c r="N135" s="181"/>
      <c r="O135" s="181"/>
      <c r="P135" s="182">
        <f>SUM(P136:P141)</f>
        <v>0</v>
      </c>
      <c r="Q135" s="181"/>
      <c r="R135" s="182">
        <f>SUM(R136:R141)</f>
        <v>0</v>
      </c>
      <c r="S135" s="181"/>
      <c r="T135" s="183">
        <f>SUM(T136:T141)</f>
        <v>0</v>
      </c>
      <c r="AR135" s="184" t="s">
        <v>82</v>
      </c>
      <c r="AT135" s="185" t="s">
        <v>73</v>
      </c>
      <c r="AU135" s="185" t="s">
        <v>74</v>
      </c>
      <c r="AY135" s="184" t="s">
        <v>143</v>
      </c>
      <c r="BK135" s="186">
        <f>SUM(BK136:BK141)</f>
        <v>0</v>
      </c>
    </row>
    <row r="136" spans="2:65" s="1" customFormat="1" ht="24" customHeight="1">
      <c r="B136" s="32"/>
      <c r="C136" s="214" t="s">
        <v>209</v>
      </c>
      <c r="D136" s="214" t="s">
        <v>155</v>
      </c>
      <c r="E136" s="215" t="s">
        <v>496</v>
      </c>
      <c r="F136" s="216" t="s">
        <v>497</v>
      </c>
      <c r="G136" s="217" t="s">
        <v>286</v>
      </c>
      <c r="H136" s="218">
        <v>2</v>
      </c>
      <c r="I136" s="219"/>
      <c r="J136" s="220">
        <f t="shared" ref="J136:J141" si="10">ROUND(I136*H136,2)</f>
        <v>0</v>
      </c>
      <c r="K136" s="216" t="s">
        <v>1</v>
      </c>
      <c r="L136" s="221"/>
      <c r="M136" s="222" t="s">
        <v>1</v>
      </c>
      <c r="N136" s="223" t="s">
        <v>39</v>
      </c>
      <c r="O136" s="64"/>
      <c r="P136" s="198">
        <f t="shared" ref="P136:P141" si="11">O136*H136</f>
        <v>0</v>
      </c>
      <c r="Q136" s="198">
        <v>0</v>
      </c>
      <c r="R136" s="198">
        <f t="shared" ref="R136:R141" si="12">Q136*H136</f>
        <v>0</v>
      </c>
      <c r="S136" s="198">
        <v>0</v>
      </c>
      <c r="T136" s="199">
        <f t="shared" ref="T136:T141" si="13">S136*H136</f>
        <v>0</v>
      </c>
      <c r="AR136" s="200" t="s">
        <v>158</v>
      </c>
      <c r="AT136" s="200" t="s">
        <v>155</v>
      </c>
      <c r="AU136" s="200" t="s">
        <v>82</v>
      </c>
      <c r="AY136" s="15" t="s">
        <v>143</v>
      </c>
      <c r="BE136" s="201">
        <f t="shared" ref="BE136:BE141" si="14">IF(N136="základní",J136,0)</f>
        <v>0</v>
      </c>
      <c r="BF136" s="201">
        <f t="shared" ref="BF136:BF141" si="15">IF(N136="snížená",J136,0)</f>
        <v>0</v>
      </c>
      <c r="BG136" s="201">
        <f t="shared" ref="BG136:BG141" si="16">IF(N136="zákl. přenesená",J136,0)</f>
        <v>0</v>
      </c>
      <c r="BH136" s="201">
        <f t="shared" ref="BH136:BH141" si="17">IF(N136="sníž. přenesená",J136,0)</f>
        <v>0</v>
      </c>
      <c r="BI136" s="201">
        <f t="shared" ref="BI136:BI141" si="18">IF(N136="nulová",J136,0)</f>
        <v>0</v>
      </c>
      <c r="BJ136" s="15" t="s">
        <v>82</v>
      </c>
      <c r="BK136" s="201">
        <f t="shared" ref="BK136:BK141" si="19">ROUND(I136*H136,2)</f>
        <v>0</v>
      </c>
      <c r="BL136" s="15" t="s">
        <v>151</v>
      </c>
      <c r="BM136" s="200" t="s">
        <v>498</v>
      </c>
    </row>
    <row r="137" spans="2:65" s="1" customFormat="1" ht="16.5" customHeight="1">
      <c r="B137" s="32"/>
      <c r="C137" s="214" t="s">
        <v>214</v>
      </c>
      <c r="D137" s="214" t="s">
        <v>155</v>
      </c>
      <c r="E137" s="215" t="s">
        <v>499</v>
      </c>
      <c r="F137" s="216" t="s">
        <v>500</v>
      </c>
      <c r="G137" s="217" t="s">
        <v>286</v>
      </c>
      <c r="H137" s="218">
        <v>1</v>
      </c>
      <c r="I137" s="219"/>
      <c r="J137" s="220">
        <f t="shared" si="10"/>
        <v>0</v>
      </c>
      <c r="K137" s="216" t="s">
        <v>1</v>
      </c>
      <c r="L137" s="221"/>
      <c r="M137" s="222" t="s">
        <v>1</v>
      </c>
      <c r="N137" s="223" t="s">
        <v>39</v>
      </c>
      <c r="O137" s="64"/>
      <c r="P137" s="198">
        <f t="shared" si="11"/>
        <v>0</v>
      </c>
      <c r="Q137" s="198">
        <v>0</v>
      </c>
      <c r="R137" s="198">
        <f t="shared" si="12"/>
        <v>0</v>
      </c>
      <c r="S137" s="198">
        <v>0</v>
      </c>
      <c r="T137" s="199">
        <f t="shared" si="13"/>
        <v>0</v>
      </c>
      <c r="AR137" s="200" t="s">
        <v>158</v>
      </c>
      <c r="AT137" s="200" t="s">
        <v>155</v>
      </c>
      <c r="AU137" s="200" t="s">
        <v>82</v>
      </c>
      <c r="AY137" s="15" t="s">
        <v>143</v>
      </c>
      <c r="BE137" s="201">
        <f t="shared" si="14"/>
        <v>0</v>
      </c>
      <c r="BF137" s="201">
        <f t="shared" si="15"/>
        <v>0</v>
      </c>
      <c r="BG137" s="201">
        <f t="shared" si="16"/>
        <v>0</v>
      </c>
      <c r="BH137" s="201">
        <f t="shared" si="17"/>
        <v>0</v>
      </c>
      <c r="BI137" s="201">
        <f t="shared" si="18"/>
        <v>0</v>
      </c>
      <c r="BJ137" s="15" t="s">
        <v>82</v>
      </c>
      <c r="BK137" s="201">
        <f t="shared" si="19"/>
        <v>0</v>
      </c>
      <c r="BL137" s="15" t="s">
        <v>151</v>
      </c>
      <c r="BM137" s="200" t="s">
        <v>501</v>
      </c>
    </row>
    <row r="138" spans="2:65" s="1" customFormat="1" ht="16.5" customHeight="1">
      <c r="B138" s="32"/>
      <c r="C138" s="214" t="s">
        <v>8</v>
      </c>
      <c r="D138" s="214" t="s">
        <v>155</v>
      </c>
      <c r="E138" s="215" t="s">
        <v>502</v>
      </c>
      <c r="F138" s="216" t="s">
        <v>503</v>
      </c>
      <c r="G138" s="217" t="s">
        <v>286</v>
      </c>
      <c r="H138" s="218">
        <v>1</v>
      </c>
      <c r="I138" s="219"/>
      <c r="J138" s="220">
        <f t="shared" si="10"/>
        <v>0</v>
      </c>
      <c r="K138" s="216" t="s">
        <v>1</v>
      </c>
      <c r="L138" s="221"/>
      <c r="M138" s="222" t="s">
        <v>1</v>
      </c>
      <c r="N138" s="223" t="s">
        <v>39</v>
      </c>
      <c r="O138" s="64"/>
      <c r="P138" s="198">
        <f t="shared" si="11"/>
        <v>0</v>
      </c>
      <c r="Q138" s="198">
        <v>0</v>
      </c>
      <c r="R138" s="198">
        <f t="shared" si="12"/>
        <v>0</v>
      </c>
      <c r="S138" s="198">
        <v>0</v>
      </c>
      <c r="T138" s="199">
        <f t="shared" si="13"/>
        <v>0</v>
      </c>
      <c r="AR138" s="200" t="s">
        <v>158</v>
      </c>
      <c r="AT138" s="200" t="s">
        <v>155</v>
      </c>
      <c r="AU138" s="200" t="s">
        <v>82</v>
      </c>
      <c r="AY138" s="15" t="s">
        <v>143</v>
      </c>
      <c r="BE138" s="201">
        <f t="shared" si="14"/>
        <v>0</v>
      </c>
      <c r="BF138" s="201">
        <f t="shared" si="15"/>
        <v>0</v>
      </c>
      <c r="BG138" s="201">
        <f t="shared" si="16"/>
        <v>0</v>
      </c>
      <c r="BH138" s="201">
        <f t="shared" si="17"/>
        <v>0</v>
      </c>
      <c r="BI138" s="201">
        <f t="shared" si="18"/>
        <v>0</v>
      </c>
      <c r="BJ138" s="15" t="s">
        <v>82</v>
      </c>
      <c r="BK138" s="201">
        <f t="shared" si="19"/>
        <v>0</v>
      </c>
      <c r="BL138" s="15" t="s">
        <v>151</v>
      </c>
      <c r="BM138" s="200" t="s">
        <v>504</v>
      </c>
    </row>
    <row r="139" spans="2:65" s="1" customFormat="1" ht="16.5" customHeight="1">
      <c r="B139" s="32"/>
      <c r="C139" s="214" t="s">
        <v>228</v>
      </c>
      <c r="D139" s="214" t="s">
        <v>155</v>
      </c>
      <c r="E139" s="215" t="s">
        <v>505</v>
      </c>
      <c r="F139" s="216" t="s">
        <v>506</v>
      </c>
      <c r="G139" s="217" t="s">
        <v>286</v>
      </c>
      <c r="H139" s="218">
        <v>6</v>
      </c>
      <c r="I139" s="219"/>
      <c r="J139" s="220">
        <f t="shared" si="10"/>
        <v>0</v>
      </c>
      <c r="K139" s="216" t="s">
        <v>1</v>
      </c>
      <c r="L139" s="221"/>
      <c r="M139" s="222" t="s">
        <v>1</v>
      </c>
      <c r="N139" s="223" t="s">
        <v>39</v>
      </c>
      <c r="O139" s="64"/>
      <c r="P139" s="198">
        <f t="shared" si="11"/>
        <v>0</v>
      </c>
      <c r="Q139" s="198">
        <v>0</v>
      </c>
      <c r="R139" s="198">
        <f t="shared" si="12"/>
        <v>0</v>
      </c>
      <c r="S139" s="198">
        <v>0</v>
      </c>
      <c r="T139" s="199">
        <f t="shared" si="13"/>
        <v>0</v>
      </c>
      <c r="AR139" s="200" t="s">
        <v>158</v>
      </c>
      <c r="AT139" s="200" t="s">
        <v>155</v>
      </c>
      <c r="AU139" s="200" t="s">
        <v>82</v>
      </c>
      <c r="AY139" s="15" t="s">
        <v>143</v>
      </c>
      <c r="BE139" s="201">
        <f t="shared" si="14"/>
        <v>0</v>
      </c>
      <c r="BF139" s="201">
        <f t="shared" si="15"/>
        <v>0</v>
      </c>
      <c r="BG139" s="201">
        <f t="shared" si="16"/>
        <v>0</v>
      </c>
      <c r="BH139" s="201">
        <f t="shared" si="17"/>
        <v>0</v>
      </c>
      <c r="BI139" s="201">
        <f t="shared" si="18"/>
        <v>0</v>
      </c>
      <c r="BJ139" s="15" t="s">
        <v>82</v>
      </c>
      <c r="BK139" s="201">
        <f t="shared" si="19"/>
        <v>0</v>
      </c>
      <c r="BL139" s="15" t="s">
        <v>151</v>
      </c>
      <c r="BM139" s="200" t="s">
        <v>507</v>
      </c>
    </row>
    <row r="140" spans="2:65" s="1" customFormat="1" ht="24" customHeight="1">
      <c r="B140" s="32"/>
      <c r="C140" s="214" t="s">
        <v>233</v>
      </c>
      <c r="D140" s="214" t="s">
        <v>155</v>
      </c>
      <c r="E140" s="215" t="s">
        <v>508</v>
      </c>
      <c r="F140" s="216" t="s">
        <v>509</v>
      </c>
      <c r="G140" s="217" t="s">
        <v>286</v>
      </c>
      <c r="H140" s="218">
        <v>3</v>
      </c>
      <c r="I140" s="219"/>
      <c r="J140" s="220">
        <f t="shared" si="10"/>
        <v>0</v>
      </c>
      <c r="K140" s="216" t="s">
        <v>1</v>
      </c>
      <c r="L140" s="221"/>
      <c r="M140" s="222" t="s">
        <v>1</v>
      </c>
      <c r="N140" s="223" t="s">
        <v>39</v>
      </c>
      <c r="O140" s="64"/>
      <c r="P140" s="198">
        <f t="shared" si="11"/>
        <v>0</v>
      </c>
      <c r="Q140" s="198">
        <v>0</v>
      </c>
      <c r="R140" s="198">
        <f t="shared" si="12"/>
        <v>0</v>
      </c>
      <c r="S140" s="198">
        <v>0</v>
      </c>
      <c r="T140" s="199">
        <f t="shared" si="13"/>
        <v>0</v>
      </c>
      <c r="AR140" s="200" t="s">
        <v>158</v>
      </c>
      <c r="AT140" s="200" t="s">
        <v>155</v>
      </c>
      <c r="AU140" s="200" t="s">
        <v>82</v>
      </c>
      <c r="AY140" s="15" t="s">
        <v>143</v>
      </c>
      <c r="BE140" s="201">
        <f t="shared" si="14"/>
        <v>0</v>
      </c>
      <c r="BF140" s="201">
        <f t="shared" si="15"/>
        <v>0</v>
      </c>
      <c r="BG140" s="201">
        <f t="shared" si="16"/>
        <v>0</v>
      </c>
      <c r="BH140" s="201">
        <f t="shared" si="17"/>
        <v>0</v>
      </c>
      <c r="BI140" s="201">
        <f t="shared" si="18"/>
        <v>0</v>
      </c>
      <c r="BJ140" s="15" t="s">
        <v>82</v>
      </c>
      <c r="BK140" s="201">
        <f t="shared" si="19"/>
        <v>0</v>
      </c>
      <c r="BL140" s="15" t="s">
        <v>151</v>
      </c>
      <c r="BM140" s="200" t="s">
        <v>510</v>
      </c>
    </row>
    <row r="141" spans="2:65" s="1" customFormat="1" ht="24" customHeight="1">
      <c r="B141" s="32"/>
      <c r="C141" s="214" t="s">
        <v>237</v>
      </c>
      <c r="D141" s="214" t="s">
        <v>155</v>
      </c>
      <c r="E141" s="215" t="s">
        <v>511</v>
      </c>
      <c r="F141" s="216" t="s">
        <v>512</v>
      </c>
      <c r="G141" s="217" t="s">
        <v>286</v>
      </c>
      <c r="H141" s="218">
        <v>4</v>
      </c>
      <c r="I141" s="219"/>
      <c r="J141" s="220">
        <f t="shared" si="10"/>
        <v>0</v>
      </c>
      <c r="K141" s="216" t="s">
        <v>1</v>
      </c>
      <c r="L141" s="221"/>
      <c r="M141" s="222" t="s">
        <v>1</v>
      </c>
      <c r="N141" s="223" t="s">
        <v>39</v>
      </c>
      <c r="O141" s="64"/>
      <c r="P141" s="198">
        <f t="shared" si="11"/>
        <v>0</v>
      </c>
      <c r="Q141" s="198">
        <v>0</v>
      </c>
      <c r="R141" s="198">
        <f t="shared" si="12"/>
        <v>0</v>
      </c>
      <c r="S141" s="198">
        <v>0</v>
      </c>
      <c r="T141" s="199">
        <f t="shared" si="13"/>
        <v>0</v>
      </c>
      <c r="AR141" s="200" t="s">
        <v>158</v>
      </c>
      <c r="AT141" s="200" t="s">
        <v>155</v>
      </c>
      <c r="AU141" s="200" t="s">
        <v>82</v>
      </c>
      <c r="AY141" s="15" t="s">
        <v>143</v>
      </c>
      <c r="BE141" s="201">
        <f t="shared" si="14"/>
        <v>0</v>
      </c>
      <c r="BF141" s="201">
        <f t="shared" si="15"/>
        <v>0</v>
      </c>
      <c r="BG141" s="201">
        <f t="shared" si="16"/>
        <v>0</v>
      </c>
      <c r="BH141" s="201">
        <f t="shared" si="17"/>
        <v>0</v>
      </c>
      <c r="BI141" s="201">
        <f t="shared" si="18"/>
        <v>0</v>
      </c>
      <c r="BJ141" s="15" t="s">
        <v>82</v>
      </c>
      <c r="BK141" s="201">
        <f t="shared" si="19"/>
        <v>0</v>
      </c>
      <c r="BL141" s="15" t="s">
        <v>151</v>
      </c>
      <c r="BM141" s="200" t="s">
        <v>513</v>
      </c>
    </row>
    <row r="142" spans="2:65" s="11" customFormat="1" ht="25.9" customHeight="1">
      <c r="B142" s="173"/>
      <c r="C142" s="174"/>
      <c r="D142" s="175" t="s">
        <v>73</v>
      </c>
      <c r="E142" s="176" t="s">
        <v>514</v>
      </c>
      <c r="F142" s="176" t="s">
        <v>515</v>
      </c>
      <c r="G142" s="174"/>
      <c r="H142" s="174"/>
      <c r="I142" s="177"/>
      <c r="J142" s="178">
        <f>BK142</f>
        <v>0</v>
      </c>
      <c r="K142" s="174"/>
      <c r="L142" s="179"/>
      <c r="M142" s="180"/>
      <c r="N142" s="181"/>
      <c r="O142" s="181"/>
      <c r="P142" s="182">
        <f>SUM(P143:P148)</f>
        <v>0</v>
      </c>
      <c r="Q142" s="181"/>
      <c r="R142" s="182">
        <f>SUM(R143:R148)</f>
        <v>0</v>
      </c>
      <c r="S142" s="181"/>
      <c r="T142" s="183">
        <f>SUM(T143:T148)</f>
        <v>0</v>
      </c>
      <c r="AR142" s="184" t="s">
        <v>82</v>
      </c>
      <c r="AT142" s="185" t="s">
        <v>73</v>
      </c>
      <c r="AU142" s="185" t="s">
        <v>74</v>
      </c>
      <c r="AY142" s="184" t="s">
        <v>143</v>
      </c>
      <c r="BK142" s="186">
        <f>SUM(BK143:BK148)</f>
        <v>0</v>
      </c>
    </row>
    <row r="143" spans="2:65" s="1" customFormat="1" ht="16.5" customHeight="1">
      <c r="B143" s="32"/>
      <c r="C143" s="214" t="s">
        <v>244</v>
      </c>
      <c r="D143" s="214" t="s">
        <v>155</v>
      </c>
      <c r="E143" s="215" t="s">
        <v>516</v>
      </c>
      <c r="F143" s="216" t="s">
        <v>517</v>
      </c>
      <c r="G143" s="217" t="s">
        <v>162</v>
      </c>
      <c r="H143" s="218">
        <v>150</v>
      </c>
      <c r="I143" s="219"/>
      <c r="J143" s="220">
        <f t="shared" ref="J143:J148" si="20">ROUND(I143*H143,2)</f>
        <v>0</v>
      </c>
      <c r="K143" s="216" t="s">
        <v>1</v>
      </c>
      <c r="L143" s="221"/>
      <c r="M143" s="222" t="s">
        <v>1</v>
      </c>
      <c r="N143" s="223" t="s">
        <v>39</v>
      </c>
      <c r="O143" s="64"/>
      <c r="P143" s="198">
        <f t="shared" ref="P143:P148" si="21">O143*H143</f>
        <v>0</v>
      </c>
      <c r="Q143" s="198">
        <v>0</v>
      </c>
      <c r="R143" s="198">
        <f t="shared" ref="R143:R148" si="22">Q143*H143</f>
        <v>0</v>
      </c>
      <c r="S143" s="198">
        <v>0</v>
      </c>
      <c r="T143" s="199">
        <f t="shared" ref="T143:T148" si="23">S143*H143</f>
        <v>0</v>
      </c>
      <c r="AR143" s="200" t="s">
        <v>158</v>
      </c>
      <c r="AT143" s="200" t="s">
        <v>155</v>
      </c>
      <c r="AU143" s="200" t="s">
        <v>82</v>
      </c>
      <c r="AY143" s="15" t="s">
        <v>143</v>
      </c>
      <c r="BE143" s="201">
        <f t="shared" ref="BE143:BE148" si="24">IF(N143="základní",J143,0)</f>
        <v>0</v>
      </c>
      <c r="BF143" s="201">
        <f t="shared" ref="BF143:BF148" si="25">IF(N143="snížená",J143,0)</f>
        <v>0</v>
      </c>
      <c r="BG143" s="201">
        <f t="shared" ref="BG143:BG148" si="26">IF(N143="zákl. přenesená",J143,0)</f>
        <v>0</v>
      </c>
      <c r="BH143" s="201">
        <f t="shared" ref="BH143:BH148" si="27">IF(N143="sníž. přenesená",J143,0)</f>
        <v>0</v>
      </c>
      <c r="BI143" s="201">
        <f t="shared" ref="BI143:BI148" si="28">IF(N143="nulová",J143,0)</f>
        <v>0</v>
      </c>
      <c r="BJ143" s="15" t="s">
        <v>82</v>
      </c>
      <c r="BK143" s="201">
        <f t="shared" ref="BK143:BK148" si="29">ROUND(I143*H143,2)</f>
        <v>0</v>
      </c>
      <c r="BL143" s="15" t="s">
        <v>151</v>
      </c>
      <c r="BM143" s="200" t="s">
        <v>518</v>
      </c>
    </row>
    <row r="144" spans="2:65" s="1" customFormat="1" ht="16.5" customHeight="1">
      <c r="B144" s="32"/>
      <c r="C144" s="214" t="s">
        <v>248</v>
      </c>
      <c r="D144" s="214" t="s">
        <v>155</v>
      </c>
      <c r="E144" s="215" t="s">
        <v>519</v>
      </c>
      <c r="F144" s="216" t="s">
        <v>520</v>
      </c>
      <c r="G144" s="217" t="s">
        <v>162</v>
      </c>
      <c r="H144" s="218">
        <v>30</v>
      </c>
      <c r="I144" s="219"/>
      <c r="J144" s="220">
        <f t="shared" si="20"/>
        <v>0</v>
      </c>
      <c r="K144" s="216" t="s">
        <v>1</v>
      </c>
      <c r="L144" s="221"/>
      <c r="M144" s="222" t="s">
        <v>1</v>
      </c>
      <c r="N144" s="223" t="s">
        <v>39</v>
      </c>
      <c r="O144" s="64"/>
      <c r="P144" s="198">
        <f t="shared" si="21"/>
        <v>0</v>
      </c>
      <c r="Q144" s="198">
        <v>0</v>
      </c>
      <c r="R144" s="198">
        <f t="shared" si="22"/>
        <v>0</v>
      </c>
      <c r="S144" s="198">
        <v>0</v>
      </c>
      <c r="T144" s="199">
        <f t="shared" si="23"/>
        <v>0</v>
      </c>
      <c r="AR144" s="200" t="s">
        <v>158</v>
      </c>
      <c r="AT144" s="200" t="s">
        <v>155</v>
      </c>
      <c r="AU144" s="200" t="s">
        <v>82</v>
      </c>
      <c r="AY144" s="15" t="s">
        <v>143</v>
      </c>
      <c r="BE144" s="201">
        <f t="shared" si="24"/>
        <v>0</v>
      </c>
      <c r="BF144" s="201">
        <f t="shared" si="25"/>
        <v>0</v>
      </c>
      <c r="BG144" s="201">
        <f t="shared" si="26"/>
        <v>0</v>
      </c>
      <c r="BH144" s="201">
        <f t="shared" si="27"/>
        <v>0</v>
      </c>
      <c r="BI144" s="201">
        <f t="shared" si="28"/>
        <v>0</v>
      </c>
      <c r="BJ144" s="15" t="s">
        <v>82</v>
      </c>
      <c r="BK144" s="201">
        <f t="shared" si="29"/>
        <v>0</v>
      </c>
      <c r="BL144" s="15" t="s">
        <v>151</v>
      </c>
      <c r="BM144" s="200" t="s">
        <v>521</v>
      </c>
    </row>
    <row r="145" spans="2:65" s="1" customFormat="1" ht="16.5" customHeight="1">
      <c r="B145" s="32"/>
      <c r="C145" s="214" t="s">
        <v>7</v>
      </c>
      <c r="D145" s="214" t="s">
        <v>155</v>
      </c>
      <c r="E145" s="215" t="s">
        <v>522</v>
      </c>
      <c r="F145" s="216" t="s">
        <v>523</v>
      </c>
      <c r="G145" s="217" t="s">
        <v>162</v>
      </c>
      <c r="H145" s="218">
        <v>200</v>
      </c>
      <c r="I145" s="219"/>
      <c r="J145" s="220">
        <f t="shared" si="20"/>
        <v>0</v>
      </c>
      <c r="K145" s="216" t="s">
        <v>1</v>
      </c>
      <c r="L145" s="221"/>
      <c r="M145" s="222" t="s">
        <v>1</v>
      </c>
      <c r="N145" s="223" t="s">
        <v>39</v>
      </c>
      <c r="O145" s="64"/>
      <c r="P145" s="198">
        <f t="shared" si="21"/>
        <v>0</v>
      </c>
      <c r="Q145" s="198">
        <v>0</v>
      </c>
      <c r="R145" s="198">
        <f t="shared" si="22"/>
        <v>0</v>
      </c>
      <c r="S145" s="198">
        <v>0</v>
      </c>
      <c r="T145" s="199">
        <f t="shared" si="23"/>
        <v>0</v>
      </c>
      <c r="AR145" s="200" t="s">
        <v>158</v>
      </c>
      <c r="AT145" s="200" t="s">
        <v>155</v>
      </c>
      <c r="AU145" s="200" t="s">
        <v>82</v>
      </c>
      <c r="AY145" s="15" t="s">
        <v>143</v>
      </c>
      <c r="BE145" s="201">
        <f t="shared" si="24"/>
        <v>0</v>
      </c>
      <c r="BF145" s="201">
        <f t="shared" si="25"/>
        <v>0</v>
      </c>
      <c r="BG145" s="201">
        <f t="shared" si="26"/>
        <v>0</v>
      </c>
      <c r="BH145" s="201">
        <f t="shared" si="27"/>
        <v>0</v>
      </c>
      <c r="BI145" s="201">
        <f t="shared" si="28"/>
        <v>0</v>
      </c>
      <c r="BJ145" s="15" t="s">
        <v>82</v>
      </c>
      <c r="BK145" s="201">
        <f t="shared" si="29"/>
        <v>0</v>
      </c>
      <c r="BL145" s="15" t="s">
        <v>151</v>
      </c>
      <c r="BM145" s="200" t="s">
        <v>524</v>
      </c>
    </row>
    <row r="146" spans="2:65" s="1" customFormat="1" ht="16.5" customHeight="1">
      <c r="B146" s="32"/>
      <c r="C146" s="214" t="s">
        <v>256</v>
      </c>
      <c r="D146" s="214" t="s">
        <v>155</v>
      </c>
      <c r="E146" s="215" t="s">
        <v>525</v>
      </c>
      <c r="F146" s="216" t="s">
        <v>526</v>
      </c>
      <c r="G146" s="217" t="s">
        <v>286</v>
      </c>
      <c r="H146" s="218">
        <v>8</v>
      </c>
      <c r="I146" s="219"/>
      <c r="J146" s="220">
        <f t="shared" si="20"/>
        <v>0</v>
      </c>
      <c r="K146" s="216" t="s">
        <v>1</v>
      </c>
      <c r="L146" s="221"/>
      <c r="M146" s="222" t="s">
        <v>1</v>
      </c>
      <c r="N146" s="223" t="s">
        <v>39</v>
      </c>
      <c r="O146" s="64"/>
      <c r="P146" s="198">
        <f t="shared" si="21"/>
        <v>0</v>
      </c>
      <c r="Q146" s="198">
        <v>0</v>
      </c>
      <c r="R146" s="198">
        <f t="shared" si="22"/>
        <v>0</v>
      </c>
      <c r="S146" s="198">
        <v>0</v>
      </c>
      <c r="T146" s="199">
        <f t="shared" si="23"/>
        <v>0</v>
      </c>
      <c r="AR146" s="200" t="s">
        <v>158</v>
      </c>
      <c r="AT146" s="200" t="s">
        <v>155</v>
      </c>
      <c r="AU146" s="200" t="s">
        <v>82</v>
      </c>
      <c r="AY146" s="15" t="s">
        <v>143</v>
      </c>
      <c r="BE146" s="201">
        <f t="shared" si="24"/>
        <v>0</v>
      </c>
      <c r="BF146" s="201">
        <f t="shared" si="25"/>
        <v>0</v>
      </c>
      <c r="BG146" s="201">
        <f t="shared" si="26"/>
        <v>0</v>
      </c>
      <c r="BH146" s="201">
        <f t="shared" si="27"/>
        <v>0</v>
      </c>
      <c r="BI146" s="201">
        <f t="shared" si="28"/>
        <v>0</v>
      </c>
      <c r="BJ146" s="15" t="s">
        <v>82</v>
      </c>
      <c r="BK146" s="201">
        <f t="shared" si="29"/>
        <v>0</v>
      </c>
      <c r="BL146" s="15" t="s">
        <v>151</v>
      </c>
      <c r="BM146" s="200" t="s">
        <v>527</v>
      </c>
    </row>
    <row r="147" spans="2:65" s="1" customFormat="1" ht="24" customHeight="1">
      <c r="B147" s="32"/>
      <c r="C147" s="214" t="s">
        <v>260</v>
      </c>
      <c r="D147" s="214" t="s">
        <v>155</v>
      </c>
      <c r="E147" s="215" t="s">
        <v>528</v>
      </c>
      <c r="F147" s="216" t="s">
        <v>529</v>
      </c>
      <c r="G147" s="217" t="s">
        <v>162</v>
      </c>
      <c r="H147" s="218">
        <v>80</v>
      </c>
      <c r="I147" s="219"/>
      <c r="J147" s="220">
        <f t="shared" si="20"/>
        <v>0</v>
      </c>
      <c r="K147" s="216" t="s">
        <v>1</v>
      </c>
      <c r="L147" s="221"/>
      <c r="M147" s="222" t="s">
        <v>1</v>
      </c>
      <c r="N147" s="223" t="s">
        <v>39</v>
      </c>
      <c r="O147" s="64"/>
      <c r="P147" s="198">
        <f t="shared" si="21"/>
        <v>0</v>
      </c>
      <c r="Q147" s="198">
        <v>0</v>
      </c>
      <c r="R147" s="198">
        <f t="shared" si="22"/>
        <v>0</v>
      </c>
      <c r="S147" s="198">
        <v>0</v>
      </c>
      <c r="T147" s="199">
        <f t="shared" si="23"/>
        <v>0</v>
      </c>
      <c r="AR147" s="200" t="s">
        <v>158</v>
      </c>
      <c r="AT147" s="200" t="s">
        <v>155</v>
      </c>
      <c r="AU147" s="200" t="s">
        <v>82</v>
      </c>
      <c r="AY147" s="15" t="s">
        <v>143</v>
      </c>
      <c r="BE147" s="201">
        <f t="shared" si="24"/>
        <v>0</v>
      </c>
      <c r="BF147" s="201">
        <f t="shared" si="25"/>
        <v>0</v>
      </c>
      <c r="BG147" s="201">
        <f t="shared" si="26"/>
        <v>0</v>
      </c>
      <c r="BH147" s="201">
        <f t="shared" si="27"/>
        <v>0</v>
      </c>
      <c r="BI147" s="201">
        <f t="shared" si="28"/>
        <v>0</v>
      </c>
      <c r="BJ147" s="15" t="s">
        <v>82</v>
      </c>
      <c r="BK147" s="201">
        <f t="shared" si="29"/>
        <v>0</v>
      </c>
      <c r="BL147" s="15" t="s">
        <v>151</v>
      </c>
      <c r="BM147" s="200" t="s">
        <v>530</v>
      </c>
    </row>
    <row r="148" spans="2:65" s="1" customFormat="1" ht="16.5" customHeight="1">
      <c r="B148" s="32"/>
      <c r="C148" s="214" t="s">
        <v>266</v>
      </c>
      <c r="D148" s="214" t="s">
        <v>155</v>
      </c>
      <c r="E148" s="215" t="s">
        <v>531</v>
      </c>
      <c r="F148" s="216" t="s">
        <v>532</v>
      </c>
      <c r="G148" s="217" t="s">
        <v>459</v>
      </c>
      <c r="H148" s="218">
        <v>1</v>
      </c>
      <c r="I148" s="219"/>
      <c r="J148" s="220">
        <f t="shared" si="20"/>
        <v>0</v>
      </c>
      <c r="K148" s="216" t="s">
        <v>1</v>
      </c>
      <c r="L148" s="221"/>
      <c r="M148" s="222" t="s">
        <v>1</v>
      </c>
      <c r="N148" s="223" t="s">
        <v>39</v>
      </c>
      <c r="O148" s="64"/>
      <c r="P148" s="198">
        <f t="shared" si="21"/>
        <v>0</v>
      </c>
      <c r="Q148" s="198">
        <v>0</v>
      </c>
      <c r="R148" s="198">
        <f t="shared" si="22"/>
        <v>0</v>
      </c>
      <c r="S148" s="198">
        <v>0</v>
      </c>
      <c r="T148" s="199">
        <f t="shared" si="23"/>
        <v>0</v>
      </c>
      <c r="AR148" s="200" t="s">
        <v>158</v>
      </c>
      <c r="AT148" s="200" t="s">
        <v>155</v>
      </c>
      <c r="AU148" s="200" t="s">
        <v>82</v>
      </c>
      <c r="AY148" s="15" t="s">
        <v>143</v>
      </c>
      <c r="BE148" s="201">
        <f t="shared" si="24"/>
        <v>0</v>
      </c>
      <c r="BF148" s="201">
        <f t="shared" si="25"/>
        <v>0</v>
      </c>
      <c r="BG148" s="201">
        <f t="shared" si="26"/>
        <v>0</v>
      </c>
      <c r="BH148" s="201">
        <f t="shared" si="27"/>
        <v>0</v>
      </c>
      <c r="BI148" s="201">
        <f t="shared" si="28"/>
        <v>0</v>
      </c>
      <c r="BJ148" s="15" t="s">
        <v>82</v>
      </c>
      <c r="BK148" s="201">
        <f t="shared" si="29"/>
        <v>0</v>
      </c>
      <c r="BL148" s="15" t="s">
        <v>151</v>
      </c>
      <c r="BM148" s="200" t="s">
        <v>533</v>
      </c>
    </row>
    <row r="149" spans="2:65" s="11" customFormat="1" ht="25.9" customHeight="1">
      <c r="B149" s="173"/>
      <c r="C149" s="174"/>
      <c r="D149" s="175" t="s">
        <v>73</v>
      </c>
      <c r="E149" s="176" t="s">
        <v>534</v>
      </c>
      <c r="F149" s="176" t="s">
        <v>535</v>
      </c>
      <c r="G149" s="174"/>
      <c r="H149" s="174"/>
      <c r="I149" s="177"/>
      <c r="J149" s="178">
        <f>BK149</f>
        <v>0</v>
      </c>
      <c r="K149" s="174"/>
      <c r="L149" s="179"/>
      <c r="M149" s="180"/>
      <c r="N149" s="181"/>
      <c r="O149" s="181"/>
      <c r="P149" s="182">
        <f>SUM(P150:P153)</f>
        <v>0</v>
      </c>
      <c r="Q149" s="181"/>
      <c r="R149" s="182">
        <f>SUM(R150:R153)</f>
        <v>0</v>
      </c>
      <c r="S149" s="181"/>
      <c r="T149" s="183">
        <f>SUM(T150:T153)</f>
        <v>0</v>
      </c>
      <c r="AR149" s="184" t="s">
        <v>82</v>
      </c>
      <c r="AT149" s="185" t="s">
        <v>73</v>
      </c>
      <c r="AU149" s="185" t="s">
        <v>74</v>
      </c>
      <c r="AY149" s="184" t="s">
        <v>143</v>
      </c>
      <c r="BK149" s="186">
        <f>SUM(BK150:BK153)</f>
        <v>0</v>
      </c>
    </row>
    <row r="150" spans="2:65" s="1" customFormat="1" ht="16.5" customHeight="1">
      <c r="B150" s="32"/>
      <c r="C150" s="189" t="s">
        <v>270</v>
      </c>
      <c r="D150" s="189" t="s">
        <v>146</v>
      </c>
      <c r="E150" s="190" t="s">
        <v>536</v>
      </c>
      <c r="F150" s="191" t="s">
        <v>537</v>
      </c>
      <c r="G150" s="192" t="s">
        <v>459</v>
      </c>
      <c r="H150" s="193">
        <v>1</v>
      </c>
      <c r="I150" s="194"/>
      <c r="J150" s="195">
        <f>ROUND(I150*H150,2)</f>
        <v>0</v>
      </c>
      <c r="K150" s="191" t="s">
        <v>1</v>
      </c>
      <c r="L150" s="36"/>
      <c r="M150" s="196" t="s">
        <v>1</v>
      </c>
      <c r="N150" s="197" t="s">
        <v>39</v>
      </c>
      <c r="O150" s="64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AR150" s="200" t="s">
        <v>151</v>
      </c>
      <c r="AT150" s="200" t="s">
        <v>146</v>
      </c>
      <c r="AU150" s="200" t="s">
        <v>82</v>
      </c>
      <c r="AY150" s="15" t="s">
        <v>143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15" t="s">
        <v>82</v>
      </c>
      <c r="BK150" s="201">
        <f>ROUND(I150*H150,2)</f>
        <v>0</v>
      </c>
      <c r="BL150" s="15" t="s">
        <v>151</v>
      </c>
      <c r="BM150" s="200" t="s">
        <v>538</v>
      </c>
    </row>
    <row r="151" spans="2:65" s="1" customFormat="1" ht="16.5" customHeight="1">
      <c r="B151" s="32"/>
      <c r="C151" s="189" t="s">
        <v>278</v>
      </c>
      <c r="D151" s="189" t="s">
        <v>146</v>
      </c>
      <c r="E151" s="190" t="s">
        <v>539</v>
      </c>
      <c r="F151" s="191" t="s">
        <v>540</v>
      </c>
      <c r="G151" s="192" t="s">
        <v>459</v>
      </c>
      <c r="H151" s="193">
        <v>1</v>
      </c>
      <c r="I151" s="194"/>
      <c r="J151" s="195">
        <f>ROUND(I151*H151,2)</f>
        <v>0</v>
      </c>
      <c r="K151" s="191" t="s">
        <v>1</v>
      </c>
      <c r="L151" s="36"/>
      <c r="M151" s="196" t="s">
        <v>1</v>
      </c>
      <c r="N151" s="197" t="s">
        <v>39</v>
      </c>
      <c r="O151" s="64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AR151" s="200" t="s">
        <v>151</v>
      </c>
      <c r="AT151" s="200" t="s">
        <v>146</v>
      </c>
      <c r="AU151" s="200" t="s">
        <v>82</v>
      </c>
      <c r="AY151" s="15" t="s">
        <v>143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15" t="s">
        <v>82</v>
      </c>
      <c r="BK151" s="201">
        <f>ROUND(I151*H151,2)</f>
        <v>0</v>
      </c>
      <c r="BL151" s="15" t="s">
        <v>151</v>
      </c>
      <c r="BM151" s="200" t="s">
        <v>541</v>
      </c>
    </row>
    <row r="152" spans="2:65" s="1" customFormat="1" ht="16.5" customHeight="1">
      <c r="B152" s="32"/>
      <c r="C152" s="189" t="s">
        <v>283</v>
      </c>
      <c r="D152" s="189" t="s">
        <v>146</v>
      </c>
      <c r="E152" s="190" t="s">
        <v>542</v>
      </c>
      <c r="F152" s="191" t="s">
        <v>543</v>
      </c>
      <c r="G152" s="192" t="s">
        <v>459</v>
      </c>
      <c r="H152" s="193">
        <v>1</v>
      </c>
      <c r="I152" s="194"/>
      <c r="J152" s="195">
        <f>ROUND(I152*H152,2)</f>
        <v>0</v>
      </c>
      <c r="K152" s="191" t="s">
        <v>1</v>
      </c>
      <c r="L152" s="36"/>
      <c r="M152" s="196" t="s">
        <v>1</v>
      </c>
      <c r="N152" s="197" t="s">
        <v>39</v>
      </c>
      <c r="O152" s="64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AR152" s="200" t="s">
        <v>151</v>
      </c>
      <c r="AT152" s="200" t="s">
        <v>146</v>
      </c>
      <c r="AU152" s="200" t="s">
        <v>82</v>
      </c>
      <c r="AY152" s="15" t="s">
        <v>143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5" t="s">
        <v>82</v>
      </c>
      <c r="BK152" s="201">
        <f>ROUND(I152*H152,2)</f>
        <v>0</v>
      </c>
      <c r="BL152" s="15" t="s">
        <v>151</v>
      </c>
      <c r="BM152" s="200" t="s">
        <v>544</v>
      </c>
    </row>
    <row r="153" spans="2:65" s="1" customFormat="1" ht="16.5" customHeight="1">
      <c r="B153" s="32"/>
      <c r="C153" s="189" t="s">
        <v>292</v>
      </c>
      <c r="D153" s="189" t="s">
        <v>146</v>
      </c>
      <c r="E153" s="190" t="s">
        <v>545</v>
      </c>
      <c r="F153" s="191" t="s">
        <v>546</v>
      </c>
      <c r="G153" s="192" t="s">
        <v>459</v>
      </c>
      <c r="H153" s="193">
        <v>1</v>
      </c>
      <c r="I153" s="194"/>
      <c r="J153" s="195">
        <f>ROUND(I153*H153,2)</f>
        <v>0</v>
      </c>
      <c r="K153" s="191" t="s">
        <v>1</v>
      </c>
      <c r="L153" s="36"/>
      <c r="M153" s="196" t="s">
        <v>1</v>
      </c>
      <c r="N153" s="197" t="s">
        <v>39</v>
      </c>
      <c r="O153" s="64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AR153" s="200" t="s">
        <v>151</v>
      </c>
      <c r="AT153" s="200" t="s">
        <v>146</v>
      </c>
      <c r="AU153" s="200" t="s">
        <v>82</v>
      </c>
      <c r="AY153" s="15" t="s">
        <v>143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5" t="s">
        <v>82</v>
      </c>
      <c r="BK153" s="201">
        <f>ROUND(I153*H153,2)</f>
        <v>0</v>
      </c>
      <c r="BL153" s="15" t="s">
        <v>151</v>
      </c>
      <c r="BM153" s="200" t="s">
        <v>547</v>
      </c>
    </row>
    <row r="154" spans="2:65" s="11" customFormat="1" ht="25.9" customHeight="1">
      <c r="B154" s="173"/>
      <c r="C154" s="174"/>
      <c r="D154" s="175" t="s">
        <v>73</v>
      </c>
      <c r="E154" s="176" t="s">
        <v>548</v>
      </c>
      <c r="F154" s="176" t="s">
        <v>549</v>
      </c>
      <c r="G154" s="174"/>
      <c r="H154" s="174"/>
      <c r="I154" s="177"/>
      <c r="J154" s="178">
        <f>BK154</f>
        <v>0</v>
      </c>
      <c r="K154" s="174"/>
      <c r="L154" s="179"/>
      <c r="M154" s="180"/>
      <c r="N154" s="181"/>
      <c r="O154" s="181"/>
      <c r="P154" s="182">
        <f>SUM(P155:P158)</f>
        <v>0</v>
      </c>
      <c r="Q154" s="181"/>
      <c r="R154" s="182">
        <f>SUM(R155:R158)</f>
        <v>0</v>
      </c>
      <c r="S154" s="181"/>
      <c r="T154" s="183">
        <f>SUM(T155:T158)</f>
        <v>0</v>
      </c>
      <c r="AR154" s="184" t="s">
        <v>82</v>
      </c>
      <c r="AT154" s="185" t="s">
        <v>73</v>
      </c>
      <c r="AU154" s="185" t="s">
        <v>74</v>
      </c>
      <c r="AY154" s="184" t="s">
        <v>143</v>
      </c>
      <c r="BK154" s="186">
        <f>SUM(BK155:BK158)</f>
        <v>0</v>
      </c>
    </row>
    <row r="155" spans="2:65" s="1" customFormat="1" ht="16.5" customHeight="1">
      <c r="B155" s="32"/>
      <c r="C155" s="189" t="s">
        <v>296</v>
      </c>
      <c r="D155" s="189" t="s">
        <v>146</v>
      </c>
      <c r="E155" s="190" t="s">
        <v>550</v>
      </c>
      <c r="F155" s="191" t="s">
        <v>551</v>
      </c>
      <c r="G155" s="192" t="s">
        <v>459</v>
      </c>
      <c r="H155" s="193">
        <v>1</v>
      </c>
      <c r="I155" s="194"/>
      <c r="J155" s="195">
        <f>ROUND(I155*H155,2)</f>
        <v>0</v>
      </c>
      <c r="K155" s="191" t="s">
        <v>1</v>
      </c>
      <c r="L155" s="36"/>
      <c r="M155" s="196" t="s">
        <v>1</v>
      </c>
      <c r="N155" s="197" t="s">
        <v>39</v>
      </c>
      <c r="O155" s="64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AR155" s="200" t="s">
        <v>151</v>
      </c>
      <c r="AT155" s="200" t="s">
        <v>146</v>
      </c>
      <c r="AU155" s="200" t="s">
        <v>82</v>
      </c>
      <c r="AY155" s="15" t="s">
        <v>143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15" t="s">
        <v>82</v>
      </c>
      <c r="BK155" s="201">
        <f>ROUND(I155*H155,2)</f>
        <v>0</v>
      </c>
      <c r="BL155" s="15" t="s">
        <v>151</v>
      </c>
      <c r="BM155" s="200" t="s">
        <v>552</v>
      </c>
    </row>
    <row r="156" spans="2:65" s="1" customFormat="1" ht="16.5" customHeight="1">
      <c r="B156" s="32"/>
      <c r="C156" s="189" t="s">
        <v>301</v>
      </c>
      <c r="D156" s="189" t="s">
        <v>146</v>
      </c>
      <c r="E156" s="190" t="s">
        <v>553</v>
      </c>
      <c r="F156" s="191" t="s">
        <v>554</v>
      </c>
      <c r="G156" s="192" t="s">
        <v>459</v>
      </c>
      <c r="H156" s="193">
        <v>1</v>
      </c>
      <c r="I156" s="194"/>
      <c r="J156" s="195">
        <f>ROUND(I156*H156,2)</f>
        <v>0</v>
      </c>
      <c r="K156" s="191" t="s">
        <v>1</v>
      </c>
      <c r="L156" s="36"/>
      <c r="M156" s="196" t="s">
        <v>1</v>
      </c>
      <c r="N156" s="197" t="s">
        <v>39</v>
      </c>
      <c r="O156" s="64"/>
      <c r="P156" s="198">
        <f>O156*H156</f>
        <v>0</v>
      </c>
      <c r="Q156" s="198">
        <v>0</v>
      </c>
      <c r="R156" s="198">
        <f>Q156*H156</f>
        <v>0</v>
      </c>
      <c r="S156" s="198">
        <v>0</v>
      </c>
      <c r="T156" s="199">
        <f>S156*H156</f>
        <v>0</v>
      </c>
      <c r="AR156" s="200" t="s">
        <v>151</v>
      </c>
      <c r="AT156" s="200" t="s">
        <v>146</v>
      </c>
      <c r="AU156" s="200" t="s">
        <v>82</v>
      </c>
      <c r="AY156" s="15" t="s">
        <v>143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5" t="s">
        <v>82</v>
      </c>
      <c r="BK156" s="201">
        <f>ROUND(I156*H156,2)</f>
        <v>0</v>
      </c>
      <c r="BL156" s="15" t="s">
        <v>151</v>
      </c>
      <c r="BM156" s="200" t="s">
        <v>555</v>
      </c>
    </row>
    <row r="157" spans="2:65" s="1" customFormat="1" ht="16.5" customHeight="1">
      <c r="B157" s="32"/>
      <c r="C157" s="189" t="s">
        <v>305</v>
      </c>
      <c r="D157" s="189" t="s">
        <v>146</v>
      </c>
      <c r="E157" s="190" t="s">
        <v>556</v>
      </c>
      <c r="F157" s="191" t="s">
        <v>557</v>
      </c>
      <c r="G157" s="192" t="s">
        <v>459</v>
      </c>
      <c r="H157" s="193">
        <v>1</v>
      </c>
      <c r="I157" s="194"/>
      <c r="J157" s="195">
        <f>ROUND(I157*H157,2)</f>
        <v>0</v>
      </c>
      <c r="K157" s="191" t="s">
        <v>1</v>
      </c>
      <c r="L157" s="36"/>
      <c r="M157" s="196" t="s">
        <v>1</v>
      </c>
      <c r="N157" s="197" t="s">
        <v>39</v>
      </c>
      <c r="O157" s="64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AR157" s="200" t="s">
        <v>151</v>
      </c>
      <c r="AT157" s="200" t="s">
        <v>146</v>
      </c>
      <c r="AU157" s="200" t="s">
        <v>82</v>
      </c>
      <c r="AY157" s="15" t="s">
        <v>143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5" t="s">
        <v>82</v>
      </c>
      <c r="BK157" s="201">
        <f>ROUND(I157*H157,2)</f>
        <v>0</v>
      </c>
      <c r="BL157" s="15" t="s">
        <v>151</v>
      </c>
      <c r="BM157" s="200" t="s">
        <v>558</v>
      </c>
    </row>
    <row r="158" spans="2:65" s="1" customFormat="1" ht="16.5" customHeight="1">
      <c r="B158" s="32"/>
      <c r="C158" s="189" t="s">
        <v>287</v>
      </c>
      <c r="D158" s="189" t="s">
        <v>146</v>
      </c>
      <c r="E158" s="190" t="s">
        <v>559</v>
      </c>
      <c r="F158" s="191" t="s">
        <v>560</v>
      </c>
      <c r="G158" s="192" t="s">
        <v>459</v>
      </c>
      <c r="H158" s="193">
        <v>1</v>
      </c>
      <c r="I158" s="194"/>
      <c r="J158" s="195">
        <f>ROUND(I158*H158,2)</f>
        <v>0</v>
      </c>
      <c r="K158" s="191" t="s">
        <v>1</v>
      </c>
      <c r="L158" s="36"/>
      <c r="M158" s="244" t="s">
        <v>1</v>
      </c>
      <c r="N158" s="245" t="s">
        <v>39</v>
      </c>
      <c r="O158" s="238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AR158" s="200" t="s">
        <v>151</v>
      </c>
      <c r="AT158" s="200" t="s">
        <v>146</v>
      </c>
      <c r="AU158" s="200" t="s">
        <v>82</v>
      </c>
      <c r="AY158" s="15" t="s">
        <v>143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15" t="s">
        <v>82</v>
      </c>
      <c r="BK158" s="201">
        <f>ROUND(I158*H158,2)</f>
        <v>0</v>
      </c>
      <c r="BL158" s="15" t="s">
        <v>151</v>
      </c>
      <c r="BM158" s="200" t="s">
        <v>561</v>
      </c>
    </row>
    <row r="159" spans="2:65" s="1" customFormat="1" ht="6.95" customHeight="1">
      <c r="B159" s="47"/>
      <c r="C159" s="48"/>
      <c r="D159" s="48"/>
      <c r="E159" s="48"/>
      <c r="F159" s="48"/>
      <c r="G159" s="48"/>
      <c r="H159" s="48"/>
      <c r="I159" s="140"/>
      <c r="J159" s="48"/>
      <c r="K159" s="48"/>
      <c r="L159" s="36"/>
    </row>
  </sheetData>
  <sheetProtection algorithmName="SHA-512" hashValue="7lwsdx6TGBXgjdZ3EbEF7DAfQh3WIGaLR8i4QOPZObhYH2grpUswESTL4KUzik64PDgn6u+0UGRCQcpVsJDgKg==" saltValue="Fk73nldD97gZLmW55xTqNbBxBVRPXYKG1ko4PPf4XYTRkL3Nijc93wR5kEdX8JhVAQQwD05BAtH1sc6dD32zDg==" spinCount="100000" sheet="1" objects="1" scenarios="1" formatColumns="0" formatRows="0" autoFilter="0"/>
  <autoFilter ref="C120:K158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1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5" t="s">
        <v>93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84</v>
      </c>
    </row>
    <row r="4" spans="2:46" ht="24.95" customHeight="1">
      <c r="B4" s="18"/>
      <c r="D4" s="105" t="s">
        <v>103</v>
      </c>
      <c r="L4" s="18"/>
      <c r="M4" s="10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7" t="s">
        <v>16</v>
      </c>
      <c r="L6" s="18"/>
    </row>
    <row r="7" spans="2:46" ht="16.5" customHeight="1">
      <c r="B7" s="18"/>
      <c r="E7" s="287" t="str">
        <f>'Rekapitulace stavby'!K6</f>
        <v>Rekonstrukce kotelny a topného systému Domov důchodců, Velké Březno</v>
      </c>
      <c r="F7" s="288"/>
      <c r="G7" s="288"/>
      <c r="H7" s="288"/>
      <c r="L7" s="18"/>
    </row>
    <row r="8" spans="2:46" s="1" customFormat="1" ht="12" customHeight="1">
      <c r="B8" s="36"/>
      <c r="D8" s="107" t="s">
        <v>104</v>
      </c>
      <c r="I8" s="108"/>
      <c r="L8" s="36"/>
    </row>
    <row r="9" spans="2:46" s="1" customFormat="1" ht="36.950000000000003" customHeight="1">
      <c r="B9" s="36"/>
      <c r="E9" s="289" t="s">
        <v>562</v>
      </c>
      <c r="F9" s="290"/>
      <c r="G9" s="290"/>
      <c r="H9" s="290"/>
      <c r="I9" s="108"/>
      <c r="L9" s="36"/>
    </row>
    <row r="10" spans="2:46" s="1" customFormat="1" ht="11.25">
      <c r="B10" s="36"/>
      <c r="I10" s="108"/>
      <c r="L10" s="36"/>
    </row>
    <row r="11" spans="2:46" s="1" customFormat="1" ht="12" customHeight="1">
      <c r="B11" s="36"/>
      <c r="D11" s="107" t="s">
        <v>18</v>
      </c>
      <c r="F11" s="109" t="s">
        <v>1</v>
      </c>
      <c r="I11" s="110" t="s">
        <v>19</v>
      </c>
      <c r="J11" s="109" t="s">
        <v>1</v>
      </c>
      <c r="L11" s="36"/>
    </row>
    <row r="12" spans="2:46" s="1" customFormat="1" ht="12" customHeight="1">
      <c r="B12" s="36"/>
      <c r="D12" s="107" t="s">
        <v>20</v>
      </c>
      <c r="F12" s="109" t="s">
        <v>106</v>
      </c>
      <c r="I12" s="110" t="s">
        <v>22</v>
      </c>
      <c r="J12" s="111">
        <f>'Rekapitulace stavby'!AN8</f>
        <v>0</v>
      </c>
      <c r="L12" s="36"/>
    </row>
    <row r="13" spans="2:46" s="1" customFormat="1" ht="10.9" customHeight="1">
      <c r="B13" s="36"/>
      <c r="I13" s="108"/>
      <c r="L13" s="36"/>
    </row>
    <row r="14" spans="2:46" s="1" customFormat="1" ht="12" customHeight="1">
      <c r="B14" s="36"/>
      <c r="D14" s="107" t="s">
        <v>23</v>
      </c>
      <c r="I14" s="110" t="s">
        <v>24</v>
      </c>
      <c r="J14" s="109" t="s">
        <v>1</v>
      </c>
      <c r="L14" s="36"/>
    </row>
    <row r="15" spans="2:46" s="1" customFormat="1" ht="18" customHeight="1">
      <c r="B15" s="36"/>
      <c r="E15" s="109" t="s">
        <v>107</v>
      </c>
      <c r="I15" s="110" t="s">
        <v>26</v>
      </c>
      <c r="J15" s="109" t="s">
        <v>1</v>
      </c>
      <c r="L15" s="36"/>
    </row>
    <row r="16" spans="2:46" s="1" customFormat="1" ht="6.95" customHeight="1">
      <c r="B16" s="36"/>
      <c r="I16" s="108"/>
      <c r="L16" s="36"/>
    </row>
    <row r="17" spans="2:12" s="1" customFormat="1" ht="12" customHeight="1">
      <c r="B17" s="36"/>
      <c r="D17" s="107" t="s">
        <v>27</v>
      </c>
      <c r="I17" s="110" t="s">
        <v>24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91" t="str">
        <f>'Rekapitulace stavby'!E14</f>
        <v>Vyplň údaj</v>
      </c>
      <c r="F18" s="292"/>
      <c r="G18" s="292"/>
      <c r="H18" s="292"/>
      <c r="I18" s="110" t="s">
        <v>26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8"/>
      <c r="L19" s="36"/>
    </row>
    <row r="20" spans="2:12" s="1" customFormat="1" ht="12" customHeight="1">
      <c r="B20" s="36"/>
      <c r="D20" s="107" t="s">
        <v>29</v>
      </c>
      <c r="I20" s="110" t="s">
        <v>24</v>
      </c>
      <c r="J20" s="109" t="s">
        <v>108</v>
      </c>
      <c r="L20" s="36"/>
    </row>
    <row r="21" spans="2:12" s="1" customFormat="1" ht="18" customHeight="1">
      <c r="B21" s="36"/>
      <c r="E21" s="109" t="s">
        <v>109</v>
      </c>
      <c r="I21" s="110" t="s">
        <v>26</v>
      </c>
      <c r="J21" s="109" t="s">
        <v>1</v>
      </c>
      <c r="L21" s="36"/>
    </row>
    <row r="22" spans="2:12" s="1" customFormat="1" ht="6.95" customHeight="1">
      <c r="B22" s="36"/>
      <c r="I22" s="108"/>
      <c r="L22" s="36"/>
    </row>
    <row r="23" spans="2:12" s="1" customFormat="1" ht="12" customHeight="1">
      <c r="B23" s="36"/>
      <c r="D23" s="107" t="s">
        <v>32</v>
      </c>
      <c r="I23" s="110" t="s">
        <v>24</v>
      </c>
      <c r="J23" s="109" t="s">
        <v>108</v>
      </c>
      <c r="L23" s="36"/>
    </row>
    <row r="24" spans="2:12" s="1" customFormat="1" ht="18" customHeight="1">
      <c r="B24" s="36"/>
      <c r="E24" s="109" t="s">
        <v>109</v>
      </c>
      <c r="I24" s="110" t="s">
        <v>26</v>
      </c>
      <c r="J24" s="109" t="s">
        <v>1</v>
      </c>
      <c r="L24" s="36"/>
    </row>
    <row r="25" spans="2:12" s="1" customFormat="1" ht="6.95" customHeight="1">
      <c r="B25" s="36"/>
      <c r="I25" s="108"/>
      <c r="L25" s="36"/>
    </row>
    <row r="26" spans="2:12" s="1" customFormat="1" ht="12" customHeight="1">
      <c r="B26" s="36"/>
      <c r="D26" s="107" t="s">
        <v>33</v>
      </c>
      <c r="I26" s="108"/>
      <c r="L26" s="36"/>
    </row>
    <row r="27" spans="2:12" s="7" customFormat="1" ht="16.5" customHeight="1">
      <c r="B27" s="112"/>
      <c r="E27" s="293" t="s">
        <v>1</v>
      </c>
      <c r="F27" s="293"/>
      <c r="G27" s="293"/>
      <c r="H27" s="293"/>
      <c r="I27" s="113"/>
      <c r="L27" s="112"/>
    </row>
    <row r="28" spans="2:12" s="1" customFormat="1" ht="6.95" customHeight="1">
      <c r="B28" s="36"/>
      <c r="I28" s="108"/>
      <c r="L28" s="36"/>
    </row>
    <row r="29" spans="2:12" s="1" customFormat="1" ht="6.95" customHeight="1">
      <c r="B29" s="36"/>
      <c r="D29" s="60"/>
      <c r="E29" s="60"/>
      <c r="F29" s="60"/>
      <c r="G29" s="60"/>
      <c r="H29" s="60"/>
      <c r="I29" s="114"/>
      <c r="J29" s="60"/>
      <c r="K29" s="60"/>
      <c r="L29" s="36"/>
    </row>
    <row r="30" spans="2:12" s="1" customFormat="1" ht="25.35" customHeight="1">
      <c r="B30" s="36"/>
      <c r="D30" s="115" t="s">
        <v>34</v>
      </c>
      <c r="I30" s="108"/>
      <c r="J30" s="116">
        <f>ROUND(J123, 2)</f>
        <v>0</v>
      </c>
      <c r="L30" s="36"/>
    </row>
    <row r="31" spans="2:12" s="1" customFormat="1" ht="6.95" customHeight="1">
      <c r="B31" s="36"/>
      <c r="D31" s="60"/>
      <c r="E31" s="60"/>
      <c r="F31" s="60"/>
      <c r="G31" s="60"/>
      <c r="H31" s="60"/>
      <c r="I31" s="114"/>
      <c r="J31" s="60"/>
      <c r="K31" s="60"/>
      <c r="L31" s="36"/>
    </row>
    <row r="32" spans="2:12" s="1" customFormat="1" ht="14.45" customHeight="1">
      <c r="B32" s="36"/>
      <c r="F32" s="117" t="s">
        <v>36</v>
      </c>
      <c r="I32" s="118" t="s">
        <v>35</v>
      </c>
      <c r="J32" s="117" t="s">
        <v>37</v>
      </c>
      <c r="L32" s="36"/>
    </row>
    <row r="33" spans="2:12" s="1" customFormat="1" ht="14.45" customHeight="1">
      <c r="B33" s="36"/>
      <c r="D33" s="119" t="s">
        <v>38</v>
      </c>
      <c r="E33" s="107" t="s">
        <v>39</v>
      </c>
      <c r="F33" s="120">
        <f>ROUND((SUM(BE123:BE167)),  2)</f>
        <v>0</v>
      </c>
      <c r="I33" s="121">
        <v>0.21</v>
      </c>
      <c r="J33" s="120">
        <f>ROUND(((SUM(BE123:BE167))*I33),  2)</f>
        <v>0</v>
      </c>
      <c r="L33" s="36"/>
    </row>
    <row r="34" spans="2:12" s="1" customFormat="1" ht="14.45" customHeight="1">
      <c r="B34" s="36"/>
      <c r="E34" s="107" t="s">
        <v>40</v>
      </c>
      <c r="F34" s="120">
        <f>ROUND((SUM(BF123:BF167)),  2)</f>
        <v>0</v>
      </c>
      <c r="I34" s="121">
        <v>0.15</v>
      </c>
      <c r="J34" s="120">
        <f>ROUND(((SUM(BF123:BF167))*I34),  2)</f>
        <v>0</v>
      </c>
      <c r="L34" s="36"/>
    </row>
    <row r="35" spans="2:12" s="1" customFormat="1" ht="14.45" hidden="1" customHeight="1">
      <c r="B35" s="36"/>
      <c r="E35" s="107" t="s">
        <v>41</v>
      </c>
      <c r="F35" s="120">
        <f>ROUND((SUM(BG123:BG167)),  2)</f>
        <v>0</v>
      </c>
      <c r="I35" s="121">
        <v>0.21</v>
      </c>
      <c r="J35" s="120">
        <f>0</f>
        <v>0</v>
      </c>
      <c r="L35" s="36"/>
    </row>
    <row r="36" spans="2:12" s="1" customFormat="1" ht="14.45" hidden="1" customHeight="1">
      <c r="B36" s="36"/>
      <c r="E36" s="107" t="s">
        <v>42</v>
      </c>
      <c r="F36" s="120">
        <f>ROUND((SUM(BH123:BH167)),  2)</f>
        <v>0</v>
      </c>
      <c r="I36" s="121">
        <v>0.15</v>
      </c>
      <c r="J36" s="120">
        <f>0</f>
        <v>0</v>
      </c>
      <c r="L36" s="36"/>
    </row>
    <row r="37" spans="2:12" s="1" customFormat="1" ht="14.45" hidden="1" customHeight="1">
      <c r="B37" s="36"/>
      <c r="E37" s="107" t="s">
        <v>43</v>
      </c>
      <c r="F37" s="120">
        <f>ROUND((SUM(BI123:BI167)),  2)</f>
        <v>0</v>
      </c>
      <c r="I37" s="121">
        <v>0</v>
      </c>
      <c r="J37" s="120">
        <f>0</f>
        <v>0</v>
      </c>
      <c r="L37" s="36"/>
    </row>
    <row r="38" spans="2:12" s="1" customFormat="1" ht="6.95" customHeight="1">
      <c r="B38" s="36"/>
      <c r="I38" s="108"/>
      <c r="L38" s="36"/>
    </row>
    <row r="39" spans="2:12" s="1" customFormat="1" ht="25.35" customHeight="1">
      <c r="B39" s="36"/>
      <c r="C39" s="122"/>
      <c r="D39" s="123" t="s">
        <v>44</v>
      </c>
      <c r="E39" s="124"/>
      <c r="F39" s="124"/>
      <c r="G39" s="125" t="s">
        <v>45</v>
      </c>
      <c r="H39" s="126" t="s">
        <v>46</v>
      </c>
      <c r="I39" s="127"/>
      <c r="J39" s="128">
        <f>SUM(J30:J37)</f>
        <v>0</v>
      </c>
      <c r="K39" s="129"/>
      <c r="L39" s="36"/>
    </row>
    <row r="40" spans="2:12" s="1" customFormat="1" ht="14.45" customHeight="1">
      <c r="B40" s="36"/>
      <c r="I40" s="108"/>
      <c r="L40" s="36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6"/>
      <c r="D50" s="130" t="s">
        <v>47</v>
      </c>
      <c r="E50" s="131"/>
      <c r="F50" s="131"/>
      <c r="G50" s="130" t="s">
        <v>48</v>
      </c>
      <c r="H50" s="131"/>
      <c r="I50" s="132"/>
      <c r="J50" s="131"/>
      <c r="K50" s="131"/>
      <c r="L50" s="36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6"/>
      <c r="D61" s="133" t="s">
        <v>49</v>
      </c>
      <c r="E61" s="134"/>
      <c r="F61" s="135" t="s">
        <v>50</v>
      </c>
      <c r="G61" s="133" t="s">
        <v>49</v>
      </c>
      <c r="H61" s="134"/>
      <c r="I61" s="136"/>
      <c r="J61" s="137" t="s">
        <v>50</v>
      </c>
      <c r="K61" s="134"/>
      <c r="L61" s="36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6"/>
      <c r="D65" s="130" t="s">
        <v>51</v>
      </c>
      <c r="E65" s="131"/>
      <c r="F65" s="131"/>
      <c r="G65" s="130" t="s">
        <v>52</v>
      </c>
      <c r="H65" s="131"/>
      <c r="I65" s="132"/>
      <c r="J65" s="131"/>
      <c r="K65" s="131"/>
      <c r="L65" s="36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6"/>
      <c r="D76" s="133" t="s">
        <v>49</v>
      </c>
      <c r="E76" s="134"/>
      <c r="F76" s="135" t="s">
        <v>50</v>
      </c>
      <c r="G76" s="133" t="s">
        <v>49</v>
      </c>
      <c r="H76" s="134"/>
      <c r="I76" s="136"/>
      <c r="J76" s="137" t="s">
        <v>50</v>
      </c>
      <c r="K76" s="134"/>
      <c r="L76" s="36"/>
    </row>
    <row r="77" spans="2:12" s="1" customFormat="1" ht="14.45" customHeight="1">
      <c r="B77" s="138"/>
      <c r="C77" s="139"/>
      <c r="D77" s="139"/>
      <c r="E77" s="139"/>
      <c r="F77" s="139"/>
      <c r="G77" s="139"/>
      <c r="H77" s="139"/>
      <c r="I77" s="140"/>
      <c r="J77" s="139"/>
      <c r="K77" s="139"/>
      <c r="L77" s="36"/>
    </row>
    <row r="81" spans="2:47" s="1" customFormat="1" ht="6.95" customHeight="1">
      <c r="B81" s="141"/>
      <c r="C81" s="142"/>
      <c r="D81" s="142"/>
      <c r="E81" s="142"/>
      <c r="F81" s="142"/>
      <c r="G81" s="142"/>
      <c r="H81" s="142"/>
      <c r="I81" s="143"/>
      <c r="J81" s="142"/>
      <c r="K81" s="142"/>
      <c r="L81" s="36"/>
    </row>
    <row r="82" spans="2:47" s="1" customFormat="1" ht="24.95" customHeight="1">
      <c r="B82" s="32"/>
      <c r="C82" s="21" t="s">
        <v>110</v>
      </c>
      <c r="D82" s="33"/>
      <c r="E82" s="33"/>
      <c r="F82" s="33"/>
      <c r="G82" s="33"/>
      <c r="H82" s="33"/>
      <c r="I82" s="108"/>
      <c r="J82" s="33"/>
      <c r="K82" s="33"/>
      <c r="L82" s="36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36"/>
    </row>
    <row r="84" spans="2:47" s="1" customFormat="1" ht="12" customHeight="1">
      <c r="B84" s="32"/>
      <c r="C84" s="27" t="s">
        <v>16</v>
      </c>
      <c r="D84" s="33"/>
      <c r="E84" s="33"/>
      <c r="F84" s="33"/>
      <c r="G84" s="33"/>
      <c r="H84" s="33"/>
      <c r="I84" s="108"/>
      <c r="J84" s="33"/>
      <c r="K84" s="33"/>
      <c r="L84" s="36"/>
    </row>
    <row r="85" spans="2:47" s="1" customFormat="1" ht="16.5" customHeight="1">
      <c r="B85" s="32"/>
      <c r="C85" s="33"/>
      <c r="D85" s="33"/>
      <c r="E85" s="294" t="str">
        <f>E7</f>
        <v>Rekonstrukce kotelny a topného systému Domov důchodců, Velké Březno</v>
      </c>
      <c r="F85" s="295"/>
      <c r="G85" s="295"/>
      <c r="H85" s="295"/>
      <c r="I85" s="108"/>
      <c r="J85" s="33"/>
      <c r="K85" s="33"/>
      <c r="L85" s="36"/>
    </row>
    <row r="86" spans="2:47" s="1" customFormat="1" ht="12" customHeight="1">
      <c r="B86" s="32"/>
      <c r="C86" s="27" t="s">
        <v>104</v>
      </c>
      <c r="D86" s="33"/>
      <c r="E86" s="33"/>
      <c r="F86" s="33"/>
      <c r="G86" s="33"/>
      <c r="H86" s="33"/>
      <c r="I86" s="108"/>
      <c r="J86" s="33"/>
      <c r="K86" s="33"/>
      <c r="L86" s="36"/>
    </row>
    <row r="87" spans="2:47" s="1" customFormat="1" ht="16.5" customHeight="1">
      <c r="B87" s="32"/>
      <c r="C87" s="33"/>
      <c r="D87" s="33"/>
      <c r="E87" s="266" t="str">
        <f>E9</f>
        <v>D.1.1.4.e - Zařízení silnoproudé elektrotechniky a osvětlení</v>
      </c>
      <c r="F87" s="296"/>
      <c r="G87" s="296"/>
      <c r="H87" s="296"/>
      <c r="I87" s="108"/>
      <c r="J87" s="33"/>
      <c r="K87" s="33"/>
      <c r="L87" s="36"/>
    </row>
    <row r="88" spans="2:47" s="1" customFormat="1" ht="6.95" customHeight="1"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36"/>
    </row>
    <row r="89" spans="2:47" s="1" customFormat="1" ht="12" customHeight="1">
      <c r="B89" s="32"/>
      <c r="C89" s="27" t="s">
        <v>20</v>
      </c>
      <c r="D89" s="33"/>
      <c r="E89" s="33"/>
      <c r="F89" s="25" t="str">
        <f>F12</f>
        <v>Domov důchodců, Velké Březno</v>
      </c>
      <c r="G89" s="33"/>
      <c r="H89" s="33"/>
      <c r="I89" s="110" t="s">
        <v>22</v>
      </c>
      <c r="J89" s="59">
        <f>IF(J12="","",J12)</f>
        <v>0</v>
      </c>
      <c r="K89" s="33"/>
      <c r="L89" s="36"/>
    </row>
    <row r="90" spans="2:47" s="1" customFormat="1" ht="6.95" customHeight="1"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36"/>
    </row>
    <row r="91" spans="2:47" s="1" customFormat="1" ht="43.15" customHeight="1">
      <c r="B91" s="32"/>
      <c r="C91" s="27" t="s">
        <v>23</v>
      </c>
      <c r="D91" s="33"/>
      <c r="E91" s="33"/>
      <c r="F91" s="25" t="str">
        <f>E15</f>
        <v>Statutární město Ústí nad Labem</v>
      </c>
      <c r="G91" s="33"/>
      <c r="H91" s="33"/>
      <c r="I91" s="110" t="s">
        <v>29</v>
      </c>
      <c r="J91" s="30" t="str">
        <f>E21</f>
        <v>INTECON spol. s r.o., Ústí  nad Labem</v>
      </c>
      <c r="K91" s="33"/>
      <c r="L91" s="36"/>
    </row>
    <row r="92" spans="2:47" s="1" customFormat="1" ht="43.15" customHeight="1">
      <c r="B92" s="32"/>
      <c r="C92" s="27" t="s">
        <v>27</v>
      </c>
      <c r="D92" s="33"/>
      <c r="E92" s="33"/>
      <c r="F92" s="25" t="str">
        <f>IF(E18="","",E18)</f>
        <v>Vyplň údaj</v>
      </c>
      <c r="G92" s="33"/>
      <c r="H92" s="33"/>
      <c r="I92" s="110" t="s">
        <v>32</v>
      </c>
      <c r="J92" s="30" t="str">
        <f>E24</f>
        <v>INTECON spol. s r.o., Ústí  nad Labem</v>
      </c>
      <c r="K92" s="33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36"/>
    </row>
    <row r="94" spans="2:47" s="1" customFormat="1" ht="29.25" customHeight="1">
      <c r="B94" s="32"/>
      <c r="C94" s="144" t="s">
        <v>111</v>
      </c>
      <c r="D94" s="145"/>
      <c r="E94" s="145"/>
      <c r="F94" s="145"/>
      <c r="G94" s="145"/>
      <c r="H94" s="145"/>
      <c r="I94" s="146"/>
      <c r="J94" s="147" t="s">
        <v>112</v>
      </c>
      <c r="K94" s="145"/>
      <c r="L94" s="36"/>
    </row>
    <row r="95" spans="2:47" s="1" customFormat="1" ht="10.35" customHeight="1"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36"/>
    </row>
    <row r="96" spans="2:47" s="1" customFormat="1" ht="22.9" customHeight="1">
      <c r="B96" s="32"/>
      <c r="C96" s="148" t="s">
        <v>113</v>
      </c>
      <c r="D96" s="33"/>
      <c r="E96" s="33"/>
      <c r="F96" s="33"/>
      <c r="G96" s="33"/>
      <c r="H96" s="33"/>
      <c r="I96" s="108"/>
      <c r="J96" s="77">
        <f>J123</f>
        <v>0</v>
      </c>
      <c r="K96" s="33"/>
      <c r="L96" s="36"/>
      <c r="AU96" s="15" t="s">
        <v>114</v>
      </c>
    </row>
    <row r="97" spans="2:12" s="8" customFormat="1" ht="24.95" customHeight="1">
      <c r="B97" s="149"/>
      <c r="C97" s="150"/>
      <c r="D97" s="151" t="s">
        <v>121</v>
      </c>
      <c r="E97" s="152"/>
      <c r="F97" s="152"/>
      <c r="G97" s="152"/>
      <c r="H97" s="152"/>
      <c r="I97" s="153"/>
      <c r="J97" s="154">
        <f>J124</f>
        <v>0</v>
      </c>
      <c r="K97" s="150"/>
      <c r="L97" s="155"/>
    </row>
    <row r="98" spans="2:12" s="9" customFormat="1" ht="19.899999999999999" customHeight="1">
      <c r="B98" s="156"/>
      <c r="C98" s="157"/>
      <c r="D98" s="158" t="s">
        <v>563</v>
      </c>
      <c r="E98" s="159"/>
      <c r="F98" s="159"/>
      <c r="G98" s="159"/>
      <c r="H98" s="159"/>
      <c r="I98" s="160"/>
      <c r="J98" s="161">
        <f>J125</f>
        <v>0</v>
      </c>
      <c r="K98" s="157"/>
      <c r="L98" s="162"/>
    </row>
    <row r="99" spans="2:12" s="8" customFormat="1" ht="24.95" customHeight="1">
      <c r="B99" s="149"/>
      <c r="C99" s="150"/>
      <c r="D99" s="151" t="s">
        <v>564</v>
      </c>
      <c r="E99" s="152"/>
      <c r="F99" s="152"/>
      <c r="G99" s="152"/>
      <c r="H99" s="152"/>
      <c r="I99" s="153"/>
      <c r="J99" s="154">
        <f>J159</f>
        <v>0</v>
      </c>
      <c r="K99" s="150"/>
      <c r="L99" s="155"/>
    </row>
    <row r="100" spans="2:12" s="9" customFormat="1" ht="19.899999999999999" customHeight="1">
      <c r="B100" s="156"/>
      <c r="C100" s="157"/>
      <c r="D100" s="158" t="s">
        <v>565</v>
      </c>
      <c r="E100" s="159"/>
      <c r="F100" s="159"/>
      <c r="G100" s="159"/>
      <c r="H100" s="159"/>
      <c r="I100" s="160"/>
      <c r="J100" s="161">
        <f>J160</f>
        <v>0</v>
      </c>
      <c r="K100" s="157"/>
      <c r="L100" s="162"/>
    </row>
    <row r="101" spans="2:12" s="8" customFormat="1" ht="24.95" customHeight="1">
      <c r="B101" s="149"/>
      <c r="C101" s="150"/>
      <c r="D101" s="151" t="s">
        <v>566</v>
      </c>
      <c r="E101" s="152"/>
      <c r="F101" s="152"/>
      <c r="G101" s="152"/>
      <c r="H101" s="152"/>
      <c r="I101" s="153"/>
      <c r="J101" s="154">
        <f>J162</f>
        <v>0</v>
      </c>
      <c r="K101" s="150"/>
      <c r="L101" s="155"/>
    </row>
    <row r="102" spans="2:12" s="8" customFormat="1" ht="24.95" customHeight="1">
      <c r="B102" s="149"/>
      <c r="C102" s="150"/>
      <c r="D102" s="151" t="s">
        <v>567</v>
      </c>
      <c r="E102" s="152"/>
      <c r="F102" s="152"/>
      <c r="G102" s="152"/>
      <c r="H102" s="152"/>
      <c r="I102" s="153"/>
      <c r="J102" s="154">
        <f>J165</f>
        <v>0</v>
      </c>
      <c r="K102" s="150"/>
      <c r="L102" s="155"/>
    </row>
    <row r="103" spans="2:12" s="9" customFormat="1" ht="19.899999999999999" customHeight="1">
      <c r="B103" s="156"/>
      <c r="C103" s="157"/>
      <c r="D103" s="158" t="s">
        <v>568</v>
      </c>
      <c r="E103" s="159"/>
      <c r="F103" s="159"/>
      <c r="G103" s="159"/>
      <c r="H103" s="159"/>
      <c r="I103" s="160"/>
      <c r="J103" s="161">
        <f>J166</f>
        <v>0</v>
      </c>
      <c r="K103" s="157"/>
      <c r="L103" s="162"/>
    </row>
    <row r="104" spans="2:12" s="1" customFormat="1" ht="21.75" customHeight="1">
      <c r="B104" s="32"/>
      <c r="C104" s="33"/>
      <c r="D104" s="33"/>
      <c r="E104" s="33"/>
      <c r="F104" s="33"/>
      <c r="G104" s="33"/>
      <c r="H104" s="33"/>
      <c r="I104" s="108"/>
      <c r="J104" s="33"/>
      <c r="K104" s="33"/>
      <c r="L104" s="36"/>
    </row>
    <row r="105" spans="2:12" s="1" customFormat="1" ht="6.95" customHeight="1">
      <c r="B105" s="47"/>
      <c r="C105" s="48"/>
      <c r="D105" s="48"/>
      <c r="E105" s="48"/>
      <c r="F105" s="48"/>
      <c r="G105" s="48"/>
      <c r="H105" s="48"/>
      <c r="I105" s="140"/>
      <c r="J105" s="48"/>
      <c r="K105" s="48"/>
      <c r="L105" s="36"/>
    </row>
    <row r="109" spans="2:12" s="1" customFormat="1" ht="6.95" customHeight="1">
      <c r="B109" s="49"/>
      <c r="C109" s="50"/>
      <c r="D109" s="50"/>
      <c r="E109" s="50"/>
      <c r="F109" s="50"/>
      <c r="G109" s="50"/>
      <c r="H109" s="50"/>
      <c r="I109" s="143"/>
      <c r="J109" s="50"/>
      <c r="K109" s="50"/>
      <c r="L109" s="36"/>
    </row>
    <row r="110" spans="2:12" s="1" customFormat="1" ht="24.95" customHeight="1">
      <c r="B110" s="32"/>
      <c r="C110" s="21" t="s">
        <v>128</v>
      </c>
      <c r="D110" s="33"/>
      <c r="E110" s="33"/>
      <c r="F110" s="33"/>
      <c r="G110" s="33"/>
      <c r="H110" s="33"/>
      <c r="I110" s="108"/>
      <c r="J110" s="33"/>
      <c r="K110" s="33"/>
      <c r="L110" s="36"/>
    </row>
    <row r="111" spans="2:12" s="1" customFormat="1" ht="6.95" customHeight="1">
      <c r="B111" s="32"/>
      <c r="C111" s="33"/>
      <c r="D111" s="33"/>
      <c r="E111" s="33"/>
      <c r="F111" s="33"/>
      <c r="G111" s="33"/>
      <c r="H111" s="33"/>
      <c r="I111" s="108"/>
      <c r="J111" s="33"/>
      <c r="K111" s="33"/>
      <c r="L111" s="36"/>
    </row>
    <row r="112" spans="2:12" s="1" customFormat="1" ht="12" customHeight="1">
      <c r="B112" s="32"/>
      <c r="C112" s="27" t="s">
        <v>16</v>
      </c>
      <c r="D112" s="33"/>
      <c r="E112" s="33"/>
      <c r="F112" s="33"/>
      <c r="G112" s="33"/>
      <c r="H112" s="33"/>
      <c r="I112" s="108"/>
      <c r="J112" s="33"/>
      <c r="K112" s="33"/>
      <c r="L112" s="36"/>
    </row>
    <row r="113" spans="2:65" s="1" customFormat="1" ht="16.5" customHeight="1">
      <c r="B113" s="32"/>
      <c r="C113" s="33"/>
      <c r="D113" s="33"/>
      <c r="E113" s="294" t="str">
        <f>E7</f>
        <v>Rekonstrukce kotelny a topného systému Domov důchodců, Velké Březno</v>
      </c>
      <c r="F113" s="295"/>
      <c r="G113" s="295"/>
      <c r="H113" s="295"/>
      <c r="I113" s="108"/>
      <c r="J113" s="33"/>
      <c r="K113" s="33"/>
      <c r="L113" s="36"/>
    </row>
    <row r="114" spans="2:65" s="1" customFormat="1" ht="12" customHeight="1">
      <c r="B114" s="32"/>
      <c r="C114" s="27" t="s">
        <v>104</v>
      </c>
      <c r="D114" s="33"/>
      <c r="E114" s="33"/>
      <c r="F114" s="33"/>
      <c r="G114" s="33"/>
      <c r="H114" s="33"/>
      <c r="I114" s="108"/>
      <c r="J114" s="33"/>
      <c r="K114" s="33"/>
      <c r="L114" s="36"/>
    </row>
    <row r="115" spans="2:65" s="1" customFormat="1" ht="16.5" customHeight="1">
      <c r="B115" s="32"/>
      <c r="C115" s="33"/>
      <c r="D115" s="33"/>
      <c r="E115" s="266" t="str">
        <f>E9</f>
        <v>D.1.1.4.e - Zařízení silnoproudé elektrotechniky a osvětlení</v>
      </c>
      <c r="F115" s="296"/>
      <c r="G115" s="296"/>
      <c r="H115" s="296"/>
      <c r="I115" s="108"/>
      <c r="J115" s="33"/>
      <c r="K115" s="33"/>
      <c r="L115" s="36"/>
    </row>
    <row r="116" spans="2:65" s="1" customFormat="1" ht="6.95" customHeight="1">
      <c r="B116" s="32"/>
      <c r="C116" s="33"/>
      <c r="D116" s="33"/>
      <c r="E116" s="33"/>
      <c r="F116" s="33"/>
      <c r="G116" s="33"/>
      <c r="H116" s="33"/>
      <c r="I116" s="108"/>
      <c r="J116" s="33"/>
      <c r="K116" s="33"/>
      <c r="L116" s="36"/>
    </row>
    <row r="117" spans="2:65" s="1" customFormat="1" ht="12" customHeight="1">
      <c r="B117" s="32"/>
      <c r="C117" s="27" t="s">
        <v>20</v>
      </c>
      <c r="D117" s="33"/>
      <c r="E117" s="33"/>
      <c r="F117" s="25" t="str">
        <f>F12</f>
        <v>Domov důchodců, Velké Březno</v>
      </c>
      <c r="G117" s="33"/>
      <c r="H117" s="33"/>
      <c r="I117" s="110" t="s">
        <v>22</v>
      </c>
      <c r="J117" s="59">
        <f>IF(J12="","",J12)</f>
        <v>0</v>
      </c>
      <c r="K117" s="33"/>
      <c r="L117" s="36"/>
    </row>
    <row r="118" spans="2:65" s="1" customFormat="1" ht="6.95" customHeight="1">
      <c r="B118" s="32"/>
      <c r="C118" s="33"/>
      <c r="D118" s="33"/>
      <c r="E118" s="33"/>
      <c r="F118" s="33"/>
      <c r="G118" s="33"/>
      <c r="H118" s="33"/>
      <c r="I118" s="108"/>
      <c r="J118" s="33"/>
      <c r="K118" s="33"/>
      <c r="L118" s="36"/>
    </row>
    <row r="119" spans="2:65" s="1" customFormat="1" ht="43.15" customHeight="1">
      <c r="B119" s="32"/>
      <c r="C119" s="27" t="s">
        <v>23</v>
      </c>
      <c r="D119" s="33"/>
      <c r="E119" s="33"/>
      <c r="F119" s="25" t="str">
        <f>E15</f>
        <v>Statutární město Ústí nad Labem</v>
      </c>
      <c r="G119" s="33"/>
      <c r="H119" s="33"/>
      <c r="I119" s="110" t="s">
        <v>29</v>
      </c>
      <c r="J119" s="30" t="str">
        <f>E21</f>
        <v>INTECON spol. s r.o., Ústí  nad Labem</v>
      </c>
      <c r="K119" s="33"/>
      <c r="L119" s="36"/>
    </row>
    <row r="120" spans="2:65" s="1" customFormat="1" ht="43.15" customHeight="1">
      <c r="B120" s="32"/>
      <c r="C120" s="27" t="s">
        <v>27</v>
      </c>
      <c r="D120" s="33"/>
      <c r="E120" s="33"/>
      <c r="F120" s="25" t="str">
        <f>IF(E18="","",E18)</f>
        <v>Vyplň údaj</v>
      </c>
      <c r="G120" s="33"/>
      <c r="H120" s="33"/>
      <c r="I120" s="110" t="s">
        <v>32</v>
      </c>
      <c r="J120" s="30" t="str">
        <f>E24</f>
        <v>INTECON spol. s r.o., Ústí  nad Labem</v>
      </c>
      <c r="K120" s="33"/>
      <c r="L120" s="36"/>
    </row>
    <row r="121" spans="2:65" s="1" customFormat="1" ht="10.35" customHeight="1">
      <c r="B121" s="32"/>
      <c r="C121" s="33"/>
      <c r="D121" s="33"/>
      <c r="E121" s="33"/>
      <c r="F121" s="33"/>
      <c r="G121" s="33"/>
      <c r="H121" s="33"/>
      <c r="I121" s="108"/>
      <c r="J121" s="33"/>
      <c r="K121" s="33"/>
      <c r="L121" s="36"/>
    </row>
    <row r="122" spans="2:65" s="10" customFormat="1" ht="29.25" customHeight="1">
      <c r="B122" s="163"/>
      <c r="C122" s="164" t="s">
        <v>129</v>
      </c>
      <c r="D122" s="165" t="s">
        <v>59</v>
      </c>
      <c r="E122" s="165" t="s">
        <v>55</v>
      </c>
      <c r="F122" s="165" t="s">
        <v>56</v>
      </c>
      <c r="G122" s="165" t="s">
        <v>130</v>
      </c>
      <c r="H122" s="165" t="s">
        <v>131</v>
      </c>
      <c r="I122" s="166" t="s">
        <v>132</v>
      </c>
      <c r="J122" s="165" t="s">
        <v>112</v>
      </c>
      <c r="K122" s="167" t="s">
        <v>133</v>
      </c>
      <c r="L122" s="168"/>
      <c r="M122" s="68" t="s">
        <v>1</v>
      </c>
      <c r="N122" s="69" t="s">
        <v>38</v>
      </c>
      <c r="O122" s="69" t="s">
        <v>134</v>
      </c>
      <c r="P122" s="69" t="s">
        <v>135</v>
      </c>
      <c r="Q122" s="69" t="s">
        <v>136</v>
      </c>
      <c r="R122" s="69" t="s">
        <v>137</v>
      </c>
      <c r="S122" s="69" t="s">
        <v>138</v>
      </c>
      <c r="T122" s="70" t="s">
        <v>139</v>
      </c>
    </row>
    <row r="123" spans="2:65" s="1" customFormat="1" ht="22.9" customHeight="1">
      <c r="B123" s="32"/>
      <c r="C123" s="75" t="s">
        <v>140</v>
      </c>
      <c r="D123" s="33"/>
      <c r="E123" s="33"/>
      <c r="F123" s="33"/>
      <c r="G123" s="33"/>
      <c r="H123" s="33"/>
      <c r="I123" s="108"/>
      <c r="J123" s="169">
        <f>BK123</f>
        <v>0</v>
      </c>
      <c r="K123" s="33"/>
      <c r="L123" s="36"/>
      <c r="M123" s="71"/>
      <c r="N123" s="72"/>
      <c r="O123" s="72"/>
      <c r="P123" s="170">
        <f>P124+P159+P162+P165</f>
        <v>0</v>
      </c>
      <c r="Q123" s="72"/>
      <c r="R123" s="170">
        <f>R124+R159+R162+R165</f>
        <v>6.2394000000000005E-2</v>
      </c>
      <c r="S123" s="72"/>
      <c r="T123" s="171">
        <f>T124+T159+T162+T165</f>
        <v>4.3200000000000001E-3</v>
      </c>
      <c r="AT123" s="15" t="s">
        <v>73</v>
      </c>
      <c r="AU123" s="15" t="s">
        <v>114</v>
      </c>
      <c r="BK123" s="172">
        <f>BK124+BK159+BK162+BK165</f>
        <v>0</v>
      </c>
    </row>
    <row r="124" spans="2:65" s="11" customFormat="1" ht="25.9" customHeight="1">
      <c r="B124" s="173"/>
      <c r="C124" s="174"/>
      <c r="D124" s="175" t="s">
        <v>73</v>
      </c>
      <c r="E124" s="176" t="s">
        <v>274</v>
      </c>
      <c r="F124" s="176" t="s">
        <v>275</v>
      </c>
      <c r="G124" s="174"/>
      <c r="H124" s="174"/>
      <c r="I124" s="177"/>
      <c r="J124" s="178">
        <f>BK124</f>
        <v>0</v>
      </c>
      <c r="K124" s="174"/>
      <c r="L124" s="179"/>
      <c r="M124" s="180"/>
      <c r="N124" s="181"/>
      <c r="O124" s="181"/>
      <c r="P124" s="182">
        <f>P125</f>
        <v>0</v>
      </c>
      <c r="Q124" s="181"/>
      <c r="R124" s="182">
        <f>R125</f>
        <v>6.2394000000000005E-2</v>
      </c>
      <c r="S124" s="181"/>
      <c r="T124" s="183">
        <f>T125</f>
        <v>4.3200000000000001E-3</v>
      </c>
      <c r="AR124" s="184" t="s">
        <v>84</v>
      </c>
      <c r="AT124" s="185" t="s">
        <v>73</v>
      </c>
      <c r="AU124" s="185" t="s">
        <v>74</v>
      </c>
      <c r="AY124" s="184" t="s">
        <v>143</v>
      </c>
      <c r="BK124" s="186">
        <f>BK125</f>
        <v>0</v>
      </c>
    </row>
    <row r="125" spans="2:65" s="11" customFormat="1" ht="22.9" customHeight="1">
      <c r="B125" s="173"/>
      <c r="C125" s="174"/>
      <c r="D125" s="175" t="s">
        <v>73</v>
      </c>
      <c r="E125" s="187" t="s">
        <v>569</v>
      </c>
      <c r="F125" s="187" t="s">
        <v>570</v>
      </c>
      <c r="G125" s="174"/>
      <c r="H125" s="174"/>
      <c r="I125" s="177"/>
      <c r="J125" s="188">
        <f>BK125</f>
        <v>0</v>
      </c>
      <c r="K125" s="174"/>
      <c r="L125" s="179"/>
      <c r="M125" s="180"/>
      <c r="N125" s="181"/>
      <c r="O125" s="181"/>
      <c r="P125" s="182">
        <f>SUM(P126:P158)</f>
        <v>0</v>
      </c>
      <c r="Q125" s="181"/>
      <c r="R125" s="182">
        <f>SUM(R126:R158)</f>
        <v>6.2394000000000005E-2</v>
      </c>
      <c r="S125" s="181"/>
      <c r="T125" s="183">
        <f>SUM(T126:T158)</f>
        <v>4.3200000000000001E-3</v>
      </c>
      <c r="AR125" s="184" t="s">
        <v>84</v>
      </c>
      <c r="AT125" s="185" t="s">
        <v>73</v>
      </c>
      <c r="AU125" s="185" t="s">
        <v>82</v>
      </c>
      <c r="AY125" s="184" t="s">
        <v>143</v>
      </c>
      <c r="BK125" s="186">
        <f>SUM(BK126:BK158)</f>
        <v>0</v>
      </c>
    </row>
    <row r="126" spans="2:65" s="1" customFormat="1" ht="24" customHeight="1">
      <c r="B126" s="32"/>
      <c r="C126" s="189" t="s">
        <v>82</v>
      </c>
      <c r="D126" s="189" t="s">
        <v>146</v>
      </c>
      <c r="E126" s="190" t="s">
        <v>571</v>
      </c>
      <c r="F126" s="191" t="s">
        <v>572</v>
      </c>
      <c r="G126" s="192" t="s">
        <v>162</v>
      </c>
      <c r="H126" s="193">
        <v>16</v>
      </c>
      <c r="I126" s="194"/>
      <c r="J126" s="195">
        <f t="shared" ref="J126:J131" si="0">ROUND(I126*H126,2)</f>
        <v>0</v>
      </c>
      <c r="K126" s="191" t="s">
        <v>150</v>
      </c>
      <c r="L126" s="36"/>
      <c r="M126" s="196" t="s">
        <v>1</v>
      </c>
      <c r="N126" s="197" t="s">
        <v>39</v>
      </c>
      <c r="O126" s="64"/>
      <c r="P126" s="198">
        <f t="shared" ref="P126:P131" si="1">O126*H126</f>
        <v>0</v>
      </c>
      <c r="Q126" s="198">
        <v>0</v>
      </c>
      <c r="R126" s="198">
        <f t="shared" ref="R126:R131" si="2">Q126*H126</f>
        <v>0</v>
      </c>
      <c r="S126" s="198">
        <v>2.7E-4</v>
      </c>
      <c r="T126" s="199">
        <f t="shared" ref="T126:T131" si="3">S126*H126</f>
        <v>4.3200000000000001E-3</v>
      </c>
      <c r="AR126" s="200" t="s">
        <v>228</v>
      </c>
      <c r="AT126" s="200" t="s">
        <v>146</v>
      </c>
      <c r="AU126" s="200" t="s">
        <v>84</v>
      </c>
      <c r="AY126" s="15" t="s">
        <v>143</v>
      </c>
      <c r="BE126" s="201">
        <f t="shared" ref="BE126:BE131" si="4">IF(N126="základní",J126,0)</f>
        <v>0</v>
      </c>
      <c r="BF126" s="201">
        <f t="shared" ref="BF126:BF131" si="5">IF(N126="snížená",J126,0)</f>
        <v>0</v>
      </c>
      <c r="BG126" s="201">
        <f t="shared" ref="BG126:BG131" si="6">IF(N126="zákl. přenesená",J126,0)</f>
        <v>0</v>
      </c>
      <c r="BH126" s="201">
        <f t="shared" ref="BH126:BH131" si="7">IF(N126="sníž. přenesená",J126,0)</f>
        <v>0</v>
      </c>
      <c r="BI126" s="201">
        <f t="shared" ref="BI126:BI131" si="8">IF(N126="nulová",J126,0)</f>
        <v>0</v>
      </c>
      <c r="BJ126" s="15" t="s">
        <v>82</v>
      </c>
      <c r="BK126" s="201">
        <f t="shared" ref="BK126:BK131" si="9">ROUND(I126*H126,2)</f>
        <v>0</v>
      </c>
      <c r="BL126" s="15" t="s">
        <v>228</v>
      </c>
      <c r="BM126" s="200" t="s">
        <v>573</v>
      </c>
    </row>
    <row r="127" spans="2:65" s="1" customFormat="1" ht="24" customHeight="1">
      <c r="B127" s="32"/>
      <c r="C127" s="189" t="s">
        <v>84</v>
      </c>
      <c r="D127" s="189" t="s">
        <v>146</v>
      </c>
      <c r="E127" s="190" t="s">
        <v>574</v>
      </c>
      <c r="F127" s="191" t="s">
        <v>575</v>
      </c>
      <c r="G127" s="192" t="s">
        <v>281</v>
      </c>
      <c r="H127" s="193">
        <v>2</v>
      </c>
      <c r="I127" s="194"/>
      <c r="J127" s="195">
        <f t="shared" si="0"/>
        <v>0</v>
      </c>
      <c r="K127" s="191" t="s">
        <v>150</v>
      </c>
      <c r="L127" s="36"/>
      <c r="M127" s="196" t="s">
        <v>1</v>
      </c>
      <c r="N127" s="197" t="s">
        <v>39</v>
      </c>
      <c r="O127" s="64"/>
      <c r="P127" s="198">
        <f t="shared" si="1"/>
        <v>0</v>
      </c>
      <c r="Q127" s="198">
        <v>0</v>
      </c>
      <c r="R127" s="198">
        <f t="shared" si="2"/>
        <v>0</v>
      </c>
      <c r="S127" s="198">
        <v>0</v>
      </c>
      <c r="T127" s="199">
        <f t="shared" si="3"/>
        <v>0</v>
      </c>
      <c r="AR127" s="200" t="s">
        <v>228</v>
      </c>
      <c r="AT127" s="200" t="s">
        <v>146</v>
      </c>
      <c r="AU127" s="200" t="s">
        <v>84</v>
      </c>
      <c r="AY127" s="15" t="s">
        <v>143</v>
      </c>
      <c r="BE127" s="201">
        <f t="shared" si="4"/>
        <v>0</v>
      </c>
      <c r="BF127" s="201">
        <f t="shared" si="5"/>
        <v>0</v>
      </c>
      <c r="BG127" s="201">
        <f t="shared" si="6"/>
        <v>0</v>
      </c>
      <c r="BH127" s="201">
        <f t="shared" si="7"/>
        <v>0</v>
      </c>
      <c r="BI127" s="201">
        <f t="shared" si="8"/>
        <v>0</v>
      </c>
      <c r="BJ127" s="15" t="s">
        <v>82</v>
      </c>
      <c r="BK127" s="201">
        <f t="shared" si="9"/>
        <v>0</v>
      </c>
      <c r="BL127" s="15" t="s">
        <v>228</v>
      </c>
      <c r="BM127" s="200" t="s">
        <v>576</v>
      </c>
    </row>
    <row r="128" spans="2:65" s="1" customFormat="1" ht="36" customHeight="1">
      <c r="B128" s="32"/>
      <c r="C128" s="189" t="s">
        <v>144</v>
      </c>
      <c r="D128" s="189" t="s">
        <v>146</v>
      </c>
      <c r="E128" s="190" t="s">
        <v>577</v>
      </c>
      <c r="F128" s="191" t="s">
        <v>578</v>
      </c>
      <c r="G128" s="192" t="s">
        <v>281</v>
      </c>
      <c r="H128" s="193">
        <v>1</v>
      </c>
      <c r="I128" s="194"/>
      <c r="J128" s="195">
        <f t="shared" si="0"/>
        <v>0</v>
      </c>
      <c r="K128" s="191" t="s">
        <v>150</v>
      </c>
      <c r="L128" s="36"/>
      <c r="M128" s="196" t="s">
        <v>1</v>
      </c>
      <c r="N128" s="197" t="s">
        <v>39</v>
      </c>
      <c r="O128" s="64"/>
      <c r="P128" s="198">
        <f t="shared" si="1"/>
        <v>0</v>
      </c>
      <c r="Q128" s="198">
        <v>0</v>
      </c>
      <c r="R128" s="198">
        <f t="shared" si="2"/>
        <v>0</v>
      </c>
      <c r="S128" s="198">
        <v>0</v>
      </c>
      <c r="T128" s="199">
        <f t="shared" si="3"/>
        <v>0</v>
      </c>
      <c r="AR128" s="200" t="s">
        <v>228</v>
      </c>
      <c r="AT128" s="200" t="s">
        <v>146</v>
      </c>
      <c r="AU128" s="200" t="s">
        <v>84</v>
      </c>
      <c r="AY128" s="15" t="s">
        <v>143</v>
      </c>
      <c r="BE128" s="201">
        <f t="shared" si="4"/>
        <v>0</v>
      </c>
      <c r="BF128" s="201">
        <f t="shared" si="5"/>
        <v>0</v>
      </c>
      <c r="BG128" s="201">
        <f t="shared" si="6"/>
        <v>0</v>
      </c>
      <c r="BH128" s="201">
        <f t="shared" si="7"/>
        <v>0</v>
      </c>
      <c r="BI128" s="201">
        <f t="shared" si="8"/>
        <v>0</v>
      </c>
      <c r="BJ128" s="15" t="s">
        <v>82</v>
      </c>
      <c r="BK128" s="201">
        <f t="shared" si="9"/>
        <v>0</v>
      </c>
      <c r="BL128" s="15" t="s">
        <v>228</v>
      </c>
      <c r="BM128" s="200" t="s">
        <v>579</v>
      </c>
    </row>
    <row r="129" spans="2:65" s="1" customFormat="1" ht="36" customHeight="1">
      <c r="B129" s="32"/>
      <c r="C129" s="189" t="s">
        <v>151</v>
      </c>
      <c r="D129" s="189" t="s">
        <v>146</v>
      </c>
      <c r="E129" s="190" t="s">
        <v>580</v>
      </c>
      <c r="F129" s="191" t="s">
        <v>581</v>
      </c>
      <c r="G129" s="192" t="s">
        <v>281</v>
      </c>
      <c r="H129" s="193">
        <v>1</v>
      </c>
      <c r="I129" s="194"/>
      <c r="J129" s="195">
        <f t="shared" si="0"/>
        <v>0</v>
      </c>
      <c r="K129" s="191" t="s">
        <v>150</v>
      </c>
      <c r="L129" s="36"/>
      <c r="M129" s="196" t="s">
        <v>1</v>
      </c>
      <c r="N129" s="197" t="s">
        <v>39</v>
      </c>
      <c r="O129" s="64"/>
      <c r="P129" s="198">
        <f t="shared" si="1"/>
        <v>0</v>
      </c>
      <c r="Q129" s="198">
        <v>0</v>
      </c>
      <c r="R129" s="198">
        <f t="shared" si="2"/>
        <v>0</v>
      </c>
      <c r="S129" s="198">
        <v>0</v>
      </c>
      <c r="T129" s="199">
        <f t="shared" si="3"/>
        <v>0</v>
      </c>
      <c r="AR129" s="200" t="s">
        <v>228</v>
      </c>
      <c r="AT129" s="200" t="s">
        <v>146</v>
      </c>
      <c r="AU129" s="200" t="s">
        <v>84</v>
      </c>
      <c r="AY129" s="15" t="s">
        <v>143</v>
      </c>
      <c r="BE129" s="201">
        <f t="shared" si="4"/>
        <v>0</v>
      </c>
      <c r="BF129" s="201">
        <f t="shared" si="5"/>
        <v>0</v>
      </c>
      <c r="BG129" s="201">
        <f t="shared" si="6"/>
        <v>0</v>
      </c>
      <c r="BH129" s="201">
        <f t="shared" si="7"/>
        <v>0</v>
      </c>
      <c r="BI129" s="201">
        <f t="shared" si="8"/>
        <v>0</v>
      </c>
      <c r="BJ129" s="15" t="s">
        <v>82</v>
      </c>
      <c r="BK129" s="201">
        <f t="shared" si="9"/>
        <v>0</v>
      </c>
      <c r="BL129" s="15" t="s">
        <v>228</v>
      </c>
      <c r="BM129" s="200" t="s">
        <v>582</v>
      </c>
    </row>
    <row r="130" spans="2:65" s="1" customFormat="1" ht="36" customHeight="1">
      <c r="B130" s="32"/>
      <c r="C130" s="189" t="s">
        <v>169</v>
      </c>
      <c r="D130" s="189" t="s">
        <v>146</v>
      </c>
      <c r="E130" s="190" t="s">
        <v>583</v>
      </c>
      <c r="F130" s="191" t="s">
        <v>584</v>
      </c>
      <c r="G130" s="192" t="s">
        <v>162</v>
      </c>
      <c r="H130" s="193">
        <v>26</v>
      </c>
      <c r="I130" s="194"/>
      <c r="J130" s="195">
        <f t="shared" si="0"/>
        <v>0</v>
      </c>
      <c r="K130" s="191" t="s">
        <v>150</v>
      </c>
      <c r="L130" s="36"/>
      <c r="M130" s="196" t="s">
        <v>1</v>
      </c>
      <c r="N130" s="197" t="s">
        <v>39</v>
      </c>
      <c r="O130" s="64"/>
      <c r="P130" s="198">
        <f t="shared" si="1"/>
        <v>0</v>
      </c>
      <c r="Q130" s="198">
        <v>0</v>
      </c>
      <c r="R130" s="198">
        <f t="shared" si="2"/>
        <v>0</v>
      </c>
      <c r="S130" s="198">
        <v>0</v>
      </c>
      <c r="T130" s="199">
        <f t="shared" si="3"/>
        <v>0</v>
      </c>
      <c r="AR130" s="200" t="s">
        <v>228</v>
      </c>
      <c r="AT130" s="200" t="s">
        <v>146</v>
      </c>
      <c r="AU130" s="200" t="s">
        <v>84</v>
      </c>
      <c r="AY130" s="15" t="s">
        <v>143</v>
      </c>
      <c r="BE130" s="201">
        <f t="shared" si="4"/>
        <v>0</v>
      </c>
      <c r="BF130" s="201">
        <f t="shared" si="5"/>
        <v>0</v>
      </c>
      <c r="BG130" s="201">
        <f t="shared" si="6"/>
        <v>0</v>
      </c>
      <c r="BH130" s="201">
        <f t="shared" si="7"/>
        <v>0</v>
      </c>
      <c r="BI130" s="201">
        <f t="shared" si="8"/>
        <v>0</v>
      </c>
      <c r="BJ130" s="15" t="s">
        <v>82</v>
      </c>
      <c r="BK130" s="201">
        <f t="shared" si="9"/>
        <v>0</v>
      </c>
      <c r="BL130" s="15" t="s">
        <v>228</v>
      </c>
      <c r="BM130" s="200" t="s">
        <v>585</v>
      </c>
    </row>
    <row r="131" spans="2:65" s="1" customFormat="1" ht="16.5" customHeight="1">
      <c r="B131" s="32"/>
      <c r="C131" s="214" t="s">
        <v>173</v>
      </c>
      <c r="D131" s="214" t="s">
        <v>155</v>
      </c>
      <c r="E131" s="215" t="s">
        <v>586</v>
      </c>
      <c r="F131" s="216" t="s">
        <v>587</v>
      </c>
      <c r="G131" s="217" t="s">
        <v>162</v>
      </c>
      <c r="H131" s="218">
        <v>25.3</v>
      </c>
      <c r="I131" s="219"/>
      <c r="J131" s="220">
        <f t="shared" si="0"/>
        <v>0</v>
      </c>
      <c r="K131" s="216" t="s">
        <v>150</v>
      </c>
      <c r="L131" s="221"/>
      <c r="M131" s="222" t="s">
        <v>1</v>
      </c>
      <c r="N131" s="223" t="s">
        <v>39</v>
      </c>
      <c r="O131" s="64"/>
      <c r="P131" s="198">
        <f t="shared" si="1"/>
        <v>0</v>
      </c>
      <c r="Q131" s="198">
        <v>1.2E-4</v>
      </c>
      <c r="R131" s="198">
        <f t="shared" si="2"/>
        <v>3.0360000000000001E-3</v>
      </c>
      <c r="S131" s="198">
        <v>0</v>
      </c>
      <c r="T131" s="199">
        <f t="shared" si="3"/>
        <v>0</v>
      </c>
      <c r="AR131" s="200" t="s">
        <v>287</v>
      </c>
      <c r="AT131" s="200" t="s">
        <v>155</v>
      </c>
      <c r="AU131" s="200" t="s">
        <v>84</v>
      </c>
      <c r="AY131" s="15" t="s">
        <v>143</v>
      </c>
      <c r="BE131" s="201">
        <f t="shared" si="4"/>
        <v>0</v>
      </c>
      <c r="BF131" s="201">
        <f t="shared" si="5"/>
        <v>0</v>
      </c>
      <c r="BG131" s="201">
        <f t="shared" si="6"/>
        <v>0</v>
      </c>
      <c r="BH131" s="201">
        <f t="shared" si="7"/>
        <v>0</v>
      </c>
      <c r="BI131" s="201">
        <f t="shared" si="8"/>
        <v>0</v>
      </c>
      <c r="BJ131" s="15" t="s">
        <v>82</v>
      </c>
      <c r="BK131" s="201">
        <f t="shared" si="9"/>
        <v>0</v>
      </c>
      <c r="BL131" s="15" t="s">
        <v>228</v>
      </c>
      <c r="BM131" s="200" t="s">
        <v>588</v>
      </c>
    </row>
    <row r="132" spans="2:65" s="12" customFormat="1" ht="11.25">
      <c r="B132" s="202"/>
      <c r="C132" s="203"/>
      <c r="D132" s="204" t="s">
        <v>153</v>
      </c>
      <c r="E132" s="203"/>
      <c r="F132" s="206" t="s">
        <v>589</v>
      </c>
      <c r="G132" s="203"/>
      <c r="H132" s="207">
        <v>25.3</v>
      </c>
      <c r="I132" s="208"/>
      <c r="J132" s="203"/>
      <c r="K132" s="203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153</v>
      </c>
      <c r="AU132" s="213" t="s">
        <v>84</v>
      </c>
      <c r="AV132" s="12" t="s">
        <v>84</v>
      </c>
      <c r="AW132" s="12" t="s">
        <v>4</v>
      </c>
      <c r="AX132" s="12" t="s">
        <v>82</v>
      </c>
      <c r="AY132" s="213" t="s">
        <v>143</v>
      </c>
    </row>
    <row r="133" spans="2:65" s="1" customFormat="1" ht="16.5" customHeight="1">
      <c r="B133" s="32"/>
      <c r="C133" s="214" t="s">
        <v>179</v>
      </c>
      <c r="D133" s="214" t="s">
        <v>155</v>
      </c>
      <c r="E133" s="215" t="s">
        <v>590</v>
      </c>
      <c r="F133" s="216" t="s">
        <v>591</v>
      </c>
      <c r="G133" s="217" t="s">
        <v>162</v>
      </c>
      <c r="H133" s="218">
        <v>6.9</v>
      </c>
      <c r="I133" s="219"/>
      <c r="J133" s="220">
        <f>ROUND(I133*H133,2)</f>
        <v>0</v>
      </c>
      <c r="K133" s="216" t="s">
        <v>150</v>
      </c>
      <c r="L133" s="221"/>
      <c r="M133" s="222" t="s">
        <v>1</v>
      </c>
      <c r="N133" s="223" t="s">
        <v>39</v>
      </c>
      <c r="O133" s="64"/>
      <c r="P133" s="198">
        <f>O133*H133</f>
        <v>0</v>
      </c>
      <c r="Q133" s="198">
        <v>2.3000000000000001E-4</v>
      </c>
      <c r="R133" s="198">
        <f>Q133*H133</f>
        <v>1.5870000000000001E-3</v>
      </c>
      <c r="S133" s="198">
        <v>0</v>
      </c>
      <c r="T133" s="199">
        <f>S133*H133</f>
        <v>0</v>
      </c>
      <c r="AR133" s="200" t="s">
        <v>287</v>
      </c>
      <c r="AT133" s="200" t="s">
        <v>155</v>
      </c>
      <c r="AU133" s="200" t="s">
        <v>84</v>
      </c>
      <c r="AY133" s="15" t="s">
        <v>143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15" t="s">
        <v>82</v>
      </c>
      <c r="BK133" s="201">
        <f>ROUND(I133*H133,2)</f>
        <v>0</v>
      </c>
      <c r="BL133" s="15" t="s">
        <v>228</v>
      </c>
      <c r="BM133" s="200" t="s">
        <v>592</v>
      </c>
    </row>
    <row r="134" spans="2:65" s="12" customFormat="1" ht="11.25">
      <c r="B134" s="202"/>
      <c r="C134" s="203"/>
      <c r="D134" s="204" t="s">
        <v>153</v>
      </c>
      <c r="E134" s="203"/>
      <c r="F134" s="206" t="s">
        <v>593</v>
      </c>
      <c r="G134" s="203"/>
      <c r="H134" s="207">
        <v>6.9</v>
      </c>
      <c r="I134" s="208"/>
      <c r="J134" s="203"/>
      <c r="K134" s="203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153</v>
      </c>
      <c r="AU134" s="213" t="s">
        <v>84</v>
      </c>
      <c r="AV134" s="12" t="s">
        <v>84</v>
      </c>
      <c r="AW134" s="12" t="s">
        <v>4</v>
      </c>
      <c r="AX134" s="12" t="s">
        <v>82</v>
      </c>
      <c r="AY134" s="213" t="s">
        <v>143</v>
      </c>
    </row>
    <row r="135" spans="2:65" s="1" customFormat="1" ht="36" customHeight="1">
      <c r="B135" s="32"/>
      <c r="C135" s="189" t="s">
        <v>158</v>
      </c>
      <c r="D135" s="189" t="s">
        <v>146</v>
      </c>
      <c r="E135" s="190" t="s">
        <v>594</v>
      </c>
      <c r="F135" s="191" t="s">
        <v>595</v>
      </c>
      <c r="G135" s="192" t="s">
        <v>162</v>
      </c>
      <c r="H135" s="193">
        <v>24</v>
      </c>
      <c r="I135" s="194"/>
      <c r="J135" s="195">
        <f t="shared" ref="J135:J141" si="10">ROUND(I135*H135,2)</f>
        <v>0</v>
      </c>
      <c r="K135" s="191" t="s">
        <v>150</v>
      </c>
      <c r="L135" s="36"/>
      <c r="M135" s="196" t="s">
        <v>1</v>
      </c>
      <c r="N135" s="197" t="s">
        <v>39</v>
      </c>
      <c r="O135" s="64"/>
      <c r="P135" s="198">
        <f t="shared" ref="P135:P141" si="11">O135*H135</f>
        <v>0</v>
      </c>
      <c r="Q135" s="198">
        <v>0</v>
      </c>
      <c r="R135" s="198">
        <f t="shared" ref="R135:R141" si="12">Q135*H135</f>
        <v>0</v>
      </c>
      <c r="S135" s="198">
        <v>0</v>
      </c>
      <c r="T135" s="199">
        <f t="shared" ref="T135:T141" si="13">S135*H135</f>
        <v>0</v>
      </c>
      <c r="AR135" s="200" t="s">
        <v>228</v>
      </c>
      <c r="AT135" s="200" t="s">
        <v>146</v>
      </c>
      <c r="AU135" s="200" t="s">
        <v>84</v>
      </c>
      <c r="AY135" s="15" t="s">
        <v>143</v>
      </c>
      <c r="BE135" s="201">
        <f t="shared" ref="BE135:BE141" si="14">IF(N135="základní",J135,0)</f>
        <v>0</v>
      </c>
      <c r="BF135" s="201">
        <f t="shared" ref="BF135:BF141" si="15">IF(N135="snížená",J135,0)</f>
        <v>0</v>
      </c>
      <c r="BG135" s="201">
        <f t="shared" ref="BG135:BG141" si="16">IF(N135="zákl. přenesená",J135,0)</f>
        <v>0</v>
      </c>
      <c r="BH135" s="201">
        <f t="shared" ref="BH135:BH141" si="17">IF(N135="sníž. přenesená",J135,0)</f>
        <v>0</v>
      </c>
      <c r="BI135" s="201">
        <f t="shared" ref="BI135:BI141" si="18">IF(N135="nulová",J135,0)</f>
        <v>0</v>
      </c>
      <c r="BJ135" s="15" t="s">
        <v>82</v>
      </c>
      <c r="BK135" s="201">
        <f t="shared" ref="BK135:BK141" si="19">ROUND(I135*H135,2)</f>
        <v>0</v>
      </c>
      <c r="BL135" s="15" t="s">
        <v>228</v>
      </c>
      <c r="BM135" s="200" t="s">
        <v>596</v>
      </c>
    </row>
    <row r="136" spans="2:65" s="1" customFormat="1" ht="16.5" customHeight="1">
      <c r="B136" s="32"/>
      <c r="C136" s="214" t="s">
        <v>190</v>
      </c>
      <c r="D136" s="214" t="s">
        <v>155</v>
      </c>
      <c r="E136" s="215" t="s">
        <v>597</v>
      </c>
      <c r="F136" s="216" t="s">
        <v>598</v>
      </c>
      <c r="G136" s="217" t="s">
        <v>162</v>
      </c>
      <c r="H136" s="218">
        <v>20</v>
      </c>
      <c r="I136" s="219"/>
      <c r="J136" s="220">
        <f t="shared" si="10"/>
        <v>0</v>
      </c>
      <c r="K136" s="216" t="s">
        <v>150</v>
      </c>
      <c r="L136" s="221"/>
      <c r="M136" s="222" t="s">
        <v>1</v>
      </c>
      <c r="N136" s="223" t="s">
        <v>39</v>
      </c>
      <c r="O136" s="64"/>
      <c r="P136" s="198">
        <f t="shared" si="11"/>
        <v>0</v>
      </c>
      <c r="Q136" s="198">
        <v>1.2999999999999999E-4</v>
      </c>
      <c r="R136" s="198">
        <f t="shared" si="12"/>
        <v>2.5999999999999999E-3</v>
      </c>
      <c r="S136" s="198">
        <v>0</v>
      </c>
      <c r="T136" s="199">
        <f t="shared" si="13"/>
        <v>0</v>
      </c>
      <c r="AR136" s="200" t="s">
        <v>287</v>
      </c>
      <c r="AT136" s="200" t="s">
        <v>155</v>
      </c>
      <c r="AU136" s="200" t="s">
        <v>84</v>
      </c>
      <c r="AY136" s="15" t="s">
        <v>143</v>
      </c>
      <c r="BE136" s="201">
        <f t="shared" si="14"/>
        <v>0</v>
      </c>
      <c r="BF136" s="201">
        <f t="shared" si="15"/>
        <v>0</v>
      </c>
      <c r="BG136" s="201">
        <f t="shared" si="16"/>
        <v>0</v>
      </c>
      <c r="BH136" s="201">
        <f t="shared" si="17"/>
        <v>0</v>
      </c>
      <c r="BI136" s="201">
        <f t="shared" si="18"/>
        <v>0</v>
      </c>
      <c r="BJ136" s="15" t="s">
        <v>82</v>
      </c>
      <c r="BK136" s="201">
        <f t="shared" si="19"/>
        <v>0</v>
      </c>
      <c r="BL136" s="15" t="s">
        <v>228</v>
      </c>
      <c r="BM136" s="200" t="s">
        <v>599</v>
      </c>
    </row>
    <row r="137" spans="2:65" s="1" customFormat="1" ht="16.5" customHeight="1">
      <c r="B137" s="32"/>
      <c r="C137" s="189" t="s">
        <v>195</v>
      </c>
      <c r="D137" s="189" t="s">
        <v>146</v>
      </c>
      <c r="E137" s="190" t="s">
        <v>600</v>
      </c>
      <c r="F137" s="191" t="s">
        <v>601</v>
      </c>
      <c r="G137" s="192" t="s">
        <v>162</v>
      </c>
      <c r="H137" s="193">
        <v>4</v>
      </c>
      <c r="I137" s="194"/>
      <c r="J137" s="195">
        <f t="shared" si="10"/>
        <v>0</v>
      </c>
      <c r="K137" s="191" t="s">
        <v>150</v>
      </c>
      <c r="L137" s="36"/>
      <c r="M137" s="196" t="s">
        <v>1</v>
      </c>
      <c r="N137" s="197" t="s">
        <v>39</v>
      </c>
      <c r="O137" s="64"/>
      <c r="P137" s="198">
        <f t="shared" si="11"/>
        <v>0</v>
      </c>
      <c r="Q137" s="198">
        <v>0</v>
      </c>
      <c r="R137" s="198">
        <f t="shared" si="12"/>
        <v>0</v>
      </c>
      <c r="S137" s="198">
        <v>0</v>
      </c>
      <c r="T137" s="199">
        <f t="shared" si="13"/>
        <v>0</v>
      </c>
      <c r="AR137" s="200" t="s">
        <v>228</v>
      </c>
      <c r="AT137" s="200" t="s">
        <v>146</v>
      </c>
      <c r="AU137" s="200" t="s">
        <v>84</v>
      </c>
      <c r="AY137" s="15" t="s">
        <v>143</v>
      </c>
      <c r="BE137" s="201">
        <f t="shared" si="14"/>
        <v>0</v>
      </c>
      <c r="BF137" s="201">
        <f t="shared" si="15"/>
        <v>0</v>
      </c>
      <c r="BG137" s="201">
        <f t="shared" si="16"/>
        <v>0</v>
      </c>
      <c r="BH137" s="201">
        <f t="shared" si="17"/>
        <v>0</v>
      </c>
      <c r="BI137" s="201">
        <f t="shared" si="18"/>
        <v>0</v>
      </c>
      <c r="BJ137" s="15" t="s">
        <v>82</v>
      </c>
      <c r="BK137" s="201">
        <f t="shared" si="19"/>
        <v>0</v>
      </c>
      <c r="BL137" s="15" t="s">
        <v>228</v>
      </c>
      <c r="BM137" s="200" t="s">
        <v>602</v>
      </c>
    </row>
    <row r="138" spans="2:65" s="1" customFormat="1" ht="16.5" customHeight="1">
      <c r="B138" s="32"/>
      <c r="C138" s="214" t="s">
        <v>201</v>
      </c>
      <c r="D138" s="214" t="s">
        <v>155</v>
      </c>
      <c r="E138" s="215" t="s">
        <v>603</v>
      </c>
      <c r="F138" s="216" t="s">
        <v>604</v>
      </c>
      <c r="G138" s="217" t="s">
        <v>162</v>
      </c>
      <c r="H138" s="218">
        <v>8</v>
      </c>
      <c r="I138" s="219"/>
      <c r="J138" s="220">
        <f t="shared" si="10"/>
        <v>0</v>
      </c>
      <c r="K138" s="216" t="s">
        <v>150</v>
      </c>
      <c r="L138" s="221"/>
      <c r="M138" s="222" t="s">
        <v>1</v>
      </c>
      <c r="N138" s="223" t="s">
        <v>39</v>
      </c>
      <c r="O138" s="64"/>
      <c r="P138" s="198">
        <f t="shared" si="11"/>
        <v>0</v>
      </c>
      <c r="Q138" s="198">
        <v>3.8999999999999999E-4</v>
      </c>
      <c r="R138" s="198">
        <f t="shared" si="12"/>
        <v>3.1199999999999999E-3</v>
      </c>
      <c r="S138" s="198">
        <v>0</v>
      </c>
      <c r="T138" s="199">
        <f t="shared" si="13"/>
        <v>0</v>
      </c>
      <c r="AR138" s="200" t="s">
        <v>287</v>
      </c>
      <c r="AT138" s="200" t="s">
        <v>155</v>
      </c>
      <c r="AU138" s="200" t="s">
        <v>84</v>
      </c>
      <c r="AY138" s="15" t="s">
        <v>143</v>
      </c>
      <c r="BE138" s="201">
        <f t="shared" si="14"/>
        <v>0</v>
      </c>
      <c r="BF138" s="201">
        <f t="shared" si="15"/>
        <v>0</v>
      </c>
      <c r="BG138" s="201">
        <f t="shared" si="16"/>
        <v>0</v>
      </c>
      <c r="BH138" s="201">
        <f t="shared" si="17"/>
        <v>0</v>
      </c>
      <c r="BI138" s="201">
        <f t="shared" si="18"/>
        <v>0</v>
      </c>
      <c r="BJ138" s="15" t="s">
        <v>82</v>
      </c>
      <c r="BK138" s="201">
        <f t="shared" si="19"/>
        <v>0</v>
      </c>
      <c r="BL138" s="15" t="s">
        <v>228</v>
      </c>
      <c r="BM138" s="200" t="s">
        <v>605</v>
      </c>
    </row>
    <row r="139" spans="2:65" s="1" customFormat="1" ht="24" customHeight="1">
      <c r="B139" s="32"/>
      <c r="C139" s="189" t="s">
        <v>205</v>
      </c>
      <c r="D139" s="189" t="s">
        <v>146</v>
      </c>
      <c r="E139" s="190" t="s">
        <v>606</v>
      </c>
      <c r="F139" s="191" t="s">
        <v>607</v>
      </c>
      <c r="G139" s="192" t="s">
        <v>162</v>
      </c>
      <c r="H139" s="193">
        <v>10</v>
      </c>
      <c r="I139" s="194"/>
      <c r="J139" s="195">
        <f t="shared" si="10"/>
        <v>0</v>
      </c>
      <c r="K139" s="191" t="s">
        <v>150</v>
      </c>
      <c r="L139" s="36"/>
      <c r="M139" s="196" t="s">
        <v>1</v>
      </c>
      <c r="N139" s="197" t="s">
        <v>39</v>
      </c>
      <c r="O139" s="64"/>
      <c r="P139" s="198">
        <f t="shared" si="11"/>
        <v>0</v>
      </c>
      <c r="Q139" s="198">
        <v>0</v>
      </c>
      <c r="R139" s="198">
        <f t="shared" si="12"/>
        <v>0</v>
      </c>
      <c r="S139" s="198">
        <v>0</v>
      </c>
      <c r="T139" s="199">
        <f t="shared" si="13"/>
        <v>0</v>
      </c>
      <c r="AR139" s="200" t="s">
        <v>228</v>
      </c>
      <c r="AT139" s="200" t="s">
        <v>146</v>
      </c>
      <c r="AU139" s="200" t="s">
        <v>84</v>
      </c>
      <c r="AY139" s="15" t="s">
        <v>143</v>
      </c>
      <c r="BE139" s="201">
        <f t="shared" si="14"/>
        <v>0</v>
      </c>
      <c r="BF139" s="201">
        <f t="shared" si="15"/>
        <v>0</v>
      </c>
      <c r="BG139" s="201">
        <f t="shared" si="16"/>
        <v>0</v>
      </c>
      <c r="BH139" s="201">
        <f t="shared" si="17"/>
        <v>0</v>
      </c>
      <c r="BI139" s="201">
        <f t="shared" si="18"/>
        <v>0</v>
      </c>
      <c r="BJ139" s="15" t="s">
        <v>82</v>
      </c>
      <c r="BK139" s="201">
        <f t="shared" si="19"/>
        <v>0</v>
      </c>
      <c r="BL139" s="15" t="s">
        <v>228</v>
      </c>
      <c r="BM139" s="200" t="s">
        <v>608</v>
      </c>
    </row>
    <row r="140" spans="2:65" s="1" customFormat="1" ht="60" customHeight="1">
      <c r="B140" s="32"/>
      <c r="C140" s="189" t="s">
        <v>209</v>
      </c>
      <c r="D140" s="189" t="s">
        <v>146</v>
      </c>
      <c r="E140" s="190" t="s">
        <v>609</v>
      </c>
      <c r="F140" s="191" t="s">
        <v>610</v>
      </c>
      <c r="G140" s="192" t="s">
        <v>162</v>
      </c>
      <c r="H140" s="193">
        <v>152</v>
      </c>
      <c r="I140" s="194"/>
      <c r="J140" s="195">
        <f t="shared" si="10"/>
        <v>0</v>
      </c>
      <c r="K140" s="191" t="s">
        <v>150</v>
      </c>
      <c r="L140" s="36"/>
      <c r="M140" s="196" t="s">
        <v>1</v>
      </c>
      <c r="N140" s="197" t="s">
        <v>39</v>
      </c>
      <c r="O140" s="64"/>
      <c r="P140" s="198">
        <f t="shared" si="11"/>
        <v>0</v>
      </c>
      <c r="Q140" s="198">
        <v>0</v>
      </c>
      <c r="R140" s="198">
        <f t="shared" si="12"/>
        <v>0</v>
      </c>
      <c r="S140" s="198">
        <v>0</v>
      </c>
      <c r="T140" s="199">
        <f t="shared" si="13"/>
        <v>0</v>
      </c>
      <c r="AR140" s="200" t="s">
        <v>228</v>
      </c>
      <c r="AT140" s="200" t="s">
        <v>146</v>
      </c>
      <c r="AU140" s="200" t="s">
        <v>84</v>
      </c>
      <c r="AY140" s="15" t="s">
        <v>143</v>
      </c>
      <c r="BE140" s="201">
        <f t="shared" si="14"/>
        <v>0</v>
      </c>
      <c r="BF140" s="201">
        <f t="shared" si="15"/>
        <v>0</v>
      </c>
      <c r="BG140" s="201">
        <f t="shared" si="16"/>
        <v>0</v>
      </c>
      <c r="BH140" s="201">
        <f t="shared" si="17"/>
        <v>0</v>
      </c>
      <c r="BI140" s="201">
        <f t="shared" si="18"/>
        <v>0</v>
      </c>
      <c r="BJ140" s="15" t="s">
        <v>82</v>
      </c>
      <c r="BK140" s="201">
        <f t="shared" si="19"/>
        <v>0</v>
      </c>
      <c r="BL140" s="15" t="s">
        <v>228</v>
      </c>
      <c r="BM140" s="200" t="s">
        <v>611</v>
      </c>
    </row>
    <row r="141" spans="2:65" s="1" customFormat="1" ht="16.5" customHeight="1">
      <c r="B141" s="32"/>
      <c r="C141" s="214" t="s">
        <v>214</v>
      </c>
      <c r="D141" s="214" t="s">
        <v>155</v>
      </c>
      <c r="E141" s="215" t="s">
        <v>612</v>
      </c>
      <c r="F141" s="216" t="s">
        <v>613</v>
      </c>
      <c r="G141" s="217" t="s">
        <v>162</v>
      </c>
      <c r="H141" s="218">
        <v>186.3</v>
      </c>
      <c r="I141" s="219"/>
      <c r="J141" s="220">
        <f t="shared" si="10"/>
        <v>0</v>
      </c>
      <c r="K141" s="216" t="s">
        <v>150</v>
      </c>
      <c r="L141" s="221"/>
      <c r="M141" s="222" t="s">
        <v>1</v>
      </c>
      <c r="N141" s="223" t="s">
        <v>39</v>
      </c>
      <c r="O141" s="64"/>
      <c r="P141" s="198">
        <f t="shared" si="11"/>
        <v>0</v>
      </c>
      <c r="Q141" s="198">
        <v>6.9999999999999994E-5</v>
      </c>
      <c r="R141" s="198">
        <f t="shared" si="12"/>
        <v>1.3041000000000001E-2</v>
      </c>
      <c r="S141" s="198">
        <v>0</v>
      </c>
      <c r="T141" s="199">
        <f t="shared" si="13"/>
        <v>0</v>
      </c>
      <c r="AR141" s="200" t="s">
        <v>287</v>
      </c>
      <c r="AT141" s="200" t="s">
        <v>155</v>
      </c>
      <c r="AU141" s="200" t="s">
        <v>84</v>
      </c>
      <c r="AY141" s="15" t="s">
        <v>143</v>
      </c>
      <c r="BE141" s="201">
        <f t="shared" si="14"/>
        <v>0</v>
      </c>
      <c r="BF141" s="201">
        <f t="shared" si="15"/>
        <v>0</v>
      </c>
      <c r="BG141" s="201">
        <f t="shared" si="16"/>
        <v>0</v>
      </c>
      <c r="BH141" s="201">
        <f t="shared" si="17"/>
        <v>0</v>
      </c>
      <c r="BI141" s="201">
        <f t="shared" si="18"/>
        <v>0</v>
      </c>
      <c r="BJ141" s="15" t="s">
        <v>82</v>
      </c>
      <c r="BK141" s="201">
        <f t="shared" si="19"/>
        <v>0</v>
      </c>
      <c r="BL141" s="15" t="s">
        <v>228</v>
      </c>
      <c r="BM141" s="200" t="s">
        <v>614</v>
      </c>
    </row>
    <row r="142" spans="2:65" s="12" customFormat="1" ht="11.25">
      <c r="B142" s="202"/>
      <c r="C142" s="203"/>
      <c r="D142" s="204" t="s">
        <v>153</v>
      </c>
      <c r="E142" s="203"/>
      <c r="F142" s="206" t="s">
        <v>615</v>
      </c>
      <c r="G142" s="203"/>
      <c r="H142" s="207">
        <v>186.3</v>
      </c>
      <c r="I142" s="208"/>
      <c r="J142" s="203"/>
      <c r="K142" s="203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153</v>
      </c>
      <c r="AU142" s="213" t="s">
        <v>84</v>
      </c>
      <c r="AV142" s="12" t="s">
        <v>84</v>
      </c>
      <c r="AW142" s="12" t="s">
        <v>4</v>
      </c>
      <c r="AX142" s="12" t="s">
        <v>82</v>
      </c>
      <c r="AY142" s="213" t="s">
        <v>143</v>
      </c>
    </row>
    <row r="143" spans="2:65" s="1" customFormat="1" ht="24" customHeight="1">
      <c r="B143" s="32"/>
      <c r="C143" s="189" t="s">
        <v>8</v>
      </c>
      <c r="D143" s="189" t="s">
        <v>146</v>
      </c>
      <c r="E143" s="190" t="s">
        <v>616</v>
      </c>
      <c r="F143" s="191" t="s">
        <v>617</v>
      </c>
      <c r="G143" s="192" t="s">
        <v>281</v>
      </c>
      <c r="H143" s="193">
        <v>50</v>
      </c>
      <c r="I143" s="194"/>
      <c r="J143" s="195">
        <f t="shared" ref="J143:J158" si="20">ROUND(I143*H143,2)</f>
        <v>0</v>
      </c>
      <c r="K143" s="191" t="s">
        <v>150</v>
      </c>
      <c r="L143" s="36"/>
      <c r="M143" s="196" t="s">
        <v>1</v>
      </c>
      <c r="N143" s="197" t="s">
        <v>39</v>
      </c>
      <c r="O143" s="64"/>
      <c r="P143" s="198">
        <f t="shared" ref="P143:P158" si="21">O143*H143</f>
        <v>0</v>
      </c>
      <c r="Q143" s="198">
        <v>0</v>
      </c>
      <c r="R143" s="198">
        <f t="shared" ref="R143:R158" si="22">Q143*H143</f>
        <v>0</v>
      </c>
      <c r="S143" s="198">
        <v>0</v>
      </c>
      <c r="T143" s="199">
        <f t="shared" ref="T143:T158" si="23">S143*H143</f>
        <v>0</v>
      </c>
      <c r="AR143" s="200" t="s">
        <v>228</v>
      </c>
      <c r="AT143" s="200" t="s">
        <v>146</v>
      </c>
      <c r="AU143" s="200" t="s">
        <v>84</v>
      </c>
      <c r="AY143" s="15" t="s">
        <v>143</v>
      </c>
      <c r="BE143" s="201">
        <f t="shared" ref="BE143:BE158" si="24">IF(N143="základní",J143,0)</f>
        <v>0</v>
      </c>
      <c r="BF143" s="201">
        <f t="shared" ref="BF143:BF158" si="25">IF(N143="snížená",J143,0)</f>
        <v>0</v>
      </c>
      <c r="BG143" s="201">
        <f t="shared" ref="BG143:BG158" si="26">IF(N143="zákl. přenesená",J143,0)</f>
        <v>0</v>
      </c>
      <c r="BH143" s="201">
        <f t="shared" ref="BH143:BH158" si="27">IF(N143="sníž. přenesená",J143,0)</f>
        <v>0</v>
      </c>
      <c r="BI143" s="201">
        <f t="shared" ref="BI143:BI158" si="28">IF(N143="nulová",J143,0)</f>
        <v>0</v>
      </c>
      <c r="BJ143" s="15" t="s">
        <v>82</v>
      </c>
      <c r="BK143" s="201">
        <f t="shared" ref="BK143:BK158" si="29">ROUND(I143*H143,2)</f>
        <v>0</v>
      </c>
      <c r="BL143" s="15" t="s">
        <v>228</v>
      </c>
      <c r="BM143" s="200" t="s">
        <v>618</v>
      </c>
    </row>
    <row r="144" spans="2:65" s="1" customFormat="1" ht="36" customHeight="1">
      <c r="B144" s="32"/>
      <c r="C144" s="189" t="s">
        <v>228</v>
      </c>
      <c r="D144" s="189" t="s">
        <v>146</v>
      </c>
      <c r="E144" s="190" t="s">
        <v>619</v>
      </c>
      <c r="F144" s="191" t="s">
        <v>620</v>
      </c>
      <c r="G144" s="192" t="s">
        <v>281</v>
      </c>
      <c r="H144" s="193">
        <v>8</v>
      </c>
      <c r="I144" s="194"/>
      <c r="J144" s="195">
        <f t="shared" si="20"/>
        <v>0</v>
      </c>
      <c r="K144" s="191" t="s">
        <v>150</v>
      </c>
      <c r="L144" s="36"/>
      <c r="M144" s="196" t="s">
        <v>1</v>
      </c>
      <c r="N144" s="197" t="s">
        <v>39</v>
      </c>
      <c r="O144" s="64"/>
      <c r="P144" s="198">
        <f t="shared" si="21"/>
        <v>0</v>
      </c>
      <c r="Q144" s="198">
        <v>0</v>
      </c>
      <c r="R144" s="198">
        <f t="shared" si="22"/>
        <v>0</v>
      </c>
      <c r="S144" s="198">
        <v>0</v>
      </c>
      <c r="T144" s="199">
        <f t="shared" si="23"/>
        <v>0</v>
      </c>
      <c r="AR144" s="200" t="s">
        <v>228</v>
      </c>
      <c r="AT144" s="200" t="s">
        <v>146</v>
      </c>
      <c r="AU144" s="200" t="s">
        <v>84</v>
      </c>
      <c r="AY144" s="15" t="s">
        <v>143</v>
      </c>
      <c r="BE144" s="201">
        <f t="shared" si="24"/>
        <v>0</v>
      </c>
      <c r="BF144" s="201">
        <f t="shared" si="25"/>
        <v>0</v>
      </c>
      <c r="BG144" s="201">
        <f t="shared" si="26"/>
        <v>0</v>
      </c>
      <c r="BH144" s="201">
        <f t="shared" si="27"/>
        <v>0</v>
      </c>
      <c r="BI144" s="201">
        <f t="shared" si="28"/>
        <v>0</v>
      </c>
      <c r="BJ144" s="15" t="s">
        <v>82</v>
      </c>
      <c r="BK144" s="201">
        <f t="shared" si="29"/>
        <v>0</v>
      </c>
      <c r="BL144" s="15" t="s">
        <v>228</v>
      </c>
      <c r="BM144" s="200" t="s">
        <v>621</v>
      </c>
    </row>
    <row r="145" spans="2:65" s="1" customFormat="1" ht="36" customHeight="1">
      <c r="B145" s="32"/>
      <c r="C145" s="189" t="s">
        <v>233</v>
      </c>
      <c r="D145" s="189" t="s">
        <v>146</v>
      </c>
      <c r="E145" s="190" t="s">
        <v>622</v>
      </c>
      <c r="F145" s="191" t="s">
        <v>623</v>
      </c>
      <c r="G145" s="192" t="s">
        <v>281</v>
      </c>
      <c r="H145" s="193">
        <v>3</v>
      </c>
      <c r="I145" s="194"/>
      <c r="J145" s="195">
        <f t="shared" si="20"/>
        <v>0</v>
      </c>
      <c r="K145" s="191" t="s">
        <v>150</v>
      </c>
      <c r="L145" s="36"/>
      <c r="M145" s="196" t="s">
        <v>1</v>
      </c>
      <c r="N145" s="197" t="s">
        <v>39</v>
      </c>
      <c r="O145" s="64"/>
      <c r="P145" s="198">
        <f t="shared" si="21"/>
        <v>0</v>
      </c>
      <c r="Q145" s="198">
        <v>0</v>
      </c>
      <c r="R145" s="198">
        <f t="shared" si="22"/>
        <v>0</v>
      </c>
      <c r="S145" s="198">
        <v>0</v>
      </c>
      <c r="T145" s="199">
        <f t="shared" si="23"/>
        <v>0</v>
      </c>
      <c r="AR145" s="200" t="s">
        <v>228</v>
      </c>
      <c r="AT145" s="200" t="s">
        <v>146</v>
      </c>
      <c r="AU145" s="200" t="s">
        <v>84</v>
      </c>
      <c r="AY145" s="15" t="s">
        <v>143</v>
      </c>
      <c r="BE145" s="201">
        <f t="shared" si="24"/>
        <v>0</v>
      </c>
      <c r="BF145" s="201">
        <f t="shared" si="25"/>
        <v>0</v>
      </c>
      <c r="BG145" s="201">
        <f t="shared" si="26"/>
        <v>0</v>
      </c>
      <c r="BH145" s="201">
        <f t="shared" si="27"/>
        <v>0</v>
      </c>
      <c r="BI145" s="201">
        <f t="shared" si="28"/>
        <v>0</v>
      </c>
      <c r="BJ145" s="15" t="s">
        <v>82</v>
      </c>
      <c r="BK145" s="201">
        <f t="shared" si="29"/>
        <v>0</v>
      </c>
      <c r="BL145" s="15" t="s">
        <v>228</v>
      </c>
      <c r="BM145" s="200" t="s">
        <v>624</v>
      </c>
    </row>
    <row r="146" spans="2:65" s="1" customFormat="1" ht="16.5" customHeight="1">
      <c r="B146" s="32"/>
      <c r="C146" s="214" t="s">
        <v>237</v>
      </c>
      <c r="D146" s="214" t="s">
        <v>155</v>
      </c>
      <c r="E146" s="215" t="s">
        <v>625</v>
      </c>
      <c r="F146" s="216" t="s">
        <v>626</v>
      </c>
      <c r="G146" s="217" t="s">
        <v>149</v>
      </c>
      <c r="H146" s="218">
        <v>0.02</v>
      </c>
      <c r="I146" s="219"/>
      <c r="J146" s="220">
        <f t="shared" si="20"/>
        <v>0</v>
      </c>
      <c r="K146" s="216" t="s">
        <v>150</v>
      </c>
      <c r="L146" s="221"/>
      <c r="M146" s="222" t="s">
        <v>1</v>
      </c>
      <c r="N146" s="223" t="s">
        <v>39</v>
      </c>
      <c r="O146" s="64"/>
      <c r="P146" s="198">
        <f t="shared" si="21"/>
        <v>0</v>
      </c>
      <c r="Q146" s="198">
        <v>1</v>
      </c>
      <c r="R146" s="198">
        <f t="shared" si="22"/>
        <v>0.02</v>
      </c>
      <c r="S146" s="198">
        <v>0</v>
      </c>
      <c r="T146" s="199">
        <f t="shared" si="23"/>
        <v>0</v>
      </c>
      <c r="AR146" s="200" t="s">
        <v>287</v>
      </c>
      <c r="AT146" s="200" t="s">
        <v>155</v>
      </c>
      <c r="AU146" s="200" t="s">
        <v>84</v>
      </c>
      <c r="AY146" s="15" t="s">
        <v>143</v>
      </c>
      <c r="BE146" s="201">
        <f t="shared" si="24"/>
        <v>0</v>
      </c>
      <c r="BF146" s="201">
        <f t="shared" si="25"/>
        <v>0</v>
      </c>
      <c r="BG146" s="201">
        <f t="shared" si="26"/>
        <v>0</v>
      </c>
      <c r="BH146" s="201">
        <f t="shared" si="27"/>
        <v>0</v>
      </c>
      <c r="BI146" s="201">
        <f t="shared" si="28"/>
        <v>0</v>
      </c>
      <c r="BJ146" s="15" t="s">
        <v>82</v>
      </c>
      <c r="BK146" s="201">
        <f t="shared" si="29"/>
        <v>0</v>
      </c>
      <c r="BL146" s="15" t="s">
        <v>228</v>
      </c>
      <c r="BM146" s="200" t="s">
        <v>627</v>
      </c>
    </row>
    <row r="147" spans="2:65" s="1" customFormat="1" ht="36" customHeight="1">
      <c r="B147" s="32"/>
      <c r="C147" s="189" t="s">
        <v>244</v>
      </c>
      <c r="D147" s="189" t="s">
        <v>146</v>
      </c>
      <c r="E147" s="190" t="s">
        <v>628</v>
      </c>
      <c r="F147" s="191" t="s">
        <v>629</v>
      </c>
      <c r="G147" s="192" t="s">
        <v>281</v>
      </c>
      <c r="H147" s="193">
        <v>1</v>
      </c>
      <c r="I147" s="194"/>
      <c r="J147" s="195">
        <f t="shared" si="20"/>
        <v>0</v>
      </c>
      <c r="K147" s="191" t="s">
        <v>150</v>
      </c>
      <c r="L147" s="36"/>
      <c r="M147" s="196" t="s">
        <v>1</v>
      </c>
      <c r="N147" s="197" t="s">
        <v>39</v>
      </c>
      <c r="O147" s="64"/>
      <c r="P147" s="198">
        <f t="shared" si="21"/>
        <v>0</v>
      </c>
      <c r="Q147" s="198">
        <v>0</v>
      </c>
      <c r="R147" s="198">
        <f t="shared" si="22"/>
        <v>0</v>
      </c>
      <c r="S147" s="198">
        <v>0</v>
      </c>
      <c r="T147" s="199">
        <f t="shared" si="23"/>
        <v>0</v>
      </c>
      <c r="AR147" s="200" t="s">
        <v>228</v>
      </c>
      <c r="AT147" s="200" t="s">
        <v>146</v>
      </c>
      <c r="AU147" s="200" t="s">
        <v>84</v>
      </c>
      <c r="AY147" s="15" t="s">
        <v>143</v>
      </c>
      <c r="BE147" s="201">
        <f t="shared" si="24"/>
        <v>0</v>
      </c>
      <c r="BF147" s="201">
        <f t="shared" si="25"/>
        <v>0</v>
      </c>
      <c r="BG147" s="201">
        <f t="shared" si="26"/>
        <v>0</v>
      </c>
      <c r="BH147" s="201">
        <f t="shared" si="27"/>
        <v>0</v>
      </c>
      <c r="BI147" s="201">
        <f t="shared" si="28"/>
        <v>0</v>
      </c>
      <c r="BJ147" s="15" t="s">
        <v>82</v>
      </c>
      <c r="BK147" s="201">
        <f t="shared" si="29"/>
        <v>0</v>
      </c>
      <c r="BL147" s="15" t="s">
        <v>228</v>
      </c>
      <c r="BM147" s="200" t="s">
        <v>630</v>
      </c>
    </row>
    <row r="148" spans="2:65" s="1" customFormat="1" ht="16.5" customHeight="1">
      <c r="B148" s="32"/>
      <c r="C148" s="214" t="s">
        <v>248</v>
      </c>
      <c r="D148" s="214" t="s">
        <v>155</v>
      </c>
      <c r="E148" s="215" t="s">
        <v>631</v>
      </c>
      <c r="F148" s="216" t="s">
        <v>632</v>
      </c>
      <c r="G148" s="217" t="s">
        <v>281</v>
      </c>
      <c r="H148" s="218">
        <v>1</v>
      </c>
      <c r="I148" s="219"/>
      <c r="J148" s="220">
        <f t="shared" si="20"/>
        <v>0</v>
      </c>
      <c r="K148" s="216" t="s">
        <v>150</v>
      </c>
      <c r="L148" s="221"/>
      <c r="M148" s="222" t="s">
        <v>1</v>
      </c>
      <c r="N148" s="223" t="s">
        <v>39</v>
      </c>
      <c r="O148" s="64"/>
      <c r="P148" s="198">
        <f t="shared" si="21"/>
        <v>0</v>
      </c>
      <c r="Q148" s="198">
        <v>5.0000000000000002E-5</v>
      </c>
      <c r="R148" s="198">
        <f t="shared" si="22"/>
        <v>5.0000000000000002E-5</v>
      </c>
      <c r="S148" s="198">
        <v>0</v>
      </c>
      <c r="T148" s="199">
        <f t="shared" si="23"/>
        <v>0</v>
      </c>
      <c r="AR148" s="200" t="s">
        <v>287</v>
      </c>
      <c r="AT148" s="200" t="s">
        <v>155</v>
      </c>
      <c r="AU148" s="200" t="s">
        <v>84</v>
      </c>
      <c r="AY148" s="15" t="s">
        <v>143</v>
      </c>
      <c r="BE148" s="201">
        <f t="shared" si="24"/>
        <v>0</v>
      </c>
      <c r="BF148" s="201">
        <f t="shared" si="25"/>
        <v>0</v>
      </c>
      <c r="BG148" s="201">
        <f t="shared" si="26"/>
        <v>0</v>
      </c>
      <c r="BH148" s="201">
        <f t="shared" si="27"/>
        <v>0</v>
      </c>
      <c r="BI148" s="201">
        <f t="shared" si="28"/>
        <v>0</v>
      </c>
      <c r="BJ148" s="15" t="s">
        <v>82</v>
      </c>
      <c r="BK148" s="201">
        <f t="shared" si="29"/>
        <v>0</v>
      </c>
      <c r="BL148" s="15" t="s">
        <v>228</v>
      </c>
      <c r="BM148" s="200" t="s">
        <v>633</v>
      </c>
    </row>
    <row r="149" spans="2:65" s="1" customFormat="1" ht="24" customHeight="1">
      <c r="B149" s="32"/>
      <c r="C149" s="189" t="s">
        <v>7</v>
      </c>
      <c r="D149" s="189" t="s">
        <v>146</v>
      </c>
      <c r="E149" s="190" t="s">
        <v>634</v>
      </c>
      <c r="F149" s="191" t="s">
        <v>635</v>
      </c>
      <c r="G149" s="192" t="s">
        <v>281</v>
      </c>
      <c r="H149" s="193">
        <v>2</v>
      </c>
      <c r="I149" s="194"/>
      <c r="J149" s="195">
        <f t="shared" si="20"/>
        <v>0</v>
      </c>
      <c r="K149" s="191" t="s">
        <v>150</v>
      </c>
      <c r="L149" s="36"/>
      <c r="M149" s="196" t="s">
        <v>1</v>
      </c>
      <c r="N149" s="197" t="s">
        <v>39</v>
      </c>
      <c r="O149" s="64"/>
      <c r="P149" s="198">
        <f t="shared" si="21"/>
        <v>0</v>
      </c>
      <c r="Q149" s="198">
        <v>0</v>
      </c>
      <c r="R149" s="198">
        <f t="shared" si="22"/>
        <v>0</v>
      </c>
      <c r="S149" s="198">
        <v>0</v>
      </c>
      <c r="T149" s="199">
        <f t="shared" si="23"/>
        <v>0</v>
      </c>
      <c r="AR149" s="200" t="s">
        <v>228</v>
      </c>
      <c r="AT149" s="200" t="s">
        <v>146</v>
      </c>
      <c r="AU149" s="200" t="s">
        <v>84</v>
      </c>
      <c r="AY149" s="15" t="s">
        <v>143</v>
      </c>
      <c r="BE149" s="201">
        <f t="shared" si="24"/>
        <v>0</v>
      </c>
      <c r="BF149" s="201">
        <f t="shared" si="25"/>
        <v>0</v>
      </c>
      <c r="BG149" s="201">
        <f t="shared" si="26"/>
        <v>0</v>
      </c>
      <c r="BH149" s="201">
        <f t="shared" si="27"/>
        <v>0</v>
      </c>
      <c r="BI149" s="201">
        <f t="shared" si="28"/>
        <v>0</v>
      </c>
      <c r="BJ149" s="15" t="s">
        <v>82</v>
      </c>
      <c r="BK149" s="201">
        <f t="shared" si="29"/>
        <v>0</v>
      </c>
      <c r="BL149" s="15" t="s">
        <v>228</v>
      </c>
      <c r="BM149" s="200" t="s">
        <v>636</v>
      </c>
    </row>
    <row r="150" spans="2:65" s="1" customFormat="1" ht="36" customHeight="1">
      <c r="B150" s="32"/>
      <c r="C150" s="214" t="s">
        <v>256</v>
      </c>
      <c r="D150" s="214" t="s">
        <v>155</v>
      </c>
      <c r="E150" s="215" t="s">
        <v>637</v>
      </c>
      <c r="F150" s="216" t="s">
        <v>638</v>
      </c>
      <c r="G150" s="217" t="s">
        <v>281</v>
      </c>
      <c r="H150" s="218">
        <v>1</v>
      </c>
      <c r="I150" s="219"/>
      <c r="J150" s="220">
        <f t="shared" si="20"/>
        <v>0</v>
      </c>
      <c r="K150" s="216" t="s">
        <v>1</v>
      </c>
      <c r="L150" s="221"/>
      <c r="M150" s="222" t="s">
        <v>1</v>
      </c>
      <c r="N150" s="223" t="s">
        <v>39</v>
      </c>
      <c r="O150" s="64"/>
      <c r="P150" s="198">
        <f t="shared" si="21"/>
        <v>0</v>
      </c>
      <c r="Q150" s="198">
        <v>6.3E-3</v>
      </c>
      <c r="R150" s="198">
        <f t="shared" si="22"/>
        <v>6.3E-3</v>
      </c>
      <c r="S150" s="198">
        <v>0</v>
      </c>
      <c r="T150" s="199">
        <f t="shared" si="23"/>
        <v>0</v>
      </c>
      <c r="AR150" s="200" t="s">
        <v>287</v>
      </c>
      <c r="AT150" s="200" t="s">
        <v>155</v>
      </c>
      <c r="AU150" s="200" t="s">
        <v>84</v>
      </c>
      <c r="AY150" s="15" t="s">
        <v>143</v>
      </c>
      <c r="BE150" s="201">
        <f t="shared" si="24"/>
        <v>0</v>
      </c>
      <c r="BF150" s="201">
        <f t="shared" si="25"/>
        <v>0</v>
      </c>
      <c r="BG150" s="201">
        <f t="shared" si="26"/>
        <v>0</v>
      </c>
      <c r="BH150" s="201">
        <f t="shared" si="27"/>
        <v>0</v>
      </c>
      <c r="BI150" s="201">
        <f t="shared" si="28"/>
        <v>0</v>
      </c>
      <c r="BJ150" s="15" t="s">
        <v>82</v>
      </c>
      <c r="BK150" s="201">
        <f t="shared" si="29"/>
        <v>0</v>
      </c>
      <c r="BL150" s="15" t="s">
        <v>228</v>
      </c>
      <c r="BM150" s="200" t="s">
        <v>639</v>
      </c>
    </row>
    <row r="151" spans="2:65" s="1" customFormat="1" ht="36" customHeight="1">
      <c r="B151" s="32"/>
      <c r="C151" s="214" t="s">
        <v>260</v>
      </c>
      <c r="D151" s="214" t="s">
        <v>155</v>
      </c>
      <c r="E151" s="215" t="s">
        <v>640</v>
      </c>
      <c r="F151" s="216" t="s">
        <v>641</v>
      </c>
      <c r="G151" s="217" t="s">
        <v>281</v>
      </c>
      <c r="H151" s="218">
        <v>1</v>
      </c>
      <c r="I151" s="219"/>
      <c r="J151" s="220">
        <f t="shared" si="20"/>
        <v>0</v>
      </c>
      <c r="K151" s="216" t="s">
        <v>1</v>
      </c>
      <c r="L151" s="221"/>
      <c r="M151" s="222" t="s">
        <v>1</v>
      </c>
      <c r="N151" s="223" t="s">
        <v>39</v>
      </c>
      <c r="O151" s="64"/>
      <c r="P151" s="198">
        <f t="shared" si="21"/>
        <v>0</v>
      </c>
      <c r="Q151" s="198">
        <v>6.3E-3</v>
      </c>
      <c r="R151" s="198">
        <f t="shared" si="22"/>
        <v>6.3E-3</v>
      </c>
      <c r="S151" s="198">
        <v>0</v>
      </c>
      <c r="T151" s="199">
        <f t="shared" si="23"/>
        <v>0</v>
      </c>
      <c r="AR151" s="200" t="s">
        <v>287</v>
      </c>
      <c r="AT151" s="200" t="s">
        <v>155</v>
      </c>
      <c r="AU151" s="200" t="s">
        <v>84</v>
      </c>
      <c r="AY151" s="15" t="s">
        <v>143</v>
      </c>
      <c r="BE151" s="201">
        <f t="shared" si="24"/>
        <v>0</v>
      </c>
      <c r="BF151" s="201">
        <f t="shared" si="25"/>
        <v>0</v>
      </c>
      <c r="BG151" s="201">
        <f t="shared" si="26"/>
        <v>0</v>
      </c>
      <c r="BH151" s="201">
        <f t="shared" si="27"/>
        <v>0</v>
      </c>
      <c r="BI151" s="201">
        <f t="shared" si="28"/>
        <v>0</v>
      </c>
      <c r="BJ151" s="15" t="s">
        <v>82</v>
      </c>
      <c r="BK151" s="201">
        <f t="shared" si="29"/>
        <v>0</v>
      </c>
      <c r="BL151" s="15" t="s">
        <v>228</v>
      </c>
      <c r="BM151" s="200" t="s">
        <v>642</v>
      </c>
    </row>
    <row r="152" spans="2:65" s="1" customFormat="1" ht="24" customHeight="1">
      <c r="B152" s="32"/>
      <c r="C152" s="189" t="s">
        <v>266</v>
      </c>
      <c r="D152" s="189" t="s">
        <v>146</v>
      </c>
      <c r="E152" s="190" t="s">
        <v>643</v>
      </c>
      <c r="F152" s="191" t="s">
        <v>644</v>
      </c>
      <c r="G152" s="192" t="s">
        <v>281</v>
      </c>
      <c r="H152" s="193">
        <v>2</v>
      </c>
      <c r="I152" s="194"/>
      <c r="J152" s="195">
        <f t="shared" si="20"/>
        <v>0</v>
      </c>
      <c r="K152" s="191" t="s">
        <v>150</v>
      </c>
      <c r="L152" s="36"/>
      <c r="M152" s="196" t="s">
        <v>1</v>
      </c>
      <c r="N152" s="197" t="s">
        <v>39</v>
      </c>
      <c r="O152" s="64"/>
      <c r="P152" s="198">
        <f t="shared" si="21"/>
        <v>0</v>
      </c>
      <c r="Q152" s="198">
        <v>0</v>
      </c>
      <c r="R152" s="198">
        <f t="shared" si="22"/>
        <v>0</v>
      </c>
      <c r="S152" s="198">
        <v>0</v>
      </c>
      <c r="T152" s="199">
        <f t="shared" si="23"/>
        <v>0</v>
      </c>
      <c r="AR152" s="200" t="s">
        <v>228</v>
      </c>
      <c r="AT152" s="200" t="s">
        <v>146</v>
      </c>
      <c r="AU152" s="200" t="s">
        <v>84</v>
      </c>
      <c r="AY152" s="15" t="s">
        <v>143</v>
      </c>
      <c r="BE152" s="201">
        <f t="shared" si="24"/>
        <v>0</v>
      </c>
      <c r="BF152" s="201">
        <f t="shared" si="25"/>
        <v>0</v>
      </c>
      <c r="BG152" s="201">
        <f t="shared" si="26"/>
        <v>0</v>
      </c>
      <c r="BH152" s="201">
        <f t="shared" si="27"/>
        <v>0</v>
      </c>
      <c r="BI152" s="201">
        <f t="shared" si="28"/>
        <v>0</v>
      </c>
      <c r="BJ152" s="15" t="s">
        <v>82</v>
      </c>
      <c r="BK152" s="201">
        <f t="shared" si="29"/>
        <v>0</v>
      </c>
      <c r="BL152" s="15" t="s">
        <v>228</v>
      </c>
      <c r="BM152" s="200" t="s">
        <v>645</v>
      </c>
    </row>
    <row r="153" spans="2:65" s="1" customFormat="1" ht="36" customHeight="1">
      <c r="B153" s="32"/>
      <c r="C153" s="214" t="s">
        <v>270</v>
      </c>
      <c r="D153" s="214" t="s">
        <v>155</v>
      </c>
      <c r="E153" s="215" t="s">
        <v>646</v>
      </c>
      <c r="F153" s="216" t="s">
        <v>647</v>
      </c>
      <c r="G153" s="217" t="s">
        <v>281</v>
      </c>
      <c r="H153" s="218">
        <v>1</v>
      </c>
      <c r="I153" s="219"/>
      <c r="J153" s="220">
        <f t="shared" si="20"/>
        <v>0</v>
      </c>
      <c r="K153" s="216" t="s">
        <v>1</v>
      </c>
      <c r="L153" s="221"/>
      <c r="M153" s="222" t="s">
        <v>1</v>
      </c>
      <c r="N153" s="223" t="s">
        <v>39</v>
      </c>
      <c r="O153" s="64"/>
      <c r="P153" s="198">
        <f t="shared" si="21"/>
        <v>0</v>
      </c>
      <c r="Q153" s="198">
        <v>6.3E-3</v>
      </c>
      <c r="R153" s="198">
        <f t="shared" si="22"/>
        <v>6.3E-3</v>
      </c>
      <c r="S153" s="198">
        <v>0</v>
      </c>
      <c r="T153" s="199">
        <f t="shared" si="23"/>
        <v>0</v>
      </c>
      <c r="AR153" s="200" t="s">
        <v>287</v>
      </c>
      <c r="AT153" s="200" t="s">
        <v>155</v>
      </c>
      <c r="AU153" s="200" t="s">
        <v>84</v>
      </c>
      <c r="AY153" s="15" t="s">
        <v>143</v>
      </c>
      <c r="BE153" s="201">
        <f t="shared" si="24"/>
        <v>0</v>
      </c>
      <c r="BF153" s="201">
        <f t="shared" si="25"/>
        <v>0</v>
      </c>
      <c r="BG153" s="201">
        <f t="shared" si="26"/>
        <v>0</v>
      </c>
      <c r="BH153" s="201">
        <f t="shared" si="27"/>
        <v>0</v>
      </c>
      <c r="BI153" s="201">
        <f t="shared" si="28"/>
        <v>0</v>
      </c>
      <c r="BJ153" s="15" t="s">
        <v>82</v>
      </c>
      <c r="BK153" s="201">
        <f t="shared" si="29"/>
        <v>0</v>
      </c>
      <c r="BL153" s="15" t="s">
        <v>228</v>
      </c>
      <c r="BM153" s="200" t="s">
        <v>648</v>
      </c>
    </row>
    <row r="154" spans="2:65" s="1" customFormat="1" ht="24" customHeight="1">
      <c r="B154" s="32"/>
      <c r="C154" s="189" t="s">
        <v>301</v>
      </c>
      <c r="D154" s="189" t="s">
        <v>146</v>
      </c>
      <c r="E154" s="190" t="s">
        <v>649</v>
      </c>
      <c r="F154" s="191" t="s">
        <v>650</v>
      </c>
      <c r="G154" s="192" t="s">
        <v>281</v>
      </c>
      <c r="H154" s="193">
        <v>10</v>
      </c>
      <c r="I154" s="194"/>
      <c r="J154" s="195">
        <f t="shared" si="20"/>
        <v>0</v>
      </c>
      <c r="K154" s="191" t="s">
        <v>150</v>
      </c>
      <c r="L154" s="36"/>
      <c r="M154" s="196" t="s">
        <v>1</v>
      </c>
      <c r="N154" s="197" t="s">
        <v>39</v>
      </c>
      <c r="O154" s="64"/>
      <c r="P154" s="198">
        <f t="shared" si="21"/>
        <v>0</v>
      </c>
      <c r="Q154" s="198">
        <v>0</v>
      </c>
      <c r="R154" s="198">
        <f t="shared" si="22"/>
        <v>0</v>
      </c>
      <c r="S154" s="198">
        <v>0</v>
      </c>
      <c r="T154" s="199">
        <f t="shared" si="23"/>
        <v>0</v>
      </c>
      <c r="AR154" s="200" t="s">
        <v>228</v>
      </c>
      <c r="AT154" s="200" t="s">
        <v>146</v>
      </c>
      <c r="AU154" s="200" t="s">
        <v>84</v>
      </c>
      <c r="AY154" s="15" t="s">
        <v>143</v>
      </c>
      <c r="BE154" s="201">
        <f t="shared" si="24"/>
        <v>0</v>
      </c>
      <c r="BF154" s="201">
        <f t="shared" si="25"/>
        <v>0</v>
      </c>
      <c r="BG154" s="201">
        <f t="shared" si="26"/>
        <v>0</v>
      </c>
      <c r="BH154" s="201">
        <f t="shared" si="27"/>
        <v>0</v>
      </c>
      <c r="BI154" s="201">
        <f t="shared" si="28"/>
        <v>0</v>
      </c>
      <c r="BJ154" s="15" t="s">
        <v>82</v>
      </c>
      <c r="BK154" s="201">
        <f t="shared" si="29"/>
        <v>0</v>
      </c>
      <c r="BL154" s="15" t="s">
        <v>228</v>
      </c>
      <c r="BM154" s="200" t="s">
        <v>651</v>
      </c>
    </row>
    <row r="155" spans="2:65" s="1" customFormat="1" ht="16.5" customHeight="1">
      <c r="B155" s="32"/>
      <c r="C155" s="214" t="s">
        <v>305</v>
      </c>
      <c r="D155" s="214" t="s">
        <v>155</v>
      </c>
      <c r="E155" s="215" t="s">
        <v>652</v>
      </c>
      <c r="F155" s="216" t="s">
        <v>653</v>
      </c>
      <c r="G155" s="217" t="s">
        <v>281</v>
      </c>
      <c r="H155" s="218">
        <v>1</v>
      </c>
      <c r="I155" s="219"/>
      <c r="J155" s="220">
        <f t="shared" si="20"/>
        <v>0</v>
      </c>
      <c r="K155" s="216" t="s">
        <v>1</v>
      </c>
      <c r="L155" s="221"/>
      <c r="M155" s="222" t="s">
        <v>1</v>
      </c>
      <c r="N155" s="223" t="s">
        <v>39</v>
      </c>
      <c r="O155" s="64"/>
      <c r="P155" s="198">
        <f t="shared" si="21"/>
        <v>0</v>
      </c>
      <c r="Q155" s="198">
        <v>6.0000000000000002E-5</v>
      </c>
      <c r="R155" s="198">
        <f t="shared" si="22"/>
        <v>6.0000000000000002E-5</v>
      </c>
      <c r="S155" s="198">
        <v>0</v>
      </c>
      <c r="T155" s="199">
        <f t="shared" si="23"/>
        <v>0</v>
      </c>
      <c r="AR155" s="200" t="s">
        <v>287</v>
      </c>
      <c r="AT155" s="200" t="s">
        <v>155</v>
      </c>
      <c r="AU155" s="200" t="s">
        <v>84</v>
      </c>
      <c r="AY155" s="15" t="s">
        <v>143</v>
      </c>
      <c r="BE155" s="201">
        <f t="shared" si="24"/>
        <v>0</v>
      </c>
      <c r="BF155" s="201">
        <f t="shared" si="25"/>
        <v>0</v>
      </c>
      <c r="BG155" s="201">
        <f t="shared" si="26"/>
        <v>0</v>
      </c>
      <c r="BH155" s="201">
        <f t="shared" si="27"/>
        <v>0</v>
      </c>
      <c r="BI155" s="201">
        <f t="shared" si="28"/>
        <v>0</v>
      </c>
      <c r="BJ155" s="15" t="s">
        <v>82</v>
      </c>
      <c r="BK155" s="201">
        <f t="shared" si="29"/>
        <v>0</v>
      </c>
      <c r="BL155" s="15" t="s">
        <v>228</v>
      </c>
      <c r="BM155" s="200" t="s">
        <v>654</v>
      </c>
    </row>
    <row r="156" spans="2:65" s="1" customFormat="1" ht="36" customHeight="1">
      <c r="B156" s="32"/>
      <c r="C156" s="189" t="s">
        <v>278</v>
      </c>
      <c r="D156" s="189" t="s">
        <v>146</v>
      </c>
      <c r="E156" s="190" t="s">
        <v>655</v>
      </c>
      <c r="F156" s="191" t="s">
        <v>656</v>
      </c>
      <c r="G156" s="192" t="s">
        <v>149</v>
      </c>
      <c r="H156" s="193">
        <v>6.2E-2</v>
      </c>
      <c r="I156" s="194"/>
      <c r="J156" s="195">
        <f t="shared" si="20"/>
        <v>0</v>
      </c>
      <c r="K156" s="191" t="s">
        <v>150</v>
      </c>
      <c r="L156" s="36"/>
      <c r="M156" s="196" t="s">
        <v>1</v>
      </c>
      <c r="N156" s="197" t="s">
        <v>39</v>
      </c>
      <c r="O156" s="64"/>
      <c r="P156" s="198">
        <f t="shared" si="21"/>
        <v>0</v>
      </c>
      <c r="Q156" s="198">
        <v>0</v>
      </c>
      <c r="R156" s="198">
        <f t="shared" si="22"/>
        <v>0</v>
      </c>
      <c r="S156" s="198">
        <v>0</v>
      </c>
      <c r="T156" s="199">
        <f t="shared" si="23"/>
        <v>0</v>
      </c>
      <c r="AR156" s="200" t="s">
        <v>228</v>
      </c>
      <c r="AT156" s="200" t="s">
        <v>146</v>
      </c>
      <c r="AU156" s="200" t="s">
        <v>84</v>
      </c>
      <c r="AY156" s="15" t="s">
        <v>143</v>
      </c>
      <c r="BE156" s="201">
        <f t="shared" si="24"/>
        <v>0</v>
      </c>
      <c r="BF156" s="201">
        <f t="shared" si="25"/>
        <v>0</v>
      </c>
      <c r="BG156" s="201">
        <f t="shared" si="26"/>
        <v>0</v>
      </c>
      <c r="BH156" s="201">
        <f t="shared" si="27"/>
        <v>0</v>
      </c>
      <c r="BI156" s="201">
        <f t="shared" si="28"/>
        <v>0</v>
      </c>
      <c r="BJ156" s="15" t="s">
        <v>82</v>
      </c>
      <c r="BK156" s="201">
        <f t="shared" si="29"/>
        <v>0</v>
      </c>
      <c r="BL156" s="15" t="s">
        <v>228</v>
      </c>
      <c r="BM156" s="200" t="s">
        <v>657</v>
      </c>
    </row>
    <row r="157" spans="2:65" s="1" customFormat="1" ht="48" customHeight="1">
      <c r="B157" s="32"/>
      <c r="C157" s="189" t="s">
        <v>283</v>
      </c>
      <c r="D157" s="189" t="s">
        <v>146</v>
      </c>
      <c r="E157" s="190" t="s">
        <v>658</v>
      </c>
      <c r="F157" s="191" t="s">
        <v>659</v>
      </c>
      <c r="G157" s="192" t="s">
        <v>149</v>
      </c>
      <c r="H157" s="193">
        <v>6.2E-2</v>
      </c>
      <c r="I157" s="194"/>
      <c r="J157" s="195">
        <f t="shared" si="20"/>
        <v>0</v>
      </c>
      <c r="K157" s="191" t="s">
        <v>150</v>
      </c>
      <c r="L157" s="36"/>
      <c r="M157" s="196" t="s">
        <v>1</v>
      </c>
      <c r="N157" s="197" t="s">
        <v>39</v>
      </c>
      <c r="O157" s="64"/>
      <c r="P157" s="198">
        <f t="shared" si="21"/>
        <v>0</v>
      </c>
      <c r="Q157" s="198">
        <v>0</v>
      </c>
      <c r="R157" s="198">
        <f t="shared" si="22"/>
        <v>0</v>
      </c>
      <c r="S157" s="198">
        <v>0</v>
      </c>
      <c r="T157" s="199">
        <f t="shared" si="23"/>
        <v>0</v>
      </c>
      <c r="AR157" s="200" t="s">
        <v>228</v>
      </c>
      <c r="AT157" s="200" t="s">
        <v>146</v>
      </c>
      <c r="AU157" s="200" t="s">
        <v>84</v>
      </c>
      <c r="AY157" s="15" t="s">
        <v>143</v>
      </c>
      <c r="BE157" s="201">
        <f t="shared" si="24"/>
        <v>0</v>
      </c>
      <c r="BF157" s="201">
        <f t="shared" si="25"/>
        <v>0</v>
      </c>
      <c r="BG157" s="201">
        <f t="shared" si="26"/>
        <v>0</v>
      </c>
      <c r="BH157" s="201">
        <f t="shared" si="27"/>
        <v>0</v>
      </c>
      <c r="BI157" s="201">
        <f t="shared" si="28"/>
        <v>0</v>
      </c>
      <c r="BJ157" s="15" t="s">
        <v>82</v>
      </c>
      <c r="BK157" s="201">
        <f t="shared" si="29"/>
        <v>0</v>
      </c>
      <c r="BL157" s="15" t="s">
        <v>228</v>
      </c>
      <c r="BM157" s="200" t="s">
        <v>660</v>
      </c>
    </row>
    <row r="158" spans="2:65" s="1" customFormat="1" ht="48" customHeight="1">
      <c r="B158" s="32"/>
      <c r="C158" s="189" t="s">
        <v>292</v>
      </c>
      <c r="D158" s="189" t="s">
        <v>146</v>
      </c>
      <c r="E158" s="190" t="s">
        <v>661</v>
      </c>
      <c r="F158" s="191" t="s">
        <v>662</v>
      </c>
      <c r="G158" s="192" t="s">
        <v>149</v>
      </c>
      <c r="H158" s="193">
        <v>6.2E-2</v>
      </c>
      <c r="I158" s="194"/>
      <c r="J158" s="195">
        <f t="shared" si="20"/>
        <v>0</v>
      </c>
      <c r="K158" s="191" t="s">
        <v>150</v>
      </c>
      <c r="L158" s="36"/>
      <c r="M158" s="196" t="s">
        <v>1</v>
      </c>
      <c r="N158" s="197" t="s">
        <v>39</v>
      </c>
      <c r="O158" s="64"/>
      <c r="P158" s="198">
        <f t="shared" si="21"/>
        <v>0</v>
      </c>
      <c r="Q158" s="198">
        <v>0</v>
      </c>
      <c r="R158" s="198">
        <f t="shared" si="22"/>
        <v>0</v>
      </c>
      <c r="S158" s="198">
        <v>0</v>
      </c>
      <c r="T158" s="199">
        <f t="shared" si="23"/>
        <v>0</v>
      </c>
      <c r="AR158" s="200" t="s">
        <v>228</v>
      </c>
      <c r="AT158" s="200" t="s">
        <v>146</v>
      </c>
      <c r="AU158" s="200" t="s">
        <v>84</v>
      </c>
      <c r="AY158" s="15" t="s">
        <v>143</v>
      </c>
      <c r="BE158" s="201">
        <f t="shared" si="24"/>
        <v>0</v>
      </c>
      <c r="BF158" s="201">
        <f t="shared" si="25"/>
        <v>0</v>
      </c>
      <c r="BG158" s="201">
        <f t="shared" si="26"/>
        <v>0</v>
      </c>
      <c r="BH158" s="201">
        <f t="shared" si="27"/>
        <v>0</v>
      </c>
      <c r="BI158" s="201">
        <f t="shared" si="28"/>
        <v>0</v>
      </c>
      <c r="BJ158" s="15" t="s">
        <v>82</v>
      </c>
      <c r="BK158" s="201">
        <f t="shared" si="29"/>
        <v>0</v>
      </c>
      <c r="BL158" s="15" t="s">
        <v>228</v>
      </c>
      <c r="BM158" s="200" t="s">
        <v>663</v>
      </c>
    </row>
    <row r="159" spans="2:65" s="11" customFormat="1" ht="25.9" customHeight="1">
      <c r="B159" s="173"/>
      <c r="C159" s="174"/>
      <c r="D159" s="175" t="s">
        <v>73</v>
      </c>
      <c r="E159" s="176" t="s">
        <v>155</v>
      </c>
      <c r="F159" s="176" t="s">
        <v>664</v>
      </c>
      <c r="G159" s="174"/>
      <c r="H159" s="174"/>
      <c r="I159" s="177"/>
      <c r="J159" s="178">
        <f>BK159</f>
        <v>0</v>
      </c>
      <c r="K159" s="174"/>
      <c r="L159" s="179"/>
      <c r="M159" s="180"/>
      <c r="N159" s="181"/>
      <c r="O159" s="181"/>
      <c r="P159" s="182">
        <f>P160</f>
        <v>0</v>
      </c>
      <c r="Q159" s="181"/>
      <c r="R159" s="182">
        <f>R160</f>
        <v>0</v>
      </c>
      <c r="S159" s="181"/>
      <c r="T159" s="183">
        <f>T160</f>
        <v>0</v>
      </c>
      <c r="AR159" s="184" t="s">
        <v>144</v>
      </c>
      <c r="AT159" s="185" t="s">
        <v>73</v>
      </c>
      <c r="AU159" s="185" t="s">
        <v>74</v>
      </c>
      <c r="AY159" s="184" t="s">
        <v>143</v>
      </c>
      <c r="BK159" s="186">
        <f>BK160</f>
        <v>0</v>
      </c>
    </row>
    <row r="160" spans="2:65" s="11" customFormat="1" ht="22.9" customHeight="1">
      <c r="B160" s="173"/>
      <c r="C160" s="174"/>
      <c r="D160" s="175" t="s">
        <v>73</v>
      </c>
      <c r="E160" s="187" t="s">
        <v>665</v>
      </c>
      <c r="F160" s="187" t="s">
        <v>666</v>
      </c>
      <c r="G160" s="174"/>
      <c r="H160" s="174"/>
      <c r="I160" s="177"/>
      <c r="J160" s="188">
        <f>BK160</f>
        <v>0</v>
      </c>
      <c r="K160" s="174"/>
      <c r="L160" s="179"/>
      <c r="M160" s="180"/>
      <c r="N160" s="181"/>
      <c r="O160" s="181"/>
      <c r="P160" s="182">
        <f>P161</f>
        <v>0</v>
      </c>
      <c r="Q160" s="181"/>
      <c r="R160" s="182">
        <f>R161</f>
        <v>0</v>
      </c>
      <c r="S160" s="181"/>
      <c r="T160" s="183">
        <f>T161</f>
        <v>0</v>
      </c>
      <c r="AR160" s="184" t="s">
        <v>144</v>
      </c>
      <c r="AT160" s="185" t="s">
        <v>73</v>
      </c>
      <c r="AU160" s="185" t="s">
        <v>82</v>
      </c>
      <c r="AY160" s="184" t="s">
        <v>143</v>
      </c>
      <c r="BK160" s="186">
        <f>BK161</f>
        <v>0</v>
      </c>
    </row>
    <row r="161" spans="2:65" s="1" customFormat="1" ht="36" customHeight="1">
      <c r="B161" s="32"/>
      <c r="C161" s="189" t="s">
        <v>296</v>
      </c>
      <c r="D161" s="189" t="s">
        <v>146</v>
      </c>
      <c r="E161" s="190" t="s">
        <v>667</v>
      </c>
      <c r="F161" s="191" t="s">
        <v>668</v>
      </c>
      <c r="G161" s="192" t="s">
        <v>281</v>
      </c>
      <c r="H161" s="193">
        <v>1</v>
      </c>
      <c r="I161" s="194"/>
      <c r="J161" s="195">
        <f>ROUND(I161*H161,2)</f>
        <v>0</v>
      </c>
      <c r="K161" s="191" t="s">
        <v>150</v>
      </c>
      <c r="L161" s="36"/>
      <c r="M161" s="196" t="s">
        <v>1</v>
      </c>
      <c r="N161" s="197" t="s">
        <v>39</v>
      </c>
      <c r="O161" s="64"/>
      <c r="P161" s="198">
        <f>O161*H161</f>
        <v>0</v>
      </c>
      <c r="Q161" s="198">
        <v>0</v>
      </c>
      <c r="R161" s="198">
        <f>Q161*H161</f>
        <v>0</v>
      </c>
      <c r="S161" s="198">
        <v>0</v>
      </c>
      <c r="T161" s="199">
        <f>S161*H161</f>
        <v>0</v>
      </c>
      <c r="AR161" s="200" t="s">
        <v>669</v>
      </c>
      <c r="AT161" s="200" t="s">
        <v>146</v>
      </c>
      <c r="AU161" s="200" t="s">
        <v>84</v>
      </c>
      <c r="AY161" s="15" t="s">
        <v>143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15" t="s">
        <v>82</v>
      </c>
      <c r="BK161" s="201">
        <f>ROUND(I161*H161,2)</f>
        <v>0</v>
      </c>
      <c r="BL161" s="15" t="s">
        <v>669</v>
      </c>
      <c r="BM161" s="200" t="s">
        <v>670</v>
      </c>
    </row>
    <row r="162" spans="2:65" s="11" customFormat="1" ht="25.9" customHeight="1">
      <c r="B162" s="173"/>
      <c r="C162" s="174"/>
      <c r="D162" s="175" t="s">
        <v>73</v>
      </c>
      <c r="E162" s="176" t="s">
        <v>671</v>
      </c>
      <c r="F162" s="176" t="s">
        <v>672</v>
      </c>
      <c r="G162" s="174"/>
      <c r="H162" s="174"/>
      <c r="I162" s="177"/>
      <c r="J162" s="178">
        <f>BK162</f>
        <v>0</v>
      </c>
      <c r="K162" s="174"/>
      <c r="L162" s="179"/>
      <c r="M162" s="180"/>
      <c r="N162" s="181"/>
      <c r="O162" s="181"/>
      <c r="P162" s="182">
        <f>SUM(P163:P164)</f>
        <v>0</v>
      </c>
      <c r="Q162" s="181"/>
      <c r="R162" s="182">
        <f>SUM(R163:R164)</f>
        <v>0</v>
      </c>
      <c r="S162" s="181"/>
      <c r="T162" s="183">
        <f>SUM(T163:T164)</f>
        <v>0</v>
      </c>
      <c r="AR162" s="184" t="s">
        <v>151</v>
      </c>
      <c r="AT162" s="185" t="s">
        <v>73</v>
      </c>
      <c r="AU162" s="185" t="s">
        <v>74</v>
      </c>
      <c r="AY162" s="184" t="s">
        <v>143</v>
      </c>
      <c r="BK162" s="186">
        <f>SUM(BK163:BK164)</f>
        <v>0</v>
      </c>
    </row>
    <row r="163" spans="2:65" s="1" customFormat="1" ht="24" customHeight="1">
      <c r="B163" s="32"/>
      <c r="C163" s="189" t="s">
        <v>314</v>
      </c>
      <c r="D163" s="189" t="s">
        <v>146</v>
      </c>
      <c r="E163" s="190" t="s">
        <v>673</v>
      </c>
      <c r="F163" s="191" t="s">
        <v>674</v>
      </c>
      <c r="G163" s="192" t="s">
        <v>402</v>
      </c>
      <c r="H163" s="193">
        <v>1</v>
      </c>
      <c r="I163" s="194"/>
      <c r="J163" s="195">
        <f>ROUND(I163*H163,2)</f>
        <v>0</v>
      </c>
      <c r="K163" s="191" t="s">
        <v>150</v>
      </c>
      <c r="L163" s="36"/>
      <c r="M163" s="196" t="s">
        <v>1</v>
      </c>
      <c r="N163" s="197" t="s">
        <v>39</v>
      </c>
      <c r="O163" s="64"/>
      <c r="P163" s="198">
        <f>O163*H163</f>
        <v>0</v>
      </c>
      <c r="Q163" s="198">
        <v>0</v>
      </c>
      <c r="R163" s="198">
        <f>Q163*H163</f>
        <v>0</v>
      </c>
      <c r="S163" s="198">
        <v>0</v>
      </c>
      <c r="T163" s="199">
        <f>S163*H163</f>
        <v>0</v>
      </c>
      <c r="AR163" s="200" t="s">
        <v>675</v>
      </c>
      <c r="AT163" s="200" t="s">
        <v>146</v>
      </c>
      <c r="AU163" s="200" t="s">
        <v>82</v>
      </c>
      <c r="AY163" s="15" t="s">
        <v>143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5" t="s">
        <v>82</v>
      </c>
      <c r="BK163" s="201">
        <f>ROUND(I163*H163,2)</f>
        <v>0</v>
      </c>
      <c r="BL163" s="15" t="s">
        <v>675</v>
      </c>
      <c r="BM163" s="200" t="s">
        <v>676</v>
      </c>
    </row>
    <row r="164" spans="2:65" s="1" customFormat="1" ht="24" customHeight="1">
      <c r="B164" s="32"/>
      <c r="C164" s="189" t="s">
        <v>287</v>
      </c>
      <c r="D164" s="189" t="s">
        <v>146</v>
      </c>
      <c r="E164" s="190" t="s">
        <v>677</v>
      </c>
      <c r="F164" s="191" t="s">
        <v>678</v>
      </c>
      <c r="G164" s="192" t="s">
        <v>402</v>
      </c>
      <c r="H164" s="193">
        <v>4</v>
      </c>
      <c r="I164" s="194"/>
      <c r="J164" s="195">
        <f>ROUND(I164*H164,2)</f>
        <v>0</v>
      </c>
      <c r="K164" s="191" t="s">
        <v>150</v>
      </c>
      <c r="L164" s="36"/>
      <c r="M164" s="196" t="s">
        <v>1</v>
      </c>
      <c r="N164" s="197" t="s">
        <v>39</v>
      </c>
      <c r="O164" s="64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AR164" s="200" t="s">
        <v>675</v>
      </c>
      <c r="AT164" s="200" t="s">
        <v>146</v>
      </c>
      <c r="AU164" s="200" t="s">
        <v>82</v>
      </c>
      <c r="AY164" s="15" t="s">
        <v>143</v>
      </c>
      <c r="BE164" s="201">
        <f>IF(N164="základní",J164,0)</f>
        <v>0</v>
      </c>
      <c r="BF164" s="201">
        <f>IF(N164="snížená",J164,0)</f>
        <v>0</v>
      </c>
      <c r="BG164" s="201">
        <f>IF(N164="zákl. přenesená",J164,0)</f>
        <v>0</v>
      </c>
      <c r="BH164" s="201">
        <f>IF(N164="sníž. přenesená",J164,0)</f>
        <v>0</v>
      </c>
      <c r="BI164" s="201">
        <f>IF(N164="nulová",J164,0)</f>
        <v>0</v>
      </c>
      <c r="BJ164" s="15" t="s">
        <v>82</v>
      </c>
      <c r="BK164" s="201">
        <f>ROUND(I164*H164,2)</f>
        <v>0</v>
      </c>
      <c r="BL164" s="15" t="s">
        <v>675</v>
      </c>
      <c r="BM164" s="200" t="s">
        <v>679</v>
      </c>
    </row>
    <row r="165" spans="2:65" s="11" customFormat="1" ht="25.9" customHeight="1">
      <c r="B165" s="173"/>
      <c r="C165" s="174"/>
      <c r="D165" s="175" t="s">
        <v>73</v>
      </c>
      <c r="E165" s="176" t="s">
        <v>100</v>
      </c>
      <c r="F165" s="176" t="s">
        <v>101</v>
      </c>
      <c r="G165" s="174"/>
      <c r="H165" s="174"/>
      <c r="I165" s="177"/>
      <c r="J165" s="178">
        <f>BK165</f>
        <v>0</v>
      </c>
      <c r="K165" s="174"/>
      <c r="L165" s="179"/>
      <c r="M165" s="180"/>
      <c r="N165" s="181"/>
      <c r="O165" s="181"/>
      <c r="P165" s="182">
        <f>P166</f>
        <v>0</v>
      </c>
      <c r="Q165" s="181"/>
      <c r="R165" s="182">
        <f>R166</f>
        <v>0</v>
      </c>
      <c r="S165" s="181"/>
      <c r="T165" s="183">
        <f>T166</f>
        <v>0</v>
      </c>
      <c r="AR165" s="184" t="s">
        <v>169</v>
      </c>
      <c r="AT165" s="185" t="s">
        <v>73</v>
      </c>
      <c r="AU165" s="185" t="s">
        <v>74</v>
      </c>
      <c r="AY165" s="184" t="s">
        <v>143</v>
      </c>
      <c r="BK165" s="186">
        <f>BK166</f>
        <v>0</v>
      </c>
    </row>
    <row r="166" spans="2:65" s="11" customFormat="1" ht="22.9" customHeight="1">
      <c r="B166" s="173"/>
      <c r="C166" s="174"/>
      <c r="D166" s="175" t="s">
        <v>73</v>
      </c>
      <c r="E166" s="187" t="s">
        <v>680</v>
      </c>
      <c r="F166" s="187" t="s">
        <v>681</v>
      </c>
      <c r="G166" s="174"/>
      <c r="H166" s="174"/>
      <c r="I166" s="177"/>
      <c r="J166" s="188">
        <f>BK166</f>
        <v>0</v>
      </c>
      <c r="K166" s="174"/>
      <c r="L166" s="179"/>
      <c r="M166" s="180"/>
      <c r="N166" s="181"/>
      <c r="O166" s="181"/>
      <c r="P166" s="182">
        <f>P167</f>
        <v>0</v>
      </c>
      <c r="Q166" s="181"/>
      <c r="R166" s="182">
        <f>R167</f>
        <v>0</v>
      </c>
      <c r="S166" s="181"/>
      <c r="T166" s="183">
        <f>T167</f>
        <v>0</v>
      </c>
      <c r="AR166" s="184" t="s">
        <v>169</v>
      </c>
      <c r="AT166" s="185" t="s">
        <v>73</v>
      </c>
      <c r="AU166" s="185" t="s">
        <v>82</v>
      </c>
      <c r="AY166" s="184" t="s">
        <v>143</v>
      </c>
      <c r="BK166" s="186">
        <f>BK167</f>
        <v>0</v>
      </c>
    </row>
    <row r="167" spans="2:65" s="1" customFormat="1" ht="16.5" customHeight="1">
      <c r="B167" s="32"/>
      <c r="C167" s="189" t="s">
        <v>318</v>
      </c>
      <c r="D167" s="189" t="s">
        <v>146</v>
      </c>
      <c r="E167" s="190" t="s">
        <v>682</v>
      </c>
      <c r="F167" s="191" t="s">
        <v>683</v>
      </c>
      <c r="G167" s="192" t="s">
        <v>684</v>
      </c>
      <c r="H167" s="193">
        <v>1</v>
      </c>
      <c r="I167" s="194"/>
      <c r="J167" s="195">
        <f>ROUND(I167*H167,2)</f>
        <v>0</v>
      </c>
      <c r="K167" s="191" t="s">
        <v>150</v>
      </c>
      <c r="L167" s="36"/>
      <c r="M167" s="244" t="s">
        <v>1</v>
      </c>
      <c r="N167" s="245" t="s">
        <v>39</v>
      </c>
      <c r="O167" s="238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AR167" s="200" t="s">
        <v>685</v>
      </c>
      <c r="AT167" s="200" t="s">
        <v>146</v>
      </c>
      <c r="AU167" s="200" t="s">
        <v>84</v>
      </c>
      <c r="AY167" s="15" t="s">
        <v>143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15" t="s">
        <v>82</v>
      </c>
      <c r="BK167" s="201">
        <f>ROUND(I167*H167,2)</f>
        <v>0</v>
      </c>
      <c r="BL167" s="15" t="s">
        <v>685</v>
      </c>
      <c r="BM167" s="200" t="s">
        <v>686</v>
      </c>
    </row>
    <row r="168" spans="2:65" s="1" customFormat="1" ht="6.95" customHeight="1">
      <c r="B168" s="47"/>
      <c r="C168" s="48"/>
      <c r="D168" s="48"/>
      <c r="E168" s="48"/>
      <c r="F168" s="48"/>
      <c r="G168" s="48"/>
      <c r="H168" s="48"/>
      <c r="I168" s="140"/>
      <c r="J168" s="48"/>
      <c r="K168" s="48"/>
      <c r="L168" s="36"/>
    </row>
  </sheetData>
  <sheetProtection algorithmName="SHA-512" hashValue="TnFLjdIJNQLndnUjAST1NyTAhsQXtIQSR0k3afHwtu9i8QRgyk15Dy9IK9UvWCqeGTGTXNMiavqmHfjz6vhilQ==" saltValue="pWBjzT2FNl58ChrWI5NsK6tbeQQ/h6TXoOZQy8S/rzvzt5yVjcexPv/Y2Rx/c2NE8dV9V6L0bdyewcLmaoWMVg==" spinCount="100000" sheet="1" objects="1" scenarios="1" formatColumns="0" formatRows="0" autoFilter="0"/>
  <autoFilter ref="C122:K167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1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5" t="s">
        <v>96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84</v>
      </c>
    </row>
    <row r="4" spans="2:46" ht="24.95" customHeight="1">
      <c r="B4" s="18"/>
      <c r="D4" s="105" t="s">
        <v>103</v>
      </c>
      <c r="L4" s="18"/>
      <c r="M4" s="10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7" t="s">
        <v>16</v>
      </c>
      <c r="L6" s="18"/>
    </row>
    <row r="7" spans="2:46" ht="16.5" customHeight="1">
      <c r="B7" s="18"/>
      <c r="E7" s="287" t="str">
        <f>'Rekapitulace stavby'!K6</f>
        <v>Rekonstrukce kotelny a topného systému Domov důchodců, Velké Březno</v>
      </c>
      <c r="F7" s="288"/>
      <c r="G7" s="288"/>
      <c r="H7" s="288"/>
      <c r="L7" s="18"/>
    </row>
    <row r="8" spans="2:46" s="1" customFormat="1" ht="12" customHeight="1">
      <c r="B8" s="36"/>
      <c r="D8" s="107" t="s">
        <v>104</v>
      </c>
      <c r="I8" s="108"/>
      <c r="L8" s="36"/>
    </row>
    <row r="9" spans="2:46" s="1" customFormat="1" ht="36.950000000000003" customHeight="1">
      <c r="B9" s="36"/>
      <c r="E9" s="289" t="s">
        <v>687</v>
      </c>
      <c r="F9" s="290"/>
      <c r="G9" s="290"/>
      <c r="H9" s="290"/>
      <c r="I9" s="108"/>
      <c r="L9" s="36"/>
    </row>
    <row r="10" spans="2:46" s="1" customFormat="1" ht="11.25">
      <c r="B10" s="36"/>
      <c r="I10" s="108"/>
      <c r="L10" s="36"/>
    </row>
    <row r="11" spans="2:46" s="1" customFormat="1" ht="12" customHeight="1">
      <c r="B11" s="36"/>
      <c r="D11" s="107" t="s">
        <v>18</v>
      </c>
      <c r="F11" s="109" t="s">
        <v>1</v>
      </c>
      <c r="I11" s="110" t="s">
        <v>19</v>
      </c>
      <c r="J11" s="109" t="s">
        <v>1</v>
      </c>
      <c r="L11" s="36"/>
    </row>
    <row r="12" spans="2:46" s="1" customFormat="1" ht="12" customHeight="1">
      <c r="B12" s="36"/>
      <c r="D12" s="107" t="s">
        <v>20</v>
      </c>
      <c r="F12" s="109" t="s">
        <v>21</v>
      </c>
      <c r="I12" s="110" t="s">
        <v>22</v>
      </c>
      <c r="J12" s="111">
        <f>'Rekapitulace stavby'!AN8</f>
        <v>0</v>
      </c>
      <c r="L12" s="36"/>
    </row>
    <row r="13" spans="2:46" s="1" customFormat="1" ht="10.9" customHeight="1">
      <c r="B13" s="36"/>
      <c r="I13" s="108"/>
      <c r="L13" s="36"/>
    </row>
    <row r="14" spans="2:46" s="1" customFormat="1" ht="12" customHeight="1">
      <c r="B14" s="36"/>
      <c r="D14" s="107" t="s">
        <v>23</v>
      </c>
      <c r="I14" s="110" t="s">
        <v>24</v>
      </c>
      <c r="J14" s="109" t="s">
        <v>1</v>
      </c>
      <c r="L14" s="36"/>
    </row>
    <row r="15" spans="2:46" s="1" customFormat="1" ht="18" customHeight="1">
      <c r="B15" s="36"/>
      <c r="E15" s="109" t="s">
        <v>107</v>
      </c>
      <c r="I15" s="110" t="s">
        <v>26</v>
      </c>
      <c r="J15" s="109" t="s">
        <v>1</v>
      </c>
      <c r="L15" s="36"/>
    </row>
    <row r="16" spans="2:46" s="1" customFormat="1" ht="6.95" customHeight="1">
      <c r="B16" s="36"/>
      <c r="I16" s="108"/>
      <c r="L16" s="36"/>
    </row>
    <row r="17" spans="2:12" s="1" customFormat="1" ht="12" customHeight="1">
      <c r="B17" s="36"/>
      <c r="D17" s="107" t="s">
        <v>27</v>
      </c>
      <c r="I17" s="110" t="s">
        <v>24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91" t="str">
        <f>'Rekapitulace stavby'!E14</f>
        <v>Vyplň údaj</v>
      </c>
      <c r="F18" s="292"/>
      <c r="G18" s="292"/>
      <c r="H18" s="292"/>
      <c r="I18" s="110" t="s">
        <v>26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8"/>
      <c r="L19" s="36"/>
    </row>
    <row r="20" spans="2:12" s="1" customFormat="1" ht="12" customHeight="1">
      <c r="B20" s="36"/>
      <c r="D20" s="107" t="s">
        <v>29</v>
      </c>
      <c r="I20" s="110" t="s">
        <v>24</v>
      </c>
      <c r="J20" s="109" t="s">
        <v>108</v>
      </c>
      <c r="L20" s="36"/>
    </row>
    <row r="21" spans="2:12" s="1" customFormat="1" ht="18" customHeight="1">
      <c r="B21" s="36"/>
      <c r="E21" s="109" t="s">
        <v>109</v>
      </c>
      <c r="I21" s="110" t="s">
        <v>26</v>
      </c>
      <c r="J21" s="109" t="s">
        <v>1</v>
      </c>
      <c r="L21" s="36"/>
    </row>
    <row r="22" spans="2:12" s="1" customFormat="1" ht="6.95" customHeight="1">
      <c r="B22" s="36"/>
      <c r="I22" s="108"/>
      <c r="L22" s="36"/>
    </row>
    <row r="23" spans="2:12" s="1" customFormat="1" ht="12" customHeight="1">
      <c r="B23" s="36"/>
      <c r="D23" s="107" t="s">
        <v>32</v>
      </c>
      <c r="I23" s="110" t="s">
        <v>24</v>
      </c>
      <c r="J23" s="109" t="s">
        <v>108</v>
      </c>
      <c r="L23" s="36"/>
    </row>
    <row r="24" spans="2:12" s="1" customFormat="1" ht="18" customHeight="1">
      <c r="B24" s="36"/>
      <c r="E24" s="109" t="s">
        <v>109</v>
      </c>
      <c r="I24" s="110" t="s">
        <v>26</v>
      </c>
      <c r="J24" s="109" t="s">
        <v>1</v>
      </c>
      <c r="L24" s="36"/>
    </row>
    <row r="25" spans="2:12" s="1" customFormat="1" ht="6.95" customHeight="1">
      <c r="B25" s="36"/>
      <c r="I25" s="108"/>
      <c r="L25" s="36"/>
    </row>
    <row r="26" spans="2:12" s="1" customFormat="1" ht="12" customHeight="1">
      <c r="B26" s="36"/>
      <c r="D26" s="107" t="s">
        <v>33</v>
      </c>
      <c r="I26" s="108"/>
      <c r="L26" s="36"/>
    </row>
    <row r="27" spans="2:12" s="7" customFormat="1" ht="16.5" customHeight="1">
      <c r="B27" s="112"/>
      <c r="E27" s="293" t="s">
        <v>1</v>
      </c>
      <c r="F27" s="293"/>
      <c r="G27" s="293"/>
      <c r="H27" s="293"/>
      <c r="I27" s="113"/>
      <c r="L27" s="112"/>
    </row>
    <row r="28" spans="2:12" s="1" customFormat="1" ht="6.95" customHeight="1">
      <c r="B28" s="36"/>
      <c r="I28" s="108"/>
      <c r="L28" s="36"/>
    </row>
    <row r="29" spans="2:12" s="1" customFormat="1" ht="6.95" customHeight="1">
      <c r="B29" s="36"/>
      <c r="D29" s="60"/>
      <c r="E29" s="60"/>
      <c r="F29" s="60"/>
      <c r="G29" s="60"/>
      <c r="H29" s="60"/>
      <c r="I29" s="114"/>
      <c r="J29" s="60"/>
      <c r="K29" s="60"/>
      <c r="L29" s="36"/>
    </row>
    <row r="30" spans="2:12" s="1" customFormat="1" ht="25.35" customHeight="1">
      <c r="B30" s="36"/>
      <c r="D30" s="115" t="s">
        <v>34</v>
      </c>
      <c r="I30" s="108"/>
      <c r="J30" s="116">
        <f>ROUND(J121, 2)</f>
        <v>0</v>
      </c>
      <c r="L30" s="36"/>
    </row>
    <row r="31" spans="2:12" s="1" customFormat="1" ht="6.95" customHeight="1">
      <c r="B31" s="36"/>
      <c r="D31" s="60"/>
      <c r="E31" s="60"/>
      <c r="F31" s="60"/>
      <c r="G31" s="60"/>
      <c r="H31" s="60"/>
      <c r="I31" s="114"/>
      <c r="J31" s="60"/>
      <c r="K31" s="60"/>
      <c r="L31" s="36"/>
    </row>
    <row r="32" spans="2:12" s="1" customFormat="1" ht="14.45" customHeight="1">
      <c r="B32" s="36"/>
      <c r="F32" s="117" t="s">
        <v>36</v>
      </c>
      <c r="I32" s="118" t="s">
        <v>35</v>
      </c>
      <c r="J32" s="117" t="s">
        <v>37</v>
      </c>
      <c r="L32" s="36"/>
    </row>
    <row r="33" spans="2:12" s="1" customFormat="1" ht="14.45" customHeight="1">
      <c r="B33" s="36"/>
      <c r="D33" s="119" t="s">
        <v>38</v>
      </c>
      <c r="E33" s="107" t="s">
        <v>39</v>
      </c>
      <c r="F33" s="120">
        <f>ROUND((SUM(BE121:BE178)),  2)</f>
        <v>0</v>
      </c>
      <c r="I33" s="121">
        <v>0.21</v>
      </c>
      <c r="J33" s="120">
        <f>ROUND(((SUM(BE121:BE178))*I33),  2)</f>
        <v>0</v>
      </c>
      <c r="L33" s="36"/>
    </row>
    <row r="34" spans="2:12" s="1" customFormat="1" ht="14.45" customHeight="1">
      <c r="B34" s="36"/>
      <c r="E34" s="107" t="s">
        <v>40</v>
      </c>
      <c r="F34" s="120">
        <f>ROUND((SUM(BF121:BF178)),  2)</f>
        <v>0</v>
      </c>
      <c r="I34" s="121">
        <v>0.15</v>
      </c>
      <c r="J34" s="120">
        <f>ROUND(((SUM(BF121:BF178))*I34),  2)</f>
        <v>0</v>
      </c>
      <c r="L34" s="36"/>
    </row>
    <row r="35" spans="2:12" s="1" customFormat="1" ht="14.45" hidden="1" customHeight="1">
      <c r="B35" s="36"/>
      <c r="E35" s="107" t="s">
        <v>41</v>
      </c>
      <c r="F35" s="120">
        <f>ROUND((SUM(BG121:BG178)),  2)</f>
        <v>0</v>
      </c>
      <c r="I35" s="121">
        <v>0.21</v>
      </c>
      <c r="J35" s="120">
        <f>0</f>
        <v>0</v>
      </c>
      <c r="L35" s="36"/>
    </row>
    <row r="36" spans="2:12" s="1" customFormat="1" ht="14.45" hidden="1" customHeight="1">
      <c r="B36" s="36"/>
      <c r="E36" s="107" t="s">
        <v>42</v>
      </c>
      <c r="F36" s="120">
        <f>ROUND((SUM(BH121:BH178)),  2)</f>
        <v>0</v>
      </c>
      <c r="I36" s="121">
        <v>0.15</v>
      </c>
      <c r="J36" s="120">
        <f>0</f>
        <v>0</v>
      </c>
      <c r="L36" s="36"/>
    </row>
    <row r="37" spans="2:12" s="1" customFormat="1" ht="14.45" hidden="1" customHeight="1">
      <c r="B37" s="36"/>
      <c r="E37" s="107" t="s">
        <v>43</v>
      </c>
      <c r="F37" s="120">
        <f>ROUND((SUM(BI121:BI178)),  2)</f>
        <v>0</v>
      </c>
      <c r="I37" s="121">
        <v>0</v>
      </c>
      <c r="J37" s="120">
        <f>0</f>
        <v>0</v>
      </c>
      <c r="L37" s="36"/>
    </row>
    <row r="38" spans="2:12" s="1" customFormat="1" ht="6.95" customHeight="1">
      <c r="B38" s="36"/>
      <c r="I38" s="108"/>
      <c r="L38" s="36"/>
    </row>
    <row r="39" spans="2:12" s="1" customFormat="1" ht="25.35" customHeight="1">
      <c r="B39" s="36"/>
      <c r="C39" s="122"/>
      <c r="D39" s="123" t="s">
        <v>44</v>
      </c>
      <c r="E39" s="124"/>
      <c r="F39" s="124"/>
      <c r="G39" s="125" t="s">
        <v>45</v>
      </c>
      <c r="H39" s="126" t="s">
        <v>46</v>
      </c>
      <c r="I39" s="127"/>
      <c r="J39" s="128">
        <f>SUM(J30:J37)</f>
        <v>0</v>
      </c>
      <c r="K39" s="129"/>
      <c r="L39" s="36"/>
    </row>
    <row r="40" spans="2:12" s="1" customFormat="1" ht="14.45" customHeight="1">
      <c r="B40" s="36"/>
      <c r="I40" s="108"/>
      <c r="L40" s="36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6"/>
      <c r="D50" s="130" t="s">
        <v>47</v>
      </c>
      <c r="E50" s="131"/>
      <c r="F50" s="131"/>
      <c r="G50" s="130" t="s">
        <v>48</v>
      </c>
      <c r="H50" s="131"/>
      <c r="I50" s="132"/>
      <c r="J50" s="131"/>
      <c r="K50" s="131"/>
      <c r="L50" s="36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6"/>
      <c r="D61" s="133" t="s">
        <v>49</v>
      </c>
      <c r="E61" s="134"/>
      <c r="F61" s="135" t="s">
        <v>50</v>
      </c>
      <c r="G61" s="133" t="s">
        <v>49</v>
      </c>
      <c r="H61" s="134"/>
      <c r="I61" s="136"/>
      <c r="J61" s="137" t="s">
        <v>50</v>
      </c>
      <c r="K61" s="134"/>
      <c r="L61" s="36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6"/>
      <c r="D65" s="130" t="s">
        <v>51</v>
      </c>
      <c r="E65" s="131"/>
      <c r="F65" s="131"/>
      <c r="G65" s="130" t="s">
        <v>52</v>
      </c>
      <c r="H65" s="131"/>
      <c r="I65" s="132"/>
      <c r="J65" s="131"/>
      <c r="K65" s="131"/>
      <c r="L65" s="36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6"/>
      <c r="D76" s="133" t="s">
        <v>49</v>
      </c>
      <c r="E76" s="134"/>
      <c r="F76" s="135" t="s">
        <v>50</v>
      </c>
      <c r="G76" s="133" t="s">
        <v>49</v>
      </c>
      <c r="H76" s="134"/>
      <c r="I76" s="136"/>
      <c r="J76" s="137" t="s">
        <v>50</v>
      </c>
      <c r="K76" s="134"/>
      <c r="L76" s="36"/>
    </row>
    <row r="77" spans="2:12" s="1" customFormat="1" ht="14.45" customHeight="1">
      <c r="B77" s="138"/>
      <c r="C77" s="139"/>
      <c r="D77" s="139"/>
      <c r="E77" s="139"/>
      <c r="F77" s="139"/>
      <c r="G77" s="139"/>
      <c r="H77" s="139"/>
      <c r="I77" s="140"/>
      <c r="J77" s="139"/>
      <c r="K77" s="139"/>
      <c r="L77" s="36"/>
    </row>
    <row r="81" spans="2:47" s="1" customFormat="1" ht="6.95" customHeight="1">
      <c r="B81" s="141"/>
      <c r="C81" s="142"/>
      <c r="D81" s="142"/>
      <c r="E81" s="142"/>
      <c r="F81" s="142"/>
      <c r="G81" s="142"/>
      <c r="H81" s="142"/>
      <c r="I81" s="143"/>
      <c r="J81" s="142"/>
      <c r="K81" s="142"/>
      <c r="L81" s="36"/>
    </row>
    <row r="82" spans="2:47" s="1" customFormat="1" ht="24.95" customHeight="1">
      <c r="B82" s="32"/>
      <c r="C82" s="21" t="s">
        <v>110</v>
      </c>
      <c r="D82" s="33"/>
      <c r="E82" s="33"/>
      <c r="F82" s="33"/>
      <c r="G82" s="33"/>
      <c r="H82" s="33"/>
      <c r="I82" s="108"/>
      <c r="J82" s="33"/>
      <c r="K82" s="33"/>
      <c r="L82" s="36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36"/>
    </row>
    <row r="84" spans="2:47" s="1" customFormat="1" ht="12" customHeight="1">
      <c r="B84" s="32"/>
      <c r="C84" s="27" t="s">
        <v>16</v>
      </c>
      <c r="D84" s="33"/>
      <c r="E84" s="33"/>
      <c r="F84" s="33"/>
      <c r="G84" s="33"/>
      <c r="H84" s="33"/>
      <c r="I84" s="108"/>
      <c r="J84" s="33"/>
      <c r="K84" s="33"/>
      <c r="L84" s="36"/>
    </row>
    <row r="85" spans="2:47" s="1" customFormat="1" ht="16.5" customHeight="1">
      <c r="B85" s="32"/>
      <c r="C85" s="33"/>
      <c r="D85" s="33"/>
      <c r="E85" s="294" t="str">
        <f>E7</f>
        <v>Rekonstrukce kotelny a topného systému Domov důchodců, Velké Březno</v>
      </c>
      <c r="F85" s="295"/>
      <c r="G85" s="295"/>
      <c r="H85" s="295"/>
      <c r="I85" s="108"/>
      <c r="J85" s="33"/>
      <c r="K85" s="33"/>
      <c r="L85" s="36"/>
    </row>
    <row r="86" spans="2:47" s="1" customFormat="1" ht="12" customHeight="1">
      <c r="B86" s="32"/>
      <c r="C86" s="27" t="s">
        <v>104</v>
      </c>
      <c r="D86" s="33"/>
      <c r="E86" s="33"/>
      <c r="F86" s="33"/>
      <c r="G86" s="33"/>
      <c r="H86" s="33"/>
      <c r="I86" s="108"/>
      <c r="J86" s="33"/>
      <c r="K86" s="33"/>
      <c r="L86" s="36"/>
    </row>
    <row r="87" spans="2:47" s="1" customFormat="1" ht="16.5" customHeight="1">
      <c r="B87" s="32"/>
      <c r="C87" s="33"/>
      <c r="D87" s="33"/>
      <c r="E87" s="266" t="str">
        <f>E9</f>
        <v>D.1.1.4a - Zařízení pro vytápění</v>
      </c>
      <c r="F87" s="296"/>
      <c r="G87" s="296"/>
      <c r="H87" s="296"/>
      <c r="I87" s="108"/>
      <c r="J87" s="33"/>
      <c r="K87" s="33"/>
      <c r="L87" s="36"/>
    </row>
    <row r="88" spans="2:47" s="1" customFormat="1" ht="6.95" customHeight="1"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36"/>
    </row>
    <row r="89" spans="2:47" s="1" customFormat="1" ht="12" customHeight="1">
      <c r="B89" s="32"/>
      <c r="C89" s="27" t="s">
        <v>20</v>
      </c>
      <c r="D89" s="33"/>
      <c r="E89" s="33"/>
      <c r="F89" s="25" t="str">
        <f>F12</f>
        <v xml:space="preserve"> Domov důchodců, Velké Březno</v>
      </c>
      <c r="G89" s="33"/>
      <c r="H89" s="33"/>
      <c r="I89" s="110" t="s">
        <v>22</v>
      </c>
      <c r="J89" s="59">
        <f>IF(J12="","",J12)</f>
        <v>0</v>
      </c>
      <c r="K89" s="33"/>
      <c r="L89" s="36"/>
    </row>
    <row r="90" spans="2:47" s="1" customFormat="1" ht="6.95" customHeight="1"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36"/>
    </row>
    <row r="91" spans="2:47" s="1" customFormat="1" ht="43.15" customHeight="1">
      <c r="B91" s="32"/>
      <c r="C91" s="27" t="s">
        <v>23</v>
      </c>
      <c r="D91" s="33"/>
      <c r="E91" s="33"/>
      <c r="F91" s="25" t="str">
        <f>E15</f>
        <v>Statutární město Ústí nad Labem</v>
      </c>
      <c r="G91" s="33"/>
      <c r="H91" s="33"/>
      <c r="I91" s="110" t="s">
        <v>29</v>
      </c>
      <c r="J91" s="30" t="str">
        <f>E21</f>
        <v>INTECON spol. s r.o., Ústí  nad Labem</v>
      </c>
      <c r="K91" s="33"/>
      <c r="L91" s="36"/>
    </row>
    <row r="92" spans="2:47" s="1" customFormat="1" ht="43.15" customHeight="1">
      <c r="B92" s="32"/>
      <c r="C92" s="27" t="s">
        <v>27</v>
      </c>
      <c r="D92" s="33"/>
      <c r="E92" s="33"/>
      <c r="F92" s="25" t="str">
        <f>IF(E18="","",E18)</f>
        <v>Vyplň údaj</v>
      </c>
      <c r="G92" s="33"/>
      <c r="H92" s="33"/>
      <c r="I92" s="110" t="s">
        <v>32</v>
      </c>
      <c r="J92" s="30" t="str">
        <f>E24</f>
        <v>INTECON spol. s r.o., Ústí  nad Labem</v>
      </c>
      <c r="K92" s="33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36"/>
    </row>
    <row r="94" spans="2:47" s="1" customFormat="1" ht="29.25" customHeight="1">
      <c r="B94" s="32"/>
      <c r="C94" s="144" t="s">
        <v>111</v>
      </c>
      <c r="D94" s="145"/>
      <c r="E94" s="145"/>
      <c r="F94" s="145"/>
      <c r="G94" s="145"/>
      <c r="H94" s="145"/>
      <c r="I94" s="146"/>
      <c r="J94" s="147" t="s">
        <v>112</v>
      </c>
      <c r="K94" s="145"/>
      <c r="L94" s="36"/>
    </row>
    <row r="95" spans="2:47" s="1" customFormat="1" ht="10.35" customHeight="1"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36"/>
    </row>
    <row r="96" spans="2:47" s="1" customFormat="1" ht="22.9" customHeight="1">
      <c r="B96" s="32"/>
      <c r="C96" s="148" t="s">
        <v>113</v>
      </c>
      <c r="D96" s="33"/>
      <c r="E96" s="33"/>
      <c r="F96" s="33"/>
      <c r="G96" s="33"/>
      <c r="H96" s="33"/>
      <c r="I96" s="108"/>
      <c r="J96" s="77">
        <f>J121</f>
        <v>0</v>
      </c>
      <c r="K96" s="33"/>
      <c r="L96" s="36"/>
      <c r="AU96" s="15" t="s">
        <v>114</v>
      </c>
    </row>
    <row r="97" spans="2:12" s="8" customFormat="1" ht="24.95" customHeight="1">
      <c r="B97" s="149"/>
      <c r="C97" s="150"/>
      <c r="D97" s="151" t="s">
        <v>393</v>
      </c>
      <c r="E97" s="152"/>
      <c r="F97" s="152"/>
      <c r="G97" s="152"/>
      <c r="H97" s="152"/>
      <c r="I97" s="153"/>
      <c r="J97" s="154">
        <f>J122</f>
        <v>0</v>
      </c>
      <c r="K97" s="150"/>
      <c r="L97" s="155"/>
    </row>
    <row r="98" spans="2:12" s="8" customFormat="1" ht="24.95" customHeight="1">
      <c r="B98" s="149"/>
      <c r="C98" s="150"/>
      <c r="D98" s="151" t="s">
        <v>394</v>
      </c>
      <c r="E98" s="152"/>
      <c r="F98" s="152"/>
      <c r="G98" s="152"/>
      <c r="H98" s="152"/>
      <c r="I98" s="153"/>
      <c r="J98" s="154">
        <f>J133</f>
        <v>0</v>
      </c>
      <c r="K98" s="150"/>
      <c r="L98" s="155"/>
    </row>
    <row r="99" spans="2:12" s="8" customFormat="1" ht="24.95" customHeight="1">
      <c r="B99" s="149"/>
      <c r="C99" s="150"/>
      <c r="D99" s="151" t="s">
        <v>395</v>
      </c>
      <c r="E99" s="152"/>
      <c r="F99" s="152"/>
      <c r="G99" s="152"/>
      <c r="H99" s="152"/>
      <c r="I99" s="153"/>
      <c r="J99" s="154">
        <f>J140</f>
        <v>0</v>
      </c>
      <c r="K99" s="150"/>
      <c r="L99" s="155"/>
    </row>
    <row r="100" spans="2:12" s="8" customFormat="1" ht="24.95" customHeight="1">
      <c r="B100" s="149"/>
      <c r="C100" s="150"/>
      <c r="D100" s="151" t="s">
        <v>688</v>
      </c>
      <c r="E100" s="152"/>
      <c r="F100" s="152"/>
      <c r="G100" s="152"/>
      <c r="H100" s="152"/>
      <c r="I100" s="153"/>
      <c r="J100" s="154">
        <f>J143</f>
        <v>0</v>
      </c>
      <c r="K100" s="150"/>
      <c r="L100" s="155"/>
    </row>
    <row r="101" spans="2:12" s="8" customFormat="1" ht="24.95" customHeight="1">
      <c r="B101" s="149"/>
      <c r="C101" s="150"/>
      <c r="D101" s="151" t="s">
        <v>689</v>
      </c>
      <c r="E101" s="152"/>
      <c r="F101" s="152"/>
      <c r="G101" s="152"/>
      <c r="H101" s="152"/>
      <c r="I101" s="153"/>
      <c r="J101" s="154">
        <f>J164</f>
        <v>0</v>
      </c>
      <c r="K101" s="150"/>
      <c r="L101" s="155"/>
    </row>
    <row r="102" spans="2:12" s="1" customFormat="1" ht="21.75" customHeight="1">
      <c r="B102" s="32"/>
      <c r="C102" s="33"/>
      <c r="D102" s="33"/>
      <c r="E102" s="33"/>
      <c r="F102" s="33"/>
      <c r="G102" s="33"/>
      <c r="H102" s="33"/>
      <c r="I102" s="108"/>
      <c r="J102" s="33"/>
      <c r="K102" s="33"/>
      <c r="L102" s="36"/>
    </row>
    <row r="103" spans="2:12" s="1" customFormat="1" ht="6.95" customHeight="1">
      <c r="B103" s="47"/>
      <c r="C103" s="48"/>
      <c r="D103" s="48"/>
      <c r="E103" s="48"/>
      <c r="F103" s="48"/>
      <c r="G103" s="48"/>
      <c r="H103" s="48"/>
      <c r="I103" s="140"/>
      <c r="J103" s="48"/>
      <c r="K103" s="48"/>
      <c r="L103" s="36"/>
    </row>
    <row r="107" spans="2:12" s="1" customFormat="1" ht="6.95" customHeight="1">
      <c r="B107" s="49"/>
      <c r="C107" s="50"/>
      <c r="D107" s="50"/>
      <c r="E107" s="50"/>
      <c r="F107" s="50"/>
      <c r="G107" s="50"/>
      <c r="H107" s="50"/>
      <c r="I107" s="143"/>
      <c r="J107" s="50"/>
      <c r="K107" s="50"/>
      <c r="L107" s="36"/>
    </row>
    <row r="108" spans="2:12" s="1" customFormat="1" ht="24.95" customHeight="1">
      <c r="B108" s="32"/>
      <c r="C108" s="21" t="s">
        <v>128</v>
      </c>
      <c r="D108" s="33"/>
      <c r="E108" s="33"/>
      <c r="F108" s="33"/>
      <c r="G108" s="33"/>
      <c r="H108" s="33"/>
      <c r="I108" s="108"/>
      <c r="J108" s="33"/>
      <c r="K108" s="33"/>
      <c r="L108" s="36"/>
    </row>
    <row r="109" spans="2:12" s="1" customFormat="1" ht="6.95" customHeight="1">
      <c r="B109" s="32"/>
      <c r="C109" s="33"/>
      <c r="D109" s="33"/>
      <c r="E109" s="33"/>
      <c r="F109" s="33"/>
      <c r="G109" s="33"/>
      <c r="H109" s="33"/>
      <c r="I109" s="108"/>
      <c r="J109" s="33"/>
      <c r="K109" s="33"/>
      <c r="L109" s="36"/>
    </row>
    <row r="110" spans="2:12" s="1" customFormat="1" ht="12" customHeight="1">
      <c r="B110" s="32"/>
      <c r="C110" s="27" t="s">
        <v>16</v>
      </c>
      <c r="D110" s="33"/>
      <c r="E110" s="33"/>
      <c r="F110" s="33"/>
      <c r="G110" s="33"/>
      <c r="H110" s="33"/>
      <c r="I110" s="108"/>
      <c r="J110" s="33"/>
      <c r="K110" s="33"/>
      <c r="L110" s="36"/>
    </row>
    <row r="111" spans="2:12" s="1" customFormat="1" ht="16.5" customHeight="1">
      <c r="B111" s="32"/>
      <c r="C111" s="33"/>
      <c r="D111" s="33"/>
      <c r="E111" s="294" t="str">
        <f>E7</f>
        <v>Rekonstrukce kotelny a topného systému Domov důchodců, Velké Březno</v>
      </c>
      <c r="F111" s="295"/>
      <c r="G111" s="295"/>
      <c r="H111" s="295"/>
      <c r="I111" s="108"/>
      <c r="J111" s="33"/>
      <c r="K111" s="33"/>
      <c r="L111" s="36"/>
    </row>
    <row r="112" spans="2:12" s="1" customFormat="1" ht="12" customHeight="1">
      <c r="B112" s="32"/>
      <c r="C112" s="27" t="s">
        <v>104</v>
      </c>
      <c r="D112" s="33"/>
      <c r="E112" s="33"/>
      <c r="F112" s="33"/>
      <c r="G112" s="33"/>
      <c r="H112" s="33"/>
      <c r="I112" s="108"/>
      <c r="J112" s="33"/>
      <c r="K112" s="33"/>
      <c r="L112" s="36"/>
    </row>
    <row r="113" spans="2:65" s="1" customFormat="1" ht="16.5" customHeight="1">
      <c r="B113" s="32"/>
      <c r="C113" s="33"/>
      <c r="D113" s="33"/>
      <c r="E113" s="266" t="str">
        <f>E9</f>
        <v>D.1.1.4a - Zařízení pro vytápění</v>
      </c>
      <c r="F113" s="296"/>
      <c r="G113" s="296"/>
      <c r="H113" s="296"/>
      <c r="I113" s="108"/>
      <c r="J113" s="33"/>
      <c r="K113" s="33"/>
      <c r="L113" s="36"/>
    </row>
    <row r="114" spans="2:65" s="1" customFormat="1" ht="6.95" customHeight="1">
      <c r="B114" s="32"/>
      <c r="C114" s="33"/>
      <c r="D114" s="33"/>
      <c r="E114" s="33"/>
      <c r="F114" s="33"/>
      <c r="G114" s="33"/>
      <c r="H114" s="33"/>
      <c r="I114" s="108"/>
      <c r="J114" s="33"/>
      <c r="K114" s="33"/>
      <c r="L114" s="36"/>
    </row>
    <row r="115" spans="2:65" s="1" customFormat="1" ht="12" customHeight="1">
      <c r="B115" s="32"/>
      <c r="C115" s="27" t="s">
        <v>20</v>
      </c>
      <c r="D115" s="33"/>
      <c r="E115" s="33"/>
      <c r="F115" s="25" t="str">
        <f>F12</f>
        <v xml:space="preserve"> Domov důchodců, Velké Březno</v>
      </c>
      <c r="G115" s="33"/>
      <c r="H115" s="33"/>
      <c r="I115" s="110" t="s">
        <v>22</v>
      </c>
      <c r="J115" s="59">
        <f>IF(J12="","",J12)</f>
        <v>0</v>
      </c>
      <c r="K115" s="33"/>
      <c r="L115" s="36"/>
    </row>
    <row r="116" spans="2:65" s="1" customFormat="1" ht="6.95" customHeight="1">
      <c r="B116" s="32"/>
      <c r="C116" s="33"/>
      <c r="D116" s="33"/>
      <c r="E116" s="33"/>
      <c r="F116" s="33"/>
      <c r="G116" s="33"/>
      <c r="H116" s="33"/>
      <c r="I116" s="108"/>
      <c r="J116" s="33"/>
      <c r="K116" s="33"/>
      <c r="L116" s="36"/>
    </row>
    <row r="117" spans="2:65" s="1" customFormat="1" ht="43.15" customHeight="1">
      <c r="B117" s="32"/>
      <c r="C117" s="27" t="s">
        <v>23</v>
      </c>
      <c r="D117" s="33"/>
      <c r="E117" s="33"/>
      <c r="F117" s="25" t="str">
        <f>E15</f>
        <v>Statutární město Ústí nad Labem</v>
      </c>
      <c r="G117" s="33"/>
      <c r="H117" s="33"/>
      <c r="I117" s="110" t="s">
        <v>29</v>
      </c>
      <c r="J117" s="30" t="str">
        <f>E21</f>
        <v>INTECON spol. s r.o., Ústí  nad Labem</v>
      </c>
      <c r="K117" s="33"/>
      <c r="L117" s="36"/>
    </row>
    <row r="118" spans="2:65" s="1" customFormat="1" ht="43.15" customHeight="1">
      <c r="B118" s="32"/>
      <c r="C118" s="27" t="s">
        <v>27</v>
      </c>
      <c r="D118" s="33"/>
      <c r="E118" s="33"/>
      <c r="F118" s="25" t="str">
        <f>IF(E18="","",E18)</f>
        <v>Vyplň údaj</v>
      </c>
      <c r="G118" s="33"/>
      <c r="H118" s="33"/>
      <c r="I118" s="110" t="s">
        <v>32</v>
      </c>
      <c r="J118" s="30" t="str">
        <f>E24</f>
        <v>INTECON spol. s r.o., Ústí  nad Labem</v>
      </c>
      <c r="K118" s="33"/>
      <c r="L118" s="36"/>
    </row>
    <row r="119" spans="2:65" s="1" customFormat="1" ht="10.35" customHeight="1">
      <c r="B119" s="32"/>
      <c r="C119" s="33"/>
      <c r="D119" s="33"/>
      <c r="E119" s="33"/>
      <c r="F119" s="33"/>
      <c r="G119" s="33"/>
      <c r="H119" s="33"/>
      <c r="I119" s="108"/>
      <c r="J119" s="33"/>
      <c r="K119" s="33"/>
      <c r="L119" s="36"/>
    </row>
    <row r="120" spans="2:65" s="10" customFormat="1" ht="29.25" customHeight="1">
      <c r="B120" s="163"/>
      <c r="C120" s="164" t="s">
        <v>129</v>
      </c>
      <c r="D120" s="165" t="s">
        <v>59</v>
      </c>
      <c r="E120" s="165" t="s">
        <v>55</v>
      </c>
      <c r="F120" s="165" t="s">
        <v>56</v>
      </c>
      <c r="G120" s="165" t="s">
        <v>130</v>
      </c>
      <c r="H120" s="165" t="s">
        <v>131</v>
      </c>
      <c r="I120" s="166" t="s">
        <v>132</v>
      </c>
      <c r="J120" s="165" t="s">
        <v>112</v>
      </c>
      <c r="K120" s="167" t="s">
        <v>133</v>
      </c>
      <c r="L120" s="168"/>
      <c r="M120" s="68" t="s">
        <v>1</v>
      </c>
      <c r="N120" s="69" t="s">
        <v>38</v>
      </c>
      <c r="O120" s="69" t="s">
        <v>134</v>
      </c>
      <c r="P120" s="69" t="s">
        <v>135</v>
      </c>
      <c r="Q120" s="69" t="s">
        <v>136</v>
      </c>
      <c r="R120" s="69" t="s">
        <v>137</v>
      </c>
      <c r="S120" s="69" t="s">
        <v>138</v>
      </c>
      <c r="T120" s="70" t="s">
        <v>139</v>
      </c>
    </row>
    <row r="121" spans="2:65" s="1" customFormat="1" ht="22.9" customHeight="1">
      <c r="B121" s="32"/>
      <c r="C121" s="75" t="s">
        <v>140</v>
      </c>
      <c r="D121" s="33"/>
      <c r="E121" s="33"/>
      <c r="F121" s="33"/>
      <c r="G121" s="33"/>
      <c r="H121" s="33"/>
      <c r="I121" s="108"/>
      <c r="J121" s="169">
        <f>BK121</f>
        <v>0</v>
      </c>
      <c r="K121" s="33"/>
      <c r="L121" s="36"/>
      <c r="M121" s="71"/>
      <c r="N121" s="72"/>
      <c r="O121" s="72"/>
      <c r="P121" s="170">
        <f>P122+P133+P140+P143+P164</f>
        <v>0</v>
      </c>
      <c r="Q121" s="72"/>
      <c r="R121" s="170">
        <f>R122+R133+R140+R143+R164</f>
        <v>0</v>
      </c>
      <c r="S121" s="72"/>
      <c r="T121" s="171">
        <f>T122+T133+T140+T143+T164</f>
        <v>0</v>
      </c>
      <c r="AT121" s="15" t="s">
        <v>73</v>
      </c>
      <c r="AU121" s="15" t="s">
        <v>114</v>
      </c>
      <c r="BK121" s="172">
        <f>BK122+BK133+BK140+BK143+BK164</f>
        <v>0</v>
      </c>
    </row>
    <row r="122" spans="2:65" s="11" customFormat="1" ht="25.9" customHeight="1">
      <c r="B122" s="173"/>
      <c r="C122" s="174"/>
      <c r="D122" s="175" t="s">
        <v>73</v>
      </c>
      <c r="E122" s="176" t="s">
        <v>398</v>
      </c>
      <c r="F122" s="176" t="s">
        <v>399</v>
      </c>
      <c r="G122" s="174"/>
      <c r="H122" s="174"/>
      <c r="I122" s="177"/>
      <c r="J122" s="178">
        <f>BK122</f>
        <v>0</v>
      </c>
      <c r="K122" s="174"/>
      <c r="L122" s="179"/>
      <c r="M122" s="180"/>
      <c r="N122" s="181"/>
      <c r="O122" s="181"/>
      <c r="P122" s="182">
        <f>SUM(P123:P132)</f>
        <v>0</v>
      </c>
      <c r="Q122" s="181"/>
      <c r="R122" s="182">
        <f>SUM(R123:R132)</f>
        <v>0</v>
      </c>
      <c r="S122" s="181"/>
      <c r="T122" s="183">
        <f>SUM(T123:T132)</f>
        <v>0</v>
      </c>
      <c r="AR122" s="184" t="s">
        <v>82</v>
      </c>
      <c r="AT122" s="185" t="s">
        <v>73</v>
      </c>
      <c r="AU122" s="185" t="s">
        <v>74</v>
      </c>
      <c r="AY122" s="184" t="s">
        <v>143</v>
      </c>
      <c r="BK122" s="186">
        <f>SUM(BK123:BK132)</f>
        <v>0</v>
      </c>
    </row>
    <row r="123" spans="2:65" s="1" customFormat="1" ht="16.5" customHeight="1">
      <c r="B123" s="32"/>
      <c r="C123" s="189" t="s">
        <v>74</v>
      </c>
      <c r="D123" s="189" t="s">
        <v>146</v>
      </c>
      <c r="E123" s="190" t="s">
        <v>400</v>
      </c>
      <c r="F123" s="191" t="s">
        <v>690</v>
      </c>
      <c r="G123" s="192" t="s">
        <v>402</v>
      </c>
      <c r="H123" s="193">
        <v>375</v>
      </c>
      <c r="I123" s="194"/>
      <c r="J123" s="195">
        <f t="shared" ref="J123:J132" si="0">ROUND(I123*H123,2)</f>
        <v>0</v>
      </c>
      <c r="K123" s="191" t="s">
        <v>1</v>
      </c>
      <c r="L123" s="36"/>
      <c r="M123" s="196" t="s">
        <v>1</v>
      </c>
      <c r="N123" s="197" t="s">
        <v>39</v>
      </c>
      <c r="O123" s="64"/>
      <c r="P123" s="198">
        <f t="shared" ref="P123:P132" si="1">O123*H123</f>
        <v>0</v>
      </c>
      <c r="Q123" s="198">
        <v>0</v>
      </c>
      <c r="R123" s="198">
        <f t="shared" ref="R123:R132" si="2">Q123*H123</f>
        <v>0</v>
      </c>
      <c r="S123" s="198">
        <v>0</v>
      </c>
      <c r="T123" s="199">
        <f t="shared" ref="T123:T132" si="3">S123*H123</f>
        <v>0</v>
      </c>
      <c r="AR123" s="200" t="s">
        <v>151</v>
      </c>
      <c r="AT123" s="200" t="s">
        <v>146</v>
      </c>
      <c r="AU123" s="200" t="s">
        <v>82</v>
      </c>
      <c r="AY123" s="15" t="s">
        <v>143</v>
      </c>
      <c r="BE123" s="201">
        <f t="shared" ref="BE123:BE132" si="4">IF(N123="základní",J123,0)</f>
        <v>0</v>
      </c>
      <c r="BF123" s="201">
        <f t="shared" ref="BF123:BF132" si="5">IF(N123="snížená",J123,0)</f>
        <v>0</v>
      </c>
      <c r="BG123" s="201">
        <f t="shared" ref="BG123:BG132" si="6">IF(N123="zákl. přenesená",J123,0)</f>
        <v>0</v>
      </c>
      <c r="BH123" s="201">
        <f t="shared" ref="BH123:BH132" si="7">IF(N123="sníž. přenesená",J123,0)</f>
        <v>0</v>
      </c>
      <c r="BI123" s="201">
        <f t="shared" ref="BI123:BI132" si="8">IF(N123="nulová",J123,0)</f>
        <v>0</v>
      </c>
      <c r="BJ123" s="15" t="s">
        <v>82</v>
      </c>
      <c r="BK123" s="201">
        <f t="shared" ref="BK123:BK132" si="9">ROUND(I123*H123,2)</f>
        <v>0</v>
      </c>
      <c r="BL123" s="15" t="s">
        <v>151</v>
      </c>
      <c r="BM123" s="200" t="s">
        <v>84</v>
      </c>
    </row>
    <row r="124" spans="2:65" s="1" customFormat="1" ht="16.5" customHeight="1">
      <c r="B124" s="32"/>
      <c r="C124" s="189" t="s">
        <v>74</v>
      </c>
      <c r="D124" s="189" t="s">
        <v>146</v>
      </c>
      <c r="E124" s="190" t="s">
        <v>403</v>
      </c>
      <c r="F124" s="191" t="s">
        <v>691</v>
      </c>
      <c r="G124" s="192" t="s">
        <v>402</v>
      </c>
      <c r="H124" s="193">
        <v>120</v>
      </c>
      <c r="I124" s="194"/>
      <c r="J124" s="195">
        <f t="shared" si="0"/>
        <v>0</v>
      </c>
      <c r="K124" s="191" t="s">
        <v>1</v>
      </c>
      <c r="L124" s="36"/>
      <c r="M124" s="196" t="s">
        <v>1</v>
      </c>
      <c r="N124" s="197" t="s">
        <v>39</v>
      </c>
      <c r="O124" s="64"/>
      <c r="P124" s="198">
        <f t="shared" si="1"/>
        <v>0</v>
      </c>
      <c r="Q124" s="198">
        <v>0</v>
      </c>
      <c r="R124" s="198">
        <f t="shared" si="2"/>
        <v>0</v>
      </c>
      <c r="S124" s="198">
        <v>0</v>
      </c>
      <c r="T124" s="199">
        <f t="shared" si="3"/>
        <v>0</v>
      </c>
      <c r="AR124" s="200" t="s">
        <v>151</v>
      </c>
      <c r="AT124" s="200" t="s">
        <v>146</v>
      </c>
      <c r="AU124" s="200" t="s">
        <v>82</v>
      </c>
      <c r="AY124" s="15" t="s">
        <v>143</v>
      </c>
      <c r="BE124" s="201">
        <f t="shared" si="4"/>
        <v>0</v>
      </c>
      <c r="BF124" s="201">
        <f t="shared" si="5"/>
        <v>0</v>
      </c>
      <c r="BG124" s="201">
        <f t="shared" si="6"/>
        <v>0</v>
      </c>
      <c r="BH124" s="201">
        <f t="shared" si="7"/>
        <v>0</v>
      </c>
      <c r="BI124" s="201">
        <f t="shared" si="8"/>
        <v>0</v>
      </c>
      <c r="BJ124" s="15" t="s">
        <v>82</v>
      </c>
      <c r="BK124" s="201">
        <f t="shared" si="9"/>
        <v>0</v>
      </c>
      <c r="BL124" s="15" t="s">
        <v>151</v>
      </c>
      <c r="BM124" s="200" t="s">
        <v>151</v>
      </c>
    </row>
    <row r="125" spans="2:65" s="1" customFormat="1" ht="24" customHeight="1">
      <c r="B125" s="32"/>
      <c r="C125" s="189" t="s">
        <v>74</v>
      </c>
      <c r="D125" s="189" t="s">
        <v>146</v>
      </c>
      <c r="E125" s="190" t="s">
        <v>692</v>
      </c>
      <c r="F125" s="191" t="s">
        <v>693</v>
      </c>
      <c r="G125" s="192" t="s">
        <v>286</v>
      </c>
      <c r="H125" s="193">
        <v>1</v>
      </c>
      <c r="I125" s="194"/>
      <c r="J125" s="195">
        <f t="shared" si="0"/>
        <v>0</v>
      </c>
      <c r="K125" s="191" t="s">
        <v>1</v>
      </c>
      <c r="L125" s="36"/>
      <c r="M125" s="196" t="s">
        <v>1</v>
      </c>
      <c r="N125" s="197" t="s">
        <v>39</v>
      </c>
      <c r="O125" s="64"/>
      <c r="P125" s="198">
        <f t="shared" si="1"/>
        <v>0</v>
      </c>
      <c r="Q125" s="198">
        <v>0</v>
      </c>
      <c r="R125" s="198">
        <f t="shared" si="2"/>
        <v>0</v>
      </c>
      <c r="S125" s="198">
        <v>0</v>
      </c>
      <c r="T125" s="199">
        <f t="shared" si="3"/>
        <v>0</v>
      </c>
      <c r="AR125" s="200" t="s">
        <v>151</v>
      </c>
      <c r="AT125" s="200" t="s">
        <v>146</v>
      </c>
      <c r="AU125" s="200" t="s">
        <v>82</v>
      </c>
      <c r="AY125" s="15" t="s">
        <v>143</v>
      </c>
      <c r="BE125" s="201">
        <f t="shared" si="4"/>
        <v>0</v>
      </c>
      <c r="BF125" s="201">
        <f t="shared" si="5"/>
        <v>0</v>
      </c>
      <c r="BG125" s="201">
        <f t="shared" si="6"/>
        <v>0</v>
      </c>
      <c r="BH125" s="201">
        <f t="shared" si="7"/>
        <v>0</v>
      </c>
      <c r="BI125" s="201">
        <f t="shared" si="8"/>
        <v>0</v>
      </c>
      <c r="BJ125" s="15" t="s">
        <v>82</v>
      </c>
      <c r="BK125" s="201">
        <f t="shared" si="9"/>
        <v>0</v>
      </c>
      <c r="BL125" s="15" t="s">
        <v>151</v>
      </c>
      <c r="BM125" s="200" t="s">
        <v>173</v>
      </c>
    </row>
    <row r="126" spans="2:65" s="1" customFormat="1" ht="36" customHeight="1">
      <c r="B126" s="32"/>
      <c r="C126" s="189" t="s">
        <v>74</v>
      </c>
      <c r="D126" s="189" t="s">
        <v>146</v>
      </c>
      <c r="E126" s="190" t="s">
        <v>694</v>
      </c>
      <c r="F126" s="191" t="s">
        <v>695</v>
      </c>
      <c r="G126" s="192" t="s">
        <v>286</v>
      </c>
      <c r="H126" s="193">
        <v>2</v>
      </c>
      <c r="I126" s="194"/>
      <c r="J126" s="195">
        <f t="shared" si="0"/>
        <v>0</v>
      </c>
      <c r="K126" s="191" t="s">
        <v>1</v>
      </c>
      <c r="L126" s="36"/>
      <c r="M126" s="196" t="s">
        <v>1</v>
      </c>
      <c r="N126" s="197" t="s">
        <v>39</v>
      </c>
      <c r="O126" s="64"/>
      <c r="P126" s="198">
        <f t="shared" si="1"/>
        <v>0</v>
      </c>
      <c r="Q126" s="198">
        <v>0</v>
      </c>
      <c r="R126" s="198">
        <f t="shared" si="2"/>
        <v>0</v>
      </c>
      <c r="S126" s="198">
        <v>0</v>
      </c>
      <c r="T126" s="199">
        <f t="shared" si="3"/>
        <v>0</v>
      </c>
      <c r="AR126" s="200" t="s">
        <v>151</v>
      </c>
      <c r="AT126" s="200" t="s">
        <v>146</v>
      </c>
      <c r="AU126" s="200" t="s">
        <v>82</v>
      </c>
      <c r="AY126" s="15" t="s">
        <v>143</v>
      </c>
      <c r="BE126" s="201">
        <f t="shared" si="4"/>
        <v>0</v>
      </c>
      <c r="BF126" s="201">
        <f t="shared" si="5"/>
        <v>0</v>
      </c>
      <c r="BG126" s="201">
        <f t="shared" si="6"/>
        <v>0</v>
      </c>
      <c r="BH126" s="201">
        <f t="shared" si="7"/>
        <v>0</v>
      </c>
      <c r="BI126" s="201">
        <f t="shared" si="8"/>
        <v>0</v>
      </c>
      <c r="BJ126" s="15" t="s">
        <v>82</v>
      </c>
      <c r="BK126" s="201">
        <f t="shared" si="9"/>
        <v>0</v>
      </c>
      <c r="BL126" s="15" t="s">
        <v>151</v>
      </c>
      <c r="BM126" s="200" t="s">
        <v>158</v>
      </c>
    </row>
    <row r="127" spans="2:65" s="1" customFormat="1" ht="36" customHeight="1">
      <c r="B127" s="32"/>
      <c r="C127" s="189" t="s">
        <v>74</v>
      </c>
      <c r="D127" s="189" t="s">
        <v>146</v>
      </c>
      <c r="E127" s="190" t="s">
        <v>696</v>
      </c>
      <c r="F127" s="191" t="s">
        <v>697</v>
      </c>
      <c r="G127" s="192" t="s">
        <v>286</v>
      </c>
      <c r="H127" s="193">
        <v>1</v>
      </c>
      <c r="I127" s="194"/>
      <c r="J127" s="195">
        <f t="shared" si="0"/>
        <v>0</v>
      </c>
      <c r="K127" s="191" t="s">
        <v>1</v>
      </c>
      <c r="L127" s="36"/>
      <c r="M127" s="196" t="s">
        <v>1</v>
      </c>
      <c r="N127" s="197" t="s">
        <v>39</v>
      </c>
      <c r="O127" s="64"/>
      <c r="P127" s="198">
        <f t="shared" si="1"/>
        <v>0</v>
      </c>
      <c r="Q127" s="198">
        <v>0</v>
      </c>
      <c r="R127" s="198">
        <f t="shared" si="2"/>
        <v>0</v>
      </c>
      <c r="S127" s="198">
        <v>0</v>
      </c>
      <c r="T127" s="199">
        <f t="shared" si="3"/>
        <v>0</v>
      </c>
      <c r="AR127" s="200" t="s">
        <v>151</v>
      </c>
      <c r="AT127" s="200" t="s">
        <v>146</v>
      </c>
      <c r="AU127" s="200" t="s">
        <v>82</v>
      </c>
      <c r="AY127" s="15" t="s">
        <v>143</v>
      </c>
      <c r="BE127" s="201">
        <f t="shared" si="4"/>
        <v>0</v>
      </c>
      <c r="BF127" s="201">
        <f t="shared" si="5"/>
        <v>0</v>
      </c>
      <c r="BG127" s="201">
        <f t="shared" si="6"/>
        <v>0</v>
      </c>
      <c r="BH127" s="201">
        <f t="shared" si="7"/>
        <v>0</v>
      </c>
      <c r="BI127" s="201">
        <f t="shared" si="8"/>
        <v>0</v>
      </c>
      <c r="BJ127" s="15" t="s">
        <v>82</v>
      </c>
      <c r="BK127" s="201">
        <f t="shared" si="9"/>
        <v>0</v>
      </c>
      <c r="BL127" s="15" t="s">
        <v>151</v>
      </c>
      <c r="BM127" s="200" t="s">
        <v>195</v>
      </c>
    </row>
    <row r="128" spans="2:65" s="1" customFormat="1" ht="36" customHeight="1">
      <c r="B128" s="32"/>
      <c r="C128" s="189" t="s">
        <v>74</v>
      </c>
      <c r="D128" s="189" t="s">
        <v>146</v>
      </c>
      <c r="E128" s="190" t="s">
        <v>698</v>
      </c>
      <c r="F128" s="191" t="s">
        <v>699</v>
      </c>
      <c r="G128" s="192" t="s">
        <v>286</v>
      </c>
      <c r="H128" s="193">
        <v>1</v>
      </c>
      <c r="I128" s="194"/>
      <c r="J128" s="195">
        <f t="shared" si="0"/>
        <v>0</v>
      </c>
      <c r="K128" s="191" t="s">
        <v>1</v>
      </c>
      <c r="L128" s="36"/>
      <c r="M128" s="196" t="s">
        <v>1</v>
      </c>
      <c r="N128" s="197" t="s">
        <v>39</v>
      </c>
      <c r="O128" s="64"/>
      <c r="P128" s="198">
        <f t="shared" si="1"/>
        <v>0</v>
      </c>
      <c r="Q128" s="198">
        <v>0</v>
      </c>
      <c r="R128" s="198">
        <f t="shared" si="2"/>
        <v>0</v>
      </c>
      <c r="S128" s="198">
        <v>0</v>
      </c>
      <c r="T128" s="199">
        <f t="shared" si="3"/>
        <v>0</v>
      </c>
      <c r="AR128" s="200" t="s">
        <v>151</v>
      </c>
      <c r="AT128" s="200" t="s">
        <v>146</v>
      </c>
      <c r="AU128" s="200" t="s">
        <v>82</v>
      </c>
      <c r="AY128" s="15" t="s">
        <v>143</v>
      </c>
      <c r="BE128" s="201">
        <f t="shared" si="4"/>
        <v>0</v>
      </c>
      <c r="BF128" s="201">
        <f t="shared" si="5"/>
        <v>0</v>
      </c>
      <c r="BG128" s="201">
        <f t="shared" si="6"/>
        <v>0</v>
      </c>
      <c r="BH128" s="201">
        <f t="shared" si="7"/>
        <v>0</v>
      </c>
      <c r="BI128" s="201">
        <f t="shared" si="8"/>
        <v>0</v>
      </c>
      <c r="BJ128" s="15" t="s">
        <v>82</v>
      </c>
      <c r="BK128" s="201">
        <f t="shared" si="9"/>
        <v>0</v>
      </c>
      <c r="BL128" s="15" t="s">
        <v>151</v>
      </c>
      <c r="BM128" s="200" t="s">
        <v>205</v>
      </c>
    </row>
    <row r="129" spans="2:65" s="1" customFormat="1" ht="24" customHeight="1">
      <c r="B129" s="32"/>
      <c r="C129" s="189" t="s">
        <v>74</v>
      </c>
      <c r="D129" s="189" t="s">
        <v>146</v>
      </c>
      <c r="E129" s="190" t="s">
        <v>700</v>
      </c>
      <c r="F129" s="191" t="s">
        <v>701</v>
      </c>
      <c r="G129" s="192" t="s">
        <v>286</v>
      </c>
      <c r="H129" s="193">
        <v>5</v>
      </c>
      <c r="I129" s="194"/>
      <c r="J129" s="195">
        <f t="shared" si="0"/>
        <v>0</v>
      </c>
      <c r="K129" s="191" t="s">
        <v>1</v>
      </c>
      <c r="L129" s="36"/>
      <c r="M129" s="196" t="s">
        <v>1</v>
      </c>
      <c r="N129" s="197" t="s">
        <v>39</v>
      </c>
      <c r="O129" s="64"/>
      <c r="P129" s="198">
        <f t="shared" si="1"/>
        <v>0</v>
      </c>
      <c r="Q129" s="198">
        <v>0</v>
      </c>
      <c r="R129" s="198">
        <f t="shared" si="2"/>
        <v>0</v>
      </c>
      <c r="S129" s="198">
        <v>0</v>
      </c>
      <c r="T129" s="199">
        <f t="shared" si="3"/>
        <v>0</v>
      </c>
      <c r="AR129" s="200" t="s">
        <v>151</v>
      </c>
      <c r="AT129" s="200" t="s">
        <v>146</v>
      </c>
      <c r="AU129" s="200" t="s">
        <v>82</v>
      </c>
      <c r="AY129" s="15" t="s">
        <v>143</v>
      </c>
      <c r="BE129" s="201">
        <f t="shared" si="4"/>
        <v>0</v>
      </c>
      <c r="BF129" s="201">
        <f t="shared" si="5"/>
        <v>0</v>
      </c>
      <c r="BG129" s="201">
        <f t="shared" si="6"/>
        <v>0</v>
      </c>
      <c r="BH129" s="201">
        <f t="shared" si="7"/>
        <v>0</v>
      </c>
      <c r="BI129" s="201">
        <f t="shared" si="8"/>
        <v>0</v>
      </c>
      <c r="BJ129" s="15" t="s">
        <v>82</v>
      </c>
      <c r="BK129" s="201">
        <f t="shared" si="9"/>
        <v>0</v>
      </c>
      <c r="BL129" s="15" t="s">
        <v>151</v>
      </c>
      <c r="BM129" s="200" t="s">
        <v>214</v>
      </c>
    </row>
    <row r="130" spans="2:65" s="1" customFormat="1" ht="24" customHeight="1">
      <c r="B130" s="32"/>
      <c r="C130" s="189" t="s">
        <v>74</v>
      </c>
      <c r="D130" s="189" t="s">
        <v>146</v>
      </c>
      <c r="E130" s="190" t="s">
        <v>702</v>
      </c>
      <c r="F130" s="191" t="s">
        <v>703</v>
      </c>
      <c r="G130" s="192" t="s">
        <v>286</v>
      </c>
      <c r="H130" s="193">
        <v>1</v>
      </c>
      <c r="I130" s="194"/>
      <c r="J130" s="195">
        <f t="shared" si="0"/>
        <v>0</v>
      </c>
      <c r="K130" s="191" t="s">
        <v>1</v>
      </c>
      <c r="L130" s="36"/>
      <c r="M130" s="196" t="s">
        <v>1</v>
      </c>
      <c r="N130" s="197" t="s">
        <v>39</v>
      </c>
      <c r="O130" s="64"/>
      <c r="P130" s="198">
        <f t="shared" si="1"/>
        <v>0</v>
      </c>
      <c r="Q130" s="198">
        <v>0</v>
      </c>
      <c r="R130" s="198">
        <f t="shared" si="2"/>
        <v>0</v>
      </c>
      <c r="S130" s="198">
        <v>0</v>
      </c>
      <c r="T130" s="199">
        <f t="shared" si="3"/>
        <v>0</v>
      </c>
      <c r="AR130" s="200" t="s">
        <v>151</v>
      </c>
      <c r="AT130" s="200" t="s">
        <v>146</v>
      </c>
      <c r="AU130" s="200" t="s">
        <v>82</v>
      </c>
      <c r="AY130" s="15" t="s">
        <v>143</v>
      </c>
      <c r="BE130" s="201">
        <f t="shared" si="4"/>
        <v>0</v>
      </c>
      <c r="BF130" s="201">
        <f t="shared" si="5"/>
        <v>0</v>
      </c>
      <c r="BG130" s="201">
        <f t="shared" si="6"/>
        <v>0</v>
      </c>
      <c r="BH130" s="201">
        <f t="shared" si="7"/>
        <v>0</v>
      </c>
      <c r="BI130" s="201">
        <f t="shared" si="8"/>
        <v>0</v>
      </c>
      <c r="BJ130" s="15" t="s">
        <v>82</v>
      </c>
      <c r="BK130" s="201">
        <f t="shared" si="9"/>
        <v>0</v>
      </c>
      <c r="BL130" s="15" t="s">
        <v>151</v>
      </c>
      <c r="BM130" s="200" t="s">
        <v>228</v>
      </c>
    </row>
    <row r="131" spans="2:65" s="1" customFormat="1" ht="48" customHeight="1">
      <c r="B131" s="32"/>
      <c r="C131" s="189" t="s">
        <v>74</v>
      </c>
      <c r="D131" s="189" t="s">
        <v>146</v>
      </c>
      <c r="E131" s="190" t="s">
        <v>704</v>
      </c>
      <c r="F131" s="191" t="s">
        <v>705</v>
      </c>
      <c r="G131" s="192" t="s">
        <v>162</v>
      </c>
      <c r="H131" s="193">
        <v>170</v>
      </c>
      <c r="I131" s="194"/>
      <c r="J131" s="195">
        <f t="shared" si="0"/>
        <v>0</v>
      </c>
      <c r="K131" s="191" t="s">
        <v>1</v>
      </c>
      <c r="L131" s="36"/>
      <c r="M131" s="196" t="s">
        <v>1</v>
      </c>
      <c r="N131" s="197" t="s">
        <v>39</v>
      </c>
      <c r="O131" s="64"/>
      <c r="P131" s="198">
        <f t="shared" si="1"/>
        <v>0</v>
      </c>
      <c r="Q131" s="198">
        <v>0</v>
      </c>
      <c r="R131" s="198">
        <f t="shared" si="2"/>
        <v>0</v>
      </c>
      <c r="S131" s="198">
        <v>0</v>
      </c>
      <c r="T131" s="199">
        <f t="shared" si="3"/>
        <v>0</v>
      </c>
      <c r="AR131" s="200" t="s">
        <v>151</v>
      </c>
      <c r="AT131" s="200" t="s">
        <v>146</v>
      </c>
      <c r="AU131" s="200" t="s">
        <v>82</v>
      </c>
      <c r="AY131" s="15" t="s">
        <v>143</v>
      </c>
      <c r="BE131" s="201">
        <f t="shared" si="4"/>
        <v>0</v>
      </c>
      <c r="BF131" s="201">
        <f t="shared" si="5"/>
        <v>0</v>
      </c>
      <c r="BG131" s="201">
        <f t="shared" si="6"/>
        <v>0</v>
      </c>
      <c r="BH131" s="201">
        <f t="shared" si="7"/>
        <v>0</v>
      </c>
      <c r="BI131" s="201">
        <f t="shared" si="8"/>
        <v>0</v>
      </c>
      <c r="BJ131" s="15" t="s">
        <v>82</v>
      </c>
      <c r="BK131" s="201">
        <f t="shared" si="9"/>
        <v>0</v>
      </c>
      <c r="BL131" s="15" t="s">
        <v>151</v>
      </c>
      <c r="BM131" s="200" t="s">
        <v>237</v>
      </c>
    </row>
    <row r="132" spans="2:65" s="1" customFormat="1" ht="48" customHeight="1">
      <c r="B132" s="32"/>
      <c r="C132" s="189" t="s">
        <v>74</v>
      </c>
      <c r="D132" s="189" t="s">
        <v>146</v>
      </c>
      <c r="E132" s="190" t="s">
        <v>706</v>
      </c>
      <c r="F132" s="191" t="s">
        <v>707</v>
      </c>
      <c r="G132" s="192" t="s">
        <v>286</v>
      </c>
      <c r="H132" s="193">
        <v>1</v>
      </c>
      <c r="I132" s="194"/>
      <c r="J132" s="195">
        <f t="shared" si="0"/>
        <v>0</v>
      </c>
      <c r="K132" s="191" t="s">
        <v>1</v>
      </c>
      <c r="L132" s="36"/>
      <c r="M132" s="196" t="s">
        <v>1</v>
      </c>
      <c r="N132" s="197" t="s">
        <v>39</v>
      </c>
      <c r="O132" s="64"/>
      <c r="P132" s="198">
        <f t="shared" si="1"/>
        <v>0</v>
      </c>
      <c r="Q132" s="198">
        <v>0</v>
      </c>
      <c r="R132" s="198">
        <f t="shared" si="2"/>
        <v>0</v>
      </c>
      <c r="S132" s="198">
        <v>0</v>
      </c>
      <c r="T132" s="199">
        <f t="shared" si="3"/>
        <v>0</v>
      </c>
      <c r="AR132" s="200" t="s">
        <v>151</v>
      </c>
      <c r="AT132" s="200" t="s">
        <v>146</v>
      </c>
      <c r="AU132" s="200" t="s">
        <v>82</v>
      </c>
      <c r="AY132" s="15" t="s">
        <v>143</v>
      </c>
      <c r="BE132" s="201">
        <f t="shared" si="4"/>
        <v>0</v>
      </c>
      <c r="BF132" s="201">
        <f t="shared" si="5"/>
        <v>0</v>
      </c>
      <c r="BG132" s="201">
        <f t="shared" si="6"/>
        <v>0</v>
      </c>
      <c r="BH132" s="201">
        <f t="shared" si="7"/>
        <v>0</v>
      </c>
      <c r="BI132" s="201">
        <f t="shared" si="8"/>
        <v>0</v>
      </c>
      <c r="BJ132" s="15" t="s">
        <v>82</v>
      </c>
      <c r="BK132" s="201">
        <f t="shared" si="9"/>
        <v>0</v>
      </c>
      <c r="BL132" s="15" t="s">
        <v>151</v>
      </c>
      <c r="BM132" s="200" t="s">
        <v>248</v>
      </c>
    </row>
    <row r="133" spans="2:65" s="11" customFormat="1" ht="25.9" customHeight="1">
      <c r="B133" s="173"/>
      <c r="C133" s="174"/>
      <c r="D133" s="175" t="s">
        <v>73</v>
      </c>
      <c r="E133" s="176" t="s">
        <v>405</v>
      </c>
      <c r="F133" s="176" t="s">
        <v>406</v>
      </c>
      <c r="G133" s="174"/>
      <c r="H133" s="174"/>
      <c r="I133" s="177"/>
      <c r="J133" s="178">
        <f>BK133</f>
        <v>0</v>
      </c>
      <c r="K133" s="174"/>
      <c r="L133" s="179"/>
      <c r="M133" s="180"/>
      <c r="N133" s="181"/>
      <c r="O133" s="181"/>
      <c r="P133" s="182">
        <f>SUM(P134:P139)</f>
        <v>0</v>
      </c>
      <c r="Q133" s="181"/>
      <c r="R133" s="182">
        <f>SUM(R134:R139)</f>
        <v>0</v>
      </c>
      <c r="S133" s="181"/>
      <c r="T133" s="183">
        <f>SUM(T134:T139)</f>
        <v>0</v>
      </c>
      <c r="AR133" s="184" t="s">
        <v>82</v>
      </c>
      <c r="AT133" s="185" t="s">
        <v>73</v>
      </c>
      <c r="AU133" s="185" t="s">
        <v>74</v>
      </c>
      <c r="AY133" s="184" t="s">
        <v>143</v>
      </c>
      <c r="BK133" s="186">
        <f>SUM(BK134:BK139)</f>
        <v>0</v>
      </c>
    </row>
    <row r="134" spans="2:65" s="1" customFormat="1" ht="16.5" customHeight="1">
      <c r="B134" s="32"/>
      <c r="C134" s="189" t="s">
        <v>74</v>
      </c>
      <c r="D134" s="189" t="s">
        <v>146</v>
      </c>
      <c r="E134" s="190" t="s">
        <v>407</v>
      </c>
      <c r="F134" s="191" t="s">
        <v>708</v>
      </c>
      <c r="G134" s="192" t="s">
        <v>402</v>
      </c>
      <c r="H134" s="193">
        <v>60</v>
      </c>
      <c r="I134" s="194"/>
      <c r="J134" s="195">
        <f t="shared" ref="J134:J139" si="10">ROUND(I134*H134,2)</f>
        <v>0</v>
      </c>
      <c r="K134" s="191" t="s">
        <v>1</v>
      </c>
      <c r="L134" s="36"/>
      <c r="M134" s="196" t="s">
        <v>1</v>
      </c>
      <c r="N134" s="197" t="s">
        <v>39</v>
      </c>
      <c r="O134" s="64"/>
      <c r="P134" s="198">
        <f t="shared" ref="P134:P139" si="11">O134*H134</f>
        <v>0</v>
      </c>
      <c r="Q134" s="198">
        <v>0</v>
      </c>
      <c r="R134" s="198">
        <f t="shared" ref="R134:R139" si="12">Q134*H134</f>
        <v>0</v>
      </c>
      <c r="S134" s="198">
        <v>0</v>
      </c>
      <c r="T134" s="199">
        <f t="shared" ref="T134:T139" si="13">S134*H134</f>
        <v>0</v>
      </c>
      <c r="AR134" s="200" t="s">
        <v>151</v>
      </c>
      <c r="AT134" s="200" t="s">
        <v>146</v>
      </c>
      <c r="AU134" s="200" t="s">
        <v>82</v>
      </c>
      <c r="AY134" s="15" t="s">
        <v>143</v>
      </c>
      <c r="BE134" s="201">
        <f t="shared" ref="BE134:BE139" si="14">IF(N134="základní",J134,0)</f>
        <v>0</v>
      </c>
      <c r="BF134" s="201">
        <f t="shared" ref="BF134:BF139" si="15">IF(N134="snížená",J134,0)</f>
        <v>0</v>
      </c>
      <c r="BG134" s="201">
        <f t="shared" ref="BG134:BG139" si="16">IF(N134="zákl. přenesená",J134,0)</f>
        <v>0</v>
      </c>
      <c r="BH134" s="201">
        <f t="shared" ref="BH134:BH139" si="17">IF(N134="sníž. přenesená",J134,0)</f>
        <v>0</v>
      </c>
      <c r="BI134" s="201">
        <f t="shared" ref="BI134:BI139" si="18">IF(N134="nulová",J134,0)</f>
        <v>0</v>
      </c>
      <c r="BJ134" s="15" t="s">
        <v>82</v>
      </c>
      <c r="BK134" s="201">
        <f t="shared" ref="BK134:BK139" si="19">ROUND(I134*H134,2)</f>
        <v>0</v>
      </c>
      <c r="BL134" s="15" t="s">
        <v>151</v>
      </c>
      <c r="BM134" s="200" t="s">
        <v>256</v>
      </c>
    </row>
    <row r="135" spans="2:65" s="1" customFormat="1" ht="16.5" customHeight="1">
      <c r="B135" s="32"/>
      <c r="C135" s="189" t="s">
        <v>74</v>
      </c>
      <c r="D135" s="189" t="s">
        <v>146</v>
      </c>
      <c r="E135" s="190" t="s">
        <v>409</v>
      </c>
      <c r="F135" s="191" t="s">
        <v>709</v>
      </c>
      <c r="G135" s="192" t="s">
        <v>402</v>
      </c>
      <c r="H135" s="193">
        <v>40</v>
      </c>
      <c r="I135" s="194"/>
      <c r="J135" s="195">
        <f t="shared" si="10"/>
        <v>0</v>
      </c>
      <c r="K135" s="191" t="s">
        <v>1</v>
      </c>
      <c r="L135" s="36"/>
      <c r="M135" s="196" t="s">
        <v>1</v>
      </c>
      <c r="N135" s="197" t="s">
        <v>39</v>
      </c>
      <c r="O135" s="64"/>
      <c r="P135" s="198">
        <f t="shared" si="11"/>
        <v>0</v>
      </c>
      <c r="Q135" s="198">
        <v>0</v>
      </c>
      <c r="R135" s="198">
        <f t="shared" si="12"/>
        <v>0</v>
      </c>
      <c r="S135" s="198">
        <v>0</v>
      </c>
      <c r="T135" s="199">
        <f t="shared" si="13"/>
        <v>0</v>
      </c>
      <c r="AR135" s="200" t="s">
        <v>151</v>
      </c>
      <c r="AT135" s="200" t="s">
        <v>146</v>
      </c>
      <c r="AU135" s="200" t="s">
        <v>82</v>
      </c>
      <c r="AY135" s="15" t="s">
        <v>143</v>
      </c>
      <c r="BE135" s="201">
        <f t="shared" si="14"/>
        <v>0</v>
      </c>
      <c r="BF135" s="201">
        <f t="shared" si="15"/>
        <v>0</v>
      </c>
      <c r="BG135" s="201">
        <f t="shared" si="16"/>
        <v>0</v>
      </c>
      <c r="BH135" s="201">
        <f t="shared" si="17"/>
        <v>0</v>
      </c>
      <c r="BI135" s="201">
        <f t="shared" si="18"/>
        <v>0</v>
      </c>
      <c r="BJ135" s="15" t="s">
        <v>82</v>
      </c>
      <c r="BK135" s="201">
        <f t="shared" si="19"/>
        <v>0</v>
      </c>
      <c r="BL135" s="15" t="s">
        <v>151</v>
      </c>
      <c r="BM135" s="200" t="s">
        <v>266</v>
      </c>
    </row>
    <row r="136" spans="2:65" s="1" customFormat="1" ht="16.5" customHeight="1">
      <c r="B136" s="32"/>
      <c r="C136" s="189" t="s">
        <v>74</v>
      </c>
      <c r="D136" s="189" t="s">
        <v>146</v>
      </c>
      <c r="E136" s="190" t="s">
        <v>411</v>
      </c>
      <c r="F136" s="191" t="s">
        <v>710</v>
      </c>
      <c r="G136" s="192" t="s">
        <v>402</v>
      </c>
      <c r="H136" s="193">
        <v>20</v>
      </c>
      <c r="I136" s="194"/>
      <c r="J136" s="195">
        <f t="shared" si="10"/>
        <v>0</v>
      </c>
      <c r="K136" s="191" t="s">
        <v>1</v>
      </c>
      <c r="L136" s="36"/>
      <c r="M136" s="196" t="s">
        <v>1</v>
      </c>
      <c r="N136" s="197" t="s">
        <v>39</v>
      </c>
      <c r="O136" s="64"/>
      <c r="P136" s="198">
        <f t="shared" si="11"/>
        <v>0</v>
      </c>
      <c r="Q136" s="198">
        <v>0</v>
      </c>
      <c r="R136" s="198">
        <f t="shared" si="12"/>
        <v>0</v>
      </c>
      <c r="S136" s="198">
        <v>0</v>
      </c>
      <c r="T136" s="199">
        <f t="shared" si="13"/>
        <v>0</v>
      </c>
      <c r="AR136" s="200" t="s">
        <v>151</v>
      </c>
      <c r="AT136" s="200" t="s">
        <v>146</v>
      </c>
      <c r="AU136" s="200" t="s">
        <v>82</v>
      </c>
      <c r="AY136" s="15" t="s">
        <v>143</v>
      </c>
      <c r="BE136" s="201">
        <f t="shared" si="14"/>
        <v>0</v>
      </c>
      <c r="BF136" s="201">
        <f t="shared" si="15"/>
        <v>0</v>
      </c>
      <c r="BG136" s="201">
        <f t="shared" si="16"/>
        <v>0</v>
      </c>
      <c r="BH136" s="201">
        <f t="shared" si="17"/>
        <v>0</v>
      </c>
      <c r="BI136" s="201">
        <f t="shared" si="18"/>
        <v>0</v>
      </c>
      <c r="BJ136" s="15" t="s">
        <v>82</v>
      </c>
      <c r="BK136" s="201">
        <f t="shared" si="19"/>
        <v>0</v>
      </c>
      <c r="BL136" s="15" t="s">
        <v>151</v>
      </c>
      <c r="BM136" s="200" t="s">
        <v>278</v>
      </c>
    </row>
    <row r="137" spans="2:65" s="1" customFormat="1" ht="16.5" customHeight="1">
      <c r="B137" s="32"/>
      <c r="C137" s="189" t="s">
        <v>74</v>
      </c>
      <c r="D137" s="189" t="s">
        <v>146</v>
      </c>
      <c r="E137" s="190" t="s">
        <v>413</v>
      </c>
      <c r="F137" s="191" t="s">
        <v>412</v>
      </c>
      <c r="G137" s="192" t="s">
        <v>402</v>
      </c>
      <c r="H137" s="193">
        <v>8</v>
      </c>
      <c r="I137" s="194"/>
      <c r="J137" s="195">
        <f t="shared" si="10"/>
        <v>0</v>
      </c>
      <c r="K137" s="191" t="s">
        <v>1</v>
      </c>
      <c r="L137" s="36"/>
      <c r="M137" s="196" t="s">
        <v>1</v>
      </c>
      <c r="N137" s="197" t="s">
        <v>39</v>
      </c>
      <c r="O137" s="64"/>
      <c r="P137" s="198">
        <f t="shared" si="11"/>
        <v>0</v>
      </c>
      <c r="Q137" s="198">
        <v>0</v>
      </c>
      <c r="R137" s="198">
        <f t="shared" si="12"/>
        <v>0</v>
      </c>
      <c r="S137" s="198">
        <v>0</v>
      </c>
      <c r="T137" s="199">
        <f t="shared" si="13"/>
        <v>0</v>
      </c>
      <c r="AR137" s="200" t="s">
        <v>151</v>
      </c>
      <c r="AT137" s="200" t="s">
        <v>146</v>
      </c>
      <c r="AU137" s="200" t="s">
        <v>82</v>
      </c>
      <c r="AY137" s="15" t="s">
        <v>143</v>
      </c>
      <c r="BE137" s="201">
        <f t="shared" si="14"/>
        <v>0</v>
      </c>
      <c r="BF137" s="201">
        <f t="shared" si="15"/>
        <v>0</v>
      </c>
      <c r="BG137" s="201">
        <f t="shared" si="16"/>
        <v>0</v>
      </c>
      <c r="BH137" s="201">
        <f t="shared" si="17"/>
        <v>0</v>
      </c>
      <c r="BI137" s="201">
        <f t="shared" si="18"/>
        <v>0</v>
      </c>
      <c r="BJ137" s="15" t="s">
        <v>82</v>
      </c>
      <c r="BK137" s="201">
        <f t="shared" si="19"/>
        <v>0</v>
      </c>
      <c r="BL137" s="15" t="s">
        <v>151</v>
      </c>
      <c r="BM137" s="200" t="s">
        <v>292</v>
      </c>
    </row>
    <row r="138" spans="2:65" s="1" customFormat="1" ht="16.5" customHeight="1">
      <c r="B138" s="32"/>
      <c r="C138" s="189" t="s">
        <v>74</v>
      </c>
      <c r="D138" s="189" t="s">
        <v>146</v>
      </c>
      <c r="E138" s="190" t="s">
        <v>415</v>
      </c>
      <c r="F138" s="191" t="s">
        <v>414</v>
      </c>
      <c r="G138" s="192" t="s">
        <v>286</v>
      </c>
      <c r="H138" s="193">
        <v>1</v>
      </c>
      <c r="I138" s="194"/>
      <c r="J138" s="195">
        <f t="shared" si="10"/>
        <v>0</v>
      </c>
      <c r="K138" s="191" t="s">
        <v>1</v>
      </c>
      <c r="L138" s="36"/>
      <c r="M138" s="196" t="s">
        <v>1</v>
      </c>
      <c r="N138" s="197" t="s">
        <v>39</v>
      </c>
      <c r="O138" s="64"/>
      <c r="P138" s="198">
        <f t="shared" si="11"/>
        <v>0</v>
      </c>
      <c r="Q138" s="198">
        <v>0</v>
      </c>
      <c r="R138" s="198">
        <f t="shared" si="12"/>
        <v>0</v>
      </c>
      <c r="S138" s="198">
        <v>0</v>
      </c>
      <c r="T138" s="199">
        <f t="shared" si="13"/>
        <v>0</v>
      </c>
      <c r="AR138" s="200" t="s">
        <v>151</v>
      </c>
      <c r="AT138" s="200" t="s">
        <v>146</v>
      </c>
      <c r="AU138" s="200" t="s">
        <v>82</v>
      </c>
      <c r="AY138" s="15" t="s">
        <v>143</v>
      </c>
      <c r="BE138" s="201">
        <f t="shared" si="14"/>
        <v>0</v>
      </c>
      <c r="BF138" s="201">
        <f t="shared" si="15"/>
        <v>0</v>
      </c>
      <c r="BG138" s="201">
        <f t="shared" si="16"/>
        <v>0</v>
      </c>
      <c r="BH138" s="201">
        <f t="shared" si="17"/>
        <v>0</v>
      </c>
      <c r="BI138" s="201">
        <f t="shared" si="18"/>
        <v>0</v>
      </c>
      <c r="BJ138" s="15" t="s">
        <v>82</v>
      </c>
      <c r="BK138" s="201">
        <f t="shared" si="19"/>
        <v>0</v>
      </c>
      <c r="BL138" s="15" t="s">
        <v>151</v>
      </c>
      <c r="BM138" s="200" t="s">
        <v>301</v>
      </c>
    </row>
    <row r="139" spans="2:65" s="1" customFormat="1" ht="16.5" customHeight="1">
      <c r="B139" s="32"/>
      <c r="C139" s="189" t="s">
        <v>74</v>
      </c>
      <c r="D139" s="189" t="s">
        <v>146</v>
      </c>
      <c r="E139" s="190" t="s">
        <v>711</v>
      </c>
      <c r="F139" s="191" t="s">
        <v>416</v>
      </c>
      <c r="G139" s="192" t="s">
        <v>286</v>
      </c>
      <c r="H139" s="193">
        <v>1</v>
      </c>
      <c r="I139" s="194"/>
      <c r="J139" s="195">
        <f t="shared" si="10"/>
        <v>0</v>
      </c>
      <c r="K139" s="191" t="s">
        <v>1</v>
      </c>
      <c r="L139" s="36"/>
      <c r="M139" s="196" t="s">
        <v>1</v>
      </c>
      <c r="N139" s="197" t="s">
        <v>39</v>
      </c>
      <c r="O139" s="64"/>
      <c r="P139" s="198">
        <f t="shared" si="11"/>
        <v>0</v>
      </c>
      <c r="Q139" s="198">
        <v>0</v>
      </c>
      <c r="R139" s="198">
        <f t="shared" si="12"/>
        <v>0</v>
      </c>
      <c r="S139" s="198">
        <v>0</v>
      </c>
      <c r="T139" s="199">
        <f t="shared" si="13"/>
        <v>0</v>
      </c>
      <c r="AR139" s="200" t="s">
        <v>151</v>
      </c>
      <c r="AT139" s="200" t="s">
        <v>146</v>
      </c>
      <c r="AU139" s="200" t="s">
        <v>82</v>
      </c>
      <c r="AY139" s="15" t="s">
        <v>143</v>
      </c>
      <c r="BE139" s="201">
        <f t="shared" si="14"/>
        <v>0</v>
      </c>
      <c r="BF139" s="201">
        <f t="shared" si="15"/>
        <v>0</v>
      </c>
      <c r="BG139" s="201">
        <f t="shared" si="16"/>
        <v>0</v>
      </c>
      <c r="BH139" s="201">
        <f t="shared" si="17"/>
        <v>0</v>
      </c>
      <c r="BI139" s="201">
        <f t="shared" si="18"/>
        <v>0</v>
      </c>
      <c r="BJ139" s="15" t="s">
        <v>82</v>
      </c>
      <c r="BK139" s="201">
        <f t="shared" si="19"/>
        <v>0</v>
      </c>
      <c r="BL139" s="15" t="s">
        <v>151</v>
      </c>
      <c r="BM139" s="200" t="s">
        <v>287</v>
      </c>
    </row>
    <row r="140" spans="2:65" s="11" customFormat="1" ht="25.9" customHeight="1">
      <c r="B140" s="173"/>
      <c r="C140" s="174"/>
      <c r="D140" s="175" t="s">
        <v>73</v>
      </c>
      <c r="E140" s="176" t="s">
        <v>417</v>
      </c>
      <c r="F140" s="176" t="s">
        <v>418</v>
      </c>
      <c r="G140" s="174"/>
      <c r="H140" s="174"/>
      <c r="I140" s="177"/>
      <c r="J140" s="178">
        <f>BK140</f>
        <v>0</v>
      </c>
      <c r="K140" s="174"/>
      <c r="L140" s="179"/>
      <c r="M140" s="180"/>
      <c r="N140" s="181"/>
      <c r="O140" s="181"/>
      <c r="P140" s="182">
        <f>SUM(P141:P142)</f>
        <v>0</v>
      </c>
      <c r="Q140" s="181"/>
      <c r="R140" s="182">
        <f>SUM(R141:R142)</f>
        <v>0</v>
      </c>
      <c r="S140" s="181"/>
      <c r="T140" s="183">
        <f>SUM(T141:T142)</f>
        <v>0</v>
      </c>
      <c r="AR140" s="184" t="s">
        <v>82</v>
      </c>
      <c r="AT140" s="185" t="s">
        <v>73</v>
      </c>
      <c r="AU140" s="185" t="s">
        <v>74</v>
      </c>
      <c r="AY140" s="184" t="s">
        <v>143</v>
      </c>
      <c r="BK140" s="186">
        <f>SUM(BK141:BK142)</f>
        <v>0</v>
      </c>
    </row>
    <row r="141" spans="2:65" s="1" customFormat="1" ht="36" customHeight="1">
      <c r="B141" s="32"/>
      <c r="C141" s="189" t="s">
        <v>74</v>
      </c>
      <c r="D141" s="189" t="s">
        <v>146</v>
      </c>
      <c r="E141" s="190" t="s">
        <v>419</v>
      </c>
      <c r="F141" s="191" t="s">
        <v>712</v>
      </c>
      <c r="G141" s="192" t="s">
        <v>402</v>
      </c>
      <c r="H141" s="193">
        <v>8</v>
      </c>
      <c r="I141" s="194"/>
      <c r="J141" s="195">
        <f>ROUND(I141*H141,2)</f>
        <v>0</v>
      </c>
      <c r="K141" s="191" t="s">
        <v>1</v>
      </c>
      <c r="L141" s="36"/>
      <c r="M141" s="196" t="s">
        <v>1</v>
      </c>
      <c r="N141" s="197" t="s">
        <v>39</v>
      </c>
      <c r="O141" s="64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AR141" s="200" t="s">
        <v>151</v>
      </c>
      <c r="AT141" s="200" t="s">
        <v>146</v>
      </c>
      <c r="AU141" s="200" t="s">
        <v>82</v>
      </c>
      <c r="AY141" s="15" t="s">
        <v>143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5" t="s">
        <v>82</v>
      </c>
      <c r="BK141" s="201">
        <f>ROUND(I141*H141,2)</f>
        <v>0</v>
      </c>
      <c r="BL141" s="15" t="s">
        <v>151</v>
      </c>
      <c r="BM141" s="200" t="s">
        <v>318</v>
      </c>
    </row>
    <row r="142" spans="2:65" s="1" customFormat="1" ht="24" customHeight="1">
      <c r="B142" s="32"/>
      <c r="C142" s="189" t="s">
        <v>74</v>
      </c>
      <c r="D142" s="189" t="s">
        <v>146</v>
      </c>
      <c r="E142" s="190" t="s">
        <v>713</v>
      </c>
      <c r="F142" s="191" t="s">
        <v>714</v>
      </c>
      <c r="G142" s="192" t="s">
        <v>166</v>
      </c>
      <c r="H142" s="193">
        <v>50</v>
      </c>
      <c r="I142" s="194"/>
      <c r="J142" s="195">
        <f>ROUND(I142*H142,2)</f>
        <v>0</v>
      </c>
      <c r="K142" s="191" t="s">
        <v>1</v>
      </c>
      <c r="L142" s="36"/>
      <c r="M142" s="196" t="s">
        <v>1</v>
      </c>
      <c r="N142" s="197" t="s">
        <v>39</v>
      </c>
      <c r="O142" s="64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AR142" s="200" t="s">
        <v>151</v>
      </c>
      <c r="AT142" s="200" t="s">
        <v>146</v>
      </c>
      <c r="AU142" s="200" t="s">
        <v>82</v>
      </c>
      <c r="AY142" s="15" t="s">
        <v>143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15" t="s">
        <v>82</v>
      </c>
      <c r="BK142" s="201">
        <f>ROUND(I142*H142,2)</f>
        <v>0</v>
      </c>
      <c r="BL142" s="15" t="s">
        <v>151</v>
      </c>
      <c r="BM142" s="200" t="s">
        <v>327</v>
      </c>
    </row>
    <row r="143" spans="2:65" s="11" customFormat="1" ht="25.9" customHeight="1">
      <c r="B143" s="173"/>
      <c r="C143" s="174"/>
      <c r="D143" s="175" t="s">
        <v>73</v>
      </c>
      <c r="E143" s="176" t="s">
        <v>715</v>
      </c>
      <c r="F143" s="176" t="s">
        <v>716</v>
      </c>
      <c r="G143" s="174"/>
      <c r="H143" s="174"/>
      <c r="I143" s="177"/>
      <c r="J143" s="178">
        <f>BK143</f>
        <v>0</v>
      </c>
      <c r="K143" s="174"/>
      <c r="L143" s="179"/>
      <c r="M143" s="180"/>
      <c r="N143" s="181"/>
      <c r="O143" s="181"/>
      <c r="P143" s="182">
        <f>SUM(P144:P163)</f>
        <v>0</v>
      </c>
      <c r="Q143" s="181"/>
      <c r="R143" s="182">
        <f>SUM(R144:R163)</f>
        <v>0</v>
      </c>
      <c r="S143" s="181"/>
      <c r="T143" s="183">
        <f>SUM(T144:T163)</f>
        <v>0</v>
      </c>
      <c r="AR143" s="184" t="s">
        <v>82</v>
      </c>
      <c r="AT143" s="185" t="s">
        <v>73</v>
      </c>
      <c r="AU143" s="185" t="s">
        <v>74</v>
      </c>
      <c r="AY143" s="184" t="s">
        <v>143</v>
      </c>
      <c r="BK143" s="186">
        <f>SUM(BK144:BK163)</f>
        <v>0</v>
      </c>
    </row>
    <row r="144" spans="2:65" s="1" customFormat="1" ht="108" customHeight="1">
      <c r="B144" s="32"/>
      <c r="C144" s="214" t="s">
        <v>74</v>
      </c>
      <c r="D144" s="214" t="s">
        <v>155</v>
      </c>
      <c r="E144" s="215" t="s">
        <v>717</v>
      </c>
      <c r="F144" s="216" t="s">
        <v>718</v>
      </c>
      <c r="G144" s="217" t="s">
        <v>286</v>
      </c>
      <c r="H144" s="218">
        <v>3</v>
      </c>
      <c r="I144" s="219"/>
      <c r="J144" s="220">
        <f t="shared" ref="J144:J163" si="20">ROUND(I144*H144,2)</f>
        <v>0</v>
      </c>
      <c r="K144" s="216" t="s">
        <v>1</v>
      </c>
      <c r="L144" s="221"/>
      <c r="M144" s="222" t="s">
        <v>1</v>
      </c>
      <c r="N144" s="223" t="s">
        <v>39</v>
      </c>
      <c r="O144" s="64"/>
      <c r="P144" s="198">
        <f t="shared" ref="P144:P163" si="21">O144*H144</f>
        <v>0</v>
      </c>
      <c r="Q144" s="198">
        <v>0</v>
      </c>
      <c r="R144" s="198">
        <f t="shared" ref="R144:R163" si="22">Q144*H144</f>
        <v>0</v>
      </c>
      <c r="S144" s="198">
        <v>0</v>
      </c>
      <c r="T144" s="199">
        <f t="shared" ref="T144:T163" si="23">S144*H144</f>
        <v>0</v>
      </c>
      <c r="AR144" s="200" t="s">
        <v>158</v>
      </c>
      <c r="AT144" s="200" t="s">
        <v>155</v>
      </c>
      <c r="AU144" s="200" t="s">
        <v>82</v>
      </c>
      <c r="AY144" s="15" t="s">
        <v>143</v>
      </c>
      <c r="BE144" s="201">
        <f t="shared" ref="BE144:BE163" si="24">IF(N144="základní",J144,0)</f>
        <v>0</v>
      </c>
      <c r="BF144" s="201">
        <f t="shared" ref="BF144:BF163" si="25">IF(N144="snížená",J144,0)</f>
        <v>0</v>
      </c>
      <c r="BG144" s="201">
        <f t="shared" ref="BG144:BG163" si="26">IF(N144="zákl. přenesená",J144,0)</f>
        <v>0</v>
      </c>
      <c r="BH144" s="201">
        <f t="shared" ref="BH144:BH163" si="27">IF(N144="sníž. přenesená",J144,0)</f>
        <v>0</v>
      </c>
      <c r="BI144" s="201">
        <f t="shared" ref="BI144:BI163" si="28">IF(N144="nulová",J144,0)</f>
        <v>0</v>
      </c>
      <c r="BJ144" s="15" t="s">
        <v>82</v>
      </c>
      <c r="BK144" s="201">
        <f t="shared" ref="BK144:BK163" si="29">ROUND(I144*H144,2)</f>
        <v>0</v>
      </c>
      <c r="BL144" s="15" t="s">
        <v>151</v>
      </c>
      <c r="BM144" s="200" t="s">
        <v>337</v>
      </c>
    </row>
    <row r="145" spans="2:65" s="1" customFormat="1" ht="60" customHeight="1">
      <c r="B145" s="32"/>
      <c r="C145" s="214" t="s">
        <v>74</v>
      </c>
      <c r="D145" s="214" t="s">
        <v>155</v>
      </c>
      <c r="E145" s="215" t="s">
        <v>719</v>
      </c>
      <c r="F145" s="216" t="s">
        <v>720</v>
      </c>
      <c r="G145" s="217" t="s">
        <v>286</v>
      </c>
      <c r="H145" s="218">
        <v>2</v>
      </c>
      <c r="I145" s="219"/>
      <c r="J145" s="220">
        <f t="shared" si="20"/>
        <v>0</v>
      </c>
      <c r="K145" s="216" t="s">
        <v>1</v>
      </c>
      <c r="L145" s="221"/>
      <c r="M145" s="222" t="s">
        <v>1</v>
      </c>
      <c r="N145" s="223" t="s">
        <v>39</v>
      </c>
      <c r="O145" s="64"/>
      <c r="P145" s="198">
        <f t="shared" si="21"/>
        <v>0</v>
      </c>
      <c r="Q145" s="198">
        <v>0</v>
      </c>
      <c r="R145" s="198">
        <f t="shared" si="22"/>
        <v>0</v>
      </c>
      <c r="S145" s="198">
        <v>0</v>
      </c>
      <c r="T145" s="199">
        <f t="shared" si="23"/>
        <v>0</v>
      </c>
      <c r="AR145" s="200" t="s">
        <v>158</v>
      </c>
      <c r="AT145" s="200" t="s">
        <v>155</v>
      </c>
      <c r="AU145" s="200" t="s">
        <v>82</v>
      </c>
      <c r="AY145" s="15" t="s">
        <v>143</v>
      </c>
      <c r="BE145" s="201">
        <f t="shared" si="24"/>
        <v>0</v>
      </c>
      <c r="BF145" s="201">
        <f t="shared" si="25"/>
        <v>0</v>
      </c>
      <c r="BG145" s="201">
        <f t="shared" si="26"/>
        <v>0</v>
      </c>
      <c r="BH145" s="201">
        <f t="shared" si="27"/>
        <v>0</v>
      </c>
      <c r="BI145" s="201">
        <f t="shared" si="28"/>
        <v>0</v>
      </c>
      <c r="BJ145" s="15" t="s">
        <v>82</v>
      </c>
      <c r="BK145" s="201">
        <f t="shared" si="29"/>
        <v>0</v>
      </c>
      <c r="BL145" s="15" t="s">
        <v>151</v>
      </c>
      <c r="BM145" s="200" t="s">
        <v>345</v>
      </c>
    </row>
    <row r="146" spans="2:65" s="1" customFormat="1" ht="36" customHeight="1">
      <c r="B146" s="32"/>
      <c r="C146" s="214" t="s">
        <v>74</v>
      </c>
      <c r="D146" s="214" t="s">
        <v>155</v>
      </c>
      <c r="E146" s="215" t="s">
        <v>721</v>
      </c>
      <c r="F146" s="216" t="s">
        <v>722</v>
      </c>
      <c r="G146" s="217" t="s">
        <v>286</v>
      </c>
      <c r="H146" s="218">
        <v>1</v>
      </c>
      <c r="I146" s="219"/>
      <c r="J146" s="220">
        <f t="shared" si="20"/>
        <v>0</v>
      </c>
      <c r="K146" s="216" t="s">
        <v>1</v>
      </c>
      <c r="L146" s="221"/>
      <c r="M146" s="222" t="s">
        <v>1</v>
      </c>
      <c r="N146" s="223" t="s">
        <v>39</v>
      </c>
      <c r="O146" s="64"/>
      <c r="P146" s="198">
        <f t="shared" si="21"/>
        <v>0</v>
      </c>
      <c r="Q146" s="198">
        <v>0</v>
      </c>
      <c r="R146" s="198">
        <f t="shared" si="22"/>
        <v>0</v>
      </c>
      <c r="S146" s="198">
        <v>0</v>
      </c>
      <c r="T146" s="199">
        <f t="shared" si="23"/>
        <v>0</v>
      </c>
      <c r="AR146" s="200" t="s">
        <v>158</v>
      </c>
      <c r="AT146" s="200" t="s">
        <v>155</v>
      </c>
      <c r="AU146" s="200" t="s">
        <v>82</v>
      </c>
      <c r="AY146" s="15" t="s">
        <v>143</v>
      </c>
      <c r="BE146" s="201">
        <f t="shared" si="24"/>
        <v>0</v>
      </c>
      <c r="BF146" s="201">
        <f t="shared" si="25"/>
        <v>0</v>
      </c>
      <c r="BG146" s="201">
        <f t="shared" si="26"/>
        <v>0</v>
      </c>
      <c r="BH146" s="201">
        <f t="shared" si="27"/>
        <v>0</v>
      </c>
      <c r="BI146" s="201">
        <f t="shared" si="28"/>
        <v>0</v>
      </c>
      <c r="BJ146" s="15" t="s">
        <v>82</v>
      </c>
      <c r="BK146" s="201">
        <f t="shared" si="29"/>
        <v>0</v>
      </c>
      <c r="BL146" s="15" t="s">
        <v>151</v>
      </c>
      <c r="BM146" s="200" t="s">
        <v>355</v>
      </c>
    </row>
    <row r="147" spans="2:65" s="1" customFormat="1" ht="36" customHeight="1">
      <c r="B147" s="32"/>
      <c r="C147" s="214" t="s">
        <v>74</v>
      </c>
      <c r="D147" s="214" t="s">
        <v>155</v>
      </c>
      <c r="E147" s="215" t="s">
        <v>723</v>
      </c>
      <c r="F147" s="216" t="s">
        <v>724</v>
      </c>
      <c r="G147" s="217" t="s">
        <v>286</v>
      </c>
      <c r="H147" s="218">
        <v>1</v>
      </c>
      <c r="I147" s="219"/>
      <c r="J147" s="220">
        <f t="shared" si="20"/>
        <v>0</v>
      </c>
      <c r="K147" s="216" t="s">
        <v>1</v>
      </c>
      <c r="L147" s="221"/>
      <c r="M147" s="222" t="s">
        <v>1</v>
      </c>
      <c r="N147" s="223" t="s">
        <v>39</v>
      </c>
      <c r="O147" s="64"/>
      <c r="P147" s="198">
        <f t="shared" si="21"/>
        <v>0</v>
      </c>
      <c r="Q147" s="198">
        <v>0</v>
      </c>
      <c r="R147" s="198">
        <f t="shared" si="22"/>
        <v>0</v>
      </c>
      <c r="S147" s="198">
        <v>0</v>
      </c>
      <c r="T147" s="199">
        <f t="shared" si="23"/>
        <v>0</v>
      </c>
      <c r="AR147" s="200" t="s">
        <v>158</v>
      </c>
      <c r="AT147" s="200" t="s">
        <v>155</v>
      </c>
      <c r="AU147" s="200" t="s">
        <v>82</v>
      </c>
      <c r="AY147" s="15" t="s">
        <v>143</v>
      </c>
      <c r="BE147" s="201">
        <f t="shared" si="24"/>
        <v>0</v>
      </c>
      <c r="BF147" s="201">
        <f t="shared" si="25"/>
        <v>0</v>
      </c>
      <c r="BG147" s="201">
        <f t="shared" si="26"/>
        <v>0</v>
      </c>
      <c r="BH147" s="201">
        <f t="shared" si="27"/>
        <v>0</v>
      </c>
      <c r="BI147" s="201">
        <f t="shared" si="28"/>
        <v>0</v>
      </c>
      <c r="BJ147" s="15" t="s">
        <v>82</v>
      </c>
      <c r="BK147" s="201">
        <f t="shared" si="29"/>
        <v>0</v>
      </c>
      <c r="BL147" s="15" t="s">
        <v>151</v>
      </c>
      <c r="BM147" s="200" t="s">
        <v>368</v>
      </c>
    </row>
    <row r="148" spans="2:65" s="1" customFormat="1" ht="36" customHeight="1">
      <c r="B148" s="32"/>
      <c r="C148" s="214" t="s">
        <v>74</v>
      </c>
      <c r="D148" s="214" t="s">
        <v>155</v>
      </c>
      <c r="E148" s="215" t="s">
        <v>725</v>
      </c>
      <c r="F148" s="216" t="s">
        <v>726</v>
      </c>
      <c r="G148" s="217" t="s">
        <v>286</v>
      </c>
      <c r="H148" s="218">
        <v>1</v>
      </c>
      <c r="I148" s="219"/>
      <c r="J148" s="220">
        <f t="shared" si="20"/>
        <v>0</v>
      </c>
      <c r="K148" s="216" t="s">
        <v>1</v>
      </c>
      <c r="L148" s="221"/>
      <c r="M148" s="222" t="s">
        <v>1</v>
      </c>
      <c r="N148" s="223" t="s">
        <v>39</v>
      </c>
      <c r="O148" s="64"/>
      <c r="P148" s="198">
        <f t="shared" si="21"/>
        <v>0</v>
      </c>
      <c r="Q148" s="198">
        <v>0</v>
      </c>
      <c r="R148" s="198">
        <f t="shared" si="22"/>
        <v>0</v>
      </c>
      <c r="S148" s="198">
        <v>0</v>
      </c>
      <c r="T148" s="199">
        <f t="shared" si="23"/>
        <v>0</v>
      </c>
      <c r="AR148" s="200" t="s">
        <v>158</v>
      </c>
      <c r="AT148" s="200" t="s">
        <v>155</v>
      </c>
      <c r="AU148" s="200" t="s">
        <v>82</v>
      </c>
      <c r="AY148" s="15" t="s">
        <v>143</v>
      </c>
      <c r="BE148" s="201">
        <f t="shared" si="24"/>
        <v>0</v>
      </c>
      <c r="BF148" s="201">
        <f t="shared" si="25"/>
        <v>0</v>
      </c>
      <c r="BG148" s="201">
        <f t="shared" si="26"/>
        <v>0</v>
      </c>
      <c r="BH148" s="201">
        <f t="shared" si="27"/>
        <v>0</v>
      </c>
      <c r="BI148" s="201">
        <f t="shared" si="28"/>
        <v>0</v>
      </c>
      <c r="BJ148" s="15" t="s">
        <v>82</v>
      </c>
      <c r="BK148" s="201">
        <f t="shared" si="29"/>
        <v>0</v>
      </c>
      <c r="BL148" s="15" t="s">
        <v>151</v>
      </c>
      <c r="BM148" s="200" t="s">
        <v>377</v>
      </c>
    </row>
    <row r="149" spans="2:65" s="1" customFormat="1" ht="36" customHeight="1">
      <c r="B149" s="32"/>
      <c r="C149" s="214" t="s">
        <v>74</v>
      </c>
      <c r="D149" s="214" t="s">
        <v>155</v>
      </c>
      <c r="E149" s="215" t="s">
        <v>727</v>
      </c>
      <c r="F149" s="216" t="s">
        <v>728</v>
      </c>
      <c r="G149" s="217" t="s">
        <v>286</v>
      </c>
      <c r="H149" s="218">
        <v>1</v>
      </c>
      <c r="I149" s="219"/>
      <c r="J149" s="220">
        <f t="shared" si="20"/>
        <v>0</v>
      </c>
      <c r="K149" s="216" t="s">
        <v>1</v>
      </c>
      <c r="L149" s="221"/>
      <c r="M149" s="222" t="s">
        <v>1</v>
      </c>
      <c r="N149" s="223" t="s">
        <v>39</v>
      </c>
      <c r="O149" s="64"/>
      <c r="P149" s="198">
        <f t="shared" si="21"/>
        <v>0</v>
      </c>
      <c r="Q149" s="198">
        <v>0</v>
      </c>
      <c r="R149" s="198">
        <f t="shared" si="22"/>
        <v>0</v>
      </c>
      <c r="S149" s="198">
        <v>0</v>
      </c>
      <c r="T149" s="199">
        <f t="shared" si="23"/>
        <v>0</v>
      </c>
      <c r="AR149" s="200" t="s">
        <v>158</v>
      </c>
      <c r="AT149" s="200" t="s">
        <v>155</v>
      </c>
      <c r="AU149" s="200" t="s">
        <v>82</v>
      </c>
      <c r="AY149" s="15" t="s">
        <v>143</v>
      </c>
      <c r="BE149" s="201">
        <f t="shared" si="24"/>
        <v>0</v>
      </c>
      <c r="BF149" s="201">
        <f t="shared" si="25"/>
        <v>0</v>
      </c>
      <c r="BG149" s="201">
        <f t="shared" si="26"/>
        <v>0</v>
      </c>
      <c r="BH149" s="201">
        <f t="shared" si="27"/>
        <v>0</v>
      </c>
      <c r="BI149" s="201">
        <f t="shared" si="28"/>
        <v>0</v>
      </c>
      <c r="BJ149" s="15" t="s">
        <v>82</v>
      </c>
      <c r="BK149" s="201">
        <f t="shared" si="29"/>
        <v>0</v>
      </c>
      <c r="BL149" s="15" t="s">
        <v>151</v>
      </c>
      <c r="BM149" s="200" t="s">
        <v>387</v>
      </c>
    </row>
    <row r="150" spans="2:65" s="1" customFormat="1" ht="36" customHeight="1">
      <c r="B150" s="32"/>
      <c r="C150" s="214" t="s">
        <v>74</v>
      </c>
      <c r="D150" s="214" t="s">
        <v>155</v>
      </c>
      <c r="E150" s="215" t="s">
        <v>729</v>
      </c>
      <c r="F150" s="216" t="s">
        <v>730</v>
      </c>
      <c r="G150" s="217" t="s">
        <v>286</v>
      </c>
      <c r="H150" s="218">
        <v>1</v>
      </c>
      <c r="I150" s="219"/>
      <c r="J150" s="220">
        <f t="shared" si="20"/>
        <v>0</v>
      </c>
      <c r="K150" s="216" t="s">
        <v>1</v>
      </c>
      <c r="L150" s="221"/>
      <c r="M150" s="222" t="s">
        <v>1</v>
      </c>
      <c r="N150" s="223" t="s">
        <v>39</v>
      </c>
      <c r="O150" s="64"/>
      <c r="P150" s="198">
        <f t="shared" si="21"/>
        <v>0</v>
      </c>
      <c r="Q150" s="198">
        <v>0</v>
      </c>
      <c r="R150" s="198">
        <f t="shared" si="22"/>
        <v>0</v>
      </c>
      <c r="S150" s="198">
        <v>0</v>
      </c>
      <c r="T150" s="199">
        <f t="shared" si="23"/>
        <v>0</v>
      </c>
      <c r="AR150" s="200" t="s">
        <v>158</v>
      </c>
      <c r="AT150" s="200" t="s">
        <v>155</v>
      </c>
      <c r="AU150" s="200" t="s">
        <v>82</v>
      </c>
      <c r="AY150" s="15" t="s">
        <v>143</v>
      </c>
      <c r="BE150" s="201">
        <f t="shared" si="24"/>
        <v>0</v>
      </c>
      <c r="BF150" s="201">
        <f t="shared" si="25"/>
        <v>0</v>
      </c>
      <c r="BG150" s="201">
        <f t="shared" si="26"/>
        <v>0</v>
      </c>
      <c r="BH150" s="201">
        <f t="shared" si="27"/>
        <v>0</v>
      </c>
      <c r="BI150" s="201">
        <f t="shared" si="28"/>
        <v>0</v>
      </c>
      <c r="BJ150" s="15" t="s">
        <v>82</v>
      </c>
      <c r="BK150" s="201">
        <f t="shared" si="29"/>
        <v>0</v>
      </c>
      <c r="BL150" s="15" t="s">
        <v>151</v>
      </c>
      <c r="BM150" s="200" t="s">
        <v>731</v>
      </c>
    </row>
    <row r="151" spans="2:65" s="1" customFormat="1" ht="36" customHeight="1">
      <c r="B151" s="32"/>
      <c r="C151" s="214" t="s">
        <v>74</v>
      </c>
      <c r="D151" s="214" t="s">
        <v>155</v>
      </c>
      <c r="E151" s="215" t="s">
        <v>732</v>
      </c>
      <c r="F151" s="216" t="s">
        <v>733</v>
      </c>
      <c r="G151" s="217" t="s">
        <v>286</v>
      </c>
      <c r="H151" s="218">
        <v>4</v>
      </c>
      <c r="I151" s="219"/>
      <c r="J151" s="220">
        <f t="shared" si="20"/>
        <v>0</v>
      </c>
      <c r="K151" s="216" t="s">
        <v>1</v>
      </c>
      <c r="L151" s="221"/>
      <c r="M151" s="222" t="s">
        <v>1</v>
      </c>
      <c r="N151" s="223" t="s">
        <v>39</v>
      </c>
      <c r="O151" s="64"/>
      <c r="P151" s="198">
        <f t="shared" si="21"/>
        <v>0</v>
      </c>
      <c r="Q151" s="198">
        <v>0</v>
      </c>
      <c r="R151" s="198">
        <f t="shared" si="22"/>
        <v>0</v>
      </c>
      <c r="S151" s="198">
        <v>0</v>
      </c>
      <c r="T151" s="199">
        <f t="shared" si="23"/>
        <v>0</v>
      </c>
      <c r="AR151" s="200" t="s">
        <v>158</v>
      </c>
      <c r="AT151" s="200" t="s">
        <v>155</v>
      </c>
      <c r="AU151" s="200" t="s">
        <v>82</v>
      </c>
      <c r="AY151" s="15" t="s">
        <v>143</v>
      </c>
      <c r="BE151" s="201">
        <f t="shared" si="24"/>
        <v>0</v>
      </c>
      <c r="BF151" s="201">
        <f t="shared" si="25"/>
        <v>0</v>
      </c>
      <c r="BG151" s="201">
        <f t="shared" si="26"/>
        <v>0</v>
      </c>
      <c r="BH151" s="201">
        <f t="shared" si="27"/>
        <v>0</v>
      </c>
      <c r="BI151" s="201">
        <f t="shared" si="28"/>
        <v>0</v>
      </c>
      <c r="BJ151" s="15" t="s">
        <v>82</v>
      </c>
      <c r="BK151" s="201">
        <f t="shared" si="29"/>
        <v>0</v>
      </c>
      <c r="BL151" s="15" t="s">
        <v>151</v>
      </c>
      <c r="BM151" s="200" t="s">
        <v>734</v>
      </c>
    </row>
    <row r="152" spans="2:65" s="1" customFormat="1" ht="16.5" customHeight="1">
      <c r="B152" s="32"/>
      <c r="C152" s="214" t="s">
        <v>74</v>
      </c>
      <c r="D152" s="214" t="s">
        <v>155</v>
      </c>
      <c r="E152" s="215" t="s">
        <v>735</v>
      </c>
      <c r="F152" s="216" t="s">
        <v>736</v>
      </c>
      <c r="G152" s="217" t="s">
        <v>286</v>
      </c>
      <c r="H152" s="218">
        <v>22</v>
      </c>
      <c r="I152" s="219"/>
      <c r="J152" s="220">
        <f t="shared" si="20"/>
        <v>0</v>
      </c>
      <c r="K152" s="216" t="s">
        <v>1</v>
      </c>
      <c r="L152" s="221"/>
      <c r="M152" s="222" t="s">
        <v>1</v>
      </c>
      <c r="N152" s="223" t="s">
        <v>39</v>
      </c>
      <c r="O152" s="64"/>
      <c r="P152" s="198">
        <f t="shared" si="21"/>
        <v>0</v>
      </c>
      <c r="Q152" s="198">
        <v>0</v>
      </c>
      <c r="R152" s="198">
        <f t="shared" si="22"/>
        <v>0</v>
      </c>
      <c r="S152" s="198">
        <v>0</v>
      </c>
      <c r="T152" s="199">
        <f t="shared" si="23"/>
        <v>0</v>
      </c>
      <c r="AR152" s="200" t="s">
        <v>158</v>
      </c>
      <c r="AT152" s="200" t="s">
        <v>155</v>
      </c>
      <c r="AU152" s="200" t="s">
        <v>82</v>
      </c>
      <c r="AY152" s="15" t="s">
        <v>143</v>
      </c>
      <c r="BE152" s="201">
        <f t="shared" si="24"/>
        <v>0</v>
      </c>
      <c r="BF152" s="201">
        <f t="shared" si="25"/>
        <v>0</v>
      </c>
      <c r="BG152" s="201">
        <f t="shared" si="26"/>
        <v>0</v>
      </c>
      <c r="BH152" s="201">
        <f t="shared" si="27"/>
        <v>0</v>
      </c>
      <c r="BI152" s="201">
        <f t="shared" si="28"/>
        <v>0</v>
      </c>
      <c r="BJ152" s="15" t="s">
        <v>82</v>
      </c>
      <c r="BK152" s="201">
        <f t="shared" si="29"/>
        <v>0</v>
      </c>
      <c r="BL152" s="15" t="s">
        <v>151</v>
      </c>
      <c r="BM152" s="200" t="s">
        <v>737</v>
      </c>
    </row>
    <row r="153" spans="2:65" s="1" customFormat="1" ht="24" customHeight="1">
      <c r="B153" s="32"/>
      <c r="C153" s="214" t="s">
        <v>74</v>
      </c>
      <c r="D153" s="214" t="s">
        <v>155</v>
      </c>
      <c r="E153" s="215" t="s">
        <v>738</v>
      </c>
      <c r="F153" s="216" t="s">
        <v>739</v>
      </c>
      <c r="G153" s="217" t="s">
        <v>286</v>
      </c>
      <c r="H153" s="218">
        <v>12</v>
      </c>
      <c r="I153" s="219"/>
      <c r="J153" s="220">
        <f t="shared" si="20"/>
        <v>0</v>
      </c>
      <c r="K153" s="216" t="s">
        <v>1</v>
      </c>
      <c r="L153" s="221"/>
      <c r="M153" s="222" t="s">
        <v>1</v>
      </c>
      <c r="N153" s="223" t="s">
        <v>39</v>
      </c>
      <c r="O153" s="64"/>
      <c r="P153" s="198">
        <f t="shared" si="21"/>
        <v>0</v>
      </c>
      <c r="Q153" s="198">
        <v>0</v>
      </c>
      <c r="R153" s="198">
        <f t="shared" si="22"/>
        <v>0</v>
      </c>
      <c r="S153" s="198">
        <v>0</v>
      </c>
      <c r="T153" s="199">
        <f t="shared" si="23"/>
        <v>0</v>
      </c>
      <c r="AR153" s="200" t="s">
        <v>158</v>
      </c>
      <c r="AT153" s="200" t="s">
        <v>155</v>
      </c>
      <c r="AU153" s="200" t="s">
        <v>82</v>
      </c>
      <c r="AY153" s="15" t="s">
        <v>143</v>
      </c>
      <c r="BE153" s="201">
        <f t="shared" si="24"/>
        <v>0</v>
      </c>
      <c r="BF153" s="201">
        <f t="shared" si="25"/>
        <v>0</v>
      </c>
      <c r="BG153" s="201">
        <f t="shared" si="26"/>
        <v>0</v>
      </c>
      <c r="BH153" s="201">
        <f t="shared" si="27"/>
        <v>0</v>
      </c>
      <c r="BI153" s="201">
        <f t="shared" si="28"/>
        <v>0</v>
      </c>
      <c r="BJ153" s="15" t="s">
        <v>82</v>
      </c>
      <c r="BK153" s="201">
        <f t="shared" si="29"/>
        <v>0</v>
      </c>
      <c r="BL153" s="15" t="s">
        <v>151</v>
      </c>
      <c r="BM153" s="200" t="s">
        <v>740</v>
      </c>
    </row>
    <row r="154" spans="2:65" s="1" customFormat="1" ht="16.5" customHeight="1">
      <c r="B154" s="32"/>
      <c r="C154" s="214" t="s">
        <v>74</v>
      </c>
      <c r="D154" s="214" t="s">
        <v>155</v>
      </c>
      <c r="E154" s="215" t="s">
        <v>741</v>
      </c>
      <c r="F154" s="216" t="s">
        <v>742</v>
      </c>
      <c r="G154" s="217" t="s">
        <v>286</v>
      </c>
      <c r="H154" s="218">
        <v>6</v>
      </c>
      <c r="I154" s="219"/>
      <c r="J154" s="220">
        <f t="shared" si="20"/>
        <v>0</v>
      </c>
      <c r="K154" s="216" t="s">
        <v>1</v>
      </c>
      <c r="L154" s="221"/>
      <c r="M154" s="222" t="s">
        <v>1</v>
      </c>
      <c r="N154" s="223" t="s">
        <v>39</v>
      </c>
      <c r="O154" s="64"/>
      <c r="P154" s="198">
        <f t="shared" si="21"/>
        <v>0</v>
      </c>
      <c r="Q154" s="198">
        <v>0</v>
      </c>
      <c r="R154" s="198">
        <f t="shared" si="22"/>
        <v>0</v>
      </c>
      <c r="S154" s="198">
        <v>0</v>
      </c>
      <c r="T154" s="199">
        <f t="shared" si="23"/>
        <v>0</v>
      </c>
      <c r="AR154" s="200" t="s">
        <v>158</v>
      </c>
      <c r="AT154" s="200" t="s">
        <v>155</v>
      </c>
      <c r="AU154" s="200" t="s">
        <v>82</v>
      </c>
      <c r="AY154" s="15" t="s">
        <v>143</v>
      </c>
      <c r="BE154" s="201">
        <f t="shared" si="24"/>
        <v>0</v>
      </c>
      <c r="BF154" s="201">
        <f t="shared" si="25"/>
        <v>0</v>
      </c>
      <c r="BG154" s="201">
        <f t="shared" si="26"/>
        <v>0</v>
      </c>
      <c r="BH154" s="201">
        <f t="shared" si="27"/>
        <v>0</v>
      </c>
      <c r="BI154" s="201">
        <f t="shared" si="28"/>
        <v>0</v>
      </c>
      <c r="BJ154" s="15" t="s">
        <v>82</v>
      </c>
      <c r="BK154" s="201">
        <f t="shared" si="29"/>
        <v>0</v>
      </c>
      <c r="BL154" s="15" t="s">
        <v>151</v>
      </c>
      <c r="BM154" s="200" t="s">
        <v>743</v>
      </c>
    </row>
    <row r="155" spans="2:65" s="1" customFormat="1" ht="16.5" customHeight="1">
      <c r="B155" s="32"/>
      <c r="C155" s="214" t="s">
        <v>74</v>
      </c>
      <c r="D155" s="214" t="s">
        <v>155</v>
      </c>
      <c r="E155" s="215" t="s">
        <v>744</v>
      </c>
      <c r="F155" s="216" t="s">
        <v>745</v>
      </c>
      <c r="G155" s="217" t="s">
        <v>286</v>
      </c>
      <c r="H155" s="218">
        <v>24</v>
      </c>
      <c r="I155" s="219"/>
      <c r="J155" s="220">
        <f t="shared" si="20"/>
        <v>0</v>
      </c>
      <c r="K155" s="216" t="s">
        <v>1</v>
      </c>
      <c r="L155" s="221"/>
      <c r="M155" s="222" t="s">
        <v>1</v>
      </c>
      <c r="N155" s="223" t="s">
        <v>39</v>
      </c>
      <c r="O155" s="64"/>
      <c r="P155" s="198">
        <f t="shared" si="21"/>
        <v>0</v>
      </c>
      <c r="Q155" s="198">
        <v>0</v>
      </c>
      <c r="R155" s="198">
        <f t="shared" si="22"/>
        <v>0</v>
      </c>
      <c r="S155" s="198">
        <v>0</v>
      </c>
      <c r="T155" s="199">
        <f t="shared" si="23"/>
        <v>0</v>
      </c>
      <c r="AR155" s="200" t="s">
        <v>158</v>
      </c>
      <c r="AT155" s="200" t="s">
        <v>155</v>
      </c>
      <c r="AU155" s="200" t="s">
        <v>82</v>
      </c>
      <c r="AY155" s="15" t="s">
        <v>143</v>
      </c>
      <c r="BE155" s="201">
        <f t="shared" si="24"/>
        <v>0</v>
      </c>
      <c r="BF155" s="201">
        <f t="shared" si="25"/>
        <v>0</v>
      </c>
      <c r="BG155" s="201">
        <f t="shared" si="26"/>
        <v>0</v>
      </c>
      <c r="BH155" s="201">
        <f t="shared" si="27"/>
        <v>0</v>
      </c>
      <c r="BI155" s="201">
        <f t="shared" si="28"/>
        <v>0</v>
      </c>
      <c r="BJ155" s="15" t="s">
        <v>82</v>
      </c>
      <c r="BK155" s="201">
        <f t="shared" si="29"/>
        <v>0</v>
      </c>
      <c r="BL155" s="15" t="s">
        <v>151</v>
      </c>
      <c r="BM155" s="200" t="s">
        <v>746</v>
      </c>
    </row>
    <row r="156" spans="2:65" s="1" customFormat="1" ht="24" customHeight="1">
      <c r="B156" s="32"/>
      <c r="C156" s="214" t="s">
        <v>74</v>
      </c>
      <c r="D156" s="214" t="s">
        <v>155</v>
      </c>
      <c r="E156" s="215" t="s">
        <v>747</v>
      </c>
      <c r="F156" s="216" t="s">
        <v>748</v>
      </c>
      <c r="G156" s="217" t="s">
        <v>286</v>
      </c>
      <c r="H156" s="218">
        <v>12</v>
      </c>
      <c r="I156" s="219"/>
      <c r="J156" s="220">
        <f t="shared" si="20"/>
        <v>0</v>
      </c>
      <c r="K156" s="216" t="s">
        <v>1</v>
      </c>
      <c r="L156" s="221"/>
      <c r="M156" s="222" t="s">
        <v>1</v>
      </c>
      <c r="N156" s="223" t="s">
        <v>39</v>
      </c>
      <c r="O156" s="64"/>
      <c r="P156" s="198">
        <f t="shared" si="21"/>
        <v>0</v>
      </c>
      <c r="Q156" s="198">
        <v>0</v>
      </c>
      <c r="R156" s="198">
        <f t="shared" si="22"/>
        <v>0</v>
      </c>
      <c r="S156" s="198">
        <v>0</v>
      </c>
      <c r="T156" s="199">
        <f t="shared" si="23"/>
        <v>0</v>
      </c>
      <c r="AR156" s="200" t="s">
        <v>158</v>
      </c>
      <c r="AT156" s="200" t="s">
        <v>155</v>
      </c>
      <c r="AU156" s="200" t="s">
        <v>82</v>
      </c>
      <c r="AY156" s="15" t="s">
        <v>143</v>
      </c>
      <c r="BE156" s="201">
        <f t="shared" si="24"/>
        <v>0</v>
      </c>
      <c r="BF156" s="201">
        <f t="shared" si="25"/>
        <v>0</v>
      </c>
      <c r="BG156" s="201">
        <f t="shared" si="26"/>
        <v>0</v>
      </c>
      <c r="BH156" s="201">
        <f t="shared" si="27"/>
        <v>0</v>
      </c>
      <c r="BI156" s="201">
        <f t="shared" si="28"/>
        <v>0</v>
      </c>
      <c r="BJ156" s="15" t="s">
        <v>82</v>
      </c>
      <c r="BK156" s="201">
        <f t="shared" si="29"/>
        <v>0</v>
      </c>
      <c r="BL156" s="15" t="s">
        <v>151</v>
      </c>
      <c r="BM156" s="200" t="s">
        <v>749</v>
      </c>
    </row>
    <row r="157" spans="2:65" s="1" customFormat="1" ht="24" customHeight="1">
      <c r="B157" s="32"/>
      <c r="C157" s="214" t="s">
        <v>74</v>
      </c>
      <c r="D157" s="214" t="s">
        <v>155</v>
      </c>
      <c r="E157" s="215" t="s">
        <v>750</v>
      </c>
      <c r="F157" s="216" t="s">
        <v>751</v>
      </c>
      <c r="G157" s="217" t="s">
        <v>286</v>
      </c>
      <c r="H157" s="218">
        <v>12</v>
      </c>
      <c r="I157" s="219"/>
      <c r="J157" s="220">
        <f t="shared" si="20"/>
        <v>0</v>
      </c>
      <c r="K157" s="216" t="s">
        <v>1</v>
      </c>
      <c r="L157" s="221"/>
      <c r="M157" s="222" t="s">
        <v>1</v>
      </c>
      <c r="N157" s="223" t="s">
        <v>39</v>
      </c>
      <c r="O157" s="64"/>
      <c r="P157" s="198">
        <f t="shared" si="21"/>
        <v>0</v>
      </c>
      <c r="Q157" s="198">
        <v>0</v>
      </c>
      <c r="R157" s="198">
        <f t="shared" si="22"/>
        <v>0</v>
      </c>
      <c r="S157" s="198">
        <v>0</v>
      </c>
      <c r="T157" s="199">
        <f t="shared" si="23"/>
        <v>0</v>
      </c>
      <c r="AR157" s="200" t="s">
        <v>158</v>
      </c>
      <c r="AT157" s="200" t="s">
        <v>155</v>
      </c>
      <c r="AU157" s="200" t="s">
        <v>82</v>
      </c>
      <c r="AY157" s="15" t="s">
        <v>143</v>
      </c>
      <c r="BE157" s="201">
        <f t="shared" si="24"/>
        <v>0</v>
      </c>
      <c r="BF157" s="201">
        <f t="shared" si="25"/>
        <v>0</v>
      </c>
      <c r="BG157" s="201">
        <f t="shared" si="26"/>
        <v>0</v>
      </c>
      <c r="BH157" s="201">
        <f t="shared" si="27"/>
        <v>0</v>
      </c>
      <c r="BI157" s="201">
        <f t="shared" si="28"/>
        <v>0</v>
      </c>
      <c r="BJ157" s="15" t="s">
        <v>82</v>
      </c>
      <c r="BK157" s="201">
        <f t="shared" si="29"/>
        <v>0</v>
      </c>
      <c r="BL157" s="15" t="s">
        <v>151</v>
      </c>
      <c r="BM157" s="200" t="s">
        <v>669</v>
      </c>
    </row>
    <row r="158" spans="2:65" s="1" customFormat="1" ht="16.5" customHeight="1">
      <c r="B158" s="32"/>
      <c r="C158" s="214" t="s">
        <v>74</v>
      </c>
      <c r="D158" s="214" t="s">
        <v>155</v>
      </c>
      <c r="E158" s="215" t="s">
        <v>752</v>
      </c>
      <c r="F158" s="216" t="s">
        <v>753</v>
      </c>
      <c r="G158" s="217" t="s">
        <v>286</v>
      </c>
      <c r="H158" s="218">
        <v>1</v>
      </c>
      <c r="I158" s="219"/>
      <c r="J158" s="220">
        <f t="shared" si="20"/>
        <v>0</v>
      </c>
      <c r="K158" s="216" t="s">
        <v>1</v>
      </c>
      <c r="L158" s="221"/>
      <c r="M158" s="222" t="s">
        <v>1</v>
      </c>
      <c r="N158" s="223" t="s">
        <v>39</v>
      </c>
      <c r="O158" s="64"/>
      <c r="P158" s="198">
        <f t="shared" si="21"/>
        <v>0</v>
      </c>
      <c r="Q158" s="198">
        <v>0</v>
      </c>
      <c r="R158" s="198">
        <f t="shared" si="22"/>
        <v>0</v>
      </c>
      <c r="S158" s="198">
        <v>0</v>
      </c>
      <c r="T158" s="199">
        <f t="shared" si="23"/>
        <v>0</v>
      </c>
      <c r="AR158" s="200" t="s">
        <v>158</v>
      </c>
      <c r="AT158" s="200" t="s">
        <v>155</v>
      </c>
      <c r="AU158" s="200" t="s">
        <v>82</v>
      </c>
      <c r="AY158" s="15" t="s">
        <v>143</v>
      </c>
      <c r="BE158" s="201">
        <f t="shared" si="24"/>
        <v>0</v>
      </c>
      <c r="BF158" s="201">
        <f t="shared" si="25"/>
        <v>0</v>
      </c>
      <c r="BG158" s="201">
        <f t="shared" si="26"/>
        <v>0</v>
      </c>
      <c r="BH158" s="201">
        <f t="shared" si="27"/>
        <v>0</v>
      </c>
      <c r="BI158" s="201">
        <f t="shared" si="28"/>
        <v>0</v>
      </c>
      <c r="BJ158" s="15" t="s">
        <v>82</v>
      </c>
      <c r="BK158" s="201">
        <f t="shared" si="29"/>
        <v>0</v>
      </c>
      <c r="BL158" s="15" t="s">
        <v>151</v>
      </c>
      <c r="BM158" s="200" t="s">
        <v>754</v>
      </c>
    </row>
    <row r="159" spans="2:65" s="1" customFormat="1" ht="16.5" customHeight="1">
      <c r="B159" s="32"/>
      <c r="C159" s="214" t="s">
        <v>74</v>
      </c>
      <c r="D159" s="214" t="s">
        <v>155</v>
      </c>
      <c r="E159" s="215" t="s">
        <v>755</v>
      </c>
      <c r="F159" s="216" t="s">
        <v>756</v>
      </c>
      <c r="G159" s="217" t="s">
        <v>286</v>
      </c>
      <c r="H159" s="218">
        <v>4</v>
      </c>
      <c r="I159" s="219"/>
      <c r="J159" s="220">
        <f t="shared" si="20"/>
        <v>0</v>
      </c>
      <c r="K159" s="216" t="s">
        <v>1</v>
      </c>
      <c r="L159" s="221"/>
      <c r="M159" s="222" t="s">
        <v>1</v>
      </c>
      <c r="N159" s="223" t="s">
        <v>39</v>
      </c>
      <c r="O159" s="64"/>
      <c r="P159" s="198">
        <f t="shared" si="21"/>
        <v>0</v>
      </c>
      <c r="Q159" s="198">
        <v>0</v>
      </c>
      <c r="R159" s="198">
        <f t="shared" si="22"/>
        <v>0</v>
      </c>
      <c r="S159" s="198">
        <v>0</v>
      </c>
      <c r="T159" s="199">
        <f t="shared" si="23"/>
        <v>0</v>
      </c>
      <c r="AR159" s="200" t="s">
        <v>158</v>
      </c>
      <c r="AT159" s="200" t="s">
        <v>155</v>
      </c>
      <c r="AU159" s="200" t="s">
        <v>82</v>
      </c>
      <c r="AY159" s="15" t="s">
        <v>143</v>
      </c>
      <c r="BE159" s="201">
        <f t="shared" si="24"/>
        <v>0</v>
      </c>
      <c r="BF159" s="201">
        <f t="shared" si="25"/>
        <v>0</v>
      </c>
      <c r="BG159" s="201">
        <f t="shared" si="26"/>
        <v>0</v>
      </c>
      <c r="BH159" s="201">
        <f t="shared" si="27"/>
        <v>0</v>
      </c>
      <c r="BI159" s="201">
        <f t="shared" si="28"/>
        <v>0</v>
      </c>
      <c r="BJ159" s="15" t="s">
        <v>82</v>
      </c>
      <c r="BK159" s="201">
        <f t="shared" si="29"/>
        <v>0</v>
      </c>
      <c r="BL159" s="15" t="s">
        <v>151</v>
      </c>
      <c r="BM159" s="200" t="s">
        <v>757</v>
      </c>
    </row>
    <row r="160" spans="2:65" s="1" customFormat="1" ht="16.5" customHeight="1">
      <c r="B160" s="32"/>
      <c r="C160" s="214" t="s">
        <v>74</v>
      </c>
      <c r="D160" s="214" t="s">
        <v>155</v>
      </c>
      <c r="E160" s="215" t="s">
        <v>758</v>
      </c>
      <c r="F160" s="216" t="s">
        <v>759</v>
      </c>
      <c r="G160" s="217" t="s">
        <v>286</v>
      </c>
      <c r="H160" s="218">
        <v>1</v>
      </c>
      <c r="I160" s="219"/>
      <c r="J160" s="220">
        <f t="shared" si="20"/>
        <v>0</v>
      </c>
      <c r="K160" s="216" t="s">
        <v>1</v>
      </c>
      <c r="L160" s="221"/>
      <c r="M160" s="222" t="s">
        <v>1</v>
      </c>
      <c r="N160" s="223" t="s">
        <v>39</v>
      </c>
      <c r="O160" s="64"/>
      <c r="P160" s="198">
        <f t="shared" si="21"/>
        <v>0</v>
      </c>
      <c r="Q160" s="198">
        <v>0</v>
      </c>
      <c r="R160" s="198">
        <f t="shared" si="22"/>
        <v>0</v>
      </c>
      <c r="S160" s="198">
        <v>0</v>
      </c>
      <c r="T160" s="199">
        <f t="shared" si="23"/>
        <v>0</v>
      </c>
      <c r="AR160" s="200" t="s">
        <v>158</v>
      </c>
      <c r="AT160" s="200" t="s">
        <v>155</v>
      </c>
      <c r="AU160" s="200" t="s">
        <v>82</v>
      </c>
      <c r="AY160" s="15" t="s">
        <v>143</v>
      </c>
      <c r="BE160" s="201">
        <f t="shared" si="24"/>
        <v>0</v>
      </c>
      <c r="BF160" s="201">
        <f t="shared" si="25"/>
        <v>0</v>
      </c>
      <c r="BG160" s="201">
        <f t="shared" si="26"/>
        <v>0</v>
      </c>
      <c r="BH160" s="201">
        <f t="shared" si="27"/>
        <v>0</v>
      </c>
      <c r="BI160" s="201">
        <f t="shared" si="28"/>
        <v>0</v>
      </c>
      <c r="BJ160" s="15" t="s">
        <v>82</v>
      </c>
      <c r="BK160" s="201">
        <f t="shared" si="29"/>
        <v>0</v>
      </c>
      <c r="BL160" s="15" t="s">
        <v>151</v>
      </c>
      <c r="BM160" s="200" t="s">
        <v>760</v>
      </c>
    </row>
    <row r="161" spans="2:65" s="1" customFormat="1" ht="16.5" customHeight="1">
      <c r="B161" s="32"/>
      <c r="C161" s="214" t="s">
        <v>74</v>
      </c>
      <c r="D161" s="214" t="s">
        <v>155</v>
      </c>
      <c r="E161" s="215" t="s">
        <v>761</v>
      </c>
      <c r="F161" s="216" t="s">
        <v>762</v>
      </c>
      <c r="G161" s="217" t="s">
        <v>286</v>
      </c>
      <c r="H161" s="218">
        <v>4</v>
      </c>
      <c r="I161" s="219"/>
      <c r="J161" s="220">
        <f t="shared" si="20"/>
        <v>0</v>
      </c>
      <c r="K161" s="216" t="s">
        <v>1</v>
      </c>
      <c r="L161" s="221"/>
      <c r="M161" s="222" t="s">
        <v>1</v>
      </c>
      <c r="N161" s="223" t="s">
        <v>39</v>
      </c>
      <c r="O161" s="64"/>
      <c r="P161" s="198">
        <f t="shared" si="21"/>
        <v>0</v>
      </c>
      <c r="Q161" s="198">
        <v>0</v>
      </c>
      <c r="R161" s="198">
        <f t="shared" si="22"/>
        <v>0</v>
      </c>
      <c r="S161" s="198">
        <v>0</v>
      </c>
      <c r="T161" s="199">
        <f t="shared" si="23"/>
        <v>0</v>
      </c>
      <c r="AR161" s="200" t="s">
        <v>158</v>
      </c>
      <c r="AT161" s="200" t="s">
        <v>155</v>
      </c>
      <c r="AU161" s="200" t="s">
        <v>82</v>
      </c>
      <c r="AY161" s="15" t="s">
        <v>143</v>
      </c>
      <c r="BE161" s="201">
        <f t="shared" si="24"/>
        <v>0</v>
      </c>
      <c r="BF161" s="201">
        <f t="shared" si="25"/>
        <v>0</v>
      </c>
      <c r="BG161" s="201">
        <f t="shared" si="26"/>
        <v>0</v>
      </c>
      <c r="BH161" s="201">
        <f t="shared" si="27"/>
        <v>0</v>
      </c>
      <c r="BI161" s="201">
        <f t="shared" si="28"/>
        <v>0</v>
      </c>
      <c r="BJ161" s="15" t="s">
        <v>82</v>
      </c>
      <c r="BK161" s="201">
        <f t="shared" si="29"/>
        <v>0</v>
      </c>
      <c r="BL161" s="15" t="s">
        <v>151</v>
      </c>
      <c r="BM161" s="200" t="s">
        <v>763</v>
      </c>
    </row>
    <row r="162" spans="2:65" s="1" customFormat="1" ht="24" customHeight="1">
      <c r="B162" s="32"/>
      <c r="C162" s="214" t="s">
        <v>74</v>
      </c>
      <c r="D162" s="214" t="s">
        <v>155</v>
      </c>
      <c r="E162" s="215" t="s">
        <v>764</v>
      </c>
      <c r="F162" s="216" t="s">
        <v>765</v>
      </c>
      <c r="G162" s="217" t="s">
        <v>286</v>
      </c>
      <c r="H162" s="218">
        <v>1</v>
      </c>
      <c r="I162" s="219"/>
      <c r="J162" s="220">
        <f t="shared" si="20"/>
        <v>0</v>
      </c>
      <c r="K162" s="216" t="s">
        <v>1</v>
      </c>
      <c r="L162" s="221"/>
      <c r="M162" s="222" t="s">
        <v>1</v>
      </c>
      <c r="N162" s="223" t="s">
        <v>39</v>
      </c>
      <c r="O162" s="64"/>
      <c r="P162" s="198">
        <f t="shared" si="21"/>
        <v>0</v>
      </c>
      <c r="Q162" s="198">
        <v>0</v>
      </c>
      <c r="R162" s="198">
        <f t="shared" si="22"/>
        <v>0</v>
      </c>
      <c r="S162" s="198">
        <v>0</v>
      </c>
      <c r="T162" s="199">
        <f t="shared" si="23"/>
        <v>0</v>
      </c>
      <c r="AR162" s="200" t="s">
        <v>158</v>
      </c>
      <c r="AT162" s="200" t="s">
        <v>155</v>
      </c>
      <c r="AU162" s="200" t="s">
        <v>82</v>
      </c>
      <c r="AY162" s="15" t="s">
        <v>143</v>
      </c>
      <c r="BE162" s="201">
        <f t="shared" si="24"/>
        <v>0</v>
      </c>
      <c r="BF162" s="201">
        <f t="shared" si="25"/>
        <v>0</v>
      </c>
      <c r="BG162" s="201">
        <f t="shared" si="26"/>
        <v>0</v>
      </c>
      <c r="BH162" s="201">
        <f t="shared" si="27"/>
        <v>0</v>
      </c>
      <c r="BI162" s="201">
        <f t="shared" si="28"/>
        <v>0</v>
      </c>
      <c r="BJ162" s="15" t="s">
        <v>82</v>
      </c>
      <c r="BK162" s="201">
        <f t="shared" si="29"/>
        <v>0</v>
      </c>
      <c r="BL162" s="15" t="s">
        <v>151</v>
      </c>
      <c r="BM162" s="200" t="s">
        <v>766</v>
      </c>
    </row>
    <row r="163" spans="2:65" s="1" customFormat="1" ht="24" customHeight="1">
      <c r="B163" s="32"/>
      <c r="C163" s="214" t="s">
        <v>74</v>
      </c>
      <c r="D163" s="214" t="s">
        <v>155</v>
      </c>
      <c r="E163" s="215" t="s">
        <v>767</v>
      </c>
      <c r="F163" s="216" t="s">
        <v>768</v>
      </c>
      <c r="G163" s="217" t="s">
        <v>286</v>
      </c>
      <c r="H163" s="218">
        <v>4</v>
      </c>
      <c r="I163" s="219"/>
      <c r="J163" s="220">
        <f t="shared" si="20"/>
        <v>0</v>
      </c>
      <c r="K163" s="216" t="s">
        <v>1</v>
      </c>
      <c r="L163" s="221"/>
      <c r="M163" s="222" t="s">
        <v>1</v>
      </c>
      <c r="N163" s="223" t="s">
        <v>39</v>
      </c>
      <c r="O163" s="64"/>
      <c r="P163" s="198">
        <f t="shared" si="21"/>
        <v>0</v>
      </c>
      <c r="Q163" s="198">
        <v>0</v>
      </c>
      <c r="R163" s="198">
        <f t="shared" si="22"/>
        <v>0</v>
      </c>
      <c r="S163" s="198">
        <v>0</v>
      </c>
      <c r="T163" s="199">
        <f t="shared" si="23"/>
        <v>0</v>
      </c>
      <c r="AR163" s="200" t="s">
        <v>158</v>
      </c>
      <c r="AT163" s="200" t="s">
        <v>155</v>
      </c>
      <c r="AU163" s="200" t="s">
        <v>82</v>
      </c>
      <c r="AY163" s="15" t="s">
        <v>143</v>
      </c>
      <c r="BE163" s="201">
        <f t="shared" si="24"/>
        <v>0</v>
      </c>
      <c r="BF163" s="201">
        <f t="shared" si="25"/>
        <v>0</v>
      </c>
      <c r="BG163" s="201">
        <f t="shared" si="26"/>
        <v>0</v>
      </c>
      <c r="BH163" s="201">
        <f t="shared" si="27"/>
        <v>0</v>
      </c>
      <c r="BI163" s="201">
        <f t="shared" si="28"/>
        <v>0</v>
      </c>
      <c r="BJ163" s="15" t="s">
        <v>82</v>
      </c>
      <c r="BK163" s="201">
        <f t="shared" si="29"/>
        <v>0</v>
      </c>
      <c r="BL163" s="15" t="s">
        <v>151</v>
      </c>
      <c r="BM163" s="200" t="s">
        <v>769</v>
      </c>
    </row>
    <row r="164" spans="2:65" s="11" customFormat="1" ht="25.9" customHeight="1">
      <c r="B164" s="173"/>
      <c r="C164" s="174"/>
      <c r="D164" s="175" t="s">
        <v>73</v>
      </c>
      <c r="E164" s="176" t="s">
        <v>770</v>
      </c>
      <c r="F164" s="176" t="s">
        <v>771</v>
      </c>
      <c r="G164" s="174"/>
      <c r="H164" s="174"/>
      <c r="I164" s="177"/>
      <c r="J164" s="178">
        <f>BK164</f>
        <v>0</v>
      </c>
      <c r="K164" s="174"/>
      <c r="L164" s="179"/>
      <c r="M164" s="180"/>
      <c r="N164" s="181"/>
      <c r="O164" s="181"/>
      <c r="P164" s="182">
        <f>SUM(P165:P178)</f>
        <v>0</v>
      </c>
      <c r="Q164" s="181"/>
      <c r="R164" s="182">
        <f>SUM(R165:R178)</f>
        <v>0</v>
      </c>
      <c r="S164" s="181"/>
      <c r="T164" s="183">
        <f>SUM(T165:T178)</f>
        <v>0</v>
      </c>
      <c r="AR164" s="184" t="s">
        <v>82</v>
      </c>
      <c r="AT164" s="185" t="s">
        <v>73</v>
      </c>
      <c r="AU164" s="185" t="s">
        <v>74</v>
      </c>
      <c r="AY164" s="184" t="s">
        <v>143</v>
      </c>
      <c r="BK164" s="186">
        <f>SUM(BK165:BK178)</f>
        <v>0</v>
      </c>
    </row>
    <row r="165" spans="2:65" s="1" customFormat="1" ht="24" customHeight="1">
      <c r="B165" s="32"/>
      <c r="C165" s="214" t="s">
        <v>74</v>
      </c>
      <c r="D165" s="214" t="s">
        <v>155</v>
      </c>
      <c r="E165" s="215" t="s">
        <v>772</v>
      </c>
      <c r="F165" s="216" t="s">
        <v>773</v>
      </c>
      <c r="G165" s="217" t="s">
        <v>162</v>
      </c>
      <c r="H165" s="218">
        <v>28</v>
      </c>
      <c r="I165" s="219"/>
      <c r="J165" s="220">
        <f t="shared" ref="J165:J178" si="30">ROUND(I165*H165,2)</f>
        <v>0</v>
      </c>
      <c r="K165" s="216" t="s">
        <v>1</v>
      </c>
      <c r="L165" s="221"/>
      <c r="M165" s="222" t="s">
        <v>1</v>
      </c>
      <c r="N165" s="223" t="s">
        <v>39</v>
      </c>
      <c r="O165" s="64"/>
      <c r="P165" s="198">
        <f t="shared" ref="P165:P178" si="31">O165*H165</f>
        <v>0</v>
      </c>
      <c r="Q165" s="198">
        <v>0</v>
      </c>
      <c r="R165" s="198">
        <f t="shared" ref="R165:R178" si="32">Q165*H165</f>
        <v>0</v>
      </c>
      <c r="S165" s="198">
        <v>0</v>
      </c>
      <c r="T165" s="199">
        <f t="shared" ref="T165:T178" si="33">S165*H165</f>
        <v>0</v>
      </c>
      <c r="AR165" s="200" t="s">
        <v>158</v>
      </c>
      <c r="AT165" s="200" t="s">
        <v>155</v>
      </c>
      <c r="AU165" s="200" t="s">
        <v>82</v>
      </c>
      <c r="AY165" s="15" t="s">
        <v>143</v>
      </c>
      <c r="BE165" s="201">
        <f t="shared" ref="BE165:BE178" si="34">IF(N165="základní",J165,0)</f>
        <v>0</v>
      </c>
      <c r="BF165" s="201">
        <f t="shared" ref="BF165:BF178" si="35">IF(N165="snížená",J165,0)</f>
        <v>0</v>
      </c>
      <c r="BG165" s="201">
        <f t="shared" ref="BG165:BG178" si="36">IF(N165="zákl. přenesená",J165,0)</f>
        <v>0</v>
      </c>
      <c r="BH165" s="201">
        <f t="shared" ref="BH165:BH178" si="37">IF(N165="sníž. přenesená",J165,0)</f>
        <v>0</v>
      </c>
      <c r="BI165" s="201">
        <f t="shared" ref="BI165:BI178" si="38">IF(N165="nulová",J165,0)</f>
        <v>0</v>
      </c>
      <c r="BJ165" s="15" t="s">
        <v>82</v>
      </c>
      <c r="BK165" s="201">
        <f t="shared" ref="BK165:BK178" si="39">ROUND(I165*H165,2)</f>
        <v>0</v>
      </c>
      <c r="BL165" s="15" t="s">
        <v>151</v>
      </c>
      <c r="BM165" s="200" t="s">
        <v>774</v>
      </c>
    </row>
    <row r="166" spans="2:65" s="1" customFormat="1" ht="24" customHeight="1">
      <c r="B166" s="32"/>
      <c r="C166" s="214" t="s">
        <v>74</v>
      </c>
      <c r="D166" s="214" t="s">
        <v>155</v>
      </c>
      <c r="E166" s="215" t="s">
        <v>775</v>
      </c>
      <c r="F166" s="216" t="s">
        <v>776</v>
      </c>
      <c r="G166" s="217" t="s">
        <v>162</v>
      </c>
      <c r="H166" s="218">
        <v>4</v>
      </c>
      <c r="I166" s="219"/>
      <c r="J166" s="220">
        <f t="shared" si="30"/>
        <v>0</v>
      </c>
      <c r="K166" s="216" t="s">
        <v>1</v>
      </c>
      <c r="L166" s="221"/>
      <c r="M166" s="222" t="s">
        <v>1</v>
      </c>
      <c r="N166" s="223" t="s">
        <v>39</v>
      </c>
      <c r="O166" s="64"/>
      <c r="P166" s="198">
        <f t="shared" si="31"/>
        <v>0</v>
      </c>
      <c r="Q166" s="198">
        <v>0</v>
      </c>
      <c r="R166" s="198">
        <f t="shared" si="32"/>
        <v>0</v>
      </c>
      <c r="S166" s="198">
        <v>0</v>
      </c>
      <c r="T166" s="199">
        <f t="shared" si="33"/>
        <v>0</v>
      </c>
      <c r="AR166" s="200" t="s">
        <v>158</v>
      </c>
      <c r="AT166" s="200" t="s">
        <v>155</v>
      </c>
      <c r="AU166" s="200" t="s">
        <v>82</v>
      </c>
      <c r="AY166" s="15" t="s">
        <v>143</v>
      </c>
      <c r="BE166" s="201">
        <f t="shared" si="34"/>
        <v>0</v>
      </c>
      <c r="BF166" s="201">
        <f t="shared" si="35"/>
        <v>0</v>
      </c>
      <c r="BG166" s="201">
        <f t="shared" si="36"/>
        <v>0</v>
      </c>
      <c r="BH166" s="201">
        <f t="shared" si="37"/>
        <v>0</v>
      </c>
      <c r="BI166" s="201">
        <f t="shared" si="38"/>
        <v>0</v>
      </c>
      <c r="BJ166" s="15" t="s">
        <v>82</v>
      </c>
      <c r="BK166" s="201">
        <f t="shared" si="39"/>
        <v>0</v>
      </c>
      <c r="BL166" s="15" t="s">
        <v>151</v>
      </c>
      <c r="BM166" s="200" t="s">
        <v>777</v>
      </c>
    </row>
    <row r="167" spans="2:65" s="1" customFormat="1" ht="24" customHeight="1">
      <c r="B167" s="32"/>
      <c r="C167" s="214" t="s">
        <v>74</v>
      </c>
      <c r="D167" s="214" t="s">
        <v>155</v>
      </c>
      <c r="E167" s="215" t="s">
        <v>778</v>
      </c>
      <c r="F167" s="216" t="s">
        <v>779</v>
      </c>
      <c r="G167" s="217" t="s">
        <v>162</v>
      </c>
      <c r="H167" s="218">
        <v>110</v>
      </c>
      <c r="I167" s="219"/>
      <c r="J167" s="220">
        <f t="shared" si="30"/>
        <v>0</v>
      </c>
      <c r="K167" s="216" t="s">
        <v>1</v>
      </c>
      <c r="L167" s="221"/>
      <c r="M167" s="222" t="s">
        <v>1</v>
      </c>
      <c r="N167" s="223" t="s">
        <v>39</v>
      </c>
      <c r="O167" s="64"/>
      <c r="P167" s="198">
        <f t="shared" si="31"/>
        <v>0</v>
      </c>
      <c r="Q167" s="198">
        <v>0</v>
      </c>
      <c r="R167" s="198">
        <f t="shared" si="32"/>
        <v>0</v>
      </c>
      <c r="S167" s="198">
        <v>0</v>
      </c>
      <c r="T167" s="199">
        <f t="shared" si="33"/>
        <v>0</v>
      </c>
      <c r="AR167" s="200" t="s">
        <v>158</v>
      </c>
      <c r="AT167" s="200" t="s">
        <v>155</v>
      </c>
      <c r="AU167" s="200" t="s">
        <v>82</v>
      </c>
      <c r="AY167" s="15" t="s">
        <v>143</v>
      </c>
      <c r="BE167" s="201">
        <f t="shared" si="34"/>
        <v>0</v>
      </c>
      <c r="BF167" s="201">
        <f t="shared" si="35"/>
        <v>0</v>
      </c>
      <c r="BG167" s="201">
        <f t="shared" si="36"/>
        <v>0</v>
      </c>
      <c r="BH167" s="201">
        <f t="shared" si="37"/>
        <v>0</v>
      </c>
      <c r="BI167" s="201">
        <f t="shared" si="38"/>
        <v>0</v>
      </c>
      <c r="BJ167" s="15" t="s">
        <v>82</v>
      </c>
      <c r="BK167" s="201">
        <f t="shared" si="39"/>
        <v>0</v>
      </c>
      <c r="BL167" s="15" t="s">
        <v>151</v>
      </c>
      <c r="BM167" s="200" t="s">
        <v>780</v>
      </c>
    </row>
    <row r="168" spans="2:65" s="1" customFormat="1" ht="24" customHeight="1">
      <c r="B168" s="32"/>
      <c r="C168" s="214" t="s">
        <v>74</v>
      </c>
      <c r="D168" s="214" t="s">
        <v>155</v>
      </c>
      <c r="E168" s="215" t="s">
        <v>781</v>
      </c>
      <c r="F168" s="216" t="s">
        <v>782</v>
      </c>
      <c r="G168" s="217" t="s">
        <v>162</v>
      </c>
      <c r="H168" s="218">
        <v>2</v>
      </c>
      <c r="I168" s="219"/>
      <c r="J168" s="220">
        <f t="shared" si="30"/>
        <v>0</v>
      </c>
      <c r="K168" s="216" t="s">
        <v>1</v>
      </c>
      <c r="L168" s="221"/>
      <c r="M168" s="222" t="s">
        <v>1</v>
      </c>
      <c r="N168" s="223" t="s">
        <v>39</v>
      </c>
      <c r="O168" s="64"/>
      <c r="P168" s="198">
        <f t="shared" si="31"/>
        <v>0</v>
      </c>
      <c r="Q168" s="198">
        <v>0</v>
      </c>
      <c r="R168" s="198">
        <f t="shared" si="32"/>
        <v>0</v>
      </c>
      <c r="S168" s="198">
        <v>0</v>
      </c>
      <c r="T168" s="199">
        <f t="shared" si="33"/>
        <v>0</v>
      </c>
      <c r="AR168" s="200" t="s">
        <v>158</v>
      </c>
      <c r="AT168" s="200" t="s">
        <v>155</v>
      </c>
      <c r="AU168" s="200" t="s">
        <v>82</v>
      </c>
      <c r="AY168" s="15" t="s">
        <v>143</v>
      </c>
      <c r="BE168" s="201">
        <f t="shared" si="34"/>
        <v>0</v>
      </c>
      <c r="BF168" s="201">
        <f t="shared" si="35"/>
        <v>0</v>
      </c>
      <c r="BG168" s="201">
        <f t="shared" si="36"/>
        <v>0</v>
      </c>
      <c r="BH168" s="201">
        <f t="shared" si="37"/>
        <v>0</v>
      </c>
      <c r="BI168" s="201">
        <f t="shared" si="38"/>
        <v>0</v>
      </c>
      <c r="BJ168" s="15" t="s">
        <v>82</v>
      </c>
      <c r="BK168" s="201">
        <f t="shared" si="39"/>
        <v>0</v>
      </c>
      <c r="BL168" s="15" t="s">
        <v>151</v>
      </c>
      <c r="BM168" s="200" t="s">
        <v>783</v>
      </c>
    </row>
    <row r="169" spans="2:65" s="1" customFormat="1" ht="24" customHeight="1">
      <c r="B169" s="32"/>
      <c r="C169" s="214" t="s">
        <v>74</v>
      </c>
      <c r="D169" s="214" t="s">
        <v>155</v>
      </c>
      <c r="E169" s="215" t="s">
        <v>784</v>
      </c>
      <c r="F169" s="216" t="s">
        <v>785</v>
      </c>
      <c r="G169" s="217" t="s">
        <v>162</v>
      </c>
      <c r="H169" s="218">
        <v>8</v>
      </c>
      <c r="I169" s="219"/>
      <c r="J169" s="220">
        <f t="shared" si="30"/>
        <v>0</v>
      </c>
      <c r="K169" s="216" t="s">
        <v>1</v>
      </c>
      <c r="L169" s="221"/>
      <c r="M169" s="222" t="s">
        <v>1</v>
      </c>
      <c r="N169" s="223" t="s">
        <v>39</v>
      </c>
      <c r="O169" s="64"/>
      <c r="P169" s="198">
        <f t="shared" si="31"/>
        <v>0</v>
      </c>
      <c r="Q169" s="198">
        <v>0</v>
      </c>
      <c r="R169" s="198">
        <f t="shared" si="32"/>
        <v>0</v>
      </c>
      <c r="S169" s="198">
        <v>0</v>
      </c>
      <c r="T169" s="199">
        <f t="shared" si="33"/>
        <v>0</v>
      </c>
      <c r="AR169" s="200" t="s">
        <v>158</v>
      </c>
      <c r="AT169" s="200" t="s">
        <v>155</v>
      </c>
      <c r="AU169" s="200" t="s">
        <v>82</v>
      </c>
      <c r="AY169" s="15" t="s">
        <v>143</v>
      </c>
      <c r="BE169" s="201">
        <f t="shared" si="34"/>
        <v>0</v>
      </c>
      <c r="BF169" s="201">
        <f t="shared" si="35"/>
        <v>0</v>
      </c>
      <c r="BG169" s="201">
        <f t="shared" si="36"/>
        <v>0</v>
      </c>
      <c r="BH169" s="201">
        <f t="shared" si="37"/>
        <v>0</v>
      </c>
      <c r="BI169" s="201">
        <f t="shared" si="38"/>
        <v>0</v>
      </c>
      <c r="BJ169" s="15" t="s">
        <v>82</v>
      </c>
      <c r="BK169" s="201">
        <f t="shared" si="39"/>
        <v>0</v>
      </c>
      <c r="BL169" s="15" t="s">
        <v>151</v>
      </c>
      <c r="BM169" s="200" t="s">
        <v>786</v>
      </c>
    </row>
    <row r="170" spans="2:65" s="1" customFormat="1" ht="24" customHeight="1">
      <c r="B170" s="32"/>
      <c r="C170" s="214" t="s">
        <v>74</v>
      </c>
      <c r="D170" s="214" t="s">
        <v>155</v>
      </c>
      <c r="E170" s="215" t="s">
        <v>787</v>
      </c>
      <c r="F170" s="216" t="s">
        <v>788</v>
      </c>
      <c r="G170" s="217" t="s">
        <v>162</v>
      </c>
      <c r="H170" s="218">
        <v>28</v>
      </c>
      <c r="I170" s="219"/>
      <c r="J170" s="220">
        <f t="shared" si="30"/>
        <v>0</v>
      </c>
      <c r="K170" s="216" t="s">
        <v>1</v>
      </c>
      <c r="L170" s="221"/>
      <c r="M170" s="222" t="s">
        <v>1</v>
      </c>
      <c r="N170" s="223" t="s">
        <v>39</v>
      </c>
      <c r="O170" s="64"/>
      <c r="P170" s="198">
        <f t="shared" si="31"/>
        <v>0</v>
      </c>
      <c r="Q170" s="198">
        <v>0</v>
      </c>
      <c r="R170" s="198">
        <f t="shared" si="32"/>
        <v>0</v>
      </c>
      <c r="S170" s="198">
        <v>0</v>
      </c>
      <c r="T170" s="199">
        <f t="shared" si="33"/>
        <v>0</v>
      </c>
      <c r="AR170" s="200" t="s">
        <v>158</v>
      </c>
      <c r="AT170" s="200" t="s">
        <v>155</v>
      </c>
      <c r="AU170" s="200" t="s">
        <v>82</v>
      </c>
      <c r="AY170" s="15" t="s">
        <v>143</v>
      </c>
      <c r="BE170" s="201">
        <f t="shared" si="34"/>
        <v>0</v>
      </c>
      <c r="BF170" s="201">
        <f t="shared" si="35"/>
        <v>0</v>
      </c>
      <c r="BG170" s="201">
        <f t="shared" si="36"/>
        <v>0</v>
      </c>
      <c r="BH170" s="201">
        <f t="shared" si="37"/>
        <v>0</v>
      </c>
      <c r="BI170" s="201">
        <f t="shared" si="38"/>
        <v>0</v>
      </c>
      <c r="BJ170" s="15" t="s">
        <v>82</v>
      </c>
      <c r="BK170" s="201">
        <f t="shared" si="39"/>
        <v>0</v>
      </c>
      <c r="BL170" s="15" t="s">
        <v>151</v>
      </c>
      <c r="BM170" s="200" t="s">
        <v>789</v>
      </c>
    </row>
    <row r="171" spans="2:65" s="1" customFormat="1" ht="24" customHeight="1">
      <c r="B171" s="32"/>
      <c r="C171" s="214" t="s">
        <v>74</v>
      </c>
      <c r="D171" s="214" t="s">
        <v>155</v>
      </c>
      <c r="E171" s="215" t="s">
        <v>790</v>
      </c>
      <c r="F171" s="216" t="s">
        <v>791</v>
      </c>
      <c r="G171" s="217" t="s">
        <v>162</v>
      </c>
      <c r="H171" s="218">
        <v>4</v>
      </c>
      <c r="I171" s="219"/>
      <c r="J171" s="220">
        <f t="shared" si="30"/>
        <v>0</v>
      </c>
      <c r="K171" s="216" t="s">
        <v>1</v>
      </c>
      <c r="L171" s="221"/>
      <c r="M171" s="222" t="s">
        <v>1</v>
      </c>
      <c r="N171" s="223" t="s">
        <v>39</v>
      </c>
      <c r="O171" s="64"/>
      <c r="P171" s="198">
        <f t="shared" si="31"/>
        <v>0</v>
      </c>
      <c r="Q171" s="198">
        <v>0</v>
      </c>
      <c r="R171" s="198">
        <f t="shared" si="32"/>
        <v>0</v>
      </c>
      <c r="S171" s="198">
        <v>0</v>
      </c>
      <c r="T171" s="199">
        <f t="shared" si="33"/>
        <v>0</v>
      </c>
      <c r="AR171" s="200" t="s">
        <v>158</v>
      </c>
      <c r="AT171" s="200" t="s">
        <v>155</v>
      </c>
      <c r="AU171" s="200" t="s">
        <v>82</v>
      </c>
      <c r="AY171" s="15" t="s">
        <v>143</v>
      </c>
      <c r="BE171" s="201">
        <f t="shared" si="34"/>
        <v>0</v>
      </c>
      <c r="BF171" s="201">
        <f t="shared" si="35"/>
        <v>0</v>
      </c>
      <c r="BG171" s="201">
        <f t="shared" si="36"/>
        <v>0</v>
      </c>
      <c r="BH171" s="201">
        <f t="shared" si="37"/>
        <v>0</v>
      </c>
      <c r="BI171" s="201">
        <f t="shared" si="38"/>
        <v>0</v>
      </c>
      <c r="BJ171" s="15" t="s">
        <v>82</v>
      </c>
      <c r="BK171" s="201">
        <f t="shared" si="39"/>
        <v>0</v>
      </c>
      <c r="BL171" s="15" t="s">
        <v>151</v>
      </c>
      <c r="BM171" s="200" t="s">
        <v>792</v>
      </c>
    </row>
    <row r="172" spans="2:65" s="1" customFormat="1" ht="24" customHeight="1">
      <c r="B172" s="32"/>
      <c r="C172" s="214" t="s">
        <v>74</v>
      </c>
      <c r="D172" s="214" t="s">
        <v>155</v>
      </c>
      <c r="E172" s="215" t="s">
        <v>793</v>
      </c>
      <c r="F172" s="216" t="s">
        <v>794</v>
      </c>
      <c r="G172" s="217" t="s">
        <v>162</v>
      </c>
      <c r="H172" s="218">
        <v>101</v>
      </c>
      <c r="I172" s="219"/>
      <c r="J172" s="220">
        <f t="shared" si="30"/>
        <v>0</v>
      </c>
      <c r="K172" s="216" t="s">
        <v>1</v>
      </c>
      <c r="L172" s="221"/>
      <c r="M172" s="222" t="s">
        <v>1</v>
      </c>
      <c r="N172" s="223" t="s">
        <v>39</v>
      </c>
      <c r="O172" s="64"/>
      <c r="P172" s="198">
        <f t="shared" si="31"/>
        <v>0</v>
      </c>
      <c r="Q172" s="198">
        <v>0</v>
      </c>
      <c r="R172" s="198">
        <f t="shared" si="32"/>
        <v>0</v>
      </c>
      <c r="S172" s="198">
        <v>0</v>
      </c>
      <c r="T172" s="199">
        <f t="shared" si="33"/>
        <v>0</v>
      </c>
      <c r="AR172" s="200" t="s">
        <v>158</v>
      </c>
      <c r="AT172" s="200" t="s">
        <v>155</v>
      </c>
      <c r="AU172" s="200" t="s">
        <v>82</v>
      </c>
      <c r="AY172" s="15" t="s">
        <v>143</v>
      </c>
      <c r="BE172" s="201">
        <f t="shared" si="34"/>
        <v>0</v>
      </c>
      <c r="BF172" s="201">
        <f t="shared" si="35"/>
        <v>0</v>
      </c>
      <c r="BG172" s="201">
        <f t="shared" si="36"/>
        <v>0</v>
      </c>
      <c r="BH172" s="201">
        <f t="shared" si="37"/>
        <v>0</v>
      </c>
      <c r="BI172" s="201">
        <f t="shared" si="38"/>
        <v>0</v>
      </c>
      <c r="BJ172" s="15" t="s">
        <v>82</v>
      </c>
      <c r="BK172" s="201">
        <f t="shared" si="39"/>
        <v>0</v>
      </c>
      <c r="BL172" s="15" t="s">
        <v>151</v>
      </c>
      <c r="BM172" s="200" t="s">
        <v>795</v>
      </c>
    </row>
    <row r="173" spans="2:65" s="1" customFormat="1" ht="24" customHeight="1">
      <c r="B173" s="32"/>
      <c r="C173" s="214" t="s">
        <v>74</v>
      </c>
      <c r="D173" s="214" t="s">
        <v>155</v>
      </c>
      <c r="E173" s="215" t="s">
        <v>796</v>
      </c>
      <c r="F173" s="216" t="s">
        <v>797</v>
      </c>
      <c r="G173" s="217" t="s">
        <v>162</v>
      </c>
      <c r="H173" s="218">
        <v>2</v>
      </c>
      <c r="I173" s="219"/>
      <c r="J173" s="220">
        <f t="shared" si="30"/>
        <v>0</v>
      </c>
      <c r="K173" s="216" t="s">
        <v>1</v>
      </c>
      <c r="L173" s="221"/>
      <c r="M173" s="222" t="s">
        <v>1</v>
      </c>
      <c r="N173" s="223" t="s">
        <v>39</v>
      </c>
      <c r="O173" s="64"/>
      <c r="P173" s="198">
        <f t="shared" si="31"/>
        <v>0</v>
      </c>
      <c r="Q173" s="198">
        <v>0</v>
      </c>
      <c r="R173" s="198">
        <f t="shared" si="32"/>
        <v>0</v>
      </c>
      <c r="S173" s="198">
        <v>0</v>
      </c>
      <c r="T173" s="199">
        <f t="shared" si="33"/>
        <v>0</v>
      </c>
      <c r="AR173" s="200" t="s">
        <v>158</v>
      </c>
      <c r="AT173" s="200" t="s">
        <v>155</v>
      </c>
      <c r="AU173" s="200" t="s">
        <v>82</v>
      </c>
      <c r="AY173" s="15" t="s">
        <v>143</v>
      </c>
      <c r="BE173" s="201">
        <f t="shared" si="34"/>
        <v>0</v>
      </c>
      <c r="BF173" s="201">
        <f t="shared" si="35"/>
        <v>0</v>
      </c>
      <c r="BG173" s="201">
        <f t="shared" si="36"/>
        <v>0</v>
      </c>
      <c r="BH173" s="201">
        <f t="shared" si="37"/>
        <v>0</v>
      </c>
      <c r="BI173" s="201">
        <f t="shared" si="38"/>
        <v>0</v>
      </c>
      <c r="BJ173" s="15" t="s">
        <v>82</v>
      </c>
      <c r="BK173" s="201">
        <f t="shared" si="39"/>
        <v>0</v>
      </c>
      <c r="BL173" s="15" t="s">
        <v>151</v>
      </c>
      <c r="BM173" s="200" t="s">
        <v>798</v>
      </c>
    </row>
    <row r="174" spans="2:65" s="1" customFormat="1" ht="24" customHeight="1">
      <c r="B174" s="32"/>
      <c r="C174" s="214" t="s">
        <v>74</v>
      </c>
      <c r="D174" s="214" t="s">
        <v>155</v>
      </c>
      <c r="E174" s="215" t="s">
        <v>799</v>
      </c>
      <c r="F174" s="216" t="s">
        <v>800</v>
      </c>
      <c r="G174" s="217" t="s">
        <v>162</v>
      </c>
      <c r="H174" s="218">
        <v>8</v>
      </c>
      <c r="I174" s="219"/>
      <c r="J174" s="220">
        <f t="shared" si="30"/>
        <v>0</v>
      </c>
      <c r="K174" s="216" t="s">
        <v>1</v>
      </c>
      <c r="L174" s="221"/>
      <c r="M174" s="222" t="s">
        <v>1</v>
      </c>
      <c r="N174" s="223" t="s">
        <v>39</v>
      </c>
      <c r="O174" s="64"/>
      <c r="P174" s="198">
        <f t="shared" si="31"/>
        <v>0</v>
      </c>
      <c r="Q174" s="198">
        <v>0</v>
      </c>
      <c r="R174" s="198">
        <f t="shared" si="32"/>
        <v>0</v>
      </c>
      <c r="S174" s="198">
        <v>0</v>
      </c>
      <c r="T174" s="199">
        <f t="shared" si="33"/>
        <v>0</v>
      </c>
      <c r="AR174" s="200" t="s">
        <v>158</v>
      </c>
      <c r="AT174" s="200" t="s">
        <v>155</v>
      </c>
      <c r="AU174" s="200" t="s">
        <v>82</v>
      </c>
      <c r="AY174" s="15" t="s">
        <v>143</v>
      </c>
      <c r="BE174" s="201">
        <f t="shared" si="34"/>
        <v>0</v>
      </c>
      <c r="BF174" s="201">
        <f t="shared" si="35"/>
        <v>0</v>
      </c>
      <c r="BG174" s="201">
        <f t="shared" si="36"/>
        <v>0</v>
      </c>
      <c r="BH174" s="201">
        <f t="shared" si="37"/>
        <v>0</v>
      </c>
      <c r="BI174" s="201">
        <f t="shared" si="38"/>
        <v>0</v>
      </c>
      <c r="BJ174" s="15" t="s">
        <v>82</v>
      </c>
      <c r="BK174" s="201">
        <f t="shared" si="39"/>
        <v>0</v>
      </c>
      <c r="BL174" s="15" t="s">
        <v>151</v>
      </c>
      <c r="BM174" s="200" t="s">
        <v>801</v>
      </c>
    </row>
    <row r="175" spans="2:65" s="1" customFormat="1" ht="48" customHeight="1">
      <c r="B175" s="32"/>
      <c r="C175" s="214" t="s">
        <v>74</v>
      </c>
      <c r="D175" s="214" t="s">
        <v>155</v>
      </c>
      <c r="E175" s="215" t="s">
        <v>802</v>
      </c>
      <c r="F175" s="216" t="s">
        <v>803</v>
      </c>
      <c r="G175" s="217" t="s">
        <v>459</v>
      </c>
      <c r="H175" s="218">
        <v>1</v>
      </c>
      <c r="I175" s="219"/>
      <c r="J175" s="220">
        <f t="shared" si="30"/>
        <v>0</v>
      </c>
      <c r="K175" s="216" t="s">
        <v>1</v>
      </c>
      <c r="L175" s="221"/>
      <c r="M175" s="222" t="s">
        <v>1</v>
      </c>
      <c r="N175" s="223" t="s">
        <v>39</v>
      </c>
      <c r="O175" s="64"/>
      <c r="P175" s="198">
        <f t="shared" si="31"/>
        <v>0</v>
      </c>
      <c r="Q175" s="198">
        <v>0</v>
      </c>
      <c r="R175" s="198">
        <f t="shared" si="32"/>
        <v>0</v>
      </c>
      <c r="S175" s="198">
        <v>0</v>
      </c>
      <c r="T175" s="199">
        <f t="shared" si="33"/>
        <v>0</v>
      </c>
      <c r="AR175" s="200" t="s">
        <v>158</v>
      </c>
      <c r="AT175" s="200" t="s">
        <v>155</v>
      </c>
      <c r="AU175" s="200" t="s">
        <v>82</v>
      </c>
      <c r="AY175" s="15" t="s">
        <v>143</v>
      </c>
      <c r="BE175" s="201">
        <f t="shared" si="34"/>
        <v>0</v>
      </c>
      <c r="BF175" s="201">
        <f t="shared" si="35"/>
        <v>0</v>
      </c>
      <c r="BG175" s="201">
        <f t="shared" si="36"/>
        <v>0</v>
      </c>
      <c r="BH175" s="201">
        <f t="shared" si="37"/>
        <v>0</v>
      </c>
      <c r="BI175" s="201">
        <f t="shared" si="38"/>
        <v>0</v>
      </c>
      <c r="BJ175" s="15" t="s">
        <v>82</v>
      </c>
      <c r="BK175" s="201">
        <f t="shared" si="39"/>
        <v>0</v>
      </c>
      <c r="BL175" s="15" t="s">
        <v>151</v>
      </c>
      <c r="BM175" s="200" t="s">
        <v>804</v>
      </c>
    </row>
    <row r="176" spans="2:65" s="1" customFormat="1" ht="60" customHeight="1">
      <c r="B176" s="32"/>
      <c r="C176" s="214" t="s">
        <v>74</v>
      </c>
      <c r="D176" s="214" t="s">
        <v>155</v>
      </c>
      <c r="E176" s="215" t="s">
        <v>805</v>
      </c>
      <c r="F176" s="216" t="s">
        <v>806</v>
      </c>
      <c r="G176" s="217" t="s">
        <v>299</v>
      </c>
      <c r="H176" s="218">
        <v>120</v>
      </c>
      <c r="I176" s="219"/>
      <c r="J176" s="220">
        <f t="shared" si="30"/>
        <v>0</v>
      </c>
      <c r="K176" s="216" t="s">
        <v>1</v>
      </c>
      <c r="L176" s="221"/>
      <c r="M176" s="222" t="s">
        <v>1</v>
      </c>
      <c r="N176" s="223" t="s">
        <v>39</v>
      </c>
      <c r="O176" s="64"/>
      <c r="P176" s="198">
        <f t="shared" si="31"/>
        <v>0</v>
      </c>
      <c r="Q176" s="198">
        <v>0</v>
      </c>
      <c r="R176" s="198">
        <f t="shared" si="32"/>
        <v>0</v>
      </c>
      <c r="S176" s="198">
        <v>0</v>
      </c>
      <c r="T176" s="199">
        <f t="shared" si="33"/>
        <v>0</v>
      </c>
      <c r="AR176" s="200" t="s">
        <v>158</v>
      </c>
      <c r="AT176" s="200" t="s">
        <v>155</v>
      </c>
      <c r="AU176" s="200" t="s">
        <v>82</v>
      </c>
      <c r="AY176" s="15" t="s">
        <v>143</v>
      </c>
      <c r="BE176" s="201">
        <f t="shared" si="34"/>
        <v>0</v>
      </c>
      <c r="BF176" s="201">
        <f t="shared" si="35"/>
        <v>0</v>
      </c>
      <c r="BG176" s="201">
        <f t="shared" si="36"/>
        <v>0</v>
      </c>
      <c r="BH176" s="201">
        <f t="shared" si="37"/>
        <v>0</v>
      </c>
      <c r="BI176" s="201">
        <f t="shared" si="38"/>
        <v>0</v>
      </c>
      <c r="BJ176" s="15" t="s">
        <v>82</v>
      </c>
      <c r="BK176" s="201">
        <f t="shared" si="39"/>
        <v>0</v>
      </c>
      <c r="BL176" s="15" t="s">
        <v>151</v>
      </c>
      <c r="BM176" s="200" t="s">
        <v>807</v>
      </c>
    </row>
    <row r="177" spans="2:65" s="1" customFormat="1" ht="24" customHeight="1">
      <c r="B177" s="32"/>
      <c r="C177" s="214" t="s">
        <v>74</v>
      </c>
      <c r="D177" s="214" t="s">
        <v>155</v>
      </c>
      <c r="E177" s="215" t="s">
        <v>808</v>
      </c>
      <c r="F177" s="216" t="s">
        <v>809</v>
      </c>
      <c r="G177" s="217" t="s">
        <v>459</v>
      </c>
      <c r="H177" s="218">
        <v>1</v>
      </c>
      <c r="I177" s="219"/>
      <c r="J177" s="220">
        <f t="shared" si="30"/>
        <v>0</v>
      </c>
      <c r="K177" s="216" t="s">
        <v>1</v>
      </c>
      <c r="L177" s="221"/>
      <c r="M177" s="222" t="s">
        <v>1</v>
      </c>
      <c r="N177" s="223" t="s">
        <v>39</v>
      </c>
      <c r="O177" s="64"/>
      <c r="P177" s="198">
        <f t="shared" si="31"/>
        <v>0</v>
      </c>
      <c r="Q177" s="198">
        <v>0</v>
      </c>
      <c r="R177" s="198">
        <f t="shared" si="32"/>
        <v>0</v>
      </c>
      <c r="S177" s="198">
        <v>0</v>
      </c>
      <c r="T177" s="199">
        <f t="shared" si="33"/>
        <v>0</v>
      </c>
      <c r="AR177" s="200" t="s">
        <v>158</v>
      </c>
      <c r="AT177" s="200" t="s">
        <v>155</v>
      </c>
      <c r="AU177" s="200" t="s">
        <v>82</v>
      </c>
      <c r="AY177" s="15" t="s">
        <v>143</v>
      </c>
      <c r="BE177" s="201">
        <f t="shared" si="34"/>
        <v>0</v>
      </c>
      <c r="BF177" s="201">
        <f t="shared" si="35"/>
        <v>0</v>
      </c>
      <c r="BG177" s="201">
        <f t="shared" si="36"/>
        <v>0</v>
      </c>
      <c r="BH177" s="201">
        <f t="shared" si="37"/>
        <v>0</v>
      </c>
      <c r="BI177" s="201">
        <f t="shared" si="38"/>
        <v>0</v>
      </c>
      <c r="BJ177" s="15" t="s">
        <v>82</v>
      </c>
      <c r="BK177" s="201">
        <f t="shared" si="39"/>
        <v>0</v>
      </c>
      <c r="BL177" s="15" t="s">
        <v>151</v>
      </c>
      <c r="BM177" s="200" t="s">
        <v>810</v>
      </c>
    </row>
    <row r="178" spans="2:65" s="1" customFormat="1" ht="16.5" customHeight="1">
      <c r="B178" s="32"/>
      <c r="C178" s="214" t="s">
        <v>74</v>
      </c>
      <c r="D178" s="214" t="s">
        <v>155</v>
      </c>
      <c r="E178" s="215" t="s">
        <v>811</v>
      </c>
      <c r="F178" s="216" t="s">
        <v>448</v>
      </c>
      <c r="G178" s="217" t="s">
        <v>286</v>
      </c>
      <c r="H178" s="218">
        <v>20</v>
      </c>
      <c r="I178" s="219"/>
      <c r="J178" s="220">
        <f t="shared" si="30"/>
        <v>0</v>
      </c>
      <c r="K178" s="216" t="s">
        <v>1</v>
      </c>
      <c r="L178" s="221"/>
      <c r="M178" s="240" t="s">
        <v>1</v>
      </c>
      <c r="N178" s="241" t="s">
        <v>39</v>
      </c>
      <c r="O178" s="238"/>
      <c r="P178" s="242">
        <f t="shared" si="31"/>
        <v>0</v>
      </c>
      <c r="Q178" s="242">
        <v>0</v>
      </c>
      <c r="R178" s="242">
        <f t="shared" si="32"/>
        <v>0</v>
      </c>
      <c r="S178" s="242">
        <v>0</v>
      </c>
      <c r="T178" s="243">
        <f t="shared" si="33"/>
        <v>0</v>
      </c>
      <c r="AR178" s="200" t="s">
        <v>158</v>
      </c>
      <c r="AT178" s="200" t="s">
        <v>155</v>
      </c>
      <c r="AU178" s="200" t="s">
        <v>82</v>
      </c>
      <c r="AY178" s="15" t="s">
        <v>143</v>
      </c>
      <c r="BE178" s="201">
        <f t="shared" si="34"/>
        <v>0</v>
      </c>
      <c r="BF178" s="201">
        <f t="shared" si="35"/>
        <v>0</v>
      </c>
      <c r="BG178" s="201">
        <f t="shared" si="36"/>
        <v>0</v>
      </c>
      <c r="BH178" s="201">
        <f t="shared" si="37"/>
        <v>0</v>
      </c>
      <c r="BI178" s="201">
        <f t="shared" si="38"/>
        <v>0</v>
      </c>
      <c r="BJ178" s="15" t="s">
        <v>82</v>
      </c>
      <c r="BK178" s="201">
        <f t="shared" si="39"/>
        <v>0</v>
      </c>
      <c r="BL178" s="15" t="s">
        <v>151</v>
      </c>
      <c r="BM178" s="200" t="s">
        <v>812</v>
      </c>
    </row>
    <row r="179" spans="2:65" s="1" customFormat="1" ht="6.95" customHeight="1">
      <c r="B179" s="47"/>
      <c r="C179" s="48"/>
      <c r="D179" s="48"/>
      <c r="E179" s="48"/>
      <c r="F179" s="48"/>
      <c r="G179" s="48"/>
      <c r="H179" s="48"/>
      <c r="I179" s="140"/>
      <c r="J179" s="48"/>
      <c r="K179" s="48"/>
      <c r="L179" s="36"/>
    </row>
  </sheetData>
  <sheetProtection algorithmName="SHA-512" hashValue="zldvIV3vFKc+FXey722af79dORe161RhPZHrWGtxYu28QnHosLHxgpQXSiQiLs2U+p46nwmQOgCWkcgldwPfXg==" saltValue="+PHwwP5782sSluiWqSBO01ik8BF3pPcpnbSaUdlgyEoRc4KIylFOBIAIja29NmrXigQ6AiCOlc4WesCYvRi5pg==" spinCount="100000" sheet="1" objects="1" scenarios="1" formatColumns="0" formatRows="0" autoFilter="0"/>
  <autoFilter ref="C120:K178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1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5" t="s">
        <v>99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84</v>
      </c>
    </row>
    <row r="4" spans="2:46" ht="24.95" customHeight="1">
      <c r="B4" s="18"/>
      <c r="D4" s="105" t="s">
        <v>103</v>
      </c>
      <c r="L4" s="18"/>
      <c r="M4" s="10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7" t="s">
        <v>16</v>
      </c>
      <c r="L6" s="18"/>
    </row>
    <row r="7" spans="2:46" ht="16.5" customHeight="1">
      <c r="B7" s="18"/>
      <c r="E7" s="287" t="str">
        <f>'Rekapitulace stavby'!K6</f>
        <v>Rekonstrukce kotelny a topného systému Domov důchodců, Velké Březno</v>
      </c>
      <c r="F7" s="288"/>
      <c r="G7" s="288"/>
      <c r="H7" s="288"/>
      <c r="L7" s="18"/>
    </row>
    <row r="8" spans="2:46" s="1" customFormat="1" ht="12" customHeight="1">
      <c r="B8" s="36"/>
      <c r="D8" s="107" t="s">
        <v>104</v>
      </c>
      <c r="I8" s="108"/>
      <c r="L8" s="36"/>
    </row>
    <row r="9" spans="2:46" s="1" customFormat="1" ht="36.950000000000003" customHeight="1">
      <c r="B9" s="36"/>
      <c r="E9" s="289" t="s">
        <v>813</v>
      </c>
      <c r="F9" s="290"/>
      <c r="G9" s="290"/>
      <c r="H9" s="290"/>
      <c r="I9" s="108"/>
      <c r="L9" s="36"/>
    </row>
    <row r="10" spans="2:46" s="1" customFormat="1" ht="11.25">
      <c r="B10" s="36"/>
      <c r="I10" s="108"/>
      <c r="L10" s="36"/>
    </row>
    <row r="11" spans="2:46" s="1" customFormat="1" ht="12" customHeight="1">
      <c r="B11" s="36"/>
      <c r="D11" s="107" t="s">
        <v>18</v>
      </c>
      <c r="F11" s="109" t="s">
        <v>1</v>
      </c>
      <c r="I11" s="110" t="s">
        <v>19</v>
      </c>
      <c r="J11" s="109" t="s">
        <v>1</v>
      </c>
      <c r="L11" s="36"/>
    </row>
    <row r="12" spans="2:46" s="1" customFormat="1" ht="12" customHeight="1">
      <c r="B12" s="36"/>
      <c r="D12" s="107" t="s">
        <v>20</v>
      </c>
      <c r="F12" s="109" t="s">
        <v>106</v>
      </c>
      <c r="I12" s="110" t="s">
        <v>22</v>
      </c>
      <c r="J12" s="111">
        <f>'Rekapitulace stavby'!AN8</f>
        <v>0</v>
      </c>
      <c r="L12" s="36"/>
    </row>
    <row r="13" spans="2:46" s="1" customFormat="1" ht="10.9" customHeight="1">
      <c r="B13" s="36"/>
      <c r="I13" s="108"/>
      <c r="L13" s="36"/>
    </row>
    <row r="14" spans="2:46" s="1" customFormat="1" ht="12" customHeight="1">
      <c r="B14" s="36"/>
      <c r="D14" s="107" t="s">
        <v>23</v>
      </c>
      <c r="I14" s="110" t="s">
        <v>24</v>
      </c>
      <c r="J14" s="109" t="s">
        <v>1</v>
      </c>
      <c r="L14" s="36"/>
    </row>
    <row r="15" spans="2:46" s="1" customFormat="1" ht="18" customHeight="1">
      <c r="B15" s="36"/>
      <c r="E15" s="109" t="s">
        <v>107</v>
      </c>
      <c r="I15" s="110" t="s">
        <v>26</v>
      </c>
      <c r="J15" s="109" t="s">
        <v>1</v>
      </c>
      <c r="L15" s="36"/>
    </row>
    <row r="16" spans="2:46" s="1" customFormat="1" ht="6.95" customHeight="1">
      <c r="B16" s="36"/>
      <c r="I16" s="108"/>
      <c r="L16" s="36"/>
    </row>
    <row r="17" spans="2:12" s="1" customFormat="1" ht="12" customHeight="1">
      <c r="B17" s="36"/>
      <c r="D17" s="107" t="s">
        <v>27</v>
      </c>
      <c r="I17" s="110" t="s">
        <v>24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91" t="str">
        <f>'Rekapitulace stavby'!E14</f>
        <v>Vyplň údaj</v>
      </c>
      <c r="F18" s="292"/>
      <c r="G18" s="292"/>
      <c r="H18" s="292"/>
      <c r="I18" s="110" t="s">
        <v>26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8"/>
      <c r="L19" s="36"/>
    </row>
    <row r="20" spans="2:12" s="1" customFormat="1" ht="12" customHeight="1">
      <c r="B20" s="36"/>
      <c r="D20" s="107" t="s">
        <v>29</v>
      </c>
      <c r="I20" s="110" t="s">
        <v>24</v>
      </c>
      <c r="J20" s="109" t="s">
        <v>108</v>
      </c>
      <c r="L20" s="36"/>
    </row>
    <row r="21" spans="2:12" s="1" customFormat="1" ht="18" customHeight="1">
      <c r="B21" s="36"/>
      <c r="E21" s="109" t="s">
        <v>109</v>
      </c>
      <c r="I21" s="110" t="s">
        <v>26</v>
      </c>
      <c r="J21" s="109" t="s">
        <v>1</v>
      </c>
      <c r="L21" s="36"/>
    </row>
    <row r="22" spans="2:12" s="1" customFormat="1" ht="6.95" customHeight="1">
      <c r="B22" s="36"/>
      <c r="I22" s="108"/>
      <c r="L22" s="36"/>
    </row>
    <row r="23" spans="2:12" s="1" customFormat="1" ht="12" customHeight="1">
      <c r="B23" s="36"/>
      <c r="D23" s="107" t="s">
        <v>32</v>
      </c>
      <c r="I23" s="110" t="s">
        <v>24</v>
      </c>
      <c r="J23" s="109" t="s">
        <v>108</v>
      </c>
      <c r="L23" s="36"/>
    </row>
    <row r="24" spans="2:12" s="1" customFormat="1" ht="18" customHeight="1">
      <c r="B24" s="36"/>
      <c r="E24" s="109" t="s">
        <v>109</v>
      </c>
      <c r="I24" s="110" t="s">
        <v>26</v>
      </c>
      <c r="J24" s="109" t="s">
        <v>1</v>
      </c>
      <c r="L24" s="36"/>
    </row>
    <row r="25" spans="2:12" s="1" customFormat="1" ht="6.95" customHeight="1">
      <c r="B25" s="36"/>
      <c r="I25" s="108"/>
      <c r="L25" s="36"/>
    </row>
    <row r="26" spans="2:12" s="1" customFormat="1" ht="12" customHeight="1">
      <c r="B26" s="36"/>
      <c r="D26" s="107" t="s">
        <v>33</v>
      </c>
      <c r="I26" s="108"/>
      <c r="L26" s="36"/>
    </row>
    <row r="27" spans="2:12" s="7" customFormat="1" ht="16.5" customHeight="1">
      <c r="B27" s="112"/>
      <c r="E27" s="293" t="s">
        <v>1</v>
      </c>
      <c r="F27" s="293"/>
      <c r="G27" s="293"/>
      <c r="H27" s="293"/>
      <c r="I27" s="113"/>
      <c r="L27" s="112"/>
    </row>
    <row r="28" spans="2:12" s="1" customFormat="1" ht="6.95" customHeight="1">
      <c r="B28" s="36"/>
      <c r="I28" s="108"/>
      <c r="L28" s="36"/>
    </row>
    <row r="29" spans="2:12" s="1" customFormat="1" ht="6.95" customHeight="1">
      <c r="B29" s="36"/>
      <c r="D29" s="60"/>
      <c r="E29" s="60"/>
      <c r="F29" s="60"/>
      <c r="G29" s="60"/>
      <c r="H29" s="60"/>
      <c r="I29" s="114"/>
      <c r="J29" s="60"/>
      <c r="K29" s="60"/>
      <c r="L29" s="36"/>
    </row>
    <row r="30" spans="2:12" s="1" customFormat="1" ht="25.35" customHeight="1">
      <c r="B30" s="36"/>
      <c r="D30" s="115" t="s">
        <v>34</v>
      </c>
      <c r="I30" s="108"/>
      <c r="J30" s="116">
        <f>ROUND(J118, 2)</f>
        <v>0</v>
      </c>
      <c r="L30" s="36"/>
    </row>
    <row r="31" spans="2:12" s="1" customFormat="1" ht="6.95" customHeight="1">
      <c r="B31" s="36"/>
      <c r="D31" s="60"/>
      <c r="E31" s="60"/>
      <c r="F31" s="60"/>
      <c r="G31" s="60"/>
      <c r="H31" s="60"/>
      <c r="I31" s="114"/>
      <c r="J31" s="60"/>
      <c r="K31" s="60"/>
      <c r="L31" s="36"/>
    </row>
    <row r="32" spans="2:12" s="1" customFormat="1" ht="14.45" customHeight="1">
      <c r="B32" s="36"/>
      <c r="F32" s="117" t="s">
        <v>36</v>
      </c>
      <c r="I32" s="118" t="s">
        <v>35</v>
      </c>
      <c r="J32" s="117" t="s">
        <v>37</v>
      </c>
      <c r="L32" s="36"/>
    </row>
    <row r="33" spans="2:12" s="1" customFormat="1" ht="14.45" customHeight="1">
      <c r="B33" s="36"/>
      <c r="D33" s="119" t="s">
        <v>38</v>
      </c>
      <c r="E33" s="107" t="s">
        <v>39</v>
      </c>
      <c r="F33" s="120">
        <f>ROUND((SUM(BE118:BE138)),  2)</f>
        <v>0</v>
      </c>
      <c r="I33" s="121">
        <v>0.21</v>
      </c>
      <c r="J33" s="120">
        <f>ROUND(((SUM(BE118:BE138))*I33),  2)</f>
        <v>0</v>
      </c>
      <c r="L33" s="36"/>
    </row>
    <row r="34" spans="2:12" s="1" customFormat="1" ht="14.45" customHeight="1">
      <c r="B34" s="36"/>
      <c r="E34" s="107" t="s">
        <v>40</v>
      </c>
      <c r="F34" s="120">
        <f>ROUND((SUM(BF118:BF138)),  2)</f>
        <v>0</v>
      </c>
      <c r="I34" s="121">
        <v>0.15</v>
      </c>
      <c r="J34" s="120">
        <f>ROUND(((SUM(BF118:BF138))*I34),  2)</f>
        <v>0</v>
      </c>
      <c r="L34" s="36"/>
    </row>
    <row r="35" spans="2:12" s="1" customFormat="1" ht="14.45" hidden="1" customHeight="1">
      <c r="B35" s="36"/>
      <c r="E35" s="107" t="s">
        <v>41</v>
      </c>
      <c r="F35" s="120">
        <f>ROUND((SUM(BG118:BG138)),  2)</f>
        <v>0</v>
      </c>
      <c r="I35" s="121">
        <v>0.21</v>
      </c>
      <c r="J35" s="120">
        <f>0</f>
        <v>0</v>
      </c>
      <c r="L35" s="36"/>
    </row>
    <row r="36" spans="2:12" s="1" customFormat="1" ht="14.45" hidden="1" customHeight="1">
      <c r="B36" s="36"/>
      <c r="E36" s="107" t="s">
        <v>42</v>
      </c>
      <c r="F36" s="120">
        <f>ROUND((SUM(BH118:BH138)),  2)</f>
        <v>0</v>
      </c>
      <c r="I36" s="121">
        <v>0.15</v>
      </c>
      <c r="J36" s="120">
        <f>0</f>
        <v>0</v>
      </c>
      <c r="L36" s="36"/>
    </row>
    <row r="37" spans="2:12" s="1" customFormat="1" ht="14.45" hidden="1" customHeight="1">
      <c r="B37" s="36"/>
      <c r="E37" s="107" t="s">
        <v>43</v>
      </c>
      <c r="F37" s="120">
        <f>ROUND((SUM(BI118:BI138)),  2)</f>
        <v>0</v>
      </c>
      <c r="I37" s="121">
        <v>0</v>
      </c>
      <c r="J37" s="120">
        <f>0</f>
        <v>0</v>
      </c>
      <c r="L37" s="36"/>
    </row>
    <row r="38" spans="2:12" s="1" customFormat="1" ht="6.95" customHeight="1">
      <c r="B38" s="36"/>
      <c r="I38" s="108"/>
      <c r="L38" s="36"/>
    </row>
    <row r="39" spans="2:12" s="1" customFormat="1" ht="25.35" customHeight="1">
      <c r="B39" s="36"/>
      <c r="C39" s="122"/>
      <c r="D39" s="123" t="s">
        <v>44</v>
      </c>
      <c r="E39" s="124"/>
      <c r="F39" s="124"/>
      <c r="G39" s="125" t="s">
        <v>45</v>
      </c>
      <c r="H39" s="126" t="s">
        <v>46</v>
      </c>
      <c r="I39" s="127"/>
      <c r="J39" s="128">
        <f>SUM(J30:J37)</f>
        <v>0</v>
      </c>
      <c r="K39" s="129"/>
      <c r="L39" s="36"/>
    </row>
    <row r="40" spans="2:12" s="1" customFormat="1" ht="14.45" customHeight="1">
      <c r="B40" s="36"/>
      <c r="I40" s="108"/>
      <c r="L40" s="36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6"/>
      <c r="D50" s="130" t="s">
        <v>47</v>
      </c>
      <c r="E50" s="131"/>
      <c r="F50" s="131"/>
      <c r="G50" s="130" t="s">
        <v>48</v>
      </c>
      <c r="H50" s="131"/>
      <c r="I50" s="132"/>
      <c r="J50" s="131"/>
      <c r="K50" s="131"/>
      <c r="L50" s="36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6"/>
      <c r="D61" s="133" t="s">
        <v>49</v>
      </c>
      <c r="E61" s="134"/>
      <c r="F61" s="135" t="s">
        <v>50</v>
      </c>
      <c r="G61" s="133" t="s">
        <v>49</v>
      </c>
      <c r="H61" s="134"/>
      <c r="I61" s="136"/>
      <c r="J61" s="137" t="s">
        <v>50</v>
      </c>
      <c r="K61" s="134"/>
      <c r="L61" s="36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6"/>
      <c r="D65" s="130" t="s">
        <v>51</v>
      </c>
      <c r="E65" s="131"/>
      <c r="F65" s="131"/>
      <c r="G65" s="130" t="s">
        <v>52</v>
      </c>
      <c r="H65" s="131"/>
      <c r="I65" s="132"/>
      <c r="J65" s="131"/>
      <c r="K65" s="131"/>
      <c r="L65" s="36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6"/>
      <c r="D76" s="133" t="s">
        <v>49</v>
      </c>
      <c r="E76" s="134"/>
      <c r="F76" s="135" t="s">
        <v>50</v>
      </c>
      <c r="G76" s="133" t="s">
        <v>49</v>
      </c>
      <c r="H76" s="134"/>
      <c r="I76" s="136"/>
      <c r="J76" s="137" t="s">
        <v>50</v>
      </c>
      <c r="K76" s="134"/>
      <c r="L76" s="36"/>
    </row>
    <row r="77" spans="2:12" s="1" customFormat="1" ht="14.45" customHeight="1">
      <c r="B77" s="138"/>
      <c r="C77" s="139"/>
      <c r="D77" s="139"/>
      <c r="E77" s="139"/>
      <c r="F77" s="139"/>
      <c r="G77" s="139"/>
      <c r="H77" s="139"/>
      <c r="I77" s="140"/>
      <c r="J77" s="139"/>
      <c r="K77" s="139"/>
      <c r="L77" s="36"/>
    </row>
    <row r="81" spans="2:47" s="1" customFormat="1" ht="6.95" customHeight="1">
      <c r="B81" s="141"/>
      <c r="C81" s="142"/>
      <c r="D81" s="142"/>
      <c r="E81" s="142"/>
      <c r="F81" s="142"/>
      <c r="G81" s="142"/>
      <c r="H81" s="142"/>
      <c r="I81" s="143"/>
      <c r="J81" s="142"/>
      <c r="K81" s="142"/>
      <c r="L81" s="36"/>
    </row>
    <row r="82" spans="2:47" s="1" customFormat="1" ht="24.95" customHeight="1">
      <c r="B82" s="32"/>
      <c r="C82" s="21" t="s">
        <v>110</v>
      </c>
      <c r="D82" s="33"/>
      <c r="E82" s="33"/>
      <c r="F82" s="33"/>
      <c r="G82" s="33"/>
      <c r="H82" s="33"/>
      <c r="I82" s="108"/>
      <c r="J82" s="33"/>
      <c r="K82" s="33"/>
      <c r="L82" s="36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36"/>
    </row>
    <row r="84" spans="2:47" s="1" customFormat="1" ht="12" customHeight="1">
      <c r="B84" s="32"/>
      <c r="C84" s="27" t="s">
        <v>16</v>
      </c>
      <c r="D84" s="33"/>
      <c r="E84" s="33"/>
      <c r="F84" s="33"/>
      <c r="G84" s="33"/>
      <c r="H84" s="33"/>
      <c r="I84" s="108"/>
      <c r="J84" s="33"/>
      <c r="K84" s="33"/>
      <c r="L84" s="36"/>
    </row>
    <row r="85" spans="2:47" s="1" customFormat="1" ht="16.5" customHeight="1">
      <c r="B85" s="32"/>
      <c r="C85" s="33"/>
      <c r="D85" s="33"/>
      <c r="E85" s="294" t="str">
        <f>E7</f>
        <v>Rekonstrukce kotelny a topného systému Domov důchodců, Velké Březno</v>
      </c>
      <c r="F85" s="295"/>
      <c r="G85" s="295"/>
      <c r="H85" s="295"/>
      <c r="I85" s="108"/>
      <c r="J85" s="33"/>
      <c r="K85" s="33"/>
      <c r="L85" s="36"/>
    </row>
    <row r="86" spans="2:47" s="1" customFormat="1" ht="12" customHeight="1">
      <c r="B86" s="32"/>
      <c r="C86" s="27" t="s">
        <v>104</v>
      </c>
      <c r="D86" s="33"/>
      <c r="E86" s="33"/>
      <c r="F86" s="33"/>
      <c r="G86" s="33"/>
      <c r="H86" s="33"/>
      <c r="I86" s="108"/>
      <c r="J86" s="33"/>
      <c r="K86" s="33"/>
      <c r="L86" s="36"/>
    </row>
    <row r="87" spans="2:47" s="1" customFormat="1" ht="16.5" customHeight="1">
      <c r="B87" s="32"/>
      <c r="C87" s="33"/>
      <c r="D87" s="33"/>
      <c r="E87" s="266" t="str">
        <f>E9</f>
        <v>D.1.4.a - Zařízení zdravotechniky</v>
      </c>
      <c r="F87" s="296"/>
      <c r="G87" s="296"/>
      <c r="H87" s="296"/>
      <c r="I87" s="108"/>
      <c r="J87" s="33"/>
      <c r="K87" s="33"/>
      <c r="L87" s="36"/>
    </row>
    <row r="88" spans="2:47" s="1" customFormat="1" ht="6.95" customHeight="1"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36"/>
    </row>
    <row r="89" spans="2:47" s="1" customFormat="1" ht="12" customHeight="1">
      <c r="B89" s="32"/>
      <c r="C89" s="27" t="s">
        <v>20</v>
      </c>
      <c r="D89" s="33"/>
      <c r="E89" s="33"/>
      <c r="F89" s="25" t="str">
        <f>F12</f>
        <v>Domov důchodců, Velké Březno</v>
      </c>
      <c r="G89" s="33"/>
      <c r="H89" s="33"/>
      <c r="I89" s="110" t="s">
        <v>22</v>
      </c>
      <c r="J89" s="59">
        <f>IF(J12="","",J12)</f>
        <v>0</v>
      </c>
      <c r="K89" s="33"/>
      <c r="L89" s="36"/>
    </row>
    <row r="90" spans="2:47" s="1" customFormat="1" ht="6.95" customHeight="1"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36"/>
    </row>
    <row r="91" spans="2:47" s="1" customFormat="1" ht="43.15" customHeight="1">
      <c r="B91" s="32"/>
      <c r="C91" s="27" t="s">
        <v>23</v>
      </c>
      <c r="D91" s="33"/>
      <c r="E91" s="33"/>
      <c r="F91" s="25" t="str">
        <f>E15</f>
        <v>Statutární město Ústí nad Labem</v>
      </c>
      <c r="G91" s="33"/>
      <c r="H91" s="33"/>
      <c r="I91" s="110" t="s">
        <v>29</v>
      </c>
      <c r="J91" s="30" t="str">
        <f>E21</f>
        <v>INTECON spol. s r.o., Ústí  nad Labem</v>
      </c>
      <c r="K91" s="33"/>
      <c r="L91" s="36"/>
    </row>
    <row r="92" spans="2:47" s="1" customFormat="1" ht="43.15" customHeight="1">
      <c r="B92" s="32"/>
      <c r="C92" s="27" t="s">
        <v>27</v>
      </c>
      <c r="D92" s="33"/>
      <c r="E92" s="33"/>
      <c r="F92" s="25" t="str">
        <f>IF(E18="","",E18)</f>
        <v>Vyplň údaj</v>
      </c>
      <c r="G92" s="33"/>
      <c r="H92" s="33"/>
      <c r="I92" s="110" t="s">
        <v>32</v>
      </c>
      <c r="J92" s="30" t="str">
        <f>E24</f>
        <v>INTECON spol. s r.o., Ústí  nad Labem</v>
      </c>
      <c r="K92" s="33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36"/>
    </row>
    <row r="94" spans="2:47" s="1" customFormat="1" ht="29.25" customHeight="1">
      <c r="B94" s="32"/>
      <c r="C94" s="144" t="s">
        <v>111</v>
      </c>
      <c r="D94" s="145"/>
      <c r="E94" s="145"/>
      <c r="F94" s="145"/>
      <c r="G94" s="145"/>
      <c r="H94" s="145"/>
      <c r="I94" s="146"/>
      <c r="J94" s="147" t="s">
        <v>112</v>
      </c>
      <c r="K94" s="145"/>
      <c r="L94" s="36"/>
    </row>
    <row r="95" spans="2:47" s="1" customFormat="1" ht="10.35" customHeight="1"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36"/>
    </row>
    <row r="96" spans="2:47" s="1" customFormat="1" ht="22.9" customHeight="1">
      <c r="B96" s="32"/>
      <c r="C96" s="148" t="s">
        <v>113</v>
      </c>
      <c r="D96" s="33"/>
      <c r="E96" s="33"/>
      <c r="F96" s="33"/>
      <c r="G96" s="33"/>
      <c r="H96" s="33"/>
      <c r="I96" s="108"/>
      <c r="J96" s="77">
        <f>J118</f>
        <v>0</v>
      </c>
      <c r="K96" s="33"/>
      <c r="L96" s="36"/>
      <c r="AU96" s="15" t="s">
        <v>114</v>
      </c>
    </row>
    <row r="97" spans="2:12" s="8" customFormat="1" ht="24.95" customHeight="1">
      <c r="B97" s="149"/>
      <c r="C97" s="150"/>
      <c r="D97" s="151" t="s">
        <v>121</v>
      </c>
      <c r="E97" s="152"/>
      <c r="F97" s="152"/>
      <c r="G97" s="152"/>
      <c r="H97" s="152"/>
      <c r="I97" s="153"/>
      <c r="J97" s="154">
        <f>J119</f>
        <v>0</v>
      </c>
      <c r="K97" s="150"/>
      <c r="L97" s="155"/>
    </row>
    <row r="98" spans="2:12" s="9" customFormat="1" ht="19.899999999999999" customHeight="1">
      <c r="B98" s="156"/>
      <c r="C98" s="157"/>
      <c r="D98" s="158" t="s">
        <v>814</v>
      </c>
      <c r="E98" s="159"/>
      <c r="F98" s="159"/>
      <c r="G98" s="159"/>
      <c r="H98" s="159"/>
      <c r="I98" s="160"/>
      <c r="J98" s="161">
        <f>J120</f>
        <v>0</v>
      </c>
      <c r="K98" s="157"/>
      <c r="L98" s="162"/>
    </row>
    <row r="99" spans="2:12" s="1" customFormat="1" ht="21.75" customHeight="1">
      <c r="B99" s="32"/>
      <c r="C99" s="33"/>
      <c r="D99" s="33"/>
      <c r="E99" s="33"/>
      <c r="F99" s="33"/>
      <c r="G99" s="33"/>
      <c r="H99" s="33"/>
      <c r="I99" s="108"/>
      <c r="J99" s="33"/>
      <c r="K99" s="33"/>
      <c r="L99" s="36"/>
    </row>
    <row r="100" spans="2:12" s="1" customFormat="1" ht="6.95" customHeight="1">
      <c r="B100" s="47"/>
      <c r="C100" s="48"/>
      <c r="D100" s="48"/>
      <c r="E100" s="48"/>
      <c r="F100" s="48"/>
      <c r="G100" s="48"/>
      <c r="H100" s="48"/>
      <c r="I100" s="140"/>
      <c r="J100" s="48"/>
      <c r="K100" s="48"/>
      <c r="L100" s="36"/>
    </row>
    <row r="104" spans="2:12" s="1" customFormat="1" ht="6.95" customHeight="1">
      <c r="B104" s="49"/>
      <c r="C104" s="50"/>
      <c r="D104" s="50"/>
      <c r="E104" s="50"/>
      <c r="F104" s="50"/>
      <c r="G104" s="50"/>
      <c r="H104" s="50"/>
      <c r="I104" s="143"/>
      <c r="J104" s="50"/>
      <c r="K104" s="50"/>
      <c r="L104" s="36"/>
    </row>
    <row r="105" spans="2:12" s="1" customFormat="1" ht="24.95" customHeight="1">
      <c r="B105" s="32"/>
      <c r="C105" s="21" t="s">
        <v>128</v>
      </c>
      <c r="D105" s="33"/>
      <c r="E105" s="33"/>
      <c r="F105" s="33"/>
      <c r="G105" s="33"/>
      <c r="H105" s="33"/>
      <c r="I105" s="108"/>
      <c r="J105" s="33"/>
      <c r="K105" s="33"/>
      <c r="L105" s="36"/>
    </row>
    <row r="106" spans="2:12" s="1" customFormat="1" ht="6.95" customHeight="1">
      <c r="B106" s="32"/>
      <c r="C106" s="33"/>
      <c r="D106" s="33"/>
      <c r="E106" s="33"/>
      <c r="F106" s="33"/>
      <c r="G106" s="33"/>
      <c r="H106" s="33"/>
      <c r="I106" s="108"/>
      <c r="J106" s="33"/>
      <c r="K106" s="33"/>
      <c r="L106" s="36"/>
    </row>
    <row r="107" spans="2:12" s="1" customFormat="1" ht="12" customHeight="1">
      <c r="B107" s="32"/>
      <c r="C107" s="27" t="s">
        <v>16</v>
      </c>
      <c r="D107" s="33"/>
      <c r="E107" s="33"/>
      <c r="F107" s="33"/>
      <c r="G107" s="33"/>
      <c r="H107" s="33"/>
      <c r="I107" s="108"/>
      <c r="J107" s="33"/>
      <c r="K107" s="33"/>
      <c r="L107" s="36"/>
    </row>
    <row r="108" spans="2:12" s="1" customFormat="1" ht="16.5" customHeight="1">
      <c r="B108" s="32"/>
      <c r="C108" s="33"/>
      <c r="D108" s="33"/>
      <c r="E108" s="294" t="str">
        <f>E7</f>
        <v>Rekonstrukce kotelny a topného systému Domov důchodců, Velké Březno</v>
      </c>
      <c r="F108" s="295"/>
      <c r="G108" s="295"/>
      <c r="H108" s="295"/>
      <c r="I108" s="108"/>
      <c r="J108" s="33"/>
      <c r="K108" s="33"/>
      <c r="L108" s="36"/>
    </row>
    <row r="109" spans="2:12" s="1" customFormat="1" ht="12" customHeight="1">
      <c r="B109" s="32"/>
      <c r="C109" s="27" t="s">
        <v>104</v>
      </c>
      <c r="D109" s="33"/>
      <c r="E109" s="33"/>
      <c r="F109" s="33"/>
      <c r="G109" s="33"/>
      <c r="H109" s="33"/>
      <c r="I109" s="108"/>
      <c r="J109" s="33"/>
      <c r="K109" s="33"/>
      <c r="L109" s="36"/>
    </row>
    <row r="110" spans="2:12" s="1" customFormat="1" ht="16.5" customHeight="1">
      <c r="B110" s="32"/>
      <c r="C110" s="33"/>
      <c r="D110" s="33"/>
      <c r="E110" s="266" t="str">
        <f>E9</f>
        <v>D.1.4.a - Zařízení zdravotechniky</v>
      </c>
      <c r="F110" s="296"/>
      <c r="G110" s="296"/>
      <c r="H110" s="296"/>
      <c r="I110" s="108"/>
      <c r="J110" s="33"/>
      <c r="K110" s="33"/>
      <c r="L110" s="36"/>
    </row>
    <row r="111" spans="2:12" s="1" customFormat="1" ht="6.95" customHeight="1">
      <c r="B111" s="32"/>
      <c r="C111" s="33"/>
      <c r="D111" s="33"/>
      <c r="E111" s="33"/>
      <c r="F111" s="33"/>
      <c r="G111" s="33"/>
      <c r="H111" s="33"/>
      <c r="I111" s="108"/>
      <c r="J111" s="33"/>
      <c r="K111" s="33"/>
      <c r="L111" s="36"/>
    </row>
    <row r="112" spans="2:12" s="1" customFormat="1" ht="12" customHeight="1">
      <c r="B112" s="32"/>
      <c r="C112" s="27" t="s">
        <v>20</v>
      </c>
      <c r="D112" s="33"/>
      <c r="E112" s="33"/>
      <c r="F112" s="25" t="str">
        <f>F12</f>
        <v>Domov důchodců, Velké Březno</v>
      </c>
      <c r="G112" s="33"/>
      <c r="H112" s="33"/>
      <c r="I112" s="110" t="s">
        <v>22</v>
      </c>
      <c r="J112" s="59">
        <f>IF(J12="","",J12)</f>
        <v>0</v>
      </c>
      <c r="K112" s="33"/>
      <c r="L112" s="36"/>
    </row>
    <row r="113" spans="2:65" s="1" customFormat="1" ht="6.95" customHeight="1">
      <c r="B113" s="32"/>
      <c r="C113" s="33"/>
      <c r="D113" s="33"/>
      <c r="E113" s="33"/>
      <c r="F113" s="33"/>
      <c r="G113" s="33"/>
      <c r="H113" s="33"/>
      <c r="I113" s="108"/>
      <c r="J113" s="33"/>
      <c r="K113" s="33"/>
      <c r="L113" s="36"/>
    </row>
    <row r="114" spans="2:65" s="1" customFormat="1" ht="43.15" customHeight="1">
      <c r="B114" s="32"/>
      <c r="C114" s="27" t="s">
        <v>23</v>
      </c>
      <c r="D114" s="33"/>
      <c r="E114" s="33"/>
      <c r="F114" s="25" t="str">
        <f>E15</f>
        <v>Statutární město Ústí nad Labem</v>
      </c>
      <c r="G114" s="33"/>
      <c r="H114" s="33"/>
      <c r="I114" s="110" t="s">
        <v>29</v>
      </c>
      <c r="J114" s="30" t="str">
        <f>E21</f>
        <v>INTECON spol. s r.o., Ústí  nad Labem</v>
      </c>
      <c r="K114" s="33"/>
      <c r="L114" s="36"/>
    </row>
    <row r="115" spans="2:65" s="1" customFormat="1" ht="43.15" customHeight="1">
      <c r="B115" s="32"/>
      <c r="C115" s="27" t="s">
        <v>27</v>
      </c>
      <c r="D115" s="33"/>
      <c r="E115" s="33"/>
      <c r="F115" s="25" t="str">
        <f>IF(E18="","",E18)</f>
        <v>Vyplň údaj</v>
      </c>
      <c r="G115" s="33"/>
      <c r="H115" s="33"/>
      <c r="I115" s="110" t="s">
        <v>32</v>
      </c>
      <c r="J115" s="30" t="str">
        <f>E24</f>
        <v>INTECON spol. s r.o., Ústí  nad Labem</v>
      </c>
      <c r="K115" s="33"/>
      <c r="L115" s="36"/>
    </row>
    <row r="116" spans="2:65" s="1" customFormat="1" ht="10.35" customHeight="1">
      <c r="B116" s="32"/>
      <c r="C116" s="33"/>
      <c r="D116" s="33"/>
      <c r="E116" s="33"/>
      <c r="F116" s="33"/>
      <c r="G116" s="33"/>
      <c r="H116" s="33"/>
      <c r="I116" s="108"/>
      <c r="J116" s="33"/>
      <c r="K116" s="33"/>
      <c r="L116" s="36"/>
    </row>
    <row r="117" spans="2:65" s="10" customFormat="1" ht="29.25" customHeight="1">
      <c r="B117" s="163"/>
      <c r="C117" s="164" t="s">
        <v>129</v>
      </c>
      <c r="D117" s="165" t="s">
        <v>59</v>
      </c>
      <c r="E117" s="165" t="s">
        <v>55</v>
      </c>
      <c r="F117" s="165" t="s">
        <v>56</v>
      </c>
      <c r="G117" s="165" t="s">
        <v>130</v>
      </c>
      <c r="H117" s="165" t="s">
        <v>131</v>
      </c>
      <c r="I117" s="166" t="s">
        <v>132</v>
      </c>
      <c r="J117" s="165" t="s">
        <v>112</v>
      </c>
      <c r="K117" s="167" t="s">
        <v>133</v>
      </c>
      <c r="L117" s="168"/>
      <c r="M117" s="68" t="s">
        <v>1</v>
      </c>
      <c r="N117" s="69" t="s">
        <v>38</v>
      </c>
      <c r="O117" s="69" t="s">
        <v>134</v>
      </c>
      <c r="P117" s="69" t="s">
        <v>135</v>
      </c>
      <c r="Q117" s="69" t="s">
        <v>136</v>
      </c>
      <c r="R117" s="69" t="s">
        <v>137</v>
      </c>
      <c r="S117" s="69" t="s">
        <v>138</v>
      </c>
      <c r="T117" s="70" t="s">
        <v>139</v>
      </c>
    </row>
    <row r="118" spans="2:65" s="1" customFormat="1" ht="22.9" customHeight="1">
      <c r="B118" s="32"/>
      <c r="C118" s="75" t="s">
        <v>140</v>
      </c>
      <c r="D118" s="33"/>
      <c r="E118" s="33"/>
      <c r="F118" s="33"/>
      <c r="G118" s="33"/>
      <c r="H118" s="33"/>
      <c r="I118" s="108"/>
      <c r="J118" s="169">
        <f>BK118</f>
        <v>0</v>
      </c>
      <c r="K118" s="33"/>
      <c r="L118" s="36"/>
      <c r="M118" s="71"/>
      <c r="N118" s="72"/>
      <c r="O118" s="72"/>
      <c r="P118" s="170">
        <f>P119</f>
        <v>0</v>
      </c>
      <c r="Q118" s="72"/>
      <c r="R118" s="170">
        <f>R119</f>
        <v>0.15644999999999998</v>
      </c>
      <c r="S118" s="72"/>
      <c r="T118" s="171">
        <f>T119</f>
        <v>0.27470000000000006</v>
      </c>
      <c r="AT118" s="15" t="s">
        <v>73</v>
      </c>
      <c r="AU118" s="15" t="s">
        <v>114</v>
      </c>
      <c r="BK118" s="172">
        <f>BK119</f>
        <v>0</v>
      </c>
    </row>
    <row r="119" spans="2:65" s="11" customFormat="1" ht="25.9" customHeight="1">
      <c r="B119" s="173"/>
      <c r="C119" s="174"/>
      <c r="D119" s="175" t="s">
        <v>73</v>
      </c>
      <c r="E119" s="176" t="s">
        <v>274</v>
      </c>
      <c r="F119" s="176" t="s">
        <v>275</v>
      </c>
      <c r="G119" s="174"/>
      <c r="H119" s="174"/>
      <c r="I119" s="177"/>
      <c r="J119" s="178">
        <f>BK119</f>
        <v>0</v>
      </c>
      <c r="K119" s="174"/>
      <c r="L119" s="179"/>
      <c r="M119" s="180"/>
      <c r="N119" s="181"/>
      <c r="O119" s="181"/>
      <c r="P119" s="182">
        <f>P120</f>
        <v>0</v>
      </c>
      <c r="Q119" s="181"/>
      <c r="R119" s="182">
        <f>R120</f>
        <v>0.15644999999999998</v>
      </c>
      <c r="S119" s="181"/>
      <c r="T119" s="183">
        <f>T120</f>
        <v>0.27470000000000006</v>
      </c>
      <c r="AR119" s="184" t="s">
        <v>84</v>
      </c>
      <c r="AT119" s="185" t="s">
        <v>73</v>
      </c>
      <c r="AU119" s="185" t="s">
        <v>74</v>
      </c>
      <c r="AY119" s="184" t="s">
        <v>143</v>
      </c>
      <c r="BK119" s="186">
        <f>BK120</f>
        <v>0</v>
      </c>
    </row>
    <row r="120" spans="2:65" s="11" customFormat="1" ht="22.9" customHeight="1">
      <c r="B120" s="173"/>
      <c r="C120" s="174"/>
      <c r="D120" s="175" t="s">
        <v>73</v>
      </c>
      <c r="E120" s="187" t="s">
        <v>815</v>
      </c>
      <c r="F120" s="187" t="s">
        <v>816</v>
      </c>
      <c r="G120" s="174"/>
      <c r="H120" s="174"/>
      <c r="I120" s="177"/>
      <c r="J120" s="188">
        <f>BK120</f>
        <v>0</v>
      </c>
      <c r="K120" s="174"/>
      <c r="L120" s="179"/>
      <c r="M120" s="180"/>
      <c r="N120" s="181"/>
      <c r="O120" s="181"/>
      <c r="P120" s="182">
        <f>SUM(P121:P138)</f>
        <v>0</v>
      </c>
      <c r="Q120" s="181"/>
      <c r="R120" s="182">
        <f>SUM(R121:R138)</f>
        <v>0.15644999999999998</v>
      </c>
      <c r="S120" s="181"/>
      <c r="T120" s="183">
        <f>SUM(T121:T138)</f>
        <v>0.27470000000000006</v>
      </c>
      <c r="AR120" s="184" t="s">
        <v>84</v>
      </c>
      <c r="AT120" s="185" t="s">
        <v>73</v>
      </c>
      <c r="AU120" s="185" t="s">
        <v>82</v>
      </c>
      <c r="AY120" s="184" t="s">
        <v>143</v>
      </c>
      <c r="BK120" s="186">
        <f>SUM(BK121:BK138)</f>
        <v>0</v>
      </c>
    </row>
    <row r="121" spans="2:65" s="1" customFormat="1" ht="24" customHeight="1">
      <c r="B121" s="32"/>
      <c r="C121" s="189" t="s">
        <v>82</v>
      </c>
      <c r="D121" s="189" t="s">
        <v>146</v>
      </c>
      <c r="E121" s="190" t="s">
        <v>817</v>
      </c>
      <c r="F121" s="191" t="s">
        <v>818</v>
      </c>
      <c r="G121" s="192" t="s">
        <v>162</v>
      </c>
      <c r="H121" s="193">
        <v>33</v>
      </c>
      <c r="I121" s="194"/>
      <c r="J121" s="195">
        <f t="shared" ref="J121:J138" si="0">ROUND(I121*H121,2)</f>
        <v>0</v>
      </c>
      <c r="K121" s="191" t="s">
        <v>150</v>
      </c>
      <c r="L121" s="36"/>
      <c r="M121" s="196" t="s">
        <v>1</v>
      </c>
      <c r="N121" s="197" t="s">
        <v>39</v>
      </c>
      <c r="O121" s="64"/>
      <c r="P121" s="198">
        <f t="shared" ref="P121:P138" si="1">O121*H121</f>
        <v>0</v>
      </c>
      <c r="Q121" s="198">
        <v>0</v>
      </c>
      <c r="R121" s="198">
        <f t="shared" ref="R121:R138" si="2">Q121*H121</f>
        <v>0</v>
      </c>
      <c r="S121" s="198">
        <v>6.7000000000000002E-3</v>
      </c>
      <c r="T121" s="199">
        <f t="shared" ref="T121:T138" si="3">S121*H121</f>
        <v>0.22110000000000002</v>
      </c>
      <c r="AR121" s="200" t="s">
        <v>228</v>
      </c>
      <c r="AT121" s="200" t="s">
        <v>146</v>
      </c>
      <c r="AU121" s="200" t="s">
        <v>84</v>
      </c>
      <c r="AY121" s="15" t="s">
        <v>143</v>
      </c>
      <c r="BE121" s="201">
        <f t="shared" ref="BE121:BE138" si="4">IF(N121="základní",J121,0)</f>
        <v>0</v>
      </c>
      <c r="BF121" s="201">
        <f t="shared" ref="BF121:BF138" si="5">IF(N121="snížená",J121,0)</f>
        <v>0</v>
      </c>
      <c r="BG121" s="201">
        <f t="shared" ref="BG121:BG138" si="6">IF(N121="zákl. přenesená",J121,0)</f>
        <v>0</v>
      </c>
      <c r="BH121" s="201">
        <f t="shared" ref="BH121:BH138" si="7">IF(N121="sníž. přenesená",J121,0)</f>
        <v>0</v>
      </c>
      <c r="BI121" s="201">
        <f t="shared" ref="BI121:BI138" si="8">IF(N121="nulová",J121,0)</f>
        <v>0</v>
      </c>
      <c r="BJ121" s="15" t="s">
        <v>82</v>
      </c>
      <c r="BK121" s="201">
        <f t="shared" ref="BK121:BK138" si="9">ROUND(I121*H121,2)</f>
        <v>0</v>
      </c>
      <c r="BL121" s="15" t="s">
        <v>228</v>
      </c>
      <c r="BM121" s="200" t="s">
        <v>819</v>
      </c>
    </row>
    <row r="122" spans="2:65" s="1" customFormat="1" ht="24" customHeight="1">
      <c r="B122" s="32"/>
      <c r="C122" s="189" t="s">
        <v>84</v>
      </c>
      <c r="D122" s="189" t="s">
        <v>146</v>
      </c>
      <c r="E122" s="190" t="s">
        <v>820</v>
      </c>
      <c r="F122" s="191" t="s">
        <v>821</v>
      </c>
      <c r="G122" s="192" t="s">
        <v>281</v>
      </c>
      <c r="H122" s="193">
        <v>18</v>
      </c>
      <c r="I122" s="194"/>
      <c r="J122" s="195">
        <f t="shared" si="0"/>
        <v>0</v>
      </c>
      <c r="K122" s="191" t="s">
        <v>150</v>
      </c>
      <c r="L122" s="36"/>
      <c r="M122" s="196" t="s">
        <v>1</v>
      </c>
      <c r="N122" s="197" t="s">
        <v>39</v>
      </c>
      <c r="O122" s="64"/>
      <c r="P122" s="198">
        <f t="shared" si="1"/>
        <v>0</v>
      </c>
      <c r="Q122" s="198">
        <v>0</v>
      </c>
      <c r="R122" s="198">
        <f t="shared" si="2"/>
        <v>0</v>
      </c>
      <c r="S122" s="198">
        <v>2.7000000000000001E-3</v>
      </c>
      <c r="T122" s="199">
        <f t="shared" si="3"/>
        <v>4.8600000000000004E-2</v>
      </c>
      <c r="AR122" s="200" t="s">
        <v>228</v>
      </c>
      <c r="AT122" s="200" t="s">
        <v>146</v>
      </c>
      <c r="AU122" s="200" t="s">
        <v>84</v>
      </c>
      <c r="AY122" s="15" t="s">
        <v>143</v>
      </c>
      <c r="BE122" s="201">
        <f t="shared" si="4"/>
        <v>0</v>
      </c>
      <c r="BF122" s="201">
        <f t="shared" si="5"/>
        <v>0</v>
      </c>
      <c r="BG122" s="201">
        <f t="shared" si="6"/>
        <v>0</v>
      </c>
      <c r="BH122" s="201">
        <f t="shared" si="7"/>
        <v>0</v>
      </c>
      <c r="BI122" s="201">
        <f t="shared" si="8"/>
        <v>0</v>
      </c>
      <c r="BJ122" s="15" t="s">
        <v>82</v>
      </c>
      <c r="BK122" s="201">
        <f t="shared" si="9"/>
        <v>0</v>
      </c>
      <c r="BL122" s="15" t="s">
        <v>228</v>
      </c>
      <c r="BM122" s="200" t="s">
        <v>822</v>
      </c>
    </row>
    <row r="123" spans="2:65" s="1" customFormat="1" ht="16.5" customHeight="1">
      <c r="B123" s="32"/>
      <c r="C123" s="189" t="s">
        <v>144</v>
      </c>
      <c r="D123" s="189" t="s">
        <v>146</v>
      </c>
      <c r="E123" s="190" t="s">
        <v>823</v>
      </c>
      <c r="F123" s="191" t="s">
        <v>824</v>
      </c>
      <c r="G123" s="192" t="s">
        <v>286</v>
      </c>
      <c r="H123" s="193">
        <v>1</v>
      </c>
      <c r="I123" s="194"/>
      <c r="J123" s="195">
        <f t="shared" si="0"/>
        <v>0</v>
      </c>
      <c r="K123" s="191" t="s">
        <v>1</v>
      </c>
      <c r="L123" s="36"/>
      <c r="M123" s="196" t="s">
        <v>1</v>
      </c>
      <c r="N123" s="197" t="s">
        <v>39</v>
      </c>
      <c r="O123" s="64"/>
      <c r="P123" s="198">
        <f t="shared" si="1"/>
        <v>0</v>
      </c>
      <c r="Q123" s="198">
        <v>0</v>
      </c>
      <c r="R123" s="198">
        <f t="shared" si="2"/>
        <v>0</v>
      </c>
      <c r="S123" s="198">
        <v>5.0000000000000001E-3</v>
      </c>
      <c r="T123" s="199">
        <f t="shared" si="3"/>
        <v>5.0000000000000001E-3</v>
      </c>
      <c r="AR123" s="200" t="s">
        <v>228</v>
      </c>
      <c r="AT123" s="200" t="s">
        <v>146</v>
      </c>
      <c r="AU123" s="200" t="s">
        <v>84</v>
      </c>
      <c r="AY123" s="15" t="s">
        <v>143</v>
      </c>
      <c r="BE123" s="201">
        <f t="shared" si="4"/>
        <v>0</v>
      </c>
      <c r="BF123" s="201">
        <f t="shared" si="5"/>
        <v>0</v>
      </c>
      <c r="BG123" s="201">
        <f t="shared" si="6"/>
        <v>0</v>
      </c>
      <c r="BH123" s="201">
        <f t="shared" si="7"/>
        <v>0</v>
      </c>
      <c r="BI123" s="201">
        <f t="shared" si="8"/>
        <v>0</v>
      </c>
      <c r="BJ123" s="15" t="s">
        <v>82</v>
      </c>
      <c r="BK123" s="201">
        <f t="shared" si="9"/>
        <v>0</v>
      </c>
      <c r="BL123" s="15" t="s">
        <v>228</v>
      </c>
      <c r="BM123" s="200" t="s">
        <v>825</v>
      </c>
    </row>
    <row r="124" spans="2:65" s="1" customFormat="1" ht="24" customHeight="1">
      <c r="B124" s="32"/>
      <c r="C124" s="189" t="s">
        <v>151</v>
      </c>
      <c r="D124" s="189" t="s">
        <v>146</v>
      </c>
      <c r="E124" s="190" t="s">
        <v>826</v>
      </c>
      <c r="F124" s="191" t="s">
        <v>827</v>
      </c>
      <c r="G124" s="192" t="s">
        <v>162</v>
      </c>
      <c r="H124" s="193">
        <v>11</v>
      </c>
      <c r="I124" s="194"/>
      <c r="J124" s="195">
        <f t="shared" si="0"/>
        <v>0</v>
      </c>
      <c r="K124" s="191" t="s">
        <v>150</v>
      </c>
      <c r="L124" s="36"/>
      <c r="M124" s="196" t="s">
        <v>1</v>
      </c>
      <c r="N124" s="197" t="s">
        <v>39</v>
      </c>
      <c r="O124" s="64"/>
      <c r="P124" s="198">
        <f t="shared" si="1"/>
        <v>0</v>
      </c>
      <c r="Q124" s="198">
        <v>2.5600000000000002E-3</v>
      </c>
      <c r="R124" s="198">
        <f t="shared" si="2"/>
        <v>2.8160000000000001E-2</v>
      </c>
      <c r="S124" s="198">
        <v>0</v>
      </c>
      <c r="T124" s="199">
        <f t="shared" si="3"/>
        <v>0</v>
      </c>
      <c r="AR124" s="200" t="s">
        <v>228</v>
      </c>
      <c r="AT124" s="200" t="s">
        <v>146</v>
      </c>
      <c r="AU124" s="200" t="s">
        <v>84</v>
      </c>
      <c r="AY124" s="15" t="s">
        <v>143</v>
      </c>
      <c r="BE124" s="201">
        <f t="shared" si="4"/>
        <v>0</v>
      </c>
      <c r="BF124" s="201">
        <f t="shared" si="5"/>
        <v>0</v>
      </c>
      <c r="BG124" s="201">
        <f t="shared" si="6"/>
        <v>0</v>
      </c>
      <c r="BH124" s="201">
        <f t="shared" si="7"/>
        <v>0</v>
      </c>
      <c r="BI124" s="201">
        <f t="shared" si="8"/>
        <v>0</v>
      </c>
      <c r="BJ124" s="15" t="s">
        <v>82</v>
      </c>
      <c r="BK124" s="201">
        <f t="shared" si="9"/>
        <v>0</v>
      </c>
      <c r="BL124" s="15" t="s">
        <v>228</v>
      </c>
      <c r="BM124" s="200" t="s">
        <v>828</v>
      </c>
    </row>
    <row r="125" spans="2:65" s="1" customFormat="1" ht="24" customHeight="1">
      <c r="B125" s="32"/>
      <c r="C125" s="189" t="s">
        <v>169</v>
      </c>
      <c r="D125" s="189" t="s">
        <v>146</v>
      </c>
      <c r="E125" s="190" t="s">
        <v>829</v>
      </c>
      <c r="F125" s="191" t="s">
        <v>830</v>
      </c>
      <c r="G125" s="192" t="s">
        <v>162</v>
      </c>
      <c r="H125" s="193">
        <v>22</v>
      </c>
      <c r="I125" s="194"/>
      <c r="J125" s="195">
        <f t="shared" si="0"/>
        <v>0</v>
      </c>
      <c r="K125" s="191" t="s">
        <v>150</v>
      </c>
      <c r="L125" s="36"/>
      <c r="M125" s="196" t="s">
        <v>1</v>
      </c>
      <c r="N125" s="197" t="s">
        <v>39</v>
      </c>
      <c r="O125" s="64"/>
      <c r="P125" s="198">
        <f t="shared" si="1"/>
        <v>0</v>
      </c>
      <c r="Q125" s="198">
        <v>3.64E-3</v>
      </c>
      <c r="R125" s="198">
        <f t="shared" si="2"/>
        <v>8.0079999999999998E-2</v>
      </c>
      <c r="S125" s="198">
        <v>0</v>
      </c>
      <c r="T125" s="199">
        <f t="shared" si="3"/>
        <v>0</v>
      </c>
      <c r="AR125" s="200" t="s">
        <v>228</v>
      </c>
      <c r="AT125" s="200" t="s">
        <v>146</v>
      </c>
      <c r="AU125" s="200" t="s">
        <v>84</v>
      </c>
      <c r="AY125" s="15" t="s">
        <v>143</v>
      </c>
      <c r="BE125" s="201">
        <f t="shared" si="4"/>
        <v>0</v>
      </c>
      <c r="BF125" s="201">
        <f t="shared" si="5"/>
        <v>0</v>
      </c>
      <c r="BG125" s="201">
        <f t="shared" si="6"/>
        <v>0</v>
      </c>
      <c r="BH125" s="201">
        <f t="shared" si="7"/>
        <v>0</v>
      </c>
      <c r="BI125" s="201">
        <f t="shared" si="8"/>
        <v>0</v>
      </c>
      <c r="BJ125" s="15" t="s">
        <v>82</v>
      </c>
      <c r="BK125" s="201">
        <f t="shared" si="9"/>
        <v>0</v>
      </c>
      <c r="BL125" s="15" t="s">
        <v>228</v>
      </c>
      <c r="BM125" s="200" t="s">
        <v>831</v>
      </c>
    </row>
    <row r="126" spans="2:65" s="1" customFormat="1" ht="24" customHeight="1">
      <c r="B126" s="32"/>
      <c r="C126" s="189" t="s">
        <v>173</v>
      </c>
      <c r="D126" s="189" t="s">
        <v>146</v>
      </c>
      <c r="E126" s="190" t="s">
        <v>832</v>
      </c>
      <c r="F126" s="191" t="s">
        <v>833</v>
      </c>
      <c r="G126" s="192" t="s">
        <v>834</v>
      </c>
      <c r="H126" s="193">
        <v>3</v>
      </c>
      <c r="I126" s="194"/>
      <c r="J126" s="195">
        <f t="shared" si="0"/>
        <v>0</v>
      </c>
      <c r="K126" s="191" t="s">
        <v>150</v>
      </c>
      <c r="L126" s="36"/>
      <c r="M126" s="196" t="s">
        <v>1</v>
      </c>
      <c r="N126" s="197" t="s">
        <v>39</v>
      </c>
      <c r="O126" s="64"/>
      <c r="P126" s="198">
        <f t="shared" si="1"/>
        <v>0</v>
      </c>
      <c r="Q126" s="198">
        <v>0</v>
      </c>
      <c r="R126" s="198">
        <f t="shared" si="2"/>
        <v>0</v>
      </c>
      <c r="S126" s="198">
        <v>0</v>
      </c>
      <c r="T126" s="199">
        <f t="shared" si="3"/>
        <v>0</v>
      </c>
      <c r="AR126" s="200" t="s">
        <v>228</v>
      </c>
      <c r="AT126" s="200" t="s">
        <v>146</v>
      </c>
      <c r="AU126" s="200" t="s">
        <v>84</v>
      </c>
      <c r="AY126" s="15" t="s">
        <v>143</v>
      </c>
      <c r="BE126" s="201">
        <f t="shared" si="4"/>
        <v>0</v>
      </c>
      <c r="BF126" s="201">
        <f t="shared" si="5"/>
        <v>0</v>
      </c>
      <c r="BG126" s="201">
        <f t="shared" si="6"/>
        <v>0</v>
      </c>
      <c r="BH126" s="201">
        <f t="shared" si="7"/>
        <v>0</v>
      </c>
      <c r="BI126" s="201">
        <f t="shared" si="8"/>
        <v>0</v>
      </c>
      <c r="BJ126" s="15" t="s">
        <v>82</v>
      </c>
      <c r="BK126" s="201">
        <f t="shared" si="9"/>
        <v>0</v>
      </c>
      <c r="BL126" s="15" t="s">
        <v>228</v>
      </c>
      <c r="BM126" s="200" t="s">
        <v>835</v>
      </c>
    </row>
    <row r="127" spans="2:65" s="1" customFormat="1" ht="48" customHeight="1">
      <c r="B127" s="32"/>
      <c r="C127" s="189" t="s">
        <v>179</v>
      </c>
      <c r="D127" s="189" t="s">
        <v>146</v>
      </c>
      <c r="E127" s="190" t="s">
        <v>836</v>
      </c>
      <c r="F127" s="191" t="s">
        <v>837</v>
      </c>
      <c r="G127" s="192" t="s">
        <v>162</v>
      </c>
      <c r="H127" s="193">
        <v>33</v>
      </c>
      <c r="I127" s="194"/>
      <c r="J127" s="195">
        <f t="shared" si="0"/>
        <v>0</v>
      </c>
      <c r="K127" s="191" t="s">
        <v>150</v>
      </c>
      <c r="L127" s="36"/>
      <c r="M127" s="196" t="s">
        <v>1</v>
      </c>
      <c r="N127" s="197" t="s">
        <v>39</v>
      </c>
      <c r="O127" s="64"/>
      <c r="P127" s="198">
        <f t="shared" si="1"/>
        <v>0</v>
      </c>
      <c r="Q127" s="198">
        <v>2.7E-4</v>
      </c>
      <c r="R127" s="198">
        <f t="shared" si="2"/>
        <v>8.9099999999999995E-3</v>
      </c>
      <c r="S127" s="198">
        <v>0</v>
      </c>
      <c r="T127" s="199">
        <f t="shared" si="3"/>
        <v>0</v>
      </c>
      <c r="AR127" s="200" t="s">
        <v>228</v>
      </c>
      <c r="AT127" s="200" t="s">
        <v>146</v>
      </c>
      <c r="AU127" s="200" t="s">
        <v>84</v>
      </c>
      <c r="AY127" s="15" t="s">
        <v>143</v>
      </c>
      <c r="BE127" s="201">
        <f t="shared" si="4"/>
        <v>0</v>
      </c>
      <c r="BF127" s="201">
        <f t="shared" si="5"/>
        <v>0</v>
      </c>
      <c r="BG127" s="201">
        <f t="shared" si="6"/>
        <v>0</v>
      </c>
      <c r="BH127" s="201">
        <f t="shared" si="7"/>
        <v>0</v>
      </c>
      <c r="BI127" s="201">
        <f t="shared" si="8"/>
        <v>0</v>
      </c>
      <c r="BJ127" s="15" t="s">
        <v>82</v>
      </c>
      <c r="BK127" s="201">
        <f t="shared" si="9"/>
        <v>0</v>
      </c>
      <c r="BL127" s="15" t="s">
        <v>228</v>
      </c>
      <c r="BM127" s="200" t="s">
        <v>838</v>
      </c>
    </row>
    <row r="128" spans="2:65" s="1" customFormat="1" ht="24" customHeight="1">
      <c r="B128" s="32"/>
      <c r="C128" s="189" t="s">
        <v>158</v>
      </c>
      <c r="D128" s="189" t="s">
        <v>146</v>
      </c>
      <c r="E128" s="190" t="s">
        <v>839</v>
      </c>
      <c r="F128" s="191" t="s">
        <v>840</v>
      </c>
      <c r="G128" s="192" t="s">
        <v>281</v>
      </c>
      <c r="H128" s="193">
        <v>5</v>
      </c>
      <c r="I128" s="194"/>
      <c r="J128" s="195">
        <f t="shared" si="0"/>
        <v>0</v>
      </c>
      <c r="K128" s="191" t="s">
        <v>150</v>
      </c>
      <c r="L128" s="36"/>
      <c r="M128" s="196" t="s">
        <v>1</v>
      </c>
      <c r="N128" s="197" t="s">
        <v>39</v>
      </c>
      <c r="O128" s="64"/>
      <c r="P128" s="198">
        <f t="shared" si="1"/>
        <v>0</v>
      </c>
      <c r="Q128" s="198">
        <v>0</v>
      </c>
      <c r="R128" s="198">
        <f t="shared" si="2"/>
        <v>0</v>
      </c>
      <c r="S128" s="198">
        <v>0</v>
      </c>
      <c r="T128" s="199">
        <f t="shared" si="3"/>
        <v>0</v>
      </c>
      <c r="AR128" s="200" t="s">
        <v>228</v>
      </c>
      <c r="AT128" s="200" t="s">
        <v>146</v>
      </c>
      <c r="AU128" s="200" t="s">
        <v>84</v>
      </c>
      <c r="AY128" s="15" t="s">
        <v>143</v>
      </c>
      <c r="BE128" s="201">
        <f t="shared" si="4"/>
        <v>0</v>
      </c>
      <c r="BF128" s="201">
        <f t="shared" si="5"/>
        <v>0</v>
      </c>
      <c r="BG128" s="201">
        <f t="shared" si="6"/>
        <v>0</v>
      </c>
      <c r="BH128" s="201">
        <f t="shared" si="7"/>
        <v>0</v>
      </c>
      <c r="BI128" s="201">
        <f t="shared" si="8"/>
        <v>0</v>
      </c>
      <c r="BJ128" s="15" t="s">
        <v>82</v>
      </c>
      <c r="BK128" s="201">
        <f t="shared" si="9"/>
        <v>0</v>
      </c>
      <c r="BL128" s="15" t="s">
        <v>228</v>
      </c>
      <c r="BM128" s="200" t="s">
        <v>841</v>
      </c>
    </row>
    <row r="129" spans="2:65" s="1" customFormat="1" ht="24" customHeight="1">
      <c r="B129" s="32"/>
      <c r="C129" s="189" t="s">
        <v>190</v>
      </c>
      <c r="D129" s="189" t="s">
        <v>146</v>
      </c>
      <c r="E129" s="190" t="s">
        <v>842</v>
      </c>
      <c r="F129" s="191" t="s">
        <v>843</v>
      </c>
      <c r="G129" s="192" t="s">
        <v>281</v>
      </c>
      <c r="H129" s="193">
        <v>10</v>
      </c>
      <c r="I129" s="194"/>
      <c r="J129" s="195">
        <f t="shared" si="0"/>
        <v>0</v>
      </c>
      <c r="K129" s="191" t="s">
        <v>150</v>
      </c>
      <c r="L129" s="36"/>
      <c r="M129" s="196" t="s">
        <v>1</v>
      </c>
      <c r="N129" s="197" t="s">
        <v>39</v>
      </c>
      <c r="O129" s="64"/>
      <c r="P129" s="198">
        <f t="shared" si="1"/>
        <v>0</v>
      </c>
      <c r="Q129" s="198">
        <v>0</v>
      </c>
      <c r="R129" s="198">
        <f t="shared" si="2"/>
        <v>0</v>
      </c>
      <c r="S129" s="198">
        <v>0</v>
      </c>
      <c r="T129" s="199">
        <f t="shared" si="3"/>
        <v>0</v>
      </c>
      <c r="AR129" s="200" t="s">
        <v>228</v>
      </c>
      <c r="AT129" s="200" t="s">
        <v>146</v>
      </c>
      <c r="AU129" s="200" t="s">
        <v>84</v>
      </c>
      <c r="AY129" s="15" t="s">
        <v>143</v>
      </c>
      <c r="BE129" s="201">
        <f t="shared" si="4"/>
        <v>0</v>
      </c>
      <c r="BF129" s="201">
        <f t="shared" si="5"/>
        <v>0</v>
      </c>
      <c r="BG129" s="201">
        <f t="shared" si="6"/>
        <v>0</v>
      </c>
      <c r="BH129" s="201">
        <f t="shared" si="7"/>
        <v>0</v>
      </c>
      <c r="BI129" s="201">
        <f t="shared" si="8"/>
        <v>0</v>
      </c>
      <c r="BJ129" s="15" t="s">
        <v>82</v>
      </c>
      <c r="BK129" s="201">
        <f t="shared" si="9"/>
        <v>0</v>
      </c>
      <c r="BL129" s="15" t="s">
        <v>228</v>
      </c>
      <c r="BM129" s="200" t="s">
        <v>844</v>
      </c>
    </row>
    <row r="130" spans="2:65" s="1" customFormat="1" ht="24" customHeight="1">
      <c r="B130" s="32"/>
      <c r="C130" s="189" t="s">
        <v>195</v>
      </c>
      <c r="D130" s="189" t="s">
        <v>146</v>
      </c>
      <c r="E130" s="190" t="s">
        <v>845</v>
      </c>
      <c r="F130" s="191" t="s">
        <v>846</v>
      </c>
      <c r="G130" s="192" t="s">
        <v>281</v>
      </c>
      <c r="H130" s="193">
        <v>6</v>
      </c>
      <c r="I130" s="194"/>
      <c r="J130" s="195">
        <f t="shared" si="0"/>
        <v>0</v>
      </c>
      <c r="K130" s="191" t="s">
        <v>150</v>
      </c>
      <c r="L130" s="36"/>
      <c r="M130" s="196" t="s">
        <v>1</v>
      </c>
      <c r="N130" s="197" t="s">
        <v>39</v>
      </c>
      <c r="O130" s="64"/>
      <c r="P130" s="198">
        <f t="shared" si="1"/>
        <v>0</v>
      </c>
      <c r="Q130" s="198">
        <v>1.5200000000000001E-3</v>
      </c>
      <c r="R130" s="198">
        <f t="shared" si="2"/>
        <v>9.1199999999999996E-3</v>
      </c>
      <c r="S130" s="198">
        <v>0</v>
      </c>
      <c r="T130" s="199">
        <f t="shared" si="3"/>
        <v>0</v>
      </c>
      <c r="AR130" s="200" t="s">
        <v>228</v>
      </c>
      <c r="AT130" s="200" t="s">
        <v>146</v>
      </c>
      <c r="AU130" s="200" t="s">
        <v>84</v>
      </c>
      <c r="AY130" s="15" t="s">
        <v>143</v>
      </c>
      <c r="BE130" s="201">
        <f t="shared" si="4"/>
        <v>0</v>
      </c>
      <c r="BF130" s="201">
        <f t="shared" si="5"/>
        <v>0</v>
      </c>
      <c r="BG130" s="201">
        <f t="shared" si="6"/>
        <v>0</v>
      </c>
      <c r="BH130" s="201">
        <f t="shared" si="7"/>
        <v>0</v>
      </c>
      <c r="BI130" s="201">
        <f t="shared" si="8"/>
        <v>0</v>
      </c>
      <c r="BJ130" s="15" t="s">
        <v>82</v>
      </c>
      <c r="BK130" s="201">
        <f t="shared" si="9"/>
        <v>0</v>
      </c>
      <c r="BL130" s="15" t="s">
        <v>228</v>
      </c>
      <c r="BM130" s="200" t="s">
        <v>847</v>
      </c>
    </row>
    <row r="131" spans="2:65" s="1" customFormat="1" ht="24" customHeight="1">
      <c r="B131" s="32"/>
      <c r="C131" s="189" t="s">
        <v>201</v>
      </c>
      <c r="D131" s="189" t="s">
        <v>146</v>
      </c>
      <c r="E131" s="190" t="s">
        <v>848</v>
      </c>
      <c r="F131" s="191" t="s">
        <v>849</v>
      </c>
      <c r="G131" s="192" t="s">
        <v>281</v>
      </c>
      <c r="H131" s="193">
        <v>9</v>
      </c>
      <c r="I131" s="194"/>
      <c r="J131" s="195">
        <f t="shared" si="0"/>
        <v>0</v>
      </c>
      <c r="K131" s="191" t="s">
        <v>150</v>
      </c>
      <c r="L131" s="36"/>
      <c r="M131" s="196" t="s">
        <v>1</v>
      </c>
      <c r="N131" s="197" t="s">
        <v>39</v>
      </c>
      <c r="O131" s="64"/>
      <c r="P131" s="198">
        <f t="shared" si="1"/>
        <v>0</v>
      </c>
      <c r="Q131" s="198">
        <v>2.6199999999999999E-3</v>
      </c>
      <c r="R131" s="198">
        <f t="shared" si="2"/>
        <v>2.358E-2</v>
      </c>
      <c r="S131" s="198">
        <v>0</v>
      </c>
      <c r="T131" s="199">
        <f t="shared" si="3"/>
        <v>0</v>
      </c>
      <c r="AR131" s="200" t="s">
        <v>228</v>
      </c>
      <c r="AT131" s="200" t="s">
        <v>146</v>
      </c>
      <c r="AU131" s="200" t="s">
        <v>84</v>
      </c>
      <c r="AY131" s="15" t="s">
        <v>143</v>
      </c>
      <c r="BE131" s="201">
        <f t="shared" si="4"/>
        <v>0</v>
      </c>
      <c r="BF131" s="201">
        <f t="shared" si="5"/>
        <v>0</v>
      </c>
      <c r="BG131" s="201">
        <f t="shared" si="6"/>
        <v>0</v>
      </c>
      <c r="BH131" s="201">
        <f t="shared" si="7"/>
        <v>0</v>
      </c>
      <c r="BI131" s="201">
        <f t="shared" si="8"/>
        <v>0</v>
      </c>
      <c r="BJ131" s="15" t="s">
        <v>82</v>
      </c>
      <c r="BK131" s="201">
        <f t="shared" si="9"/>
        <v>0</v>
      </c>
      <c r="BL131" s="15" t="s">
        <v>228</v>
      </c>
      <c r="BM131" s="200" t="s">
        <v>850</v>
      </c>
    </row>
    <row r="132" spans="2:65" s="1" customFormat="1" ht="24" customHeight="1">
      <c r="B132" s="32"/>
      <c r="C132" s="189" t="s">
        <v>205</v>
      </c>
      <c r="D132" s="189" t="s">
        <v>146</v>
      </c>
      <c r="E132" s="190" t="s">
        <v>851</v>
      </c>
      <c r="F132" s="191" t="s">
        <v>852</v>
      </c>
      <c r="G132" s="192" t="s">
        <v>286</v>
      </c>
      <c r="H132" s="193">
        <v>1</v>
      </c>
      <c r="I132" s="194"/>
      <c r="J132" s="195">
        <f t="shared" si="0"/>
        <v>0</v>
      </c>
      <c r="K132" s="191" t="s">
        <v>1</v>
      </c>
      <c r="L132" s="36"/>
      <c r="M132" s="196" t="s">
        <v>1</v>
      </c>
      <c r="N132" s="197" t="s">
        <v>39</v>
      </c>
      <c r="O132" s="64"/>
      <c r="P132" s="198">
        <f t="shared" si="1"/>
        <v>0</v>
      </c>
      <c r="Q132" s="198">
        <v>0</v>
      </c>
      <c r="R132" s="198">
        <f t="shared" si="2"/>
        <v>0</v>
      </c>
      <c r="S132" s="198">
        <v>0</v>
      </c>
      <c r="T132" s="199">
        <f t="shared" si="3"/>
        <v>0</v>
      </c>
      <c r="AR132" s="200" t="s">
        <v>228</v>
      </c>
      <c r="AT132" s="200" t="s">
        <v>146</v>
      </c>
      <c r="AU132" s="200" t="s">
        <v>84</v>
      </c>
      <c r="AY132" s="15" t="s">
        <v>143</v>
      </c>
      <c r="BE132" s="201">
        <f t="shared" si="4"/>
        <v>0</v>
      </c>
      <c r="BF132" s="201">
        <f t="shared" si="5"/>
        <v>0</v>
      </c>
      <c r="BG132" s="201">
        <f t="shared" si="6"/>
        <v>0</v>
      </c>
      <c r="BH132" s="201">
        <f t="shared" si="7"/>
        <v>0</v>
      </c>
      <c r="BI132" s="201">
        <f t="shared" si="8"/>
        <v>0</v>
      </c>
      <c r="BJ132" s="15" t="s">
        <v>82</v>
      </c>
      <c r="BK132" s="201">
        <f t="shared" si="9"/>
        <v>0</v>
      </c>
      <c r="BL132" s="15" t="s">
        <v>228</v>
      </c>
      <c r="BM132" s="200" t="s">
        <v>853</v>
      </c>
    </row>
    <row r="133" spans="2:65" s="1" customFormat="1" ht="24" customHeight="1">
      <c r="B133" s="32"/>
      <c r="C133" s="189" t="s">
        <v>209</v>
      </c>
      <c r="D133" s="189" t="s">
        <v>146</v>
      </c>
      <c r="E133" s="190" t="s">
        <v>854</v>
      </c>
      <c r="F133" s="191" t="s">
        <v>855</v>
      </c>
      <c r="G133" s="192" t="s">
        <v>299</v>
      </c>
      <c r="H133" s="193">
        <v>50</v>
      </c>
      <c r="I133" s="194"/>
      <c r="J133" s="195">
        <f t="shared" si="0"/>
        <v>0</v>
      </c>
      <c r="K133" s="191" t="s">
        <v>1</v>
      </c>
      <c r="L133" s="36"/>
      <c r="M133" s="196" t="s">
        <v>1</v>
      </c>
      <c r="N133" s="197" t="s">
        <v>39</v>
      </c>
      <c r="O133" s="64"/>
      <c r="P133" s="198">
        <f t="shared" si="1"/>
        <v>0</v>
      </c>
      <c r="Q133" s="198">
        <v>0</v>
      </c>
      <c r="R133" s="198">
        <f t="shared" si="2"/>
        <v>0</v>
      </c>
      <c r="S133" s="198">
        <v>0</v>
      </c>
      <c r="T133" s="199">
        <f t="shared" si="3"/>
        <v>0</v>
      </c>
      <c r="AR133" s="200" t="s">
        <v>228</v>
      </c>
      <c r="AT133" s="200" t="s">
        <v>146</v>
      </c>
      <c r="AU133" s="200" t="s">
        <v>84</v>
      </c>
      <c r="AY133" s="15" t="s">
        <v>143</v>
      </c>
      <c r="BE133" s="201">
        <f t="shared" si="4"/>
        <v>0</v>
      </c>
      <c r="BF133" s="201">
        <f t="shared" si="5"/>
        <v>0</v>
      </c>
      <c r="BG133" s="201">
        <f t="shared" si="6"/>
        <v>0</v>
      </c>
      <c r="BH133" s="201">
        <f t="shared" si="7"/>
        <v>0</v>
      </c>
      <c r="BI133" s="201">
        <f t="shared" si="8"/>
        <v>0</v>
      </c>
      <c r="BJ133" s="15" t="s">
        <v>82</v>
      </c>
      <c r="BK133" s="201">
        <f t="shared" si="9"/>
        <v>0</v>
      </c>
      <c r="BL133" s="15" t="s">
        <v>228</v>
      </c>
      <c r="BM133" s="200" t="s">
        <v>856</v>
      </c>
    </row>
    <row r="134" spans="2:65" s="1" customFormat="1" ht="36" customHeight="1">
      <c r="B134" s="32"/>
      <c r="C134" s="189" t="s">
        <v>214</v>
      </c>
      <c r="D134" s="189" t="s">
        <v>146</v>
      </c>
      <c r="E134" s="190" t="s">
        <v>857</v>
      </c>
      <c r="F134" s="191" t="s">
        <v>858</v>
      </c>
      <c r="G134" s="192" t="s">
        <v>162</v>
      </c>
      <c r="H134" s="193">
        <v>33</v>
      </c>
      <c r="I134" s="194"/>
      <c r="J134" s="195">
        <f t="shared" si="0"/>
        <v>0</v>
      </c>
      <c r="K134" s="191" t="s">
        <v>150</v>
      </c>
      <c r="L134" s="36"/>
      <c r="M134" s="196" t="s">
        <v>1</v>
      </c>
      <c r="N134" s="197" t="s">
        <v>39</v>
      </c>
      <c r="O134" s="64"/>
      <c r="P134" s="198">
        <f t="shared" si="1"/>
        <v>0</v>
      </c>
      <c r="Q134" s="198">
        <v>1.9000000000000001E-4</v>
      </c>
      <c r="R134" s="198">
        <f t="shared" si="2"/>
        <v>6.2700000000000004E-3</v>
      </c>
      <c r="S134" s="198">
        <v>0</v>
      </c>
      <c r="T134" s="199">
        <f t="shared" si="3"/>
        <v>0</v>
      </c>
      <c r="AR134" s="200" t="s">
        <v>228</v>
      </c>
      <c r="AT134" s="200" t="s">
        <v>146</v>
      </c>
      <c r="AU134" s="200" t="s">
        <v>84</v>
      </c>
      <c r="AY134" s="15" t="s">
        <v>143</v>
      </c>
      <c r="BE134" s="201">
        <f t="shared" si="4"/>
        <v>0</v>
      </c>
      <c r="BF134" s="201">
        <f t="shared" si="5"/>
        <v>0</v>
      </c>
      <c r="BG134" s="201">
        <f t="shared" si="6"/>
        <v>0</v>
      </c>
      <c r="BH134" s="201">
        <f t="shared" si="7"/>
        <v>0</v>
      </c>
      <c r="BI134" s="201">
        <f t="shared" si="8"/>
        <v>0</v>
      </c>
      <c r="BJ134" s="15" t="s">
        <v>82</v>
      </c>
      <c r="BK134" s="201">
        <f t="shared" si="9"/>
        <v>0</v>
      </c>
      <c r="BL134" s="15" t="s">
        <v>228</v>
      </c>
      <c r="BM134" s="200" t="s">
        <v>859</v>
      </c>
    </row>
    <row r="135" spans="2:65" s="1" customFormat="1" ht="24" customHeight="1">
      <c r="B135" s="32"/>
      <c r="C135" s="189" t="s">
        <v>8</v>
      </c>
      <c r="D135" s="189" t="s">
        <v>146</v>
      </c>
      <c r="E135" s="190" t="s">
        <v>860</v>
      </c>
      <c r="F135" s="191" t="s">
        <v>861</v>
      </c>
      <c r="G135" s="192" t="s">
        <v>162</v>
      </c>
      <c r="H135" s="193">
        <v>33</v>
      </c>
      <c r="I135" s="194"/>
      <c r="J135" s="195">
        <f t="shared" si="0"/>
        <v>0</v>
      </c>
      <c r="K135" s="191" t="s">
        <v>150</v>
      </c>
      <c r="L135" s="36"/>
      <c r="M135" s="196" t="s">
        <v>1</v>
      </c>
      <c r="N135" s="197" t="s">
        <v>39</v>
      </c>
      <c r="O135" s="64"/>
      <c r="P135" s="198">
        <f t="shared" si="1"/>
        <v>0</v>
      </c>
      <c r="Q135" s="198">
        <v>1.0000000000000001E-5</v>
      </c>
      <c r="R135" s="198">
        <f t="shared" si="2"/>
        <v>3.3000000000000005E-4</v>
      </c>
      <c r="S135" s="198">
        <v>0</v>
      </c>
      <c r="T135" s="199">
        <f t="shared" si="3"/>
        <v>0</v>
      </c>
      <c r="AR135" s="200" t="s">
        <v>228</v>
      </c>
      <c r="AT135" s="200" t="s">
        <v>146</v>
      </c>
      <c r="AU135" s="200" t="s">
        <v>84</v>
      </c>
      <c r="AY135" s="15" t="s">
        <v>143</v>
      </c>
      <c r="BE135" s="201">
        <f t="shared" si="4"/>
        <v>0</v>
      </c>
      <c r="BF135" s="201">
        <f t="shared" si="5"/>
        <v>0</v>
      </c>
      <c r="BG135" s="201">
        <f t="shared" si="6"/>
        <v>0</v>
      </c>
      <c r="BH135" s="201">
        <f t="shared" si="7"/>
        <v>0</v>
      </c>
      <c r="BI135" s="201">
        <f t="shared" si="8"/>
        <v>0</v>
      </c>
      <c r="BJ135" s="15" t="s">
        <v>82</v>
      </c>
      <c r="BK135" s="201">
        <f t="shared" si="9"/>
        <v>0</v>
      </c>
      <c r="BL135" s="15" t="s">
        <v>228</v>
      </c>
      <c r="BM135" s="200" t="s">
        <v>862</v>
      </c>
    </row>
    <row r="136" spans="2:65" s="1" customFormat="1" ht="36" customHeight="1">
      <c r="B136" s="32"/>
      <c r="C136" s="189" t="s">
        <v>228</v>
      </c>
      <c r="D136" s="189" t="s">
        <v>146</v>
      </c>
      <c r="E136" s="190" t="s">
        <v>863</v>
      </c>
      <c r="F136" s="191" t="s">
        <v>864</v>
      </c>
      <c r="G136" s="192" t="s">
        <v>149</v>
      </c>
      <c r="H136" s="193">
        <v>0.27500000000000002</v>
      </c>
      <c r="I136" s="194"/>
      <c r="J136" s="195">
        <f t="shared" si="0"/>
        <v>0</v>
      </c>
      <c r="K136" s="191" t="s">
        <v>150</v>
      </c>
      <c r="L136" s="36"/>
      <c r="M136" s="196" t="s">
        <v>1</v>
      </c>
      <c r="N136" s="197" t="s">
        <v>39</v>
      </c>
      <c r="O136" s="64"/>
      <c r="P136" s="198">
        <f t="shared" si="1"/>
        <v>0</v>
      </c>
      <c r="Q136" s="198">
        <v>0</v>
      </c>
      <c r="R136" s="198">
        <f t="shared" si="2"/>
        <v>0</v>
      </c>
      <c r="S136" s="198">
        <v>0</v>
      </c>
      <c r="T136" s="199">
        <f t="shared" si="3"/>
        <v>0</v>
      </c>
      <c r="AR136" s="200" t="s">
        <v>228</v>
      </c>
      <c r="AT136" s="200" t="s">
        <v>146</v>
      </c>
      <c r="AU136" s="200" t="s">
        <v>84</v>
      </c>
      <c r="AY136" s="15" t="s">
        <v>143</v>
      </c>
      <c r="BE136" s="201">
        <f t="shared" si="4"/>
        <v>0</v>
      </c>
      <c r="BF136" s="201">
        <f t="shared" si="5"/>
        <v>0</v>
      </c>
      <c r="BG136" s="201">
        <f t="shared" si="6"/>
        <v>0</v>
      </c>
      <c r="BH136" s="201">
        <f t="shared" si="7"/>
        <v>0</v>
      </c>
      <c r="BI136" s="201">
        <f t="shared" si="8"/>
        <v>0</v>
      </c>
      <c r="BJ136" s="15" t="s">
        <v>82</v>
      </c>
      <c r="BK136" s="201">
        <f t="shared" si="9"/>
        <v>0</v>
      </c>
      <c r="BL136" s="15" t="s">
        <v>228</v>
      </c>
      <c r="BM136" s="200" t="s">
        <v>865</v>
      </c>
    </row>
    <row r="137" spans="2:65" s="1" customFormat="1" ht="36" customHeight="1">
      <c r="B137" s="32"/>
      <c r="C137" s="189" t="s">
        <v>233</v>
      </c>
      <c r="D137" s="189" t="s">
        <v>146</v>
      </c>
      <c r="E137" s="190" t="s">
        <v>866</v>
      </c>
      <c r="F137" s="191" t="s">
        <v>867</v>
      </c>
      <c r="G137" s="192" t="s">
        <v>149</v>
      </c>
      <c r="H137" s="193">
        <v>0.156</v>
      </c>
      <c r="I137" s="194"/>
      <c r="J137" s="195">
        <f t="shared" si="0"/>
        <v>0</v>
      </c>
      <c r="K137" s="191" t="s">
        <v>150</v>
      </c>
      <c r="L137" s="36"/>
      <c r="M137" s="196" t="s">
        <v>1</v>
      </c>
      <c r="N137" s="197" t="s">
        <v>39</v>
      </c>
      <c r="O137" s="64"/>
      <c r="P137" s="198">
        <f t="shared" si="1"/>
        <v>0</v>
      </c>
      <c r="Q137" s="198">
        <v>0</v>
      </c>
      <c r="R137" s="198">
        <f t="shared" si="2"/>
        <v>0</v>
      </c>
      <c r="S137" s="198">
        <v>0</v>
      </c>
      <c r="T137" s="199">
        <f t="shared" si="3"/>
        <v>0</v>
      </c>
      <c r="AR137" s="200" t="s">
        <v>228</v>
      </c>
      <c r="AT137" s="200" t="s">
        <v>146</v>
      </c>
      <c r="AU137" s="200" t="s">
        <v>84</v>
      </c>
      <c r="AY137" s="15" t="s">
        <v>143</v>
      </c>
      <c r="BE137" s="201">
        <f t="shared" si="4"/>
        <v>0</v>
      </c>
      <c r="BF137" s="201">
        <f t="shared" si="5"/>
        <v>0</v>
      </c>
      <c r="BG137" s="201">
        <f t="shared" si="6"/>
        <v>0</v>
      </c>
      <c r="BH137" s="201">
        <f t="shared" si="7"/>
        <v>0</v>
      </c>
      <c r="BI137" s="201">
        <f t="shared" si="8"/>
        <v>0</v>
      </c>
      <c r="BJ137" s="15" t="s">
        <v>82</v>
      </c>
      <c r="BK137" s="201">
        <f t="shared" si="9"/>
        <v>0</v>
      </c>
      <c r="BL137" s="15" t="s">
        <v>228</v>
      </c>
      <c r="BM137" s="200" t="s">
        <v>868</v>
      </c>
    </row>
    <row r="138" spans="2:65" s="1" customFormat="1" ht="48" customHeight="1">
      <c r="B138" s="32"/>
      <c r="C138" s="189" t="s">
        <v>237</v>
      </c>
      <c r="D138" s="189" t="s">
        <v>146</v>
      </c>
      <c r="E138" s="190" t="s">
        <v>869</v>
      </c>
      <c r="F138" s="191" t="s">
        <v>870</v>
      </c>
      <c r="G138" s="192" t="s">
        <v>149</v>
      </c>
      <c r="H138" s="193">
        <v>0.156</v>
      </c>
      <c r="I138" s="194"/>
      <c r="J138" s="195">
        <f t="shared" si="0"/>
        <v>0</v>
      </c>
      <c r="K138" s="191" t="s">
        <v>150</v>
      </c>
      <c r="L138" s="36"/>
      <c r="M138" s="244" t="s">
        <v>1</v>
      </c>
      <c r="N138" s="245" t="s">
        <v>39</v>
      </c>
      <c r="O138" s="238"/>
      <c r="P138" s="242">
        <f t="shared" si="1"/>
        <v>0</v>
      </c>
      <c r="Q138" s="242">
        <v>0</v>
      </c>
      <c r="R138" s="242">
        <f t="shared" si="2"/>
        <v>0</v>
      </c>
      <c r="S138" s="242">
        <v>0</v>
      </c>
      <c r="T138" s="243">
        <f t="shared" si="3"/>
        <v>0</v>
      </c>
      <c r="AR138" s="200" t="s">
        <v>228</v>
      </c>
      <c r="AT138" s="200" t="s">
        <v>146</v>
      </c>
      <c r="AU138" s="200" t="s">
        <v>84</v>
      </c>
      <c r="AY138" s="15" t="s">
        <v>143</v>
      </c>
      <c r="BE138" s="201">
        <f t="shared" si="4"/>
        <v>0</v>
      </c>
      <c r="BF138" s="201">
        <f t="shared" si="5"/>
        <v>0</v>
      </c>
      <c r="BG138" s="201">
        <f t="shared" si="6"/>
        <v>0</v>
      </c>
      <c r="BH138" s="201">
        <f t="shared" si="7"/>
        <v>0</v>
      </c>
      <c r="BI138" s="201">
        <f t="shared" si="8"/>
        <v>0</v>
      </c>
      <c r="BJ138" s="15" t="s">
        <v>82</v>
      </c>
      <c r="BK138" s="201">
        <f t="shared" si="9"/>
        <v>0</v>
      </c>
      <c r="BL138" s="15" t="s">
        <v>228</v>
      </c>
      <c r="BM138" s="200" t="s">
        <v>871</v>
      </c>
    </row>
    <row r="139" spans="2:65" s="1" customFormat="1" ht="6.95" customHeight="1">
      <c r="B139" s="47"/>
      <c r="C139" s="48"/>
      <c r="D139" s="48"/>
      <c r="E139" s="48"/>
      <c r="F139" s="48"/>
      <c r="G139" s="48"/>
      <c r="H139" s="48"/>
      <c r="I139" s="140"/>
      <c r="J139" s="48"/>
      <c r="K139" s="48"/>
      <c r="L139" s="36"/>
    </row>
  </sheetData>
  <sheetProtection algorithmName="SHA-512" hashValue="DQGD8c9kB3jwKcZkh3FO26QnQD8G7k/3b6kv75Tt1Fio9QEzY059SEsejTJAWl7AojTUWYwbYZNzE4g4JOd+yw==" saltValue="J8Q0Jvisd5sXzkXlsWgVMLtVRcK+0IhPbjVtzoqQZSpayr1I70l5UD5CCy9GOq4pvRUCh6EONRUygq9qKxTOdQ==" spinCount="100000" sheet="1" objects="1" scenarios="1" formatColumns="0" formatRows="0" autoFilter="0"/>
  <autoFilter ref="C117:K138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3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1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5" t="s">
        <v>102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84</v>
      </c>
    </row>
    <row r="4" spans="2:46" ht="24.95" customHeight="1">
      <c r="B4" s="18"/>
      <c r="D4" s="105" t="s">
        <v>103</v>
      </c>
      <c r="L4" s="18"/>
      <c r="M4" s="10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7" t="s">
        <v>16</v>
      </c>
      <c r="L6" s="18"/>
    </row>
    <row r="7" spans="2:46" ht="16.5" customHeight="1">
      <c r="B7" s="18"/>
      <c r="E7" s="287" t="str">
        <f>'Rekapitulace stavby'!K6</f>
        <v>Rekonstrukce kotelny a topného systému Domov důchodců, Velké Březno</v>
      </c>
      <c r="F7" s="288"/>
      <c r="G7" s="288"/>
      <c r="H7" s="288"/>
      <c r="L7" s="18"/>
    </row>
    <row r="8" spans="2:46" s="1" customFormat="1" ht="12" customHeight="1">
      <c r="B8" s="36"/>
      <c r="D8" s="107" t="s">
        <v>104</v>
      </c>
      <c r="I8" s="108"/>
      <c r="L8" s="36"/>
    </row>
    <row r="9" spans="2:46" s="1" customFormat="1" ht="36.950000000000003" customHeight="1">
      <c r="B9" s="36"/>
      <c r="E9" s="289" t="s">
        <v>567</v>
      </c>
      <c r="F9" s="290"/>
      <c r="G9" s="290"/>
      <c r="H9" s="290"/>
      <c r="I9" s="108"/>
      <c r="L9" s="36"/>
    </row>
    <row r="10" spans="2:46" s="1" customFormat="1" ht="11.25">
      <c r="B10" s="36"/>
      <c r="I10" s="108"/>
      <c r="L10" s="36"/>
    </row>
    <row r="11" spans="2:46" s="1" customFormat="1" ht="12" customHeight="1">
      <c r="B11" s="36"/>
      <c r="D11" s="107" t="s">
        <v>18</v>
      </c>
      <c r="F11" s="109" t="s">
        <v>1</v>
      </c>
      <c r="I11" s="110" t="s">
        <v>19</v>
      </c>
      <c r="J11" s="109" t="s">
        <v>1</v>
      </c>
      <c r="L11" s="36"/>
    </row>
    <row r="12" spans="2:46" s="1" customFormat="1" ht="12" customHeight="1">
      <c r="B12" s="36"/>
      <c r="D12" s="107" t="s">
        <v>20</v>
      </c>
      <c r="F12" s="109" t="s">
        <v>106</v>
      </c>
      <c r="I12" s="110" t="s">
        <v>22</v>
      </c>
      <c r="J12" s="111">
        <f>'Rekapitulace stavby'!AN8</f>
        <v>0</v>
      </c>
      <c r="L12" s="36"/>
    </row>
    <row r="13" spans="2:46" s="1" customFormat="1" ht="10.9" customHeight="1">
      <c r="B13" s="36"/>
      <c r="I13" s="108"/>
      <c r="L13" s="36"/>
    </row>
    <row r="14" spans="2:46" s="1" customFormat="1" ht="12" customHeight="1">
      <c r="B14" s="36"/>
      <c r="D14" s="107" t="s">
        <v>23</v>
      </c>
      <c r="I14" s="110" t="s">
        <v>24</v>
      </c>
      <c r="J14" s="109" t="s">
        <v>1</v>
      </c>
      <c r="L14" s="36"/>
    </row>
    <row r="15" spans="2:46" s="1" customFormat="1" ht="18" customHeight="1">
      <c r="B15" s="36"/>
      <c r="E15" s="109" t="s">
        <v>107</v>
      </c>
      <c r="I15" s="110" t="s">
        <v>26</v>
      </c>
      <c r="J15" s="109" t="s">
        <v>1</v>
      </c>
      <c r="L15" s="36"/>
    </row>
    <row r="16" spans="2:46" s="1" customFormat="1" ht="6.95" customHeight="1">
      <c r="B16" s="36"/>
      <c r="I16" s="108"/>
      <c r="L16" s="36"/>
    </row>
    <row r="17" spans="2:12" s="1" customFormat="1" ht="12" customHeight="1">
      <c r="B17" s="36"/>
      <c r="D17" s="107" t="s">
        <v>27</v>
      </c>
      <c r="I17" s="110" t="s">
        <v>24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91" t="str">
        <f>'Rekapitulace stavby'!E14</f>
        <v>Vyplň údaj</v>
      </c>
      <c r="F18" s="292"/>
      <c r="G18" s="292"/>
      <c r="H18" s="292"/>
      <c r="I18" s="110" t="s">
        <v>26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8"/>
      <c r="L19" s="36"/>
    </row>
    <row r="20" spans="2:12" s="1" customFormat="1" ht="12" customHeight="1">
      <c r="B20" s="36"/>
      <c r="D20" s="107" t="s">
        <v>29</v>
      </c>
      <c r="I20" s="110" t="s">
        <v>24</v>
      </c>
      <c r="J20" s="109" t="s">
        <v>108</v>
      </c>
      <c r="L20" s="36"/>
    </row>
    <row r="21" spans="2:12" s="1" customFormat="1" ht="18" customHeight="1">
      <c r="B21" s="36"/>
      <c r="E21" s="109" t="s">
        <v>109</v>
      </c>
      <c r="I21" s="110" t="s">
        <v>26</v>
      </c>
      <c r="J21" s="109" t="s">
        <v>1</v>
      </c>
      <c r="L21" s="36"/>
    </row>
    <row r="22" spans="2:12" s="1" customFormat="1" ht="6.95" customHeight="1">
      <c r="B22" s="36"/>
      <c r="I22" s="108"/>
      <c r="L22" s="36"/>
    </row>
    <row r="23" spans="2:12" s="1" customFormat="1" ht="12" customHeight="1">
      <c r="B23" s="36"/>
      <c r="D23" s="107" t="s">
        <v>32</v>
      </c>
      <c r="I23" s="110" t="s">
        <v>24</v>
      </c>
      <c r="J23" s="109" t="s">
        <v>872</v>
      </c>
      <c r="L23" s="36"/>
    </row>
    <row r="24" spans="2:12" s="1" customFormat="1" ht="18" customHeight="1">
      <c r="B24" s="36"/>
      <c r="E24" s="109" t="s">
        <v>873</v>
      </c>
      <c r="I24" s="110" t="s">
        <v>26</v>
      </c>
      <c r="J24" s="109" t="s">
        <v>1</v>
      </c>
      <c r="L24" s="36"/>
    </row>
    <row r="25" spans="2:12" s="1" customFormat="1" ht="6.95" customHeight="1">
      <c r="B25" s="36"/>
      <c r="I25" s="108"/>
      <c r="L25" s="36"/>
    </row>
    <row r="26" spans="2:12" s="1" customFormat="1" ht="12" customHeight="1">
      <c r="B26" s="36"/>
      <c r="D26" s="107" t="s">
        <v>33</v>
      </c>
      <c r="I26" s="108"/>
      <c r="L26" s="36"/>
    </row>
    <row r="27" spans="2:12" s="7" customFormat="1" ht="16.5" customHeight="1">
      <c r="B27" s="112"/>
      <c r="E27" s="293" t="s">
        <v>1</v>
      </c>
      <c r="F27" s="293"/>
      <c r="G27" s="293"/>
      <c r="H27" s="293"/>
      <c r="I27" s="113"/>
      <c r="L27" s="112"/>
    </row>
    <row r="28" spans="2:12" s="1" customFormat="1" ht="6.95" customHeight="1">
      <c r="B28" s="36"/>
      <c r="I28" s="108"/>
      <c r="L28" s="36"/>
    </row>
    <row r="29" spans="2:12" s="1" customFormat="1" ht="6.95" customHeight="1">
      <c r="B29" s="36"/>
      <c r="D29" s="60"/>
      <c r="E29" s="60"/>
      <c r="F29" s="60"/>
      <c r="G29" s="60"/>
      <c r="H29" s="60"/>
      <c r="I29" s="114"/>
      <c r="J29" s="60"/>
      <c r="K29" s="60"/>
      <c r="L29" s="36"/>
    </row>
    <row r="30" spans="2:12" s="1" customFormat="1" ht="25.35" customHeight="1">
      <c r="B30" s="36"/>
      <c r="D30" s="115" t="s">
        <v>34</v>
      </c>
      <c r="I30" s="108"/>
      <c r="J30" s="116">
        <f>ROUND(J118, 2)</f>
        <v>0</v>
      </c>
      <c r="L30" s="36"/>
    </row>
    <row r="31" spans="2:12" s="1" customFormat="1" ht="6.95" customHeight="1">
      <c r="B31" s="36"/>
      <c r="D31" s="60"/>
      <c r="E31" s="60"/>
      <c r="F31" s="60"/>
      <c r="G31" s="60"/>
      <c r="H31" s="60"/>
      <c r="I31" s="114"/>
      <c r="J31" s="60"/>
      <c r="K31" s="60"/>
      <c r="L31" s="36"/>
    </row>
    <row r="32" spans="2:12" s="1" customFormat="1" ht="14.45" customHeight="1">
      <c r="B32" s="36"/>
      <c r="F32" s="117" t="s">
        <v>36</v>
      </c>
      <c r="I32" s="118" t="s">
        <v>35</v>
      </c>
      <c r="J32" s="117" t="s">
        <v>37</v>
      </c>
      <c r="L32" s="36"/>
    </row>
    <row r="33" spans="2:12" s="1" customFormat="1" ht="14.45" customHeight="1">
      <c r="B33" s="36"/>
      <c r="D33" s="119" t="s">
        <v>38</v>
      </c>
      <c r="E33" s="107" t="s">
        <v>39</v>
      </c>
      <c r="F33" s="120">
        <f>ROUND((SUM(BE118:BE132)),  2)</f>
        <v>0</v>
      </c>
      <c r="I33" s="121">
        <v>0.21</v>
      </c>
      <c r="J33" s="120">
        <f>ROUND(((SUM(BE118:BE132))*I33),  2)</f>
        <v>0</v>
      </c>
      <c r="L33" s="36"/>
    </row>
    <row r="34" spans="2:12" s="1" customFormat="1" ht="14.45" customHeight="1">
      <c r="B34" s="36"/>
      <c r="E34" s="107" t="s">
        <v>40</v>
      </c>
      <c r="F34" s="120">
        <f>ROUND((SUM(BF118:BF132)),  2)</f>
        <v>0</v>
      </c>
      <c r="I34" s="121">
        <v>0.15</v>
      </c>
      <c r="J34" s="120">
        <f>ROUND(((SUM(BF118:BF132))*I34),  2)</f>
        <v>0</v>
      </c>
      <c r="L34" s="36"/>
    </row>
    <row r="35" spans="2:12" s="1" customFormat="1" ht="14.45" hidden="1" customHeight="1">
      <c r="B35" s="36"/>
      <c r="E35" s="107" t="s">
        <v>41</v>
      </c>
      <c r="F35" s="120">
        <f>ROUND((SUM(BG118:BG132)),  2)</f>
        <v>0</v>
      </c>
      <c r="I35" s="121">
        <v>0.21</v>
      </c>
      <c r="J35" s="120">
        <f>0</f>
        <v>0</v>
      </c>
      <c r="L35" s="36"/>
    </row>
    <row r="36" spans="2:12" s="1" customFormat="1" ht="14.45" hidden="1" customHeight="1">
      <c r="B36" s="36"/>
      <c r="E36" s="107" t="s">
        <v>42</v>
      </c>
      <c r="F36" s="120">
        <f>ROUND((SUM(BH118:BH132)),  2)</f>
        <v>0</v>
      </c>
      <c r="I36" s="121">
        <v>0.15</v>
      </c>
      <c r="J36" s="120">
        <f>0</f>
        <v>0</v>
      </c>
      <c r="L36" s="36"/>
    </row>
    <row r="37" spans="2:12" s="1" customFormat="1" ht="14.45" hidden="1" customHeight="1">
      <c r="B37" s="36"/>
      <c r="E37" s="107" t="s">
        <v>43</v>
      </c>
      <c r="F37" s="120">
        <f>ROUND((SUM(BI118:BI132)),  2)</f>
        <v>0</v>
      </c>
      <c r="I37" s="121">
        <v>0</v>
      </c>
      <c r="J37" s="120">
        <f>0</f>
        <v>0</v>
      </c>
      <c r="L37" s="36"/>
    </row>
    <row r="38" spans="2:12" s="1" customFormat="1" ht="6.95" customHeight="1">
      <c r="B38" s="36"/>
      <c r="I38" s="108"/>
      <c r="L38" s="36"/>
    </row>
    <row r="39" spans="2:12" s="1" customFormat="1" ht="25.35" customHeight="1">
      <c r="B39" s="36"/>
      <c r="C39" s="122"/>
      <c r="D39" s="123" t="s">
        <v>44</v>
      </c>
      <c r="E39" s="124"/>
      <c r="F39" s="124"/>
      <c r="G39" s="125" t="s">
        <v>45</v>
      </c>
      <c r="H39" s="126" t="s">
        <v>46</v>
      </c>
      <c r="I39" s="127"/>
      <c r="J39" s="128">
        <f>SUM(J30:J37)</f>
        <v>0</v>
      </c>
      <c r="K39" s="129"/>
      <c r="L39" s="36"/>
    </row>
    <row r="40" spans="2:12" s="1" customFormat="1" ht="14.45" customHeight="1">
      <c r="B40" s="36"/>
      <c r="I40" s="108"/>
      <c r="L40" s="36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6"/>
      <c r="D50" s="130" t="s">
        <v>47</v>
      </c>
      <c r="E50" s="131"/>
      <c r="F50" s="131"/>
      <c r="G50" s="130" t="s">
        <v>48</v>
      </c>
      <c r="H50" s="131"/>
      <c r="I50" s="132"/>
      <c r="J50" s="131"/>
      <c r="K50" s="131"/>
      <c r="L50" s="36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6"/>
      <c r="D61" s="133" t="s">
        <v>49</v>
      </c>
      <c r="E61" s="134"/>
      <c r="F61" s="135" t="s">
        <v>50</v>
      </c>
      <c r="G61" s="133" t="s">
        <v>49</v>
      </c>
      <c r="H61" s="134"/>
      <c r="I61" s="136"/>
      <c r="J61" s="137" t="s">
        <v>50</v>
      </c>
      <c r="K61" s="134"/>
      <c r="L61" s="36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6"/>
      <c r="D65" s="130" t="s">
        <v>51</v>
      </c>
      <c r="E65" s="131"/>
      <c r="F65" s="131"/>
      <c r="G65" s="130" t="s">
        <v>52</v>
      </c>
      <c r="H65" s="131"/>
      <c r="I65" s="132"/>
      <c r="J65" s="131"/>
      <c r="K65" s="131"/>
      <c r="L65" s="36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6"/>
      <c r="D76" s="133" t="s">
        <v>49</v>
      </c>
      <c r="E76" s="134"/>
      <c r="F76" s="135" t="s">
        <v>50</v>
      </c>
      <c r="G76" s="133" t="s">
        <v>49</v>
      </c>
      <c r="H76" s="134"/>
      <c r="I76" s="136"/>
      <c r="J76" s="137" t="s">
        <v>50</v>
      </c>
      <c r="K76" s="134"/>
      <c r="L76" s="36"/>
    </row>
    <row r="77" spans="2:12" s="1" customFormat="1" ht="14.45" customHeight="1">
      <c r="B77" s="138"/>
      <c r="C77" s="139"/>
      <c r="D77" s="139"/>
      <c r="E77" s="139"/>
      <c r="F77" s="139"/>
      <c r="G77" s="139"/>
      <c r="H77" s="139"/>
      <c r="I77" s="140"/>
      <c r="J77" s="139"/>
      <c r="K77" s="139"/>
      <c r="L77" s="36"/>
    </row>
    <row r="81" spans="2:47" s="1" customFormat="1" ht="6.95" customHeight="1">
      <c r="B81" s="141"/>
      <c r="C81" s="142"/>
      <c r="D81" s="142"/>
      <c r="E81" s="142"/>
      <c r="F81" s="142"/>
      <c r="G81" s="142"/>
      <c r="H81" s="142"/>
      <c r="I81" s="143"/>
      <c r="J81" s="142"/>
      <c r="K81" s="142"/>
      <c r="L81" s="36"/>
    </row>
    <row r="82" spans="2:47" s="1" customFormat="1" ht="24.95" customHeight="1">
      <c r="B82" s="32"/>
      <c r="C82" s="21" t="s">
        <v>110</v>
      </c>
      <c r="D82" s="33"/>
      <c r="E82" s="33"/>
      <c r="F82" s="33"/>
      <c r="G82" s="33"/>
      <c r="H82" s="33"/>
      <c r="I82" s="108"/>
      <c r="J82" s="33"/>
      <c r="K82" s="33"/>
      <c r="L82" s="36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36"/>
    </row>
    <row r="84" spans="2:47" s="1" customFormat="1" ht="12" customHeight="1">
      <c r="B84" s="32"/>
      <c r="C84" s="27" t="s">
        <v>16</v>
      </c>
      <c r="D84" s="33"/>
      <c r="E84" s="33"/>
      <c r="F84" s="33"/>
      <c r="G84" s="33"/>
      <c r="H84" s="33"/>
      <c r="I84" s="108"/>
      <c r="J84" s="33"/>
      <c r="K84" s="33"/>
      <c r="L84" s="36"/>
    </row>
    <row r="85" spans="2:47" s="1" customFormat="1" ht="16.5" customHeight="1">
      <c r="B85" s="32"/>
      <c r="C85" s="33"/>
      <c r="D85" s="33"/>
      <c r="E85" s="294" t="str">
        <f>E7</f>
        <v>Rekonstrukce kotelny a topného systému Domov důchodců, Velké Březno</v>
      </c>
      <c r="F85" s="295"/>
      <c r="G85" s="295"/>
      <c r="H85" s="295"/>
      <c r="I85" s="108"/>
      <c r="J85" s="33"/>
      <c r="K85" s="33"/>
      <c r="L85" s="36"/>
    </row>
    <row r="86" spans="2:47" s="1" customFormat="1" ht="12" customHeight="1">
      <c r="B86" s="32"/>
      <c r="C86" s="27" t="s">
        <v>104</v>
      </c>
      <c r="D86" s="33"/>
      <c r="E86" s="33"/>
      <c r="F86" s="33"/>
      <c r="G86" s="33"/>
      <c r="H86" s="33"/>
      <c r="I86" s="108"/>
      <c r="J86" s="33"/>
      <c r="K86" s="33"/>
      <c r="L86" s="36"/>
    </row>
    <row r="87" spans="2:47" s="1" customFormat="1" ht="16.5" customHeight="1">
      <c r="B87" s="32"/>
      <c r="C87" s="33"/>
      <c r="D87" s="33"/>
      <c r="E87" s="266" t="str">
        <f>E9</f>
        <v>VRN - Vedlejší rozpočtové náklady</v>
      </c>
      <c r="F87" s="296"/>
      <c r="G87" s="296"/>
      <c r="H87" s="296"/>
      <c r="I87" s="108"/>
      <c r="J87" s="33"/>
      <c r="K87" s="33"/>
      <c r="L87" s="36"/>
    </row>
    <row r="88" spans="2:47" s="1" customFormat="1" ht="6.95" customHeight="1"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36"/>
    </row>
    <row r="89" spans="2:47" s="1" customFormat="1" ht="12" customHeight="1">
      <c r="B89" s="32"/>
      <c r="C89" s="27" t="s">
        <v>20</v>
      </c>
      <c r="D89" s="33"/>
      <c r="E89" s="33"/>
      <c r="F89" s="25" t="str">
        <f>F12</f>
        <v>Domov důchodců, Velké Březno</v>
      </c>
      <c r="G89" s="33"/>
      <c r="H89" s="33"/>
      <c r="I89" s="110" t="s">
        <v>22</v>
      </c>
      <c r="J89" s="59">
        <f>IF(J12="","",J12)</f>
        <v>0</v>
      </c>
      <c r="K89" s="33"/>
      <c r="L89" s="36"/>
    </row>
    <row r="90" spans="2:47" s="1" customFormat="1" ht="6.95" customHeight="1"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36"/>
    </row>
    <row r="91" spans="2:47" s="1" customFormat="1" ht="43.15" customHeight="1">
      <c r="B91" s="32"/>
      <c r="C91" s="27" t="s">
        <v>23</v>
      </c>
      <c r="D91" s="33"/>
      <c r="E91" s="33"/>
      <c r="F91" s="25" t="str">
        <f>E15</f>
        <v>Statutární město Ústí nad Labem</v>
      </c>
      <c r="G91" s="33"/>
      <c r="H91" s="33"/>
      <c r="I91" s="110" t="s">
        <v>29</v>
      </c>
      <c r="J91" s="30" t="str">
        <f>E21</f>
        <v>INTECON spol. s r.o., Ústí  nad Labem</v>
      </c>
      <c r="K91" s="33"/>
      <c r="L91" s="36"/>
    </row>
    <row r="92" spans="2:47" s="1" customFormat="1" ht="43.15" customHeight="1">
      <c r="B92" s="32"/>
      <c r="C92" s="27" t="s">
        <v>27</v>
      </c>
      <c r="D92" s="33"/>
      <c r="E92" s="33"/>
      <c r="F92" s="25" t="str">
        <f>IF(E18="","",E18)</f>
        <v>Vyplň údaj</v>
      </c>
      <c r="G92" s="33"/>
      <c r="H92" s="33"/>
      <c r="I92" s="110" t="s">
        <v>32</v>
      </c>
      <c r="J92" s="30" t="str">
        <f>E24</f>
        <v>INTECON spol. s r.o., Ústí nad Labem</v>
      </c>
      <c r="K92" s="33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36"/>
    </row>
    <row r="94" spans="2:47" s="1" customFormat="1" ht="29.25" customHeight="1">
      <c r="B94" s="32"/>
      <c r="C94" s="144" t="s">
        <v>111</v>
      </c>
      <c r="D94" s="145"/>
      <c r="E94" s="145"/>
      <c r="F94" s="145"/>
      <c r="G94" s="145"/>
      <c r="H94" s="145"/>
      <c r="I94" s="146"/>
      <c r="J94" s="147" t="s">
        <v>112</v>
      </c>
      <c r="K94" s="145"/>
      <c r="L94" s="36"/>
    </row>
    <row r="95" spans="2:47" s="1" customFormat="1" ht="10.35" customHeight="1"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36"/>
    </row>
    <row r="96" spans="2:47" s="1" customFormat="1" ht="22.9" customHeight="1">
      <c r="B96" s="32"/>
      <c r="C96" s="148" t="s">
        <v>113</v>
      </c>
      <c r="D96" s="33"/>
      <c r="E96" s="33"/>
      <c r="F96" s="33"/>
      <c r="G96" s="33"/>
      <c r="H96" s="33"/>
      <c r="I96" s="108"/>
      <c r="J96" s="77">
        <f>J118</f>
        <v>0</v>
      </c>
      <c r="K96" s="33"/>
      <c r="L96" s="36"/>
      <c r="AU96" s="15" t="s">
        <v>114</v>
      </c>
    </row>
    <row r="97" spans="2:12" s="8" customFormat="1" ht="24.95" customHeight="1">
      <c r="B97" s="149"/>
      <c r="C97" s="150"/>
      <c r="D97" s="151" t="s">
        <v>874</v>
      </c>
      <c r="E97" s="152"/>
      <c r="F97" s="152"/>
      <c r="G97" s="152"/>
      <c r="H97" s="152"/>
      <c r="I97" s="153"/>
      <c r="J97" s="154">
        <f>J119</f>
        <v>0</v>
      </c>
      <c r="K97" s="150"/>
      <c r="L97" s="155"/>
    </row>
    <row r="98" spans="2:12" s="9" customFormat="1" ht="19.899999999999999" customHeight="1">
      <c r="B98" s="156"/>
      <c r="C98" s="157"/>
      <c r="D98" s="158" t="s">
        <v>875</v>
      </c>
      <c r="E98" s="159"/>
      <c r="F98" s="159"/>
      <c r="G98" s="159"/>
      <c r="H98" s="159"/>
      <c r="I98" s="160"/>
      <c r="J98" s="161">
        <f>J120</f>
        <v>0</v>
      </c>
      <c r="K98" s="157"/>
      <c r="L98" s="162"/>
    </row>
    <row r="99" spans="2:12" s="1" customFormat="1" ht="21.75" customHeight="1">
      <c r="B99" s="32"/>
      <c r="C99" s="33"/>
      <c r="D99" s="33"/>
      <c r="E99" s="33"/>
      <c r="F99" s="33"/>
      <c r="G99" s="33"/>
      <c r="H99" s="33"/>
      <c r="I99" s="108"/>
      <c r="J99" s="33"/>
      <c r="K99" s="33"/>
      <c r="L99" s="36"/>
    </row>
    <row r="100" spans="2:12" s="1" customFormat="1" ht="6.95" customHeight="1">
      <c r="B100" s="47"/>
      <c r="C100" s="48"/>
      <c r="D100" s="48"/>
      <c r="E100" s="48"/>
      <c r="F100" s="48"/>
      <c r="G100" s="48"/>
      <c r="H100" s="48"/>
      <c r="I100" s="140"/>
      <c r="J100" s="48"/>
      <c r="K100" s="48"/>
      <c r="L100" s="36"/>
    </row>
    <row r="104" spans="2:12" s="1" customFormat="1" ht="6.95" customHeight="1">
      <c r="B104" s="49"/>
      <c r="C104" s="50"/>
      <c r="D104" s="50"/>
      <c r="E104" s="50"/>
      <c r="F104" s="50"/>
      <c r="G104" s="50"/>
      <c r="H104" s="50"/>
      <c r="I104" s="143"/>
      <c r="J104" s="50"/>
      <c r="K104" s="50"/>
      <c r="L104" s="36"/>
    </row>
    <row r="105" spans="2:12" s="1" customFormat="1" ht="24.95" customHeight="1">
      <c r="B105" s="32"/>
      <c r="C105" s="21" t="s">
        <v>128</v>
      </c>
      <c r="D105" s="33"/>
      <c r="E105" s="33"/>
      <c r="F105" s="33"/>
      <c r="G105" s="33"/>
      <c r="H105" s="33"/>
      <c r="I105" s="108"/>
      <c r="J105" s="33"/>
      <c r="K105" s="33"/>
      <c r="L105" s="36"/>
    </row>
    <row r="106" spans="2:12" s="1" customFormat="1" ht="6.95" customHeight="1">
      <c r="B106" s="32"/>
      <c r="C106" s="33"/>
      <c r="D106" s="33"/>
      <c r="E106" s="33"/>
      <c r="F106" s="33"/>
      <c r="G106" s="33"/>
      <c r="H106" s="33"/>
      <c r="I106" s="108"/>
      <c r="J106" s="33"/>
      <c r="K106" s="33"/>
      <c r="L106" s="36"/>
    </row>
    <row r="107" spans="2:12" s="1" customFormat="1" ht="12" customHeight="1">
      <c r="B107" s="32"/>
      <c r="C107" s="27" t="s">
        <v>16</v>
      </c>
      <c r="D107" s="33"/>
      <c r="E107" s="33"/>
      <c r="F107" s="33"/>
      <c r="G107" s="33"/>
      <c r="H107" s="33"/>
      <c r="I107" s="108"/>
      <c r="J107" s="33"/>
      <c r="K107" s="33"/>
      <c r="L107" s="36"/>
    </row>
    <row r="108" spans="2:12" s="1" customFormat="1" ht="16.5" customHeight="1">
      <c r="B108" s="32"/>
      <c r="C108" s="33"/>
      <c r="D108" s="33"/>
      <c r="E108" s="294" t="str">
        <f>E7</f>
        <v>Rekonstrukce kotelny a topného systému Domov důchodců, Velké Březno</v>
      </c>
      <c r="F108" s="295"/>
      <c r="G108" s="295"/>
      <c r="H108" s="295"/>
      <c r="I108" s="108"/>
      <c r="J108" s="33"/>
      <c r="K108" s="33"/>
      <c r="L108" s="36"/>
    </row>
    <row r="109" spans="2:12" s="1" customFormat="1" ht="12" customHeight="1">
      <c r="B109" s="32"/>
      <c r="C109" s="27" t="s">
        <v>104</v>
      </c>
      <c r="D109" s="33"/>
      <c r="E109" s="33"/>
      <c r="F109" s="33"/>
      <c r="G109" s="33"/>
      <c r="H109" s="33"/>
      <c r="I109" s="108"/>
      <c r="J109" s="33"/>
      <c r="K109" s="33"/>
      <c r="L109" s="36"/>
    </row>
    <row r="110" spans="2:12" s="1" customFormat="1" ht="16.5" customHeight="1">
      <c r="B110" s="32"/>
      <c r="C110" s="33"/>
      <c r="D110" s="33"/>
      <c r="E110" s="266" t="str">
        <f>E9</f>
        <v>VRN - Vedlejší rozpočtové náklady</v>
      </c>
      <c r="F110" s="296"/>
      <c r="G110" s="296"/>
      <c r="H110" s="296"/>
      <c r="I110" s="108"/>
      <c r="J110" s="33"/>
      <c r="K110" s="33"/>
      <c r="L110" s="36"/>
    </row>
    <row r="111" spans="2:12" s="1" customFormat="1" ht="6.95" customHeight="1">
      <c r="B111" s="32"/>
      <c r="C111" s="33"/>
      <c r="D111" s="33"/>
      <c r="E111" s="33"/>
      <c r="F111" s="33"/>
      <c r="G111" s="33"/>
      <c r="H111" s="33"/>
      <c r="I111" s="108"/>
      <c r="J111" s="33"/>
      <c r="K111" s="33"/>
      <c r="L111" s="36"/>
    </row>
    <row r="112" spans="2:12" s="1" customFormat="1" ht="12" customHeight="1">
      <c r="B112" s="32"/>
      <c r="C112" s="27" t="s">
        <v>20</v>
      </c>
      <c r="D112" s="33"/>
      <c r="E112" s="33"/>
      <c r="F112" s="25" t="str">
        <f>F12</f>
        <v>Domov důchodců, Velké Březno</v>
      </c>
      <c r="G112" s="33"/>
      <c r="H112" s="33"/>
      <c r="I112" s="110" t="s">
        <v>22</v>
      </c>
      <c r="J112" s="59">
        <f>IF(J12="","",J12)</f>
        <v>0</v>
      </c>
      <c r="K112" s="33"/>
      <c r="L112" s="36"/>
    </row>
    <row r="113" spans="2:65" s="1" customFormat="1" ht="6.95" customHeight="1">
      <c r="B113" s="32"/>
      <c r="C113" s="33"/>
      <c r="D113" s="33"/>
      <c r="E113" s="33"/>
      <c r="F113" s="33"/>
      <c r="G113" s="33"/>
      <c r="H113" s="33"/>
      <c r="I113" s="108"/>
      <c r="J113" s="33"/>
      <c r="K113" s="33"/>
      <c r="L113" s="36"/>
    </row>
    <row r="114" spans="2:65" s="1" customFormat="1" ht="43.15" customHeight="1">
      <c r="B114" s="32"/>
      <c r="C114" s="27" t="s">
        <v>23</v>
      </c>
      <c r="D114" s="33"/>
      <c r="E114" s="33"/>
      <c r="F114" s="25" t="str">
        <f>E15</f>
        <v>Statutární město Ústí nad Labem</v>
      </c>
      <c r="G114" s="33"/>
      <c r="H114" s="33"/>
      <c r="I114" s="110" t="s">
        <v>29</v>
      </c>
      <c r="J114" s="30" t="str">
        <f>E21</f>
        <v>INTECON spol. s r.o., Ústí  nad Labem</v>
      </c>
      <c r="K114" s="33"/>
      <c r="L114" s="36"/>
    </row>
    <row r="115" spans="2:65" s="1" customFormat="1" ht="43.15" customHeight="1">
      <c r="B115" s="32"/>
      <c r="C115" s="27" t="s">
        <v>27</v>
      </c>
      <c r="D115" s="33"/>
      <c r="E115" s="33"/>
      <c r="F115" s="25" t="str">
        <f>IF(E18="","",E18)</f>
        <v>Vyplň údaj</v>
      </c>
      <c r="G115" s="33"/>
      <c r="H115" s="33"/>
      <c r="I115" s="110" t="s">
        <v>32</v>
      </c>
      <c r="J115" s="30" t="str">
        <f>E24</f>
        <v>INTECON spol. s r.o., Ústí nad Labem</v>
      </c>
      <c r="K115" s="33"/>
      <c r="L115" s="36"/>
    </row>
    <row r="116" spans="2:65" s="1" customFormat="1" ht="10.35" customHeight="1">
      <c r="B116" s="32"/>
      <c r="C116" s="33"/>
      <c r="D116" s="33"/>
      <c r="E116" s="33"/>
      <c r="F116" s="33"/>
      <c r="G116" s="33"/>
      <c r="H116" s="33"/>
      <c r="I116" s="108"/>
      <c r="J116" s="33"/>
      <c r="K116" s="33"/>
      <c r="L116" s="36"/>
    </row>
    <row r="117" spans="2:65" s="10" customFormat="1" ht="29.25" customHeight="1">
      <c r="B117" s="163"/>
      <c r="C117" s="164" t="s">
        <v>129</v>
      </c>
      <c r="D117" s="165" t="s">
        <v>59</v>
      </c>
      <c r="E117" s="165" t="s">
        <v>55</v>
      </c>
      <c r="F117" s="165" t="s">
        <v>56</v>
      </c>
      <c r="G117" s="165" t="s">
        <v>130</v>
      </c>
      <c r="H117" s="165" t="s">
        <v>131</v>
      </c>
      <c r="I117" s="166" t="s">
        <v>132</v>
      </c>
      <c r="J117" s="165" t="s">
        <v>112</v>
      </c>
      <c r="K117" s="167" t="s">
        <v>133</v>
      </c>
      <c r="L117" s="168"/>
      <c r="M117" s="68" t="s">
        <v>1</v>
      </c>
      <c r="N117" s="69" t="s">
        <v>38</v>
      </c>
      <c r="O117" s="69" t="s">
        <v>134</v>
      </c>
      <c r="P117" s="69" t="s">
        <v>135</v>
      </c>
      <c r="Q117" s="69" t="s">
        <v>136</v>
      </c>
      <c r="R117" s="69" t="s">
        <v>137</v>
      </c>
      <c r="S117" s="69" t="s">
        <v>138</v>
      </c>
      <c r="T117" s="70" t="s">
        <v>139</v>
      </c>
    </row>
    <row r="118" spans="2:65" s="1" customFormat="1" ht="22.9" customHeight="1">
      <c r="B118" s="32"/>
      <c r="C118" s="75" t="s">
        <v>140</v>
      </c>
      <c r="D118" s="33"/>
      <c r="E118" s="33"/>
      <c r="F118" s="33"/>
      <c r="G118" s="33"/>
      <c r="H118" s="33"/>
      <c r="I118" s="108"/>
      <c r="J118" s="169">
        <f>BK118</f>
        <v>0</v>
      </c>
      <c r="K118" s="33"/>
      <c r="L118" s="36"/>
      <c r="M118" s="71"/>
      <c r="N118" s="72"/>
      <c r="O118" s="72"/>
      <c r="P118" s="170">
        <f>P119</f>
        <v>0</v>
      </c>
      <c r="Q118" s="72"/>
      <c r="R118" s="170">
        <f>R119</f>
        <v>0</v>
      </c>
      <c r="S118" s="72"/>
      <c r="T118" s="171">
        <f>T119</f>
        <v>0</v>
      </c>
      <c r="AT118" s="15" t="s">
        <v>73</v>
      </c>
      <c r="AU118" s="15" t="s">
        <v>114</v>
      </c>
      <c r="BK118" s="172">
        <f>BK119</f>
        <v>0</v>
      </c>
    </row>
    <row r="119" spans="2:65" s="11" customFormat="1" ht="25.9" customHeight="1">
      <c r="B119" s="173"/>
      <c r="C119" s="174"/>
      <c r="D119" s="175" t="s">
        <v>73</v>
      </c>
      <c r="E119" s="176" t="s">
        <v>141</v>
      </c>
      <c r="F119" s="176" t="s">
        <v>141</v>
      </c>
      <c r="G119" s="174"/>
      <c r="H119" s="174"/>
      <c r="I119" s="177"/>
      <c r="J119" s="178">
        <f>BK119</f>
        <v>0</v>
      </c>
      <c r="K119" s="174"/>
      <c r="L119" s="179"/>
      <c r="M119" s="180"/>
      <c r="N119" s="181"/>
      <c r="O119" s="181"/>
      <c r="P119" s="182">
        <f>P120</f>
        <v>0</v>
      </c>
      <c r="Q119" s="181"/>
      <c r="R119" s="182">
        <f>R120</f>
        <v>0</v>
      </c>
      <c r="S119" s="181"/>
      <c r="T119" s="183">
        <f>T120</f>
        <v>0</v>
      </c>
      <c r="AR119" s="184" t="s">
        <v>82</v>
      </c>
      <c r="AT119" s="185" t="s">
        <v>73</v>
      </c>
      <c r="AU119" s="185" t="s">
        <v>74</v>
      </c>
      <c r="AY119" s="184" t="s">
        <v>143</v>
      </c>
      <c r="BK119" s="186">
        <f>BK120</f>
        <v>0</v>
      </c>
    </row>
    <row r="120" spans="2:65" s="11" customFormat="1" ht="22.9" customHeight="1">
      <c r="B120" s="173"/>
      <c r="C120" s="174"/>
      <c r="D120" s="175" t="s">
        <v>73</v>
      </c>
      <c r="E120" s="187" t="s">
        <v>876</v>
      </c>
      <c r="F120" s="187" t="s">
        <v>100</v>
      </c>
      <c r="G120" s="174"/>
      <c r="H120" s="174"/>
      <c r="I120" s="177"/>
      <c r="J120" s="188">
        <f>BK120</f>
        <v>0</v>
      </c>
      <c r="K120" s="174"/>
      <c r="L120" s="179"/>
      <c r="M120" s="180"/>
      <c r="N120" s="181"/>
      <c r="O120" s="181"/>
      <c r="P120" s="182">
        <f>SUM(P121:P132)</f>
        <v>0</v>
      </c>
      <c r="Q120" s="181"/>
      <c r="R120" s="182">
        <f>SUM(R121:R132)</f>
        <v>0</v>
      </c>
      <c r="S120" s="181"/>
      <c r="T120" s="183">
        <f>SUM(T121:T132)</f>
        <v>0</v>
      </c>
      <c r="AR120" s="184" t="s">
        <v>82</v>
      </c>
      <c r="AT120" s="185" t="s">
        <v>73</v>
      </c>
      <c r="AU120" s="185" t="s">
        <v>82</v>
      </c>
      <c r="AY120" s="184" t="s">
        <v>143</v>
      </c>
      <c r="BK120" s="186">
        <f>SUM(BK121:BK132)</f>
        <v>0</v>
      </c>
    </row>
    <row r="121" spans="2:65" s="1" customFormat="1" ht="48" customHeight="1">
      <c r="B121" s="32"/>
      <c r="C121" s="189" t="s">
        <v>82</v>
      </c>
      <c r="D121" s="189" t="s">
        <v>146</v>
      </c>
      <c r="E121" s="190" t="s">
        <v>876</v>
      </c>
      <c r="F121" s="191" t="s">
        <v>877</v>
      </c>
      <c r="G121" s="192" t="s">
        <v>459</v>
      </c>
      <c r="H121" s="193">
        <v>1</v>
      </c>
      <c r="I121" s="194"/>
      <c r="J121" s="195">
        <f t="shared" ref="J121:J132" si="0">ROUND(I121*H121,2)</f>
        <v>0</v>
      </c>
      <c r="K121" s="191" t="s">
        <v>1</v>
      </c>
      <c r="L121" s="36"/>
      <c r="M121" s="196" t="s">
        <v>1</v>
      </c>
      <c r="N121" s="197" t="s">
        <v>39</v>
      </c>
      <c r="O121" s="64"/>
      <c r="P121" s="198">
        <f t="shared" ref="P121:P132" si="1">O121*H121</f>
        <v>0</v>
      </c>
      <c r="Q121" s="198">
        <v>0</v>
      </c>
      <c r="R121" s="198">
        <f t="shared" ref="R121:R132" si="2">Q121*H121</f>
        <v>0</v>
      </c>
      <c r="S121" s="198">
        <v>0</v>
      </c>
      <c r="T121" s="199">
        <f t="shared" ref="T121:T132" si="3">S121*H121</f>
        <v>0</v>
      </c>
      <c r="AR121" s="200" t="s">
        <v>151</v>
      </c>
      <c r="AT121" s="200" t="s">
        <v>146</v>
      </c>
      <c r="AU121" s="200" t="s">
        <v>84</v>
      </c>
      <c r="AY121" s="15" t="s">
        <v>143</v>
      </c>
      <c r="BE121" s="201">
        <f t="shared" ref="BE121:BE132" si="4">IF(N121="základní",J121,0)</f>
        <v>0</v>
      </c>
      <c r="BF121" s="201">
        <f t="shared" ref="BF121:BF132" si="5">IF(N121="snížená",J121,0)</f>
        <v>0</v>
      </c>
      <c r="BG121" s="201">
        <f t="shared" ref="BG121:BG132" si="6">IF(N121="zákl. přenesená",J121,0)</f>
        <v>0</v>
      </c>
      <c r="BH121" s="201">
        <f t="shared" ref="BH121:BH132" si="7">IF(N121="sníž. přenesená",J121,0)</f>
        <v>0</v>
      </c>
      <c r="BI121" s="201">
        <f t="shared" ref="BI121:BI132" si="8">IF(N121="nulová",J121,0)</f>
        <v>0</v>
      </c>
      <c r="BJ121" s="15" t="s">
        <v>82</v>
      </c>
      <c r="BK121" s="201">
        <f t="shared" ref="BK121:BK132" si="9">ROUND(I121*H121,2)</f>
        <v>0</v>
      </c>
      <c r="BL121" s="15" t="s">
        <v>151</v>
      </c>
      <c r="BM121" s="200" t="s">
        <v>878</v>
      </c>
    </row>
    <row r="122" spans="2:65" s="1" customFormat="1" ht="16.5" customHeight="1">
      <c r="B122" s="32"/>
      <c r="C122" s="189" t="s">
        <v>84</v>
      </c>
      <c r="D122" s="189" t="s">
        <v>146</v>
      </c>
      <c r="E122" s="190" t="s">
        <v>810</v>
      </c>
      <c r="F122" s="191" t="s">
        <v>879</v>
      </c>
      <c r="G122" s="192" t="s">
        <v>459</v>
      </c>
      <c r="H122" s="193">
        <v>1</v>
      </c>
      <c r="I122" s="194"/>
      <c r="J122" s="195">
        <f t="shared" si="0"/>
        <v>0</v>
      </c>
      <c r="K122" s="191" t="s">
        <v>1</v>
      </c>
      <c r="L122" s="36"/>
      <c r="M122" s="196" t="s">
        <v>1</v>
      </c>
      <c r="N122" s="197" t="s">
        <v>39</v>
      </c>
      <c r="O122" s="64"/>
      <c r="P122" s="198">
        <f t="shared" si="1"/>
        <v>0</v>
      </c>
      <c r="Q122" s="198">
        <v>0</v>
      </c>
      <c r="R122" s="198">
        <f t="shared" si="2"/>
        <v>0</v>
      </c>
      <c r="S122" s="198">
        <v>0</v>
      </c>
      <c r="T122" s="199">
        <f t="shared" si="3"/>
        <v>0</v>
      </c>
      <c r="AR122" s="200" t="s">
        <v>151</v>
      </c>
      <c r="AT122" s="200" t="s">
        <v>146</v>
      </c>
      <c r="AU122" s="200" t="s">
        <v>84</v>
      </c>
      <c r="AY122" s="15" t="s">
        <v>143</v>
      </c>
      <c r="BE122" s="201">
        <f t="shared" si="4"/>
        <v>0</v>
      </c>
      <c r="BF122" s="201">
        <f t="shared" si="5"/>
        <v>0</v>
      </c>
      <c r="BG122" s="201">
        <f t="shared" si="6"/>
        <v>0</v>
      </c>
      <c r="BH122" s="201">
        <f t="shared" si="7"/>
        <v>0</v>
      </c>
      <c r="BI122" s="201">
        <f t="shared" si="8"/>
        <v>0</v>
      </c>
      <c r="BJ122" s="15" t="s">
        <v>82</v>
      </c>
      <c r="BK122" s="201">
        <f t="shared" si="9"/>
        <v>0</v>
      </c>
      <c r="BL122" s="15" t="s">
        <v>151</v>
      </c>
      <c r="BM122" s="200" t="s">
        <v>880</v>
      </c>
    </row>
    <row r="123" spans="2:65" s="1" customFormat="1" ht="60" customHeight="1">
      <c r="B123" s="32"/>
      <c r="C123" s="189" t="s">
        <v>144</v>
      </c>
      <c r="D123" s="189" t="s">
        <v>146</v>
      </c>
      <c r="E123" s="190" t="s">
        <v>881</v>
      </c>
      <c r="F123" s="191" t="s">
        <v>882</v>
      </c>
      <c r="G123" s="192" t="s">
        <v>459</v>
      </c>
      <c r="H123" s="193">
        <v>1</v>
      </c>
      <c r="I123" s="194"/>
      <c r="J123" s="195">
        <f t="shared" si="0"/>
        <v>0</v>
      </c>
      <c r="K123" s="191" t="s">
        <v>1</v>
      </c>
      <c r="L123" s="36"/>
      <c r="M123" s="196" t="s">
        <v>1</v>
      </c>
      <c r="N123" s="197" t="s">
        <v>39</v>
      </c>
      <c r="O123" s="64"/>
      <c r="P123" s="198">
        <f t="shared" si="1"/>
        <v>0</v>
      </c>
      <c r="Q123" s="198">
        <v>0</v>
      </c>
      <c r="R123" s="198">
        <f t="shared" si="2"/>
        <v>0</v>
      </c>
      <c r="S123" s="198">
        <v>0</v>
      </c>
      <c r="T123" s="199">
        <f t="shared" si="3"/>
        <v>0</v>
      </c>
      <c r="AR123" s="200" t="s">
        <v>151</v>
      </c>
      <c r="AT123" s="200" t="s">
        <v>146</v>
      </c>
      <c r="AU123" s="200" t="s">
        <v>84</v>
      </c>
      <c r="AY123" s="15" t="s">
        <v>143</v>
      </c>
      <c r="BE123" s="201">
        <f t="shared" si="4"/>
        <v>0</v>
      </c>
      <c r="BF123" s="201">
        <f t="shared" si="5"/>
        <v>0</v>
      </c>
      <c r="BG123" s="201">
        <f t="shared" si="6"/>
        <v>0</v>
      </c>
      <c r="BH123" s="201">
        <f t="shared" si="7"/>
        <v>0</v>
      </c>
      <c r="BI123" s="201">
        <f t="shared" si="8"/>
        <v>0</v>
      </c>
      <c r="BJ123" s="15" t="s">
        <v>82</v>
      </c>
      <c r="BK123" s="201">
        <f t="shared" si="9"/>
        <v>0</v>
      </c>
      <c r="BL123" s="15" t="s">
        <v>151</v>
      </c>
      <c r="BM123" s="200" t="s">
        <v>883</v>
      </c>
    </row>
    <row r="124" spans="2:65" s="1" customFormat="1" ht="60" customHeight="1">
      <c r="B124" s="32"/>
      <c r="C124" s="189" t="s">
        <v>151</v>
      </c>
      <c r="D124" s="189" t="s">
        <v>146</v>
      </c>
      <c r="E124" s="190" t="s">
        <v>812</v>
      </c>
      <c r="F124" s="191" t="s">
        <v>884</v>
      </c>
      <c r="G124" s="192" t="s">
        <v>459</v>
      </c>
      <c r="H124" s="193">
        <v>1</v>
      </c>
      <c r="I124" s="194"/>
      <c r="J124" s="195">
        <f t="shared" si="0"/>
        <v>0</v>
      </c>
      <c r="K124" s="191" t="s">
        <v>1</v>
      </c>
      <c r="L124" s="36"/>
      <c r="M124" s="196" t="s">
        <v>1</v>
      </c>
      <c r="N124" s="197" t="s">
        <v>39</v>
      </c>
      <c r="O124" s="64"/>
      <c r="P124" s="198">
        <f t="shared" si="1"/>
        <v>0</v>
      </c>
      <c r="Q124" s="198">
        <v>0</v>
      </c>
      <c r="R124" s="198">
        <f t="shared" si="2"/>
        <v>0</v>
      </c>
      <c r="S124" s="198">
        <v>0</v>
      </c>
      <c r="T124" s="199">
        <f t="shared" si="3"/>
        <v>0</v>
      </c>
      <c r="AR124" s="200" t="s">
        <v>151</v>
      </c>
      <c r="AT124" s="200" t="s">
        <v>146</v>
      </c>
      <c r="AU124" s="200" t="s">
        <v>84</v>
      </c>
      <c r="AY124" s="15" t="s">
        <v>143</v>
      </c>
      <c r="BE124" s="201">
        <f t="shared" si="4"/>
        <v>0</v>
      </c>
      <c r="BF124" s="201">
        <f t="shared" si="5"/>
        <v>0</v>
      </c>
      <c r="BG124" s="201">
        <f t="shared" si="6"/>
        <v>0</v>
      </c>
      <c r="BH124" s="201">
        <f t="shared" si="7"/>
        <v>0</v>
      </c>
      <c r="BI124" s="201">
        <f t="shared" si="8"/>
        <v>0</v>
      </c>
      <c r="BJ124" s="15" t="s">
        <v>82</v>
      </c>
      <c r="BK124" s="201">
        <f t="shared" si="9"/>
        <v>0</v>
      </c>
      <c r="BL124" s="15" t="s">
        <v>151</v>
      </c>
      <c r="BM124" s="200" t="s">
        <v>885</v>
      </c>
    </row>
    <row r="125" spans="2:65" s="1" customFormat="1" ht="24" customHeight="1">
      <c r="B125" s="32"/>
      <c r="C125" s="189" t="s">
        <v>169</v>
      </c>
      <c r="D125" s="189" t="s">
        <v>146</v>
      </c>
      <c r="E125" s="190" t="s">
        <v>886</v>
      </c>
      <c r="F125" s="191" t="s">
        <v>887</v>
      </c>
      <c r="G125" s="192" t="s">
        <v>459</v>
      </c>
      <c r="H125" s="193">
        <v>1</v>
      </c>
      <c r="I125" s="194"/>
      <c r="J125" s="195">
        <f t="shared" si="0"/>
        <v>0</v>
      </c>
      <c r="K125" s="191" t="s">
        <v>1</v>
      </c>
      <c r="L125" s="36"/>
      <c r="M125" s="196" t="s">
        <v>1</v>
      </c>
      <c r="N125" s="197" t="s">
        <v>39</v>
      </c>
      <c r="O125" s="64"/>
      <c r="P125" s="198">
        <f t="shared" si="1"/>
        <v>0</v>
      </c>
      <c r="Q125" s="198">
        <v>0</v>
      </c>
      <c r="R125" s="198">
        <f t="shared" si="2"/>
        <v>0</v>
      </c>
      <c r="S125" s="198">
        <v>0</v>
      </c>
      <c r="T125" s="199">
        <f t="shared" si="3"/>
        <v>0</v>
      </c>
      <c r="AR125" s="200" t="s">
        <v>151</v>
      </c>
      <c r="AT125" s="200" t="s">
        <v>146</v>
      </c>
      <c r="AU125" s="200" t="s">
        <v>84</v>
      </c>
      <c r="AY125" s="15" t="s">
        <v>143</v>
      </c>
      <c r="BE125" s="201">
        <f t="shared" si="4"/>
        <v>0</v>
      </c>
      <c r="BF125" s="201">
        <f t="shared" si="5"/>
        <v>0</v>
      </c>
      <c r="BG125" s="201">
        <f t="shared" si="6"/>
        <v>0</v>
      </c>
      <c r="BH125" s="201">
        <f t="shared" si="7"/>
        <v>0</v>
      </c>
      <c r="BI125" s="201">
        <f t="shared" si="8"/>
        <v>0</v>
      </c>
      <c r="BJ125" s="15" t="s">
        <v>82</v>
      </c>
      <c r="BK125" s="201">
        <f t="shared" si="9"/>
        <v>0</v>
      </c>
      <c r="BL125" s="15" t="s">
        <v>151</v>
      </c>
      <c r="BM125" s="200" t="s">
        <v>888</v>
      </c>
    </row>
    <row r="126" spans="2:65" s="1" customFormat="1" ht="48" customHeight="1">
      <c r="B126" s="32"/>
      <c r="C126" s="189" t="s">
        <v>173</v>
      </c>
      <c r="D126" s="189" t="s">
        <v>146</v>
      </c>
      <c r="E126" s="190" t="s">
        <v>889</v>
      </c>
      <c r="F126" s="191" t="s">
        <v>890</v>
      </c>
      <c r="G126" s="192" t="s">
        <v>459</v>
      </c>
      <c r="H126" s="193">
        <v>1</v>
      </c>
      <c r="I126" s="194"/>
      <c r="J126" s="195">
        <f t="shared" si="0"/>
        <v>0</v>
      </c>
      <c r="K126" s="191" t="s">
        <v>1</v>
      </c>
      <c r="L126" s="36"/>
      <c r="M126" s="196" t="s">
        <v>1</v>
      </c>
      <c r="N126" s="197" t="s">
        <v>39</v>
      </c>
      <c r="O126" s="64"/>
      <c r="P126" s="198">
        <f t="shared" si="1"/>
        <v>0</v>
      </c>
      <c r="Q126" s="198">
        <v>0</v>
      </c>
      <c r="R126" s="198">
        <f t="shared" si="2"/>
        <v>0</v>
      </c>
      <c r="S126" s="198">
        <v>0</v>
      </c>
      <c r="T126" s="199">
        <f t="shared" si="3"/>
        <v>0</v>
      </c>
      <c r="AR126" s="200" t="s">
        <v>151</v>
      </c>
      <c r="AT126" s="200" t="s">
        <v>146</v>
      </c>
      <c r="AU126" s="200" t="s">
        <v>84</v>
      </c>
      <c r="AY126" s="15" t="s">
        <v>143</v>
      </c>
      <c r="BE126" s="201">
        <f t="shared" si="4"/>
        <v>0</v>
      </c>
      <c r="BF126" s="201">
        <f t="shared" si="5"/>
        <v>0</v>
      </c>
      <c r="BG126" s="201">
        <f t="shared" si="6"/>
        <v>0</v>
      </c>
      <c r="BH126" s="201">
        <f t="shared" si="7"/>
        <v>0</v>
      </c>
      <c r="BI126" s="201">
        <f t="shared" si="8"/>
        <v>0</v>
      </c>
      <c r="BJ126" s="15" t="s">
        <v>82</v>
      </c>
      <c r="BK126" s="201">
        <f t="shared" si="9"/>
        <v>0</v>
      </c>
      <c r="BL126" s="15" t="s">
        <v>151</v>
      </c>
      <c r="BM126" s="200" t="s">
        <v>891</v>
      </c>
    </row>
    <row r="127" spans="2:65" s="1" customFormat="1" ht="60" customHeight="1">
      <c r="B127" s="32"/>
      <c r="C127" s="189" t="s">
        <v>179</v>
      </c>
      <c r="D127" s="189" t="s">
        <v>146</v>
      </c>
      <c r="E127" s="190" t="s">
        <v>892</v>
      </c>
      <c r="F127" s="191" t="s">
        <v>893</v>
      </c>
      <c r="G127" s="192" t="s">
        <v>459</v>
      </c>
      <c r="H127" s="193">
        <v>1</v>
      </c>
      <c r="I127" s="194"/>
      <c r="J127" s="195">
        <f t="shared" si="0"/>
        <v>0</v>
      </c>
      <c r="K127" s="191" t="s">
        <v>1</v>
      </c>
      <c r="L127" s="36"/>
      <c r="M127" s="196" t="s">
        <v>1</v>
      </c>
      <c r="N127" s="197" t="s">
        <v>39</v>
      </c>
      <c r="O127" s="64"/>
      <c r="P127" s="198">
        <f t="shared" si="1"/>
        <v>0</v>
      </c>
      <c r="Q127" s="198">
        <v>0</v>
      </c>
      <c r="R127" s="198">
        <f t="shared" si="2"/>
        <v>0</v>
      </c>
      <c r="S127" s="198">
        <v>0</v>
      </c>
      <c r="T127" s="199">
        <f t="shared" si="3"/>
        <v>0</v>
      </c>
      <c r="AR127" s="200" t="s">
        <v>151</v>
      </c>
      <c r="AT127" s="200" t="s">
        <v>146</v>
      </c>
      <c r="AU127" s="200" t="s">
        <v>84</v>
      </c>
      <c r="AY127" s="15" t="s">
        <v>143</v>
      </c>
      <c r="BE127" s="201">
        <f t="shared" si="4"/>
        <v>0</v>
      </c>
      <c r="BF127" s="201">
        <f t="shared" si="5"/>
        <v>0</v>
      </c>
      <c r="BG127" s="201">
        <f t="shared" si="6"/>
        <v>0</v>
      </c>
      <c r="BH127" s="201">
        <f t="shared" si="7"/>
        <v>0</v>
      </c>
      <c r="BI127" s="201">
        <f t="shared" si="8"/>
        <v>0</v>
      </c>
      <c r="BJ127" s="15" t="s">
        <v>82</v>
      </c>
      <c r="BK127" s="201">
        <f t="shared" si="9"/>
        <v>0</v>
      </c>
      <c r="BL127" s="15" t="s">
        <v>151</v>
      </c>
      <c r="BM127" s="200" t="s">
        <v>894</v>
      </c>
    </row>
    <row r="128" spans="2:65" s="1" customFormat="1" ht="16.5" customHeight="1">
      <c r="B128" s="32"/>
      <c r="C128" s="189" t="s">
        <v>158</v>
      </c>
      <c r="D128" s="189" t="s">
        <v>146</v>
      </c>
      <c r="E128" s="190" t="s">
        <v>895</v>
      </c>
      <c r="F128" s="191" t="s">
        <v>896</v>
      </c>
      <c r="G128" s="192" t="s">
        <v>459</v>
      </c>
      <c r="H128" s="193">
        <v>1</v>
      </c>
      <c r="I128" s="194"/>
      <c r="J128" s="195">
        <f t="shared" si="0"/>
        <v>0</v>
      </c>
      <c r="K128" s="191" t="s">
        <v>1</v>
      </c>
      <c r="L128" s="36"/>
      <c r="M128" s="196" t="s">
        <v>1</v>
      </c>
      <c r="N128" s="197" t="s">
        <v>39</v>
      </c>
      <c r="O128" s="64"/>
      <c r="P128" s="198">
        <f t="shared" si="1"/>
        <v>0</v>
      </c>
      <c r="Q128" s="198">
        <v>0</v>
      </c>
      <c r="R128" s="198">
        <f t="shared" si="2"/>
        <v>0</v>
      </c>
      <c r="S128" s="198">
        <v>0</v>
      </c>
      <c r="T128" s="199">
        <f t="shared" si="3"/>
        <v>0</v>
      </c>
      <c r="AR128" s="200" t="s">
        <v>151</v>
      </c>
      <c r="AT128" s="200" t="s">
        <v>146</v>
      </c>
      <c r="AU128" s="200" t="s">
        <v>84</v>
      </c>
      <c r="AY128" s="15" t="s">
        <v>143</v>
      </c>
      <c r="BE128" s="201">
        <f t="shared" si="4"/>
        <v>0</v>
      </c>
      <c r="BF128" s="201">
        <f t="shared" si="5"/>
        <v>0</v>
      </c>
      <c r="BG128" s="201">
        <f t="shared" si="6"/>
        <v>0</v>
      </c>
      <c r="BH128" s="201">
        <f t="shared" si="7"/>
        <v>0</v>
      </c>
      <c r="BI128" s="201">
        <f t="shared" si="8"/>
        <v>0</v>
      </c>
      <c r="BJ128" s="15" t="s">
        <v>82</v>
      </c>
      <c r="BK128" s="201">
        <f t="shared" si="9"/>
        <v>0</v>
      </c>
      <c r="BL128" s="15" t="s">
        <v>151</v>
      </c>
      <c r="BM128" s="200" t="s">
        <v>897</v>
      </c>
    </row>
    <row r="129" spans="2:65" s="1" customFormat="1" ht="36" customHeight="1">
      <c r="B129" s="32"/>
      <c r="C129" s="189" t="s">
        <v>190</v>
      </c>
      <c r="D129" s="189" t="s">
        <v>146</v>
      </c>
      <c r="E129" s="190" t="s">
        <v>898</v>
      </c>
      <c r="F129" s="191" t="s">
        <v>899</v>
      </c>
      <c r="G129" s="192" t="s">
        <v>459</v>
      </c>
      <c r="H129" s="193">
        <v>1</v>
      </c>
      <c r="I129" s="194"/>
      <c r="J129" s="195">
        <f t="shared" si="0"/>
        <v>0</v>
      </c>
      <c r="K129" s="191" t="s">
        <v>1</v>
      </c>
      <c r="L129" s="36"/>
      <c r="M129" s="196" t="s">
        <v>1</v>
      </c>
      <c r="N129" s="197" t="s">
        <v>39</v>
      </c>
      <c r="O129" s="64"/>
      <c r="P129" s="198">
        <f t="shared" si="1"/>
        <v>0</v>
      </c>
      <c r="Q129" s="198">
        <v>0</v>
      </c>
      <c r="R129" s="198">
        <f t="shared" si="2"/>
        <v>0</v>
      </c>
      <c r="S129" s="198">
        <v>0</v>
      </c>
      <c r="T129" s="199">
        <f t="shared" si="3"/>
        <v>0</v>
      </c>
      <c r="AR129" s="200" t="s">
        <v>151</v>
      </c>
      <c r="AT129" s="200" t="s">
        <v>146</v>
      </c>
      <c r="AU129" s="200" t="s">
        <v>84</v>
      </c>
      <c r="AY129" s="15" t="s">
        <v>143</v>
      </c>
      <c r="BE129" s="201">
        <f t="shared" si="4"/>
        <v>0</v>
      </c>
      <c r="BF129" s="201">
        <f t="shared" si="5"/>
        <v>0</v>
      </c>
      <c r="BG129" s="201">
        <f t="shared" si="6"/>
        <v>0</v>
      </c>
      <c r="BH129" s="201">
        <f t="shared" si="7"/>
        <v>0</v>
      </c>
      <c r="BI129" s="201">
        <f t="shared" si="8"/>
        <v>0</v>
      </c>
      <c r="BJ129" s="15" t="s">
        <v>82</v>
      </c>
      <c r="BK129" s="201">
        <f t="shared" si="9"/>
        <v>0</v>
      </c>
      <c r="BL129" s="15" t="s">
        <v>151</v>
      </c>
      <c r="BM129" s="200" t="s">
        <v>900</v>
      </c>
    </row>
    <row r="130" spans="2:65" s="1" customFormat="1" ht="16.5" customHeight="1">
      <c r="B130" s="32"/>
      <c r="C130" s="189" t="s">
        <v>195</v>
      </c>
      <c r="D130" s="189" t="s">
        <v>146</v>
      </c>
      <c r="E130" s="190" t="s">
        <v>901</v>
      </c>
      <c r="F130" s="191" t="s">
        <v>902</v>
      </c>
      <c r="G130" s="192" t="s">
        <v>459</v>
      </c>
      <c r="H130" s="193">
        <v>1</v>
      </c>
      <c r="I130" s="194"/>
      <c r="J130" s="195">
        <f t="shared" si="0"/>
        <v>0</v>
      </c>
      <c r="K130" s="191" t="s">
        <v>1</v>
      </c>
      <c r="L130" s="36"/>
      <c r="M130" s="196" t="s">
        <v>1</v>
      </c>
      <c r="N130" s="197" t="s">
        <v>39</v>
      </c>
      <c r="O130" s="64"/>
      <c r="P130" s="198">
        <f t="shared" si="1"/>
        <v>0</v>
      </c>
      <c r="Q130" s="198">
        <v>0</v>
      </c>
      <c r="R130" s="198">
        <f t="shared" si="2"/>
        <v>0</v>
      </c>
      <c r="S130" s="198">
        <v>0</v>
      </c>
      <c r="T130" s="199">
        <f t="shared" si="3"/>
        <v>0</v>
      </c>
      <c r="AR130" s="200" t="s">
        <v>151</v>
      </c>
      <c r="AT130" s="200" t="s">
        <v>146</v>
      </c>
      <c r="AU130" s="200" t="s">
        <v>84</v>
      </c>
      <c r="AY130" s="15" t="s">
        <v>143</v>
      </c>
      <c r="BE130" s="201">
        <f t="shared" si="4"/>
        <v>0</v>
      </c>
      <c r="BF130" s="201">
        <f t="shared" si="5"/>
        <v>0</v>
      </c>
      <c r="BG130" s="201">
        <f t="shared" si="6"/>
        <v>0</v>
      </c>
      <c r="BH130" s="201">
        <f t="shared" si="7"/>
        <v>0</v>
      </c>
      <c r="BI130" s="201">
        <f t="shared" si="8"/>
        <v>0</v>
      </c>
      <c r="BJ130" s="15" t="s">
        <v>82</v>
      </c>
      <c r="BK130" s="201">
        <f t="shared" si="9"/>
        <v>0</v>
      </c>
      <c r="BL130" s="15" t="s">
        <v>151</v>
      </c>
      <c r="BM130" s="200" t="s">
        <v>903</v>
      </c>
    </row>
    <row r="131" spans="2:65" s="1" customFormat="1" ht="16.5" customHeight="1">
      <c r="B131" s="32"/>
      <c r="C131" s="189" t="s">
        <v>201</v>
      </c>
      <c r="D131" s="189" t="s">
        <v>146</v>
      </c>
      <c r="E131" s="190" t="s">
        <v>904</v>
      </c>
      <c r="F131" s="191" t="s">
        <v>905</v>
      </c>
      <c r="G131" s="192" t="s">
        <v>459</v>
      </c>
      <c r="H131" s="193">
        <v>1</v>
      </c>
      <c r="I131" s="194"/>
      <c r="J131" s="195">
        <f t="shared" si="0"/>
        <v>0</v>
      </c>
      <c r="K131" s="191" t="s">
        <v>1</v>
      </c>
      <c r="L131" s="36"/>
      <c r="M131" s="196" t="s">
        <v>1</v>
      </c>
      <c r="N131" s="197" t="s">
        <v>39</v>
      </c>
      <c r="O131" s="64"/>
      <c r="P131" s="198">
        <f t="shared" si="1"/>
        <v>0</v>
      </c>
      <c r="Q131" s="198">
        <v>0</v>
      </c>
      <c r="R131" s="198">
        <f t="shared" si="2"/>
        <v>0</v>
      </c>
      <c r="S131" s="198">
        <v>0</v>
      </c>
      <c r="T131" s="199">
        <f t="shared" si="3"/>
        <v>0</v>
      </c>
      <c r="AR131" s="200" t="s">
        <v>151</v>
      </c>
      <c r="AT131" s="200" t="s">
        <v>146</v>
      </c>
      <c r="AU131" s="200" t="s">
        <v>84</v>
      </c>
      <c r="AY131" s="15" t="s">
        <v>143</v>
      </c>
      <c r="BE131" s="201">
        <f t="shared" si="4"/>
        <v>0</v>
      </c>
      <c r="BF131" s="201">
        <f t="shared" si="5"/>
        <v>0</v>
      </c>
      <c r="BG131" s="201">
        <f t="shared" si="6"/>
        <v>0</v>
      </c>
      <c r="BH131" s="201">
        <f t="shared" si="7"/>
        <v>0</v>
      </c>
      <c r="BI131" s="201">
        <f t="shared" si="8"/>
        <v>0</v>
      </c>
      <c r="BJ131" s="15" t="s">
        <v>82</v>
      </c>
      <c r="BK131" s="201">
        <f t="shared" si="9"/>
        <v>0</v>
      </c>
      <c r="BL131" s="15" t="s">
        <v>151</v>
      </c>
      <c r="BM131" s="200" t="s">
        <v>906</v>
      </c>
    </row>
    <row r="132" spans="2:65" s="1" customFormat="1" ht="48" customHeight="1">
      <c r="B132" s="32"/>
      <c r="C132" s="189" t="s">
        <v>205</v>
      </c>
      <c r="D132" s="189" t="s">
        <v>146</v>
      </c>
      <c r="E132" s="190" t="s">
        <v>907</v>
      </c>
      <c r="F132" s="191" t="s">
        <v>908</v>
      </c>
      <c r="G132" s="192" t="s">
        <v>459</v>
      </c>
      <c r="H132" s="193">
        <v>1</v>
      </c>
      <c r="I132" s="194"/>
      <c r="J132" s="195">
        <f t="shared" si="0"/>
        <v>0</v>
      </c>
      <c r="K132" s="191" t="s">
        <v>1</v>
      </c>
      <c r="L132" s="36"/>
      <c r="M132" s="244" t="s">
        <v>1</v>
      </c>
      <c r="N132" s="245" t="s">
        <v>39</v>
      </c>
      <c r="O132" s="238"/>
      <c r="P132" s="242">
        <f t="shared" si="1"/>
        <v>0</v>
      </c>
      <c r="Q132" s="242">
        <v>0</v>
      </c>
      <c r="R132" s="242">
        <f t="shared" si="2"/>
        <v>0</v>
      </c>
      <c r="S132" s="242">
        <v>0</v>
      </c>
      <c r="T132" s="243">
        <f t="shared" si="3"/>
        <v>0</v>
      </c>
      <c r="AR132" s="200" t="s">
        <v>151</v>
      </c>
      <c r="AT132" s="200" t="s">
        <v>146</v>
      </c>
      <c r="AU132" s="200" t="s">
        <v>84</v>
      </c>
      <c r="AY132" s="15" t="s">
        <v>143</v>
      </c>
      <c r="BE132" s="201">
        <f t="shared" si="4"/>
        <v>0</v>
      </c>
      <c r="BF132" s="201">
        <f t="shared" si="5"/>
        <v>0</v>
      </c>
      <c r="BG132" s="201">
        <f t="shared" si="6"/>
        <v>0</v>
      </c>
      <c r="BH132" s="201">
        <f t="shared" si="7"/>
        <v>0</v>
      </c>
      <c r="BI132" s="201">
        <f t="shared" si="8"/>
        <v>0</v>
      </c>
      <c r="BJ132" s="15" t="s">
        <v>82</v>
      </c>
      <c r="BK132" s="201">
        <f t="shared" si="9"/>
        <v>0</v>
      </c>
      <c r="BL132" s="15" t="s">
        <v>151</v>
      </c>
      <c r="BM132" s="200" t="s">
        <v>909</v>
      </c>
    </row>
    <row r="133" spans="2:65" s="1" customFormat="1" ht="6.95" customHeight="1">
      <c r="B133" s="47"/>
      <c r="C133" s="48"/>
      <c r="D133" s="48"/>
      <c r="E133" s="48"/>
      <c r="F133" s="48"/>
      <c r="G133" s="48"/>
      <c r="H133" s="48"/>
      <c r="I133" s="140"/>
      <c r="J133" s="48"/>
      <c r="K133" s="48"/>
      <c r="L133" s="36"/>
    </row>
  </sheetData>
  <sheetProtection algorithmName="SHA-512" hashValue="fRsHdruxnFU3u+oWD002SiKGAaK4ilj41IZjhwQRUSPNxAWfOfGNZ3dlAsS4FGgIsyLDr/szAzsd7fSqEGshpw==" saltValue="hHDE7wICGT8GuFYjVl5amWq3YDTvpI7BNlUu/du2FU/dZyb89aaiDDIs7pfmLB9HjMUDEYoNzy2F9hsF2t6jIQ==" spinCount="100000" sheet="1" objects="1" scenarios="1" formatColumns="0" formatRows="0" autoFilter="0"/>
  <autoFilter ref="C117:K13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D.1.1 - Architektonicko s...</vt:lpstr>
      <vt:lpstr>D.1.1.4.b - Zařízení vzdu...</vt:lpstr>
      <vt:lpstr>D.1.1.4.d - Zařízení měře...</vt:lpstr>
      <vt:lpstr>D.1.1.4.e - Zařízení siln...</vt:lpstr>
      <vt:lpstr>D.1.1.4a - Zařízení pro v...</vt:lpstr>
      <vt:lpstr>D.1.4.a - Zařízení zdravo...</vt:lpstr>
      <vt:lpstr>VRN - Vedlejší rozpočtové...</vt:lpstr>
      <vt:lpstr>'D.1.1 - Architektonicko s...'!Názvy_tisku</vt:lpstr>
      <vt:lpstr>'D.1.1.4.b - Zařízení vzdu...'!Názvy_tisku</vt:lpstr>
      <vt:lpstr>'D.1.1.4.d - Zařízení měře...'!Názvy_tisku</vt:lpstr>
      <vt:lpstr>'D.1.1.4.e - Zařízení siln...'!Názvy_tisku</vt:lpstr>
      <vt:lpstr>'D.1.1.4a - Zařízení pro v...'!Názvy_tisku</vt:lpstr>
      <vt:lpstr>'D.1.4.a - Zařízení zdravo...'!Názvy_tisku</vt:lpstr>
      <vt:lpstr>'Rekapitulace stavby'!Názvy_tisku</vt:lpstr>
      <vt:lpstr>'VRN - Vedlejší rozpočtové...'!Názvy_tisku</vt:lpstr>
      <vt:lpstr>'D.1.1 - Architektonicko s...'!Oblast_tisku</vt:lpstr>
      <vt:lpstr>'D.1.1.4.b - Zařízení vzdu...'!Oblast_tisku</vt:lpstr>
      <vt:lpstr>'D.1.1.4.d - Zařízení měře...'!Oblast_tisku</vt:lpstr>
      <vt:lpstr>'D.1.1.4.e - Zařízení siln...'!Oblast_tisku</vt:lpstr>
      <vt:lpstr>'D.1.1.4a - Zařízení pro v...'!Oblast_tisku</vt:lpstr>
      <vt:lpstr>'D.1.4.a - Zařízení zdravo...'!Oblast_tisku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Doležal</dc:creator>
  <cp:lastModifiedBy>a</cp:lastModifiedBy>
  <dcterms:created xsi:type="dcterms:W3CDTF">2019-04-11T05:32:10Z</dcterms:created>
  <dcterms:modified xsi:type="dcterms:W3CDTF">2019-07-02T12:49:15Z</dcterms:modified>
</cp:coreProperties>
</file>