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25" windowWidth="19815" windowHeight="7110" activeTab="0"/>
  </bookViews>
  <sheets>
    <sheet name="Rekapitulace stavby" sheetId="1" r:id="rId1"/>
    <sheet name="01 - Oprava střechy" sheetId="2" r:id="rId2"/>
    <sheet name="VON - Vedlejší a ostatní ..." sheetId="3" r:id="rId3"/>
    <sheet name="Pokyny pro vyplnění" sheetId="4" r:id="rId4"/>
  </sheets>
  <definedNames>
    <definedName name="_xlnm._FilterDatabase" localSheetId="1" hidden="1">'01 - Oprava střechy'!$C$88:$K$242</definedName>
    <definedName name="_xlnm._FilterDatabase" localSheetId="2" hidden="1">'VON - Vedlejší a ostatní ...'!$C$82:$K$90</definedName>
    <definedName name="_xlnm.Print_Area" localSheetId="1">'01 - Oprava střechy'!$C$4:$J$39,'01 - Oprava střechy'!$C$45:$J$70,'01 - Oprava střechy'!$C$76:$K$242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...'!$C$45:$J$64,'VON - Vedlejší a ostatní ...'!$C$70:$K$90</definedName>
    <definedName name="_xlnm.Print_Titles" localSheetId="0">'Rekapitulace stavby'!$52:$52</definedName>
    <definedName name="_xlnm.Print_Titles" localSheetId="1">'01 - Oprava střechy'!$88:$88</definedName>
    <definedName name="_xlnm.Print_Titles" localSheetId="2">'VON - Vedlejší a ostatní ...'!$82:$82</definedName>
  </definedNames>
  <calcPr calcId="145621"/>
</workbook>
</file>

<file path=xl/sharedStrings.xml><?xml version="1.0" encoding="utf-8"?>
<sst xmlns="http://schemas.openxmlformats.org/spreadsheetml/2006/main" count="2618" uniqueCount="623">
  <si>
    <t>Export Komplet</t>
  </si>
  <si>
    <t>VZ</t>
  </si>
  <si>
    <t>2.0</t>
  </si>
  <si>
    <t>ZAMOK</t>
  </si>
  <si>
    <t>False</t>
  </si>
  <si>
    <t>{f33b05c0-8173-48a8-bf0c-4704a31f1ea4}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</si>
  <si>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</si>
  <si>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</si>
  <si>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</si>
  <si>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</si>
  <si>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</si>
  <si>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</si>
  <si>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</si>
  <si>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</si>
  <si>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190613-2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</si>
  <si>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</si>
  <si>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</si>
  <si>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Vojnovičova - oprava střechy</t>
  </si>
  <si>
    <t>KSO:</t>
  </si>
  <si>
    <t>801 31</t>
  </si>
  <si>
    <t>CC-CZ:</t>
  </si>
  <si>
    <t/>
  </si>
  <si>
    <t>Místo:</t>
  </si>
  <si>
    <t>Vojnovičova 620/5, Ústí nad Labem</t>
  </si>
  <si>
    <t>Datum:</t>
  </si>
  <si>
    <t>13. 6. 2019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</si>
  <si>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</si>
  <si>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</si>
  <si>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</si>
  <si>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</si>
  <si>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</si>
  <si>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</si>
  <si>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</si>
  <si>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Petr Andrejkovič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</si>
  <si>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</si>
  <si>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</si>
  <si>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</si>
  <si>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</si>
  <si>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</si>
  <si>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</si>
  <si>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</si>
  <si>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</si>
  <si>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</si>
  <si>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</si>
  <si>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</si>
  <si>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</si>
  <si>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</si>
  <si>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</si>
  <si>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</si>
  <si>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</si>
  <si>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</si>
  <si>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</si>
  <si>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</si>
  <si>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</si>
  <si>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</si>
  <si>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</si>
  <si>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</si>
  <si>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</si>
  <si>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</si>
  <si>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</si>
  <si>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</si>
  <si>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</si>
  <si>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</si>
  <si>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</si>
  <si>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</si>
  <si>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</si>
  <si>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</si>
  <si>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</si>
  <si>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</si>
  <si>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</si>
  <si>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</si>
  <si>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</si>
  <si>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</si>
  <si>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</si>
  <si>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</si>
  <si>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</si>
  <si>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</si>
  <si>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</si>
  <si>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</si>
  <si>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</si>
  <si>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</si>
  <si>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</si>
  <si>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{b289065e-f870-4519-8b0b-d0cf4ec977b6}</t>
  </si>
  <si>
    <t>2</t>
  </si>
  <si>
    <t>VON</t>
  </si>
  <si>
    <t>Vedlejší a ostatní rozpočtové náklady</t>
  </si>
  <si>
    <t>{a9b36bb7-1e95-4334-97af-b345dfbb1164}</t>
  </si>
  <si>
    <t>KRYCÍ LIST SOUPISU PRACÍ</t>
  </si>
  <si>
    <t>Objekt:</t>
  </si>
  <si>
    <t>01 - Oprava střechy</t>
  </si>
  <si>
    <t>Školní 623/17, Ústí nad Labem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</si>
  <si>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</si>
  <si>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</si>
  <si>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</si>
  <si>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</si>
  <si>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</si>
  <si>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</si>
  <si>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</si>
  <si>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</si>
  <si>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</si>
  <si>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</si>
  <si>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</si>
  <si>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</si>
  <si>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</si>
  <si>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</si>
  <si>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</si>
  <si>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</si>
  <si>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</si>
  <si>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</si>
  <si>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</si>
  <si>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</si>
  <si>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</si>
  <si>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</si>
  <si>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</si>
  <si>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</si>
  <si>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</si>
  <si>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</si>
  <si>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</si>
  <si>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</si>
  <si>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</si>
  <si>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</si>
  <si>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</si>
  <si>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</si>
  <si>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</si>
  <si>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946111112</t>
  </si>
  <si>
    <t>Montáž pojízdných věží trubkových nebo dílcových s maximálním zatížením podlahy do 200 kg/m2 šířky od 0,6 do 0,9 m, délky do 3,2 m, výšky přes 1,5 m do 2,5 m</t>
  </si>
  <si>
    <t>kus</t>
  </si>
  <si>
    <t>CS ÚRS 2018 02</t>
  </si>
  <si>
    <t>4</t>
  </si>
  <si>
    <t>-1574660000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</si>
  <si>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</si>
  <si>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</si>
  <si>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-1079945518</t>
  </si>
  <si>
    <t>3</t>
  </si>
  <si>
    <t>946111812</t>
  </si>
  <si>
    <t>Demontáž pojízdných věží trubkových nebo dílcových s maximálním zatížením podlahy do 200 kg/m2 šířky od 0,6 do 0,9 m, délky do 3,2 m, výšky přes 1,5 m do 2,5 m</t>
  </si>
  <si>
    <t>1032986891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</si>
  <si>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</si>
  <si>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</si>
  <si>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</si>
  <si>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</si>
  <si>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</si>
  <si>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-803802905</t>
  </si>
  <si>
    <t>5</t>
  </si>
  <si>
    <t>997013501</t>
  </si>
  <si>
    <t>Odvoz suti a vybouraných hmot na skládku nebo meziskládku se složením, na vzdálenost do 1 km</t>
  </si>
  <si>
    <t>-1501396992</t>
  </si>
  <si>
    <t>6</t>
  </si>
  <si>
    <t>997013509</t>
  </si>
  <si>
    <t>Odvoz suti a vybouraných hmot na skládku nebo meziskládku se složením, na vzdálenost Příplatek k ceně za každý další i započatý 1 km přes 1 km</t>
  </si>
  <si>
    <t>1810066631</t>
  </si>
  <si>
    <t>VV</t>
  </si>
  <si>
    <t>23,993*9    "předpoklad skládka do 10km"</t>
  </si>
  <si>
    <t>Součet</t>
  </si>
  <si>
    <t>7</t>
  </si>
  <si>
    <t>997013811</t>
  </si>
  <si>
    <t>Poplatek za uložení stavebního odpadu na skládce (skládkovné) dřevěného zatříděného do Katalogu odpadů pod kódem 170 201</t>
  </si>
  <si>
    <t>1875553281</t>
  </si>
  <si>
    <t>8</t>
  </si>
  <si>
    <t>997013814</t>
  </si>
  <si>
    <t>Poplatek za uložení stavebního odpadu na skládce (skládkovné) z izolačních materiálů zatříděného do Katalogu odpadů pod kódem 170 604</t>
  </si>
  <si>
    <t>680489651</t>
  </si>
  <si>
    <t>997013831</t>
  </si>
  <si>
    <t>Poplatek za uložení stavebního odpadu na skládce (skládkovné) směsného stavebního a demoličního zatříděného do Katalogu odpadů pod kódem 170 904</t>
  </si>
  <si>
    <t>-1990572088</t>
  </si>
  <si>
    <t>PSV</t>
  </si>
  <si>
    <t>Práce a dodávky PSV</t>
  </si>
  <si>
    <t>712</t>
  </si>
  <si>
    <t>Povlakové krytiny</t>
  </si>
  <si>
    <t>10</t>
  </si>
  <si>
    <t>712300833</t>
  </si>
  <si>
    <t>Odstranění ze střech plochých do 10° krytiny povlakové třívrstvé</t>
  </si>
  <si>
    <t>m2</t>
  </si>
  <si>
    <t>16</t>
  </si>
  <si>
    <t>-1750650148</t>
  </si>
  <si>
    <t>30,0*27,0</t>
  </si>
  <si>
    <t>(29,28+26,28)*2*0,47   "vytažení na atiku"</t>
  </si>
  <si>
    <t>11</t>
  </si>
  <si>
    <t>71230084R.01</t>
  </si>
  <si>
    <t>Výměna výduchu vzduchotechniky 500x500mm</t>
  </si>
  <si>
    <t>-76553173</t>
  </si>
  <si>
    <t>12</t>
  </si>
  <si>
    <t>712311101</t>
  </si>
  <si>
    <t>Provedení povlakové krytiny střech plochých do 10° natěradly a tmely za studena nátěrem lakem penetračním nebo asfaltovým</t>
  </si>
  <si>
    <t>1219553716</t>
  </si>
  <si>
    <t>29,28*26,28</t>
  </si>
  <si>
    <t>13</t>
  </si>
  <si>
    <t>M</t>
  </si>
  <si>
    <t>11163150</t>
  </si>
  <si>
    <t>lak asfaltový penetrační</t>
  </si>
  <si>
    <t>32</t>
  </si>
  <si>
    <t>-582623643</t>
  </si>
  <si>
    <t>769,478*0,0003 'Přepočtené koeficientem množství</t>
  </si>
  <si>
    <t>14</t>
  </si>
  <si>
    <t>712341659</t>
  </si>
  <si>
    <t>Provedení povlakové krytiny střech plochých do 10° pásy přitavením NAIP bodově</t>
  </si>
  <si>
    <t>1927725338</t>
  </si>
  <si>
    <t>62833158</t>
  </si>
  <si>
    <t>pás asfaltový s minerálním posypem tl 4mm s vložkou ze skelné tkaniny 200g/m2</t>
  </si>
  <si>
    <t>-855088424</t>
  </si>
  <si>
    <t>769,478*1,15 'Přepočtené koeficientem množství</t>
  </si>
  <si>
    <t>712363119</t>
  </si>
  <si>
    <t>Provedení povlakové krytiny střech plochých do 10° fólií ostatní činnosti při pokládání hydroizolačních fólií (materiál ve specifikaci) zaizolování prostupů střešní rovinou hranatý průřez, vnitřní plochy přes 0,09 do 0,25 m2</t>
  </si>
  <si>
    <t>1206980225</t>
  </si>
  <si>
    <t>17</t>
  </si>
  <si>
    <t>28322058</t>
  </si>
  <si>
    <t>fólie hydroizolační střešní mPVC na detaily 1,5 mm</t>
  </si>
  <si>
    <t>1909819745</t>
  </si>
  <si>
    <t>0,5*0,15*4    "kolem prostupu vytažení"</t>
  </si>
  <si>
    <t>0,3*1,3 'Přepočtené koeficientem množství</t>
  </si>
  <si>
    <t>18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</si>
  <si>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</si>
  <si>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</si>
  <si>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681403024</t>
  </si>
  <si>
    <t>19</t>
  </si>
  <si>
    <t>28322070</t>
  </si>
  <si>
    <t>roh vnitřní pro střešní fólie mPVC</t>
  </si>
  <si>
    <t>-1272674435</t>
  </si>
  <si>
    <t>20</t>
  </si>
  <si>
    <t>712363352</t>
  </si>
  <si>
    <t>Povlakové krytiny střech plochých do 10° z tvarovaných poplastovaných lišt pro mPVC vnitřní koutová lišta rš 100 mm</t>
  </si>
  <si>
    <t>m</t>
  </si>
  <si>
    <t>-706586704</t>
  </si>
  <si>
    <t>(29,28+26,28)*2</t>
  </si>
  <si>
    <t>712363353</t>
  </si>
  <si>
    <t>Povlakové krytiny střech plochých do 10° z tvarovaných poplastovaných lišt pro mPVC vnější koutová lišta rš 100 mm</t>
  </si>
  <si>
    <t>1313898529</t>
  </si>
  <si>
    <t>22</t>
  </si>
  <si>
    <t>712363359</t>
  </si>
  <si>
    <t>Povlakové krytiny střech plochých do 10° z tvarovaných poplastovaných lišt pro mPVC závětrná lišta rš 300 mm</t>
  </si>
  <si>
    <t>1768335251</t>
  </si>
  <si>
    <t>Atika</t>
  </si>
  <si>
    <t>(30,0+27,0)*2</t>
  </si>
  <si>
    <t>23</t>
  </si>
  <si>
    <t>712363511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</si>
  <si>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vnitřní plocha</t>
  </si>
  <si>
    <t>1374105698</t>
  </si>
  <si>
    <t>-29,28*0,7*2-24,88*0,7*2    "odpočet okrajů střechy"</t>
  </si>
  <si>
    <t>24</t>
  </si>
  <si>
    <t>28342412</t>
  </si>
  <si>
    <t>fólie hydroizolační střešní mPVC vyztužená skelným vláknem tl 1,8 mm</t>
  </si>
  <si>
    <t>1397241780</t>
  </si>
  <si>
    <t>693,654*1,15 'Přepočtené koeficientem množství</t>
  </si>
  <si>
    <t>25</t>
  </si>
  <si>
    <t>712363512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</si>
  <si>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okraj</t>
  </si>
  <si>
    <t>1313075365</t>
  </si>
  <si>
    <t xml:space="preserve">25,75*0,7*2+22,78*0,7*2   </t>
  </si>
  <si>
    <t>26</t>
  </si>
  <si>
    <t>1043985911</t>
  </si>
  <si>
    <t>67,942*1,15 'Přepočtené koeficientem množství</t>
  </si>
  <si>
    <t>27</t>
  </si>
  <si>
    <t>712363513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</si>
  <si>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roh</t>
  </si>
  <si>
    <t>377892866</t>
  </si>
  <si>
    <t>1,75*0,7*4+1,05*0,7*4</t>
  </si>
  <si>
    <t>28</t>
  </si>
  <si>
    <t>139819201</t>
  </si>
  <si>
    <t>7,84*1,15 'Přepočtené koeficientem množství</t>
  </si>
  <si>
    <t>29</t>
  </si>
  <si>
    <t>712363681</t>
  </si>
  <si>
    <t>Provedení povlakové krytiny střech plochých do 10° s mechanicky kotvenou izolací ostatní práce mechanické kotvení kruhového prostupu do podkladu z betonu nebo pórobetonu</t>
  </si>
  <si>
    <t>-1189297254</t>
  </si>
  <si>
    <t>1,0    "výduch VZT"</t>
  </si>
  <si>
    <t>30</t>
  </si>
  <si>
    <t>-1085798033</t>
  </si>
  <si>
    <t>0,8*0,8    "manžeta"</t>
  </si>
  <si>
    <t>0,64*1,3 'Přepočtené koeficientem množství</t>
  </si>
  <si>
    <t>31</t>
  </si>
  <si>
    <t>712391172</t>
  </si>
  <si>
    <t>Provedení povlakové krytiny střech plochých do 10° -ostatní práce provedení vrstvy textilní ochranné</t>
  </si>
  <si>
    <t>1000399479</t>
  </si>
  <si>
    <t>69311068</t>
  </si>
  <si>
    <t>geotextilie netkaná PP 300g/m2</t>
  </si>
  <si>
    <t>-394655176</t>
  </si>
  <si>
    <t>33</t>
  </si>
  <si>
    <t>712811101</t>
  </si>
  <si>
    <t>Provedení povlakové krytiny střech samostatným vytažením izolačního povlaku za studena na konstrukce převyšující úroveň střechy, nátěrem penetračním</t>
  </si>
  <si>
    <t>1898830648</t>
  </si>
  <si>
    <t>(30,0+26,28)*2*0,36     "zhlaví atiky"</t>
  </si>
  <si>
    <t>(29,28+26,28)*2*0,83    "svislá část"</t>
  </si>
  <si>
    <t>34</t>
  </si>
  <si>
    <t>1958637288</t>
  </si>
  <si>
    <t>132,752*0,00035 'Přepočtené koeficientem množství</t>
  </si>
  <si>
    <t>35</t>
  </si>
  <si>
    <t>712831101</t>
  </si>
  <si>
    <t>Provedení povlakové krytiny střech samostatným vytažením izolačního povlaku pásy na sucho na konstrukce převyšující úroveň střechy, AIP, NAIP nebo tkaninou</t>
  </si>
  <si>
    <t>-892359096</t>
  </si>
  <si>
    <t>(29,28+26,28)*2*0,47    "svislá část"</t>
  </si>
  <si>
    <t>36</t>
  </si>
  <si>
    <t>-149634144</t>
  </si>
  <si>
    <t>92,748*1,2 'Přepočtené koeficientem množství</t>
  </si>
  <si>
    <t>37</t>
  </si>
  <si>
    <t>712841559</t>
  </si>
  <si>
    <t>Provedení povlakové krytiny střech samostatným vytažením izolačního povlaku pásy přitavením na konstrukce převyšující úroveň střechy, NAIP</t>
  </si>
  <si>
    <t>-1343694298</t>
  </si>
  <si>
    <t>38</t>
  </si>
  <si>
    <t>990871908</t>
  </si>
  <si>
    <t>39</t>
  </si>
  <si>
    <t>712861705</t>
  </si>
  <si>
    <t>Provedení povlakové krytiny střech samostatným vytažením izolačního povlaku fólií na konstrukce převyšující úroveň střechy, přilepenou se svařovanými spoji</t>
  </si>
  <si>
    <t>1332008361</t>
  </si>
  <si>
    <t>40</t>
  </si>
  <si>
    <t>-595569928</t>
  </si>
  <si>
    <t>41</t>
  </si>
  <si>
    <t>998712101</t>
  </si>
  <si>
    <t>Přesun hmot pro povlakové krytiny stanovený z hmotnosti přesunovaného materiálu vodorovná dopravní vzdálenost do 50 m v objektech výšky do 6 m</t>
  </si>
  <si>
    <t>1471316267</t>
  </si>
  <si>
    <t>713</t>
  </si>
  <si>
    <t>Izolace tepelné</t>
  </si>
  <si>
    <t>42</t>
  </si>
  <si>
    <t>713131141</t>
  </si>
  <si>
    <t>Montáž tepelné izolace stěn rohožemi, pásy, deskami, dílci, bloky (izolační materiál ve specifikaci) lepením celoplošně</t>
  </si>
  <si>
    <t>1081731434</t>
  </si>
  <si>
    <t>(29,28+26,28)*2*0,83    "svislá část atiky"</t>
  </si>
  <si>
    <t>0,5*0,5*4   "kolem prostupu výduchu VZT"</t>
  </si>
  <si>
    <t>43</t>
  </si>
  <si>
    <t>28376366</t>
  </si>
  <si>
    <t>deska XPS hladký povrch λ=0,034 tl 50mm</t>
  </si>
  <si>
    <t>-1207976019</t>
  </si>
  <si>
    <t>93,23*1,02 'Přepočtené koeficientem množství</t>
  </si>
  <si>
    <t>44</t>
  </si>
  <si>
    <t>713141131</t>
  </si>
  <si>
    <t>Montáž tepelné izolace střech plochých rohožemi, pásy, deskami, dílci, bloky (izolační materiál ve specifikaci) přilepenými za studena zplna, jednovrstvá</t>
  </si>
  <si>
    <t>1060162355</t>
  </si>
  <si>
    <t>45</t>
  </si>
  <si>
    <t>28375991</t>
  </si>
  <si>
    <t>deska EPS 150 pro trvalé zatížení v tlaku (max. 3000 kg/m2) tl 160mm</t>
  </si>
  <si>
    <t>1034553502</t>
  </si>
  <si>
    <t>769,478*1,02 'Přepočtené koeficientem množství</t>
  </si>
  <si>
    <t>46</t>
  </si>
  <si>
    <t>713141358</t>
  </si>
  <si>
    <t>Montáž tepelné izolace střech plochých spádovými klíny na zhlaví atiky šířky do 500 mm mechanicky ukotvenými šrouby</t>
  </si>
  <si>
    <t>-1792455747</t>
  </si>
  <si>
    <t>47</t>
  </si>
  <si>
    <t>-1837726066</t>
  </si>
  <si>
    <t xml:space="preserve">(30,0+26,28)*2*0,36    </t>
  </si>
  <si>
    <t>40,522*1,02 'Přepočtené koeficientem množství</t>
  </si>
  <si>
    <t>48</t>
  </si>
  <si>
    <t>998713101</t>
  </si>
  <si>
    <t>Přesun hmot pro izolace tepelné stanovený z hmotnosti přesunovaného materiálu vodorovná dopravní vzdálenost do 50 m v objektech výšky do 6 m</t>
  </si>
  <si>
    <t>-395213726</t>
  </si>
  <si>
    <t>721</t>
  </si>
  <si>
    <t>Zdravotechnika - vnitřní kanalizace</t>
  </si>
  <si>
    <t>49</t>
  </si>
  <si>
    <t>721171809</t>
  </si>
  <si>
    <t>Demontáž potrubí z novodurových trub odpadních nebo připojovacích přes 114 do D 160</t>
  </si>
  <si>
    <t>-1438074387</t>
  </si>
  <si>
    <t>1,5*6    "svodné dešťové potrubí - výměna"</t>
  </si>
  <si>
    <t>50</t>
  </si>
  <si>
    <t>721171917</t>
  </si>
  <si>
    <t>Opravy odpadního potrubí plastového propojení dosavadního potrubí DN 160</t>
  </si>
  <si>
    <t>-1482912661</t>
  </si>
  <si>
    <t>51</t>
  </si>
  <si>
    <t>721174057</t>
  </si>
  <si>
    <t>Potrubí z plastových trub polypropylenové dešťové DN 160</t>
  </si>
  <si>
    <t>-1783899085</t>
  </si>
  <si>
    <t>52</t>
  </si>
  <si>
    <t>721210824</t>
  </si>
  <si>
    <t>Demontáž kanalizačního příslušenství střešních vtoků DN 150</t>
  </si>
  <si>
    <t>208206918</t>
  </si>
  <si>
    <t>53</t>
  </si>
  <si>
    <t>72123311R.01</t>
  </si>
  <si>
    <t>Střešní vtoky (vpusti) polypropylenové (PP) pro ploché střechy s odtokem svislým DN 160 vč. prodloužení</t>
  </si>
  <si>
    <t>-525406140</t>
  </si>
  <si>
    <t>54</t>
  </si>
  <si>
    <t>998721101</t>
  </si>
  <si>
    <t>Přesun hmot pro vnitřní kanalizace stanovený z hmotnosti přesunovaného materiálu vodorovná dopravní vzdálenost do 50 m v objektech výšky do 6 m</t>
  </si>
  <si>
    <t>224195939</t>
  </si>
  <si>
    <t>741</t>
  </si>
  <si>
    <t>Elektroinstalace - silnoproud</t>
  </si>
  <si>
    <t>55</t>
  </si>
  <si>
    <t>74141R.02</t>
  </si>
  <si>
    <t>Demontáž hromosvodu a provedení hromosvodu nového vč. revize</t>
  </si>
  <si>
    <t>kpl</t>
  </si>
  <si>
    <t>1594681979</t>
  </si>
  <si>
    <t>762</t>
  </si>
  <si>
    <t>Konstrukce tesařské</t>
  </si>
  <si>
    <t>56</t>
  </si>
  <si>
    <t>762083122</t>
  </si>
  <si>
    <t>Práce společné pro tesařské konstrukce impregnace řeziva máčením proti dřevokaznému hmyzu, houbám a plísním, třída ohrožení 3 a 4 (dřevo v exteriéru)</t>
  </si>
  <si>
    <t>m3</t>
  </si>
  <si>
    <t>-377489918</t>
  </si>
  <si>
    <t>21,161   "výpočet v pol.č. 605151111"</t>
  </si>
  <si>
    <t>57</t>
  </si>
  <si>
    <t>762341811</t>
  </si>
  <si>
    <t>Demontáž bednění a laťování bednění střech rovných, obloukových, sklonu do 60° se všemi nadstřešními konstrukcemi z prken hrubých, hoblovaných tl. do 32 mm</t>
  </si>
  <si>
    <t>-280212803</t>
  </si>
  <si>
    <t>58</t>
  </si>
  <si>
    <t>762361312</t>
  </si>
  <si>
    <t>Konstrukční vrstva pod klempířské prvky pro oplechování horních ploch zdí a nadezdívek (atik) z desek dřevoštěpkových šroubovaných do podkladu, tloušťky desky 22 mm</t>
  </si>
  <si>
    <t>-1558388452</t>
  </si>
  <si>
    <t>59</t>
  </si>
  <si>
    <t>762395000</t>
  </si>
  <si>
    <t>Spojovací prostředky krovů, bednění a laťování, nadstřešních konstrukcí svory, prkna, hřebíky, pásová ocel, vruty</t>
  </si>
  <si>
    <t>-779267721</t>
  </si>
  <si>
    <t>60</t>
  </si>
  <si>
    <t>762810037</t>
  </si>
  <si>
    <t>Záklop stropů z dřevoštěpkových desek OSB šroubovaných na rošt na sraz, tloušťky desky 25 mm</t>
  </si>
  <si>
    <t>884827174</t>
  </si>
  <si>
    <t>61</t>
  </si>
  <si>
    <t>762895000</t>
  </si>
  <si>
    <t>Spojovací prostředky záklopu stropů, stropnic, podbíjení hřebíky, svory</t>
  </si>
  <si>
    <t>-1568005995</t>
  </si>
  <si>
    <t>769,478*0,025</t>
  </si>
  <si>
    <t>62</t>
  </si>
  <si>
    <t>998762101</t>
  </si>
  <si>
    <t>Přesun hmot pro konstrukce tesařské stanovený z hmotnosti přesunovaného materiálu vodorovná dopravní vzdálenost do 50 m v objektech výšky do 6 m</t>
  </si>
  <si>
    <t>2130273694</t>
  </si>
  <si>
    <t>764</t>
  </si>
  <si>
    <t>Konstrukce klempířské</t>
  </si>
  <si>
    <t>63</t>
  </si>
  <si>
    <t>764002841</t>
  </si>
  <si>
    <t>Demontáž klempířských konstrukcí oplechování horních ploch zdí a nadezdívek do suti</t>
  </si>
  <si>
    <t>1150642755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</si>
  <si>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</si>
  <si>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</si>
  <si>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</si>
  <si>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</si>
  <si>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</si>
  <si>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</si>
  <si>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</si>
  <si>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</si>
  <si>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</si>
  <si>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</si>
  <si>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</si>
  <si>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</si>
  <si>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</si>
  <si>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-541647190</t>
  </si>
  <si>
    <t>VRN3</t>
  </si>
  <si>
    <t>Zařízení staveniště</t>
  </si>
  <si>
    <t>030001000</t>
  </si>
  <si>
    <t>1153421567</t>
  </si>
  <si>
    <t>VRN4</t>
  </si>
  <si>
    <t>Inženýrská činnost</t>
  </si>
  <si>
    <t>043002000</t>
  </si>
  <si>
    <t>Zkoušky a ostatní měření</t>
  </si>
  <si>
    <t>-1566815876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</si>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</sst>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4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3"/>
      <c r="AQ5" s="23"/>
      <c r="AR5" s="21"/>
      <c r="BE5" s="36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3"/>
      <c r="AQ6" s="23"/>
      <c r="AR6" s="21"/>
      <c r="BE6" s="36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66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6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6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66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6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6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66"/>
      <c r="BS13" s="18" t="s">
        <v>6</v>
      </c>
    </row>
    <row r="14" spans="2:71" ht="12.75">
      <c r="B14" s="22"/>
      <c r="C14" s="23"/>
      <c r="D14" s="23"/>
      <c r="E14" s="361" t="s">
        <v>31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6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6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66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66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6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66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6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6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6"/>
    </row>
    <row r="23" spans="2:57" s="1" customFormat="1" ht="51" customHeight="1">
      <c r="B23" s="22"/>
      <c r="C23" s="23"/>
      <c r="D23" s="23"/>
      <c r="E23" s="363" t="s">
        <v>38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3"/>
      <c r="AP23" s="23"/>
      <c r="AQ23" s="23"/>
      <c r="AR23" s="21"/>
      <c r="BE23" s="36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6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8">
        <f>ROUND(AG54,2)</f>
        <v>0</v>
      </c>
      <c r="AL26" s="369"/>
      <c r="AM26" s="369"/>
      <c r="AN26" s="369"/>
      <c r="AO26" s="369"/>
      <c r="AP26" s="37"/>
      <c r="AQ26" s="37"/>
      <c r="AR26" s="40"/>
      <c r="BE26" s="36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40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41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42</v>
      </c>
      <c r="AL28" s="364"/>
      <c r="AM28" s="364"/>
      <c r="AN28" s="364"/>
      <c r="AO28" s="364"/>
      <c r="AP28" s="37"/>
      <c r="AQ28" s="37"/>
      <c r="AR28" s="40"/>
      <c r="BE28" s="366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35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52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52">
        <f>ROUND(AV54,2)</f>
        <v>0</v>
      </c>
      <c r="AL29" s="336"/>
      <c r="AM29" s="336"/>
      <c r="AN29" s="336"/>
      <c r="AO29" s="336"/>
      <c r="AP29" s="42"/>
      <c r="AQ29" s="42"/>
      <c r="AR29" s="43"/>
      <c r="BE29" s="367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35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52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52">
        <f>ROUND(AW54,2)</f>
        <v>0</v>
      </c>
      <c r="AL30" s="336"/>
      <c r="AM30" s="336"/>
      <c r="AN30" s="336"/>
      <c r="AO30" s="336"/>
      <c r="AP30" s="42"/>
      <c r="AQ30" s="42"/>
      <c r="AR30" s="43"/>
      <c r="BE30" s="367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35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52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52">
        <v>0</v>
      </c>
      <c r="AL31" s="336"/>
      <c r="AM31" s="336"/>
      <c r="AN31" s="336"/>
      <c r="AO31" s="336"/>
      <c r="AP31" s="42"/>
      <c r="AQ31" s="42"/>
      <c r="AR31" s="43"/>
      <c r="BE31" s="367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35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52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52">
        <v>0</v>
      </c>
      <c r="AL32" s="336"/>
      <c r="AM32" s="336"/>
      <c r="AN32" s="336"/>
      <c r="AO32" s="336"/>
      <c r="AP32" s="42"/>
      <c r="AQ32" s="42"/>
      <c r="AR32" s="43"/>
      <c r="BE32" s="367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35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52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52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53" t="s">
        <v>51</v>
      </c>
      <c r="Y35" s="354"/>
      <c r="Z35" s="354"/>
      <c r="AA35" s="354"/>
      <c r="AB35" s="354"/>
      <c r="AC35" s="46"/>
      <c r="AD35" s="46"/>
      <c r="AE35" s="46"/>
      <c r="AF35" s="46"/>
      <c r="AG35" s="46"/>
      <c r="AH35" s="46"/>
      <c r="AI35" s="46"/>
      <c r="AJ35" s="46"/>
      <c r="AK35" s="355">
        <f>SUM(AK26:AK33)</f>
        <v>0</v>
      </c>
      <c r="AL35" s="354"/>
      <c r="AM35" s="354"/>
      <c r="AN35" s="354"/>
      <c r="AO35" s="35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190613-2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9" t="str">
        <f>K6</f>
        <v>MŠ Vojnovičova - oprava střechy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Vojnovičova 620/5, Ústí nad Labem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51" t="str">
        <f>IF(AN8="","",AN8)</f>
        <v>13. 6. 2019</v>
      </c>
      <c r="AN47" s="35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Ústí nad Labem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7" t="str">
        <f>IF(E17="","",E17)</f>
        <v>Petr Andrejkovič</v>
      </c>
      <c r="AN49" s="348"/>
      <c r="AO49" s="348"/>
      <c r="AP49" s="348"/>
      <c r="AQ49" s="37"/>
      <c r="AR49" s="40"/>
      <c r="AS49" s="341" t="s">
        <v>53</v>
      </c>
      <c r="AT49" s="34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7" t="str">
        <f>IF(E20="","",E20)</f>
        <v xml:space="preserve"> </v>
      </c>
      <c r="AN50" s="348"/>
      <c r="AO50" s="348"/>
      <c r="AP50" s="348"/>
      <c r="AQ50" s="37"/>
      <c r="AR50" s="40"/>
      <c r="AS50" s="343"/>
      <c r="AT50" s="34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5"/>
      <c r="AT51" s="34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7" t="s">
        <v>54</v>
      </c>
      <c r="D52" s="338"/>
      <c r="E52" s="338"/>
      <c r="F52" s="338"/>
      <c r="G52" s="338"/>
      <c r="H52" s="67"/>
      <c r="I52" s="339" t="s">
        <v>55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40" t="s">
        <v>56</v>
      </c>
      <c r="AH52" s="338"/>
      <c r="AI52" s="338"/>
      <c r="AJ52" s="338"/>
      <c r="AK52" s="338"/>
      <c r="AL52" s="338"/>
      <c r="AM52" s="338"/>
      <c r="AN52" s="339" t="s">
        <v>57</v>
      </c>
      <c r="AO52" s="338"/>
      <c r="AP52" s="338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0">
        <f>ROUND(SUM(AG55:AG56),2)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9" t="s">
        <v>21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34" t="s">
        <v>78</v>
      </c>
      <c r="E55" s="334"/>
      <c r="F55" s="334"/>
      <c r="G55" s="334"/>
      <c r="H55" s="334"/>
      <c r="I55" s="90"/>
      <c r="J55" s="334" t="s">
        <v>79</v>
      </c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2">
        <f>'01 - Oprava střechy'!J30</f>
        <v>0</v>
      </c>
      <c r="AH55" s="333"/>
      <c r="AI55" s="333"/>
      <c r="AJ55" s="333"/>
      <c r="AK55" s="333"/>
      <c r="AL55" s="333"/>
      <c r="AM55" s="333"/>
      <c r="AN55" s="332">
        <f>SUM(AG55,AT55)</f>
        <v>0</v>
      </c>
      <c r="AO55" s="333"/>
      <c r="AP55" s="333"/>
      <c r="AQ55" s="91" t="s">
        <v>80</v>
      </c>
      <c r="AR55" s="92"/>
      <c r="AS55" s="93">
        <v>0</v>
      </c>
      <c r="AT55" s="94">
        <f>ROUND(SUM(AV55:AW55),2)</f>
        <v>0</v>
      </c>
      <c r="AU55" s="95">
        <f>'01 - Oprava střechy'!P89</f>
        <v>0</v>
      </c>
      <c r="AV55" s="94">
        <f>'01 - Oprava střechy'!J33</f>
        <v>0</v>
      </c>
      <c r="AW55" s="94">
        <f>'01 - Oprava střechy'!J34</f>
        <v>0</v>
      </c>
      <c r="AX55" s="94">
        <f>'01 - Oprava střechy'!J35</f>
        <v>0</v>
      </c>
      <c r="AY55" s="94">
        <f>'01 - Oprava střechy'!J36</f>
        <v>0</v>
      </c>
      <c r="AZ55" s="94">
        <f>'01 - Oprava střechy'!F33</f>
        <v>0</v>
      </c>
      <c r="BA55" s="94">
        <f>'01 - Oprava střechy'!F34</f>
        <v>0</v>
      </c>
      <c r="BB55" s="94">
        <f>'01 - Oprava střechy'!F35</f>
        <v>0</v>
      </c>
      <c r="BC55" s="94">
        <f>'01 - Oprava střechy'!F36</f>
        <v>0</v>
      </c>
      <c r="BD55" s="96">
        <f>'01 - Oprava střechy'!F37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16.5" customHeight="1">
      <c r="A56" s="87" t="s">
        <v>77</v>
      </c>
      <c r="B56" s="88"/>
      <c r="C56" s="89"/>
      <c r="D56" s="334" t="s">
        <v>84</v>
      </c>
      <c r="E56" s="334"/>
      <c r="F56" s="334"/>
      <c r="G56" s="334"/>
      <c r="H56" s="334"/>
      <c r="I56" s="90"/>
      <c r="J56" s="334" t="s">
        <v>85</v>
      </c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2">
        <f>'VON - Vedlejší a ostatní ...'!J30</f>
        <v>0</v>
      </c>
      <c r="AH56" s="333"/>
      <c r="AI56" s="333"/>
      <c r="AJ56" s="333"/>
      <c r="AK56" s="333"/>
      <c r="AL56" s="333"/>
      <c r="AM56" s="333"/>
      <c r="AN56" s="332">
        <f>SUM(AG56,AT56)</f>
        <v>0</v>
      </c>
      <c r="AO56" s="333"/>
      <c r="AP56" s="333"/>
      <c r="AQ56" s="91" t="s">
        <v>80</v>
      </c>
      <c r="AR56" s="92"/>
      <c r="AS56" s="98">
        <v>0</v>
      </c>
      <c r="AT56" s="99">
        <f>ROUND(SUM(AV56:AW56),2)</f>
        <v>0</v>
      </c>
      <c r="AU56" s="100">
        <f>'VON - Vedlejší a ostatní ...'!P83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81</v>
      </c>
      <c r="BV56" s="97" t="s">
        <v>75</v>
      </c>
      <c r="BW56" s="97" t="s">
        <v>86</v>
      </c>
      <c r="BX56" s="97" t="s">
        <v>5</v>
      </c>
      <c r="CL56" s="97" t="s">
        <v>19</v>
      </c>
      <c r="CM56" s="97" t="s">
        <v>83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tlomQ0BOiFyFG9+NGYL/Ql7x+WcQrZB+R5CGjwZn6gk4uem5OIlK0VxXWv9yGiLTvV8qt9JAxBM7h/jnV8FRGA==" saltValue="jlHjk1aLOK6HMEIdzeRzPOAX7YKhkM59cGlo5Hs7GqRcFtupVjpom7hHGAuAZFaVVGZgtm1pwfhu0BCrH3XnvA==" spinCount="100000" sheet="1" objects="1" scenarios="1" formatColumns="0" formatRows="0"/>
  <mergeCells count="4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G55:AM55"/>
    <mergeCell ref="D55:H55"/>
    <mergeCell ref="J55:AF55"/>
  </mergeCells>
  <hyperlinks>
    <hyperlink ref="A55" location="'01 - Oprava střechy'!C2" display="/"/>
    <hyperlink ref="A56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s="1" customFormat="1" ht="24.95" customHeight="1">
      <c r="B4" s="21"/>
      <c r="D4" s="106" t="s">
        <v>87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MŠ Vojnovičova - oprava střechy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88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89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22</v>
      </c>
      <c r="E12" s="35"/>
      <c r="F12" s="111" t="s">
        <v>90</v>
      </c>
      <c r="G12" s="35"/>
      <c r="H12" s="35"/>
      <c r="I12" s="112" t="s">
        <v>24</v>
      </c>
      <c r="J12" s="113" t="str">
        <f>'Rekapitulace stavby'!AN8</f>
        <v>13. 6. 2019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35</v>
      </c>
      <c r="E23" s="35"/>
      <c r="F23" s="35"/>
      <c r="G23" s="35"/>
      <c r="H23" s="35"/>
      <c r="I23" s="112" t="s">
        <v>27</v>
      </c>
      <c r="J23" s="111" t="str">
        <f>IF('Rekapitulace stavby'!AN19="","",'Rekapitulace stavby'!AN19)</f>
        <v/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12" t="s">
        <v>29</v>
      </c>
      <c r="J24" s="111" t="str">
        <f>IF('Rekapitulace stavby'!AN20="","",'Rekapitulace stavby'!AN20)</f>
        <v/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37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21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109"/>
      <c r="J30" s="121">
        <f>ROUND(J89,2)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3" t="s">
        <v>40</v>
      </c>
      <c r="J32" s="122" t="s">
        <v>42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43</v>
      </c>
      <c r="E33" s="108" t="s">
        <v>44</v>
      </c>
      <c r="F33" s="125">
        <f>ROUND((SUM(BE89:BE242)),2)</f>
        <v>0</v>
      </c>
      <c r="G33" s="35"/>
      <c r="H33" s="35"/>
      <c r="I33" s="126">
        <v>0.21</v>
      </c>
      <c r="J33" s="125">
        <f>ROUND(((SUM(BE89:BE242))*I33),2)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45</v>
      </c>
      <c r="F34" s="125">
        <f>ROUND((SUM(BF89:BF242)),2)</f>
        <v>0</v>
      </c>
      <c r="G34" s="35"/>
      <c r="H34" s="35"/>
      <c r="I34" s="126">
        <v>0.15</v>
      </c>
      <c r="J34" s="125">
        <f>ROUND(((SUM(BF89:BF242))*I34),2)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46</v>
      </c>
      <c r="F35" s="125">
        <f>ROUND((SUM(BG89:BG242)),2)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47</v>
      </c>
      <c r="F36" s="125">
        <f>ROUND((SUM(BH89:BH242)),2)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48</v>
      </c>
      <c r="F37" s="125">
        <f>ROUND((SUM(BI89:BI242)),2)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1" t="str">
        <f>E7</f>
        <v>MŠ Vojnovičova - oprava střechy</v>
      </c>
      <c r="F48" s="372"/>
      <c r="G48" s="372"/>
      <c r="H48" s="372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88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9" t="str">
        <f>E9</f>
        <v>01 - Oprava střechy</v>
      </c>
      <c r="F50" s="370"/>
      <c r="G50" s="370"/>
      <c r="H50" s="370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Školní 623/17, Ústí nad Labem</v>
      </c>
      <c r="G52" s="37"/>
      <c r="H52" s="37"/>
      <c r="I52" s="112" t="s">
        <v>24</v>
      </c>
      <c r="J52" s="60" t="str">
        <f>IF(J12="","",J12)</f>
        <v>13. 6. 2019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>Statutární město Ústí nad Labem</v>
      </c>
      <c r="G54" s="37"/>
      <c r="H54" s="37"/>
      <c r="I54" s="112" t="s">
        <v>32</v>
      </c>
      <c r="J54" s="33" t="str">
        <f>E21</f>
        <v>Petr Andrejkovič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35</v>
      </c>
      <c r="J55" s="33" t="str">
        <f>E24</f>
        <v xml:space="preserve"> 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92</v>
      </c>
      <c r="D57" s="142"/>
      <c r="E57" s="142"/>
      <c r="F57" s="142"/>
      <c r="G57" s="142"/>
      <c r="H57" s="142"/>
      <c r="I57" s="143"/>
      <c r="J57" s="144" t="s">
        <v>93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71</v>
      </c>
      <c r="D59" s="37"/>
      <c r="E59" s="37"/>
      <c r="F59" s="37"/>
      <c r="G59" s="37"/>
      <c r="H59" s="37"/>
      <c r="I59" s="109"/>
      <c r="J59" s="78">
        <f>J89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2:12" s="9" customFormat="1" ht="24.95" customHeight="1">
      <c r="B60" s="146"/>
      <c r="C60" s="147"/>
      <c r="D60" s="148" t="s">
        <v>95</v>
      </c>
      <c r="E60" s="149"/>
      <c r="F60" s="149"/>
      <c r="G60" s="149"/>
      <c r="H60" s="149"/>
      <c r="I60" s="150"/>
      <c r="J60" s="151">
        <f>J90</f>
        <v>0</v>
      </c>
      <c r="K60" s="147"/>
      <c r="L60" s="152"/>
    </row>
    <row r="61" spans="2:12" s="10" customFormat="1" ht="19.9" customHeight="1">
      <c r="B61" s="153"/>
      <c r="C61" s="154"/>
      <c r="D61" s="155" t="s">
        <v>96</v>
      </c>
      <c r="E61" s="156"/>
      <c r="F61" s="156"/>
      <c r="G61" s="156"/>
      <c r="H61" s="156"/>
      <c r="I61" s="157"/>
      <c r="J61" s="158">
        <f>J91</f>
        <v>0</v>
      </c>
      <c r="K61" s="154"/>
      <c r="L61" s="159"/>
    </row>
    <row r="62" spans="2:12" s="10" customFormat="1" ht="19.9" customHeight="1">
      <c r="B62" s="153"/>
      <c r="C62" s="154"/>
      <c r="D62" s="155" t="s">
        <v>97</v>
      </c>
      <c r="E62" s="156"/>
      <c r="F62" s="156"/>
      <c r="G62" s="156"/>
      <c r="H62" s="156"/>
      <c r="I62" s="157"/>
      <c r="J62" s="158">
        <f>J95</f>
        <v>0</v>
      </c>
      <c r="K62" s="154"/>
      <c r="L62" s="159"/>
    </row>
    <row r="63" spans="2:12" s="9" customFormat="1" ht="24.95" customHeight="1">
      <c r="B63" s="146"/>
      <c r="C63" s="147"/>
      <c r="D63" s="148" t="s">
        <v>98</v>
      </c>
      <c r="E63" s="149"/>
      <c r="F63" s="149"/>
      <c r="G63" s="149"/>
      <c r="H63" s="149"/>
      <c r="I63" s="150"/>
      <c r="J63" s="151">
        <f>J104</f>
        <v>0</v>
      </c>
      <c r="K63" s="147"/>
      <c r="L63" s="152"/>
    </row>
    <row r="64" spans="2:12" s="10" customFormat="1" ht="19.9" customHeight="1">
      <c r="B64" s="153"/>
      <c r="C64" s="154"/>
      <c r="D64" s="155" t="s">
        <v>99</v>
      </c>
      <c r="E64" s="156"/>
      <c r="F64" s="156"/>
      <c r="G64" s="156"/>
      <c r="H64" s="156"/>
      <c r="I64" s="157"/>
      <c r="J64" s="158">
        <f>J105</f>
        <v>0</v>
      </c>
      <c r="K64" s="154"/>
      <c r="L64" s="159"/>
    </row>
    <row r="65" spans="2:12" s="10" customFormat="1" ht="19.9" customHeight="1">
      <c r="B65" s="153"/>
      <c r="C65" s="154"/>
      <c r="D65" s="155" t="s">
        <v>100</v>
      </c>
      <c r="E65" s="156"/>
      <c r="F65" s="156"/>
      <c r="G65" s="156"/>
      <c r="H65" s="156"/>
      <c r="I65" s="157"/>
      <c r="J65" s="158">
        <f>J188</f>
        <v>0</v>
      </c>
      <c r="K65" s="154"/>
      <c r="L65" s="159"/>
    </row>
    <row r="66" spans="2:12" s="10" customFormat="1" ht="19.9" customHeight="1">
      <c r="B66" s="153"/>
      <c r="C66" s="154"/>
      <c r="D66" s="155" t="s">
        <v>101</v>
      </c>
      <c r="E66" s="156"/>
      <c r="F66" s="156"/>
      <c r="G66" s="156"/>
      <c r="H66" s="156"/>
      <c r="I66" s="157"/>
      <c r="J66" s="158">
        <f>J208</f>
        <v>0</v>
      </c>
      <c r="K66" s="154"/>
      <c r="L66" s="159"/>
    </row>
    <row r="67" spans="2:12" s="10" customFormat="1" ht="19.9" customHeight="1">
      <c r="B67" s="153"/>
      <c r="C67" s="154"/>
      <c r="D67" s="155" t="s">
        <v>102</v>
      </c>
      <c r="E67" s="156"/>
      <c r="F67" s="156"/>
      <c r="G67" s="156"/>
      <c r="H67" s="156"/>
      <c r="I67" s="157"/>
      <c r="J67" s="158">
        <f>J217</f>
        <v>0</v>
      </c>
      <c r="K67" s="154"/>
      <c r="L67" s="159"/>
    </row>
    <row r="68" spans="2:12" s="10" customFormat="1" ht="19.9" customHeight="1">
      <c r="B68" s="153"/>
      <c r="C68" s="154"/>
      <c r="D68" s="155" t="s">
        <v>103</v>
      </c>
      <c r="E68" s="156"/>
      <c r="F68" s="156"/>
      <c r="G68" s="156"/>
      <c r="H68" s="156"/>
      <c r="I68" s="157"/>
      <c r="J68" s="158">
        <f>J219</f>
        <v>0</v>
      </c>
      <c r="K68" s="154"/>
      <c r="L68" s="159"/>
    </row>
    <row r="69" spans="2:12" s="10" customFormat="1" ht="19.9" customHeight="1">
      <c r="B69" s="153"/>
      <c r="C69" s="154"/>
      <c r="D69" s="155" t="s">
        <v>104</v>
      </c>
      <c r="E69" s="156"/>
      <c r="F69" s="156"/>
      <c r="G69" s="156"/>
      <c r="H69" s="156"/>
      <c r="I69" s="157"/>
      <c r="J69" s="158">
        <f>J239</f>
        <v>0</v>
      </c>
      <c r="K69" s="154"/>
      <c r="L69" s="159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137"/>
      <c r="J71" s="49"/>
      <c r="K71" s="49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140"/>
      <c r="J75" s="51"/>
      <c r="K75" s="51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105</v>
      </c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1" t="str">
        <f>E7</f>
        <v>MŠ Vojnovičova - oprava střechy</v>
      </c>
      <c r="F79" s="372"/>
      <c r="G79" s="372"/>
      <c r="H79" s="372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88</v>
      </c>
      <c r="D80" s="37"/>
      <c r="E80" s="37"/>
      <c r="F80" s="37"/>
      <c r="G80" s="37"/>
      <c r="H80" s="37"/>
      <c r="I80" s="109"/>
      <c r="J80" s="37"/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49" t="str">
        <f>E9</f>
        <v>01 - Oprava střechy</v>
      </c>
      <c r="F81" s="370"/>
      <c r="G81" s="370"/>
      <c r="H81" s="370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09"/>
      <c r="J82" s="37"/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22</v>
      </c>
      <c r="D83" s="37"/>
      <c r="E83" s="37"/>
      <c r="F83" s="28" t="str">
        <f>F12</f>
        <v>Školní 623/17, Ústí nad Labem</v>
      </c>
      <c r="G83" s="37"/>
      <c r="H83" s="37"/>
      <c r="I83" s="112" t="s">
        <v>24</v>
      </c>
      <c r="J83" s="60" t="str">
        <f>IF(J12="","",J12)</f>
        <v>13. 6. 2019</v>
      </c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09"/>
      <c r="J84" s="37"/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26</v>
      </c>
      <c r="D85" s="37"/>
      <c r="E85" s="37"/>
      <c r="F85" s="28" t="str">
        <f>E15</f>
        <v>Statutární město Ústí nad Labem</v>
      </c>
      <c r="G85" s="37"/>
      <c r="H85" s="37"/>
      <c r="I85" s="112" t="s">
        <v>32</v>
      </c>
      <c r="J85" s="33" t="str">
        <f>E21</f>
        <v>Petr Andrejkovič</v>
      </c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30</v>
      </c>
      <c r="D86" s="37"/>
      <c r="E86" s="37"/>
      <c r="F86" s="28" t="str">
        <f>IF(E18="","",E18)</f>
        <v>Vyplň údaj</v>
      </c>
      <c r="G86" s="37"/>
      <c r="H86" s="37"/>
      <c r="I86" s="112" t="s">
        <v>35</v>
      </c>
      <c r="J86" s="33" t="str">
        <f>E24</f>
        <v xml:space="preserve"> </v>
      </c>
      <c r="K86" s="37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09"/>
      <c r="J87" s="37"/>
      <c r="K87" s="37"/>
      <c r="L87" s="11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60"/>
      <c r="B88" s="161"/>
      <c r="C88" s="162" t="s">
        <v>106</v>
      </c>
      <c r="D88" s="163" t="s">
        <v>58</v>
      </c>
      <c r="E88" s="163" t="s">
        <v>54</v>
      </c>
      <c r="F88" s="163" t="s">
        <v>55</v>
      </c>
      <c r="G88" s="163" t="s">
        <v>107</v>
      </c>
      <c r="H88" s="163" t="s">
        <v>108</v>
      </c>
      <c r="I88" s="164" t="s">
        <v>109</v>
      </c>
      <c r="J88" s="163" t="s">
        <v>93</v>
      </c>
      <c r="K88" s="165" t="s">
        <v>110</v>
      </c>
      <c r="L88" s="166"/>
      <c r="M88" s="69" t="s">
        <v>21</v>
      </c>
      <c r="N88" s="70" t="s">
        <v>43</v>
      </c>
      <c r="O88" s="70" t="s">
        <v>111</v>
      </c>
      <c r="P88" s="70" t="s">
        <v>112</v>
      </c>
      <c r="Q88" s="70" t="s">
        <v>113</v>
      </c>
      <c r="R88" s="70" t="s">
        <v>114</v>
      </c>
      <c r="S88" s="70" t="s">
        <v>115</v>
      </c>
      <c r="T88" s="71" t="s">
        <v>116</v>
      </c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</row>
    <row r="89" spans="1:63" s="2" customFormat="1" ht="22.9" customHeight="1">
      <c r="A89" s="35"/>
      <c r="B89" s="36"/>
      <c r="C89" s="76" t="s">
        <v>117</v>
      </c>
      <c r="D89" s="37"/>
      <c r="E89" s="37"/>
      <c r="F89" s="37"/>
      <c r="G89" s="37"/>
      <c r="H89" s="37"/>
      <c r="I89" s="109"/>
      <c r="J89" s="167">
        <f>BK89</f>
        <v>0</v>
      </c>
      <c r="K89" s="37"/>
      <c r="L89" s="40"/>
      <c r="M89" s="72"/>
      <c r="N89" s="168"/>
      <c r="O89" s="73"/>
      <c r="P89" s="169">
        <f>P90+P104</f>
        <v>0</v>
      </c>
      <c r="Q89" s="73"/>
      <c r="R89" s="169">
        <f>R90+R104</f>
        <v>26.70943791</v>
      </c>
      <c r="S89" s="73"/>
      <c r="T89" s="170">
        <f>T90+T104</f>
        <v>23.993463999999996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72</v>
      </c>
      <c r="AU89" s="18" t="s">
        <v>94</v>
      </c>
      <c r="BK89" s="171">
        <f>BK90+BK104</f>
        <v>0</v>
      </c>
    </row>
    <row r="90" spans="2:63" s="12" customFormat="1" ht="25.9" customHeight="1">
      <c r="B90" s="172"/>
      <c r="C90" s="173"/>
      <c r="D90" s="174" t="s">
        <v>72</v>
      </c>
      <c r="E90" s="175" t="s">
        <v>118</v>
      </c>
      <c r="F90" s="175" t="s">
        <v>119</v>
      </c>
      <c r="G90" s="173"/>
      <c r="H90" s="173"/>
      <c r="I90" s="176"/>
      <c r="J90" s="177">
        <f>BK90</f>
        <v>0</v>
      </c>
      <c r="K90" s="173"/>
      <c r="L90" s="178"/>
      <c r="M90" s="179"/>
      <c r="N90" s="180"/>
      <c r="O90" s="180"/>
      <c r="P90" s="181">
        <f>P91+P95</f>
        <v>0</v>
      </c>
      <c r="Q90" s="180"/>
      <c r="R90" s="181">
        <f>R91+R95</f>
        <v>0</v>
      </c>
      <c r="S90" s="180"/>
      <c r="T90" s="182">
        <f>T91+T95</f>
        <v>0</v>
      </c>
      <c r="AR90" s="183" t="s">
        <v>81</v>
      </c>
      <c r="AT90" s="184" t="s">
        <v>72</v>
      </c>
      <c r="AU90" s="184" t="s">
        <v>73</v>
      </c>
      <c r="AY90" s="183" t="s">
        <v>120</v>
      </c>
      <c r="BK90" s="185">
        <f>BK91+BK95</f>
        <v>0</v>
      </c>
    </row>
    <row r="91" spans="2:63" s="12" customFormat="1" ht="22.9" customHeight="1">
      <c r="B91" s="172"/>
      <c r="C91" s="173"/>
      <c r="D91" s="174" t="s">
        <v>72</v>
      </c>
      <c r="E91" s="186" t="s">
        <v>121</v>
      </c>
      <c r="F91" s="186" t="s">
        <v>122</v>
      </c>
      <c r="G91" s="173"/>
      <c r="H91" s="173"/>
      <c r="I91" s="176"/>
      <c r="J91" s="187">
        <f>BK91</f>
        <v>0</v>
      </c>
      <c r="K91" s="173"/>
      <c r="L91" s="178"/>
      <c r="M91" s="179"/>
      <c r="N91" s="180"/>
      <c r="O91" s="180"/>
      <c r="P91" s="181">
        <f>SUM(P92:P94)</f>
        <v>0</v>
      </c>
      <c r="Q91" s="180"/>
      <c r="R91" s="181">
        <f>SUM(R92:R94)</f>
        <v>0</v>
      </c>
      <c r="S91" s="180"/>
      <c r="T91" s="182">
        <f>SUM(T92:T94)</f>
        <v>0</v>
      </c>
      <c r="AR91" s="183" t="s">
        <v>81</v>
      </c>
      <c r="AT91" s="184" t="s">
        <v>72</v>
      </c>
      <c r="AU91" s="184" t="s">
        <v>81</v>
      </c>
      <c r="AY91" s="183" t="s">
        <v>120</v>
      </c>
      <c r="BK91" s="185">
        <f>SUM(BK92:BK94)</f>
        <v>0</v>
      </c>
    </row>
    <row r="92" spans="1:65" s="2" customFormat="1" ht="24" customHeight="1">
      <c r="A92" s="35"/>
      <c r="B92" s="36"/>
      <c r="C92" s="188" t="s">
        <v>81</v>
      </c>
      <c r="D92" s="188" t="s">
        <v>123</v>
      </c>
      <c r="E92" s="189" t="s">
        <v>124</v>
      </c>
      <c r="F92" s="190" t="s">
        <v>125</v>
      </c>
      <c r="G92" s="191" t="s">
        <v>126</v>
      </c>
      <c r="H92" s="192">
        <v>1</v>
      </c>
      <c r="I92" s="193"/>
      <c r="J92" s="194">
        <f>ROUND(I92*H92,2)</f>
        <v>0</v>
      </c>
      <c r="K92" s="190" t="s">
        <v>127</v>
      </c>
      <c r="L92" s="40"/>
      <c r="M92" s="195" t="s">
        <v>21</v>
      </c>
      <c r="N92" s="196" t="s">
        <v>44</v>
      </c>
      <c r="O92" s="65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9" t="s">
        <v>128</v>
      </c>
      <c r="AT92" s="199" t="s">
        <v>123</v>
      </c>
      <c r="AU92" s="199" t="s">
        <v>83</v>
      </c>
      <c r="AY92" s="18" t="s">
        <v>120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18" t="s">
        <v>81</v>
      </c>
      <c r="BK92" s="200">
        <f>ROUND(I92*H92,2)</f>
        <v>0</v>
      </c>
      <c r="BL92" s="18" t="s">
        <v>128</v>
      </c>
      <c r="BM92" s="199" t="s">
        <v>129</v>
      </c>
    </row>
    <row r="93" spans="1:65" s="2" customFormat="1" ht="24" customHeight="1">
      <c r="A93" s="35"/>
      <c r="B93" s="36"/>
      <c r="C93" s="188" t="s">
        <v>83</v>
      </c>
      <c r="D93" s="188" t="s">
        <v>123</v>
      </c>
      <c r="E93" s="189" t="s">
        <v>130</v>
      </c>
      <c r="F93" s="190" t="s">
        <v>131</v>
      </c>
      <c r="G93" s="191" t="s">
        <v>126</v>
      </c>
      <c r="H93" s="192">
        <v>30</v>
      </c>
      <c r="I93" s="193"/>
      <c r="J93" s="194">
        <f>ROUND(I93*H93,2)</f>
        <v>0</v>
      </c>
      <c r="K93" s="190" t="s">
        <v>127</v>
      </c>
      <c r="L93" s="40"/>
      <c r="M93" s="195" t="s">
        <v>21</v>
      </c>
      <c r="N93" s="196" t="s">
        <v>44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128</v>
      </c>
      <c r="AT93" s="199" t="s">
        <v>123</v>
      </c>
      <c r="AU93" s="199" t="s">
        <v>83</v>
      </c>
      <c r="AY93" s="18" t="s">
        <v>120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81</v>
      </c>
      <c r="BK93" s="200">
        <f>ROUND(I93*H93,2)</f>
        <v>0</v>
      </c>
      <c r="BL93" s="18" t="s">
        <v>128</v>
      </c>
      <c r="BM93" s="199" t="s">
        <v>132</v>
      </c>
    </row>
    <row r="94" spans="1:65" s="2" customFormat="1" ht="24" customHeight="1">
      <c r="A94" s="35"/>
      <c r="B94" s="36"/>
      <c r="C94" s="188" t="s">
        <v>133</v>
      </c>
      <c r="D94" s="188" t="s">
        <v>123</v>
      </c>
      <c r="E94" s="189" t="s">
        <v>134</v>
      </c>
      <c r="F94" s="190" t="s">
        <v>135</v>
      </c>
      <c r="G94" s="191" t="s">
        <v>126</v>
      </c>
      <c r="H94" s="192">
        <v>1</v>
      </c>
      <c r="I94" s="193"/>
      <c r="J94" s="194">
        <f>ROUND(I94*H94,2)</f>
        <v>0</v>
      </c>
      <c r="K94" s="190" t="s">
        <v>127</v>
      </c>
      <c r="L94" s="40"/>
      <c r="M94" s="195" t="s">
        <v>21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128</v>
      </c>
      <c r="AT94" s="199" t="s">
        <v>123</v>
      </c>
      <c r="AU94" s="199" t="s">
        <v>83</v>
      </c>
      <c r="AY94" s="18" t="s">
        <v>120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128</v>
      </c>
      <c r="BM94" s="199" t="s">
        <v>136</v>
      </c>
    </row>
    <row r="95" spans="2:63" s="12" customFormat="1" ht="22.9" customHeight="1">
      <c r="B95" s="172"/>
      <c r="C95" s="173"/>
      <c r="D95" s="174" t="s">
        <v>72</v>
      </c>
      <c r="E95" s="186" t="s">
        <v>137</v>
      </c>
      <c r="F95" s="186" t="s">
        <v>138</v>
      </c>
      <c r="G95" s="173"/>
      <c r="H95" s="173"/>
      <c r="I95" s="176"/>
      <c r="J95" s="187">
        <f>BK95</f>
        <v>0</v>
      </c>
      <c r="K95" s="173"/>
      <c r="L95" s="178"/>
      <c r="M95" s="179"/>
      <c r="N95" s="180"/>
      <c r="O95" s="180"/>
      <c r="P95" s="181">
        <f>SUM(P96:P103)</f>
        <v>0</v>
      </c>
      <c r="Q95" s="180"/>
      <c r="R95" s="181">
        <f>SUM(R96:R103)</f>
        <v>0</v>
      </c>
      <c r="S95" s="180"/>
      <c r="T95" s="182">
        <f>SUM(T96:T103)</f>
        <v>0</v>
      </c>
      <c r="AR95" s="183" t="s">
        <v>81</v>
      </c>
      <c r="AT95" s="184" t="s">
        <v>72</v>
      </c>
      <c r="AU95" s="184" t="s">
        <v>81</v>
      </c>
      <c r="AY95" s="183" t="s">
        <v>120</v>
      </c>
      <c r="BK95" s="185">
        <f>SUM(BK96:BK103)</f>
        <v>0</v>
      </c>
    </row>
    <row r="96" spans="1:65" s="2" customFormat="1" ht="24" customHeight="1">
      <c r="A96" s="35"/>
      <c r="B96" s="36"/>
      <c r="C96" s="188" t="s">
        <v>128</v>
      </c>
      <c r="D96" s="188" t="s">
        <v>123</v>
      </c>
      <c r="E96" s="189" t="s">
        <v>139</v>
      </c>
      <c r="F96" s="190" t="s">
        <v>140</v>
      </c>
      <c r="G96" s="191" t="s">
        <v>141</v>
      </c>
      <c r="H96" s="192">
        <v>23.993</v>
      </c>
      <c r="I96" s="193"/>
      <c r="J96" s="194">
        <f>ROUND(I96*H96,2)</f>
        <v>0</v>
      </c>
      <c r="K96" s="190" t="s">
        <v>127</v>
      </c>
      <c r="L96" s="40"/>
      <c r="M96" s="195" t="s">
        <v>21</v>
      </c>
      <c r="N96" s="196" t="s">
        <v>44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128</v>
      </c>
      <c r="AT96" s="199" t="s">
        <v>123</v>
      </c>
      <c r="AU96" s="199" t="s">
        <v>83</v>
      </c>
      <c r="AY96" s="18" t="s">
        <v>120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81</v>
      </c>
      <c r="BK96" s="200">
        <f>ROUND(I96*H96,2)</f>
        <v>0</v>
      </c>
      <c r="BL96" s="18" t="s">
        <v>128</v>
      </c>
      <c r="BM96" s="199" t="s">
        <v>142</v>
      </c>
    </row>
    <row r="97" spans="1:65" s="2" customFormat="1" ht="16.5" customHeight="1">
      <c r="A97" s="35"/>
      <c r="B97" s="36"/>
      <c r="C97" s="188" t="s">
        <v>143</v>
      </c>
      <c r="D97" s="188" t="s">
        <v>123</v>
      </c>
      <c r="E97" s="189" t="s">
        <v>144</v>
      </c>
      <c r="F97" s="190" t="s">
        <v>145</v>
      </c>
      <c r="G97" s="191" t="s">
        <v>141</v>
      </c>
      <c r="H97" s="192">
        <v>23.993</v>
      </c>
      <c r="I97" s="193"/>
      <c r="J97" s="194">
        <f>ROUND(I97*H97,2)</f>
        <v>0</v>
      </c>
      <c r="K97" s="190" t="s">
        <v>127</v>
      </c>
      <c r="L97" s="40"/>
      <c r="M97" s="195" t="s">
        <v>21</v>
      </c>
      <c r="N97" s="196" t="s">
        <v>44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128</v>
      </c>
      <c r="AT97" s="199" t="s">
        <v>123</v>
      </c>
      <c r="AU97" s="199" t="s">
        <v>83</v>
      </c>
      <c r="AY97" s="18" t="s">
        <v>120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81</v>
      </c>
      <c r="BK97" s="200">
        <f>ROUND(I97*H97,2)</f>
        <v>0</v>
      </c>
      <c r="BL97" s="18" t="s">
        <v>128</v>
      </c>
      <c r="BM97" s="199" t="s">
        <v>146</v>
      </c>
    </row>
    <row r="98" spans="1:65" s="2" customFormat="1" ht="24" customHeight="1">
      <c r="A98" s="35"/>
      <c r="B98" s="36"/>
      <c r="C98" s="188" t="s">
        <v>147</v>
      </c>
      <c r="D98" s="188" t="s">
        <v>123</v>
      </c>
      <c r="E98" s="189" t="s">
        <v>148</v>
      </c>
      <c r="F98" s="190" t="s">
        <v>149</v>
      </c>
      <c r="G98" s="191" t="s">
        <v>141</v>
      </c>
      <c r="H98" s="192">
        <v>215.937</v>
      </c>
      <c r="I98" s="193"/>
      <c r="J98" s="194">
        <f>ROUND(I98*H98,2)</f>
        <v>0</v>
      </c>
      <c r="K98" s="190" t="s">
        <v>127</v>
      </c>
      <c r="L98" s="40"/>
      <c r="M98" s="195" t="s">
        <v>21</v>
      </c>
      <c r="N98" s="196" t="s">
        <v>44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128</v>
      </c>
      <c r="AT98" s="199" t="s">
        <v>123</v>
      </c>
      <c r="AU98" s="199" t="s">
        <v>83</v>
      </c>
      <c r="AY98" s="18" t="s">
        <v>120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81</v>
      </c>
      <c r="BK98" s="200">
        <f>ROUND(I98*H98,2)</f>
        <v>0</v>
      </c>
      <c r="BL98" s="18" t="s">
        <v>128</v>
      </c>
      <c r="BM98" s="199" t="s">
        <v>150</v>
      </c>
    </row>
    <row r="99" spans="2:51" s="13" customFormat="1" ht="12">
      <c r="B99" s="201"/>
      <c r="C99" s="202"/>
      <c r="D99" s="203" t="s">
        <v>151</v>
      </c>
      <c r="E99" s="204" t="s">
        <v>21</v>
      </c>
      <c r="F99" s="205" t="s">
        <v>152</v>
      </c>
      <c r="G99" s="202"/>
      <c r="H99" s="206">
        <v>215.937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151</v>
      </c>
      <c r="AU99" s="212" t="s">
        <v>83</v>
      </c>
      <c r="AV99" s="13" t="s">
        <v>83</v>
      </c>
      <c r="AW99" s="13" t="s">
        <v>34</v>
      </c>
      <c r="AX99" s="13" t="s">
        <v>73</v>
      </c>
      <c r="AY99" s="212" t="s">
        <v>120</v>
      </c>
    </row>
    <row r="100" spans="2:51" s="14" customFormat="1" ht="12">
      <c r="B100" s="213"/>
      <c r="C100" s="214"/>
      <c r="D100" s="203" t="s">
        <v>151</v>
      </c>
      <c r="E100" s="215" t="s">
        <v>21</v>
      </c>
      <c r="F100" s="216" t="s">
        <v>153</v>
      </c>
      <c r="G100" s="214"/>
      <c r="H100" s="217">
        <v>215.937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151</v>
      </c>
      <c r="AU100" s="223" t="s">
        <v>83</v>
      </c>
      <c r="AV100" s="14" t="s">
        <v>128</v>
      </c>
      <c r="AW100" s="14" t="s">
        <v>34</v>
      </c>
      <c r="AX100" s="14" t="s">
        <v>81</v>
      </c>
      <c r="AY100" s="223" t="s">
        <v>120</v>
      </c>
    </row>
    <row r="101" spans="1:65" s="2" customFormat="1" ht="24" customHeight="1">
      <c r="A101" s="35"/>
      <c r="B101" s="36"/>
      <c r="C101" s="188" t="s">
        <v>154</v>
      </c>
      <c r="D101" s="188" t="s">
        <v>123</v>
      </c>
      <c r="E101" s="189" t="s">
        <v>155</v>
      </c>
      <c r="F101" s="190" t="s">
        <v>156</v>
      </c>
      <c r="G101" s="191" t="s">
        <v>141</v>
      </c>
      <c r="H101" s="192">
        <v>11.542</v>
      </c>
      <c r="I101" s="193"/>
      <c r="J101" s="194">
        <f>ROUND(I101*H101,2)</f>
        <v>0</v>
      </c>
      <c r="K101" s="190" t="s">
        <v>127</v>
      </c>
      <c r="L101" s="40"/>
      <c r="M101" s="195" t="s">
        <v>21</v>
      </c>
      <c r="N101" s="196" t="s">
        <v>44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128</v>
      </c>
      <c r="AT101" s="199" t="s">
        <v>123</v>
      </c>
      <c r="AU101" s="199" t="s">
        <v>83</v>
      </c>
      <c r="AY101" s="18" t="s">
        <v>120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81</v>
      </c>
      <c r="BK101" s="200">
        <f>ROUND(I101*H101,2)</f>
        <v>0</v>
      </c>
      <c r="BL101" s="18" t="s">
        <v>128</v>
      </c>
      <c r="BM101" s="199" t="s">
        <v>157</v>
      </c>
    </row>
    <row r="102" spans="1:65" s="2" customFormat="1" ht="24" customHeight="1">
      <c r="A102" s="35"/>
      <c r="B102" s="36"/>
      <c r="C102" s="188" t="s">
        <v>158</v>
      </c>
      <c r="D102" s="188" t="s">
        <v>123</v>
      </c>
      <c r="E102" s="189" t="s">
        <v>159</v>
      </c>
      <c r="F102" s="190" t="s">
        <v>160</v>
      </c>
      <c r="G102" s="191" t="s">
        <v>141</v>
      </c>
      <c r="H102" s="192">
        <v>12.071</v>
      </c>
      <c r="I102" s="193"/>
      <c r="J102" s="194">
        <f>ROUND(I102*H102,2)</f>
        <v>0</v>
      </c>
      <c r="K102" s="190" t="s">
        <v>127</v>
      </c>
      <c r="L102" s="40"/>
      <c r="M102" s="195" t="s">
        <v>21</v>
      </c>
      <c r="N102" s="196" t="s">
        <v>44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128</v>
      </c>
      <c r="AT102" s="199" t="s">
        <v>123</v>
      </c>
      <c r="AU102" s="199" t="s">
        <v>83</v>
      </c>
      <c r="AY102" s="18" t="s">
        <v>120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81</v>
      </c>
      <c r="BK102" s="200">
        <f>ROUND(I102*H102,2)</f>
        <v>0</v>
      </c>
      <c r="BL102" s="18" t="s">
        <v>128</v>
      </c>
      <c r="BM102" s="199" t="s">
        <v>161</v>
      </c>
    </row>
    <row r="103" spans="1:65" s="2" customFormat="1" ht="24" customHeight="1">
      <c r="A103" s="35"/>
      <c r="B103" s="36"/>
      <c r="C103" s="188" t="s">
        <v>121</v>
      </c>
      <c r="D103" s="188" t="s">
        <v>123</v>
      </c>
      <c r="E103" s="189" t="s">
        <v>162</v>
      </c>
      <c r="F103" s="190" t="s">
        <v>163</v>
      </c>
      <c r="G103" s="191" t="s">
        <v>141</v>
      </c>
      <c r="H103" s="192">
        <v>0.38</v>
      </c>
      <c r="I103" s="193"/>
      <c r="J103" s="194">
        <f>ROUND(I103*H103,2)</f>
        <v>0</v>
      </c>
      <c r="K103" s="190" t="s">
        <v>127</v>
      </c>
      <c r="L103" s="40"/>
      <c r="M103" s="195" t="s">
        <v>21</v>
      </c>
      <c r="N103" s="196" t="s">
        <v>44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128</v>
      </c>
      <c r="AT103" s="199" t="s">
        <v>123</v>
      </c>
      <c r="AU103" s="199" t="s">
        <v>83</v>
      </c>
      <c r="AY103" s="18" t="s">
        <v>120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81</v>
      </c>
      <c r="BK103" s="200">
        <f>ROUND(I103*H103,2)</f>
        <v>0</v>
      </c>
      <c r="BL103" s="18" t="s">
        <v>128</v>
      </c>
      <c r="BM103" s="199" t="s">
        <v>164</v>
      </c>
    </row>
    <row r="104" spans="2:63" s="12" customFormat="1" ht="25.9" customHeight="1">
      <c r="B104" s="172"/>
      <c r="C104" s="173"/>
      <c r="D104" s="174" t="s">
        <v>72</v>
      </c>
      <c r="E104" s="175" t="s">
        <v>165</v>
      </c>
      <c r="F104" s="175" t="s">
        <v>166</v>
      </c>
      <c r="G104" s="173"/>
      <c r="H104" s="173"/>
      <c r="I104" s="176"/>
      <c r="J104" s="177">
        <f>BK104</f>
        <v>0</v>
      </c>
      <c r="K104" s="173"/>
      <c r="L104" s="178"/>
      <c r="M104" s="179"/>
      <c r="N104" s="180"/>
      <c r="O104" s="180"/>
      <c r="P104" s="181">
        <f>P105+P188+P208+P217+P219+P239</f>
        <v>0</v>
      </c>
      <c r="Q104" s="180"/>
      <c r="R104" s="181">
        <f>R105+R188+R208+R217+R219+R239</f>
        <v>26.70943791</v>
      </c>
      <c r="S104" s="180"/>
      <c r="T104" s="182">
        <f>T105+T188+T208+T217+T219+T239</f>
        <v>23.993463999999996</v>
      </c>
      <c r="AR104" s="183" t="s">
        <v>83</v>
      </c>
      <c r="AT104" s="184" t="s">
        <v>72</v>
      </c>
      <c r="AU104" s="184" t="s">
        <v>73</v>
      </c>
      <c r="AY104" s="183" t="s">
        <v>120</v>
      </c>
      <c r="BK104" s="185">
        <f>BK105+BK188+BK208+BK217+BK219+BK239</f>
        <v>0</v>
      </c>
    </row>
    <row r="105" spans="2:63" s="12" customFormat="1" ht="22.9" customHeight="1">
      <c r="B105" s="172"/>
      <c r="C105" s="173"/>
      <c r="D105" s="174" t="s">
        <v>72</v>
      </c>
      <c r="E105" s="186" t="s">
        <v>167</v>
      </c>
      <c r="F105" s="186" t="s">
        <v>168</v>
      </c>
      <c r="G105" s="173"/>
      <c r="H105" s="173"/>
      <c r="I105" s="176"/>
      <c r="J105" s="187">
        <f>BK105</f>
        <v>0</v>
      </c>
      <c r="K105" s="173"/>
      <c r="L105" s="178"/>
      <c r="M105" s="179"/>
      <c r="N105" s="180"/>
      <c r="O105" s="180"/>
      <c r="P105" s="181">
        <f>SUM(P106:P187)</f>
        <v>0</v>
      </c>
      <c r="Q105" s="180"/>
      <c r="R105" s="181">
        <f>SUM(R106:R187)</f>
        <v>7.929858519999999</v>
      </c>
      <c r="S105" s="180"/>
      <c r="T105" s="182">
        <f>SUM(T106:T187)</f>
        <v>12.071463999999999</v>
      </c>
      <c r="AR105" s="183" t="s">
        <v>83</v>
      </c>
      <c r="AT105" s="184" t="s">
        <v>72</v>
      </c>
      <c r="AU105" s="184" t="s">
        <v>81</v>
      </c>
      <c r="AY105" s="183" t="s">
        <v>120</v>
      </c>
      <c r="BK105" s="185">
        <f>SUM(BK106:BK187)</f>
        <v>0</v>
      </c>
    </row>
    <row r="106" spans="1:65" s="2" customFormat="1" ht="16.5" customHeight="1">
      <c r="A106" s="35"/>
      <c r="B106" s="36"/>
      <c r="C106" s="188" t="s">
        <v>169</v>
      </c>
      <c r="D106" s="188" t="s">
        <v>123</v>
      </c>
      <c r="E106" s="189" t="s">
        <v>170</v>
      </c>
      <c r="F106" s="190" t="s">
        <v>171</v>
      </c>
      <c r="G106" s="191" t="s">
        <v>172</v>
      </c>
      <c r="H106" s="192">
        <v>862.226</v>
      </c>
      <c r="I106" s="193"/>
      <c r="J106" s="194">
        <f>ROUND(I106*H106,2)</f>
        <v>0</v>
      </c>
      <c r="K106" s="190" t="s">
        <v>127</v>
      </c>
      <c r="L106" s="40"/>
      <c r="M106" s="195" t="s">
        <v>21</v>
      </c>
      <c r="N106" s="196" t="s">
        <v>44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0.014</v>
      </c>
      <c r="T106" s="198">
        <f>S106*H106</f>
        <v>12.071164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173</v>
      </c>
      <c r="AT106" s="199" t="s">
        <v>123</v>
      </c>
      <c r="AU106" s="199" t="s">
        <v>83</v>
      </c>
      <c r="AY106" s="18" t="s">
        <v>120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81</v>
      </c>
      <c r="BK106" s="200">
        <f>ROUND(I106*H106,2)</f>
        <v>0</v>
      </c>
      <c r="BL106" s="18" t="s">
        <v>173</v>
      </c>
      <c r="BM106" s="199" t="s">
        <v>174</v>
      </c>
    </row>
    <row r="107" spans="2:51" s="13" customFormat="1" ht="12">
      <c r="B107" s="201"/>
      <c r="C107" s="202"/>
      <c r="D107" s="203" t="s">
        <v>151</v>
      </c>
      <c r="E107" s="204" t="s">
        <v>21</v>
      </c>
      <c r="F107" s="205" t="s">
        <v>175</v>
      </c>
      <c r="G107" s="202"/>
      <c r="H107" s="206">
        <v>810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151</v>
      </c>
      <c r="AU107" s="212" t="s">
        <v>83</v>
      </c>
      <c r="AV107" s="13" t="s">
        <v>83</v>
      </c>
      <c r="AW107" s="13" t="s">
        <v>34</v>
      </c>
      <c r="AX107" s="13" t="s">
        <v>73</v>
      </c>
      <c r="AY107" s="212" t="s">
        <v>120</v>
      </c>
    </row>
    <row r="108" spans="2:51" s="13" customFormat="1" ht="12">
      <c r="B108" s="201"/>
      <c r="C108" s="202"/>
      <c r="D108" s="203" t="s">
        <v>151</v>
      </c>
      <c r="E108" s="204" t="s">
        <v>21</v>
      </c>
      <c r="F108" s="205" t="s">
        <v>176</v>
      </c>
      <c r="G108" s="202"/>
      <c r="H108" s="206">
        <v>52.226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151</v>
      </c>
      <c r="AU108" s="212" t="s">
        <v>83</v>
      </c>
      <c r="AV108" s="13" t="s">
        <v>83</v>
      </c>
      <c r="AW108" s="13" t="s">
        <v>34</v>
      </c>
      <c r="AX108" s="13" t="s">
        <v>73</v>
      </c>
      <c r="AY108" s="212" t="s">
        <v>120</v>
      </c>
    </row>
    <row r="109" spans="2:51" s="14" customFormat="1" ht="12">
      <c r="B109" s="213"/>
      <c r="C109" s="214"/>
      <c r="D109" s="203" t="s">
        <v>151</v>
      </c>
      <c r="E109" s="215" t="s">
        <v>21</v>
      </c>
      <c r="F109" s="216" t="s">
        <v>153</v>
      </c>
      <c r="G109" s="214"/>
      <c r="H109" s="217">
        <v>862.226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151</v>
      </c>
      <c r="AU109" s="223" t="s">
        <v>83</v>
      </c>
      <c r="AV109" s="14" t="s">
        <v>128</v>
      </c>
      <c r="AW109" s="14" t="s">
        <v>34</v>
      </c>
      <c r="AX109" s="14" t="s">
        <v>81</v>
      </c>
      <c r="AY109" s="223" t="s">
        <v>120</v>
      </c>
    </row>
    <row r="110" spans="1:65" s="2" customFormat="1" ht="16.5" customHeight="1">
      <c r="A110" s="35"/>
      <c r="B110" s="36"/>
      <c r="C110" s="188" t="s">
        <v>177</v>
      </c>
      <c r="D110" s="188" t="s">
        <v>123</v>
      </c>
      <c r="E110" s="189" t="s">
        <v>178</v>
      </c>
      <c r="F110" s="190" t="s">
        <v>179</v>
      </c>
      <c r="G110" s="191" t="s">
        <v>126</v>
      </c>
      <c r="H110" s="192">
        <v>1</v>
      </c>
      <c r="I110" s="193"/>
      <c r="J110" s="194">
        <f>ROUND(I110*H110,2)</f>
        <v>0</v>
      </c>
      <c r="K110" s="190" t="s">
        <v>21</v>
      </c>
      <c r="L110" s="40"/>
      <c r="M110" s="195" t="s">
        <v>21</v>
      </c>
      <c r="N110" s="196" t="s">
        <v>44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0.0003</v>
      </c>
      <c r="T110" s="198">
        <f>S110*H110</f>
        <v>0.0003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173</v>
      </c>
      <c r="AT110" s="199" t="s">
        <v>123</v>
      </c>
      <c r="AU110" s="199" t="s">
        <v>83</v>
      </c>
      <c r="AY110" s="18" t="s">
        <v>120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81</v>
      </c>
      <c r="BK110" s="200">
        <f>ROUND(I110*H110,2)</f>
        <v>0</v>
      </c>
      <c r="BL110" s="18" t="s">
        <v>173</v>
      </c>
      <c r="BM110" s="199" t="s">
        <v>180</v>
      </c>
    </row>
    <row r="111" spans="1:65" s="2" customFormat="1" ht="24" customHeight="1">
      <c r="A111" s="35"/>
      <c r="B111" s="36"/>
      <c r="C111" s="188" t="s">
        <v>181</v>
      </c>
      <c r="D111" s="188" t="s">
        <v>123</v>
      </c>
      <c r="E111" s="189" t="s">
        <v>182</v>
      </c>
      <c r="F111" s="190" t="s">
        <v>183</v>
      </c>
      <c r="G111" s="191" t="s">
        <v>172</v>
      </c>
      <c r="H111" s="192">
        <v>769.478</v>
      </c>
      <c r="I111" s="193"/>
      <c r="J111" s="194">
        <f>ROUND(I111*H111,2)</f>
        <v>0</v>
      </c>
      <c r="K111" s="190" t="s">
        <v>127</v>
      </c>
      <c r="L111" s="40"/>
      <c r="M111" s="195" t="s">
        <v>21</v>
      </c>
      <c r="N111" s="196" t="s">
        <v>44</v>
      </c>
      <c r="O111" s="65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9" t="s">
        <v>173</v>
      </c>
      <c r="AT111" s="199" t="s">
        <v>123</v>
      </c>
      <c r="AU111" s="199" t="s">
        <v>83</v>
      </c>
      <c r="AY111" s="18" t="s">
        <v>120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18" t="s">
        <v>81</v>
      </c>
      <c r="BK111" s="200">
        <f>ROUND(I111*H111,2)</f>
        <v>0</v>
      </c>
      <c r="BL111" s="18" t="s">
        <v>173</v>
      </c>
      <c r="BM111" s="199" t="s">
        <v>184</v>
      </c>
    </row>
    <row r="112" spans="2:51" s="13" customFormat="1" ht="12">
      <c r="B112" s="201"/>
      <c r="C112" s="202"/>
      <c r="D112" s="203" t="s">
        <v>151</v>
      </c>
      <c r="E112" s="204" t="s">
        <v>21</v>
      </c>
      <c r="F112" s="205" t="s">
        <v>185</v>
      </c>
      <c r="G112" s="202"/>
      <c r="H112" s="206">
        <v>769.478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151</v>
      </c>
      <c r="AU112" s="212" t="s">
        <v>83</v>
      </c>
      <c r="AV112" s="13" t="s">
        <v>83</v>
      </c>
      <c r="AW112" s="13" t="s">
        <v>34</v>
      </c>
      <c r="AX112" s="13" t="s">
        <v>73</v>
      </c>
      <c r="AY112" s="212" t="s">
        <v>120</v>
      </c>
    </row>
    <row r="113" spans="2:51" s="14" customFormat="1" ht="12">
      <c r="B113" s="213"/>
      <c r="C113" s="214"/>
      <c r="D113" s="203" t="s">
        <v>151</v>
      </c>
      <c r="E113" s="215" t="s">
        <v>21</v>
      </c>
      <c r="F113" s="216" t="s">
        <v>153</v>
      </c>
      <c r="G113" s="214"/>
      <c r="H113" s="217">
        <v>769.478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151</v>
      </c>
      <c r="AU113" s="223" t="s">
        <v>83</v>
      </c>
      <c r="AV113" s="14" t="s">
        <v>128</v>
      </c>
      <c r="AW113" s="14" t="s">
        <v>34</v>
      </c>
      <c r="AX113" s="14" t="s">
        <v>81</v>
      </c>
      <c r="AY113" s="223" t="s">
        <v>120</v>
      </c>
    </row>
    <row r="114" spans="1:65" s="2" customFormat="1" ht="16.5" customHeight="1">
      <c r="A114" s="35"/>
      <c r="B114" s="36"/>
      <c r="C114" s="224" t="s">
        <v>186</v>
      </c>
      <c r="D114" s="224" t="s">
        <v>187</v>
      </c>
      <c r="E114" s="225" t="s">
        <v>188</v>
      </c>
      <c r="F114" s="226" t="s">
        <v>189</v>
      </c>
      <c r="G114" s="227" t="s">
        <v>141</v>
      </c>
      <c r="H114" s="228">
        <v>0.231</v>
      </c>
      <c r="I114" s="229"/>
      <c r="J114" s="230">
        <f>ROUND(I114*H114,2)</f>
        <v>0</v>
      </c>
      <c r="K114" s="226" t="s">
        <v>127</v>
      </c>
      <c r="L114" s="231"/>
      <c r="M114" s="232" t="s">
        <v>21</v>
      </c>
      <c r="N114" s="233" t="s">
        <v>44</v>
      </c>
      <c r="O114" s="65"/>
      <c r="P114" s="197">
        <f>O114*H114</f>
        <v>0</v>
      </c>
      <c r="Q114" s="197">
        <v>1</v>
      </c>
      <c r="R114" s="197">
        <f>Q114*H114</f>
        <v>0.231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190</v>
      </c>
      <c r="AT114" s="199" t="s">
        <v>187</v>
      </c>
      <c r="AU114" s="199" t="s">
        <v>83</v>
      </c>
      <c r="AY114" s="18" t="s">
        <v>120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81</v>
      </c>
      <c r="BK114" s="200">
        <f>ROUND(I114*H114,2)</f>
        <v>0</v>
      </c>
      <c r="BL114" s="18" t="s">
        <v>173</v>
      </c>
      <c r="BM114" s="199" t="s">
        <v>191</v>
      </c>
    </row>
    <row r="115" spans="2:51" s="13" customFormat="1" ht="12">
      <c r="B115" s="201"/>
      <c r="C115" s="202"/>
      <c r="D115" s="203" t="s">
        <v>151</v>
      </c>
      <c r="E115" s="202"/>
      <c r="F115" s="205" t="s">
        <v>192</v>
      </c>
      <c r="G115" s="202"/>
      <c r="H115" s="206">
        <v>0.231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151</v>
      </c>
      <c r="AU115" s="212" t="s">
        <v>83</v>
      </c>
      <c r="AV115" s="13" t="s">
        <v>83</v>
      </c>
      <c r="AW115" s="13" t="s">
        <v>4</v>
      </c>
      <c r="AX115" s="13" t="s">
        <v>81</v>
      </c>
      <c r="AY115" s="212" t="s">
        <v>120</v>
      </c>
    </row>
    <row r="116" spans="1:65" s="2" customFormat="1" ht="16.5" customHeight="1">
      <c r="A116" s="35"/>
      <c r="B116" s="36"/>
      <c r="C116" s="188" t="s">
        <v>193</v>
      </c>
      <c r="D116" s="188" t="s">
        <v>123</v>
      </c>
      <c r="E116" s="189" t="s">
        <v>194</v>
      </c>
      <c r="F116" s="190" t="s">
        <v>195</v>
      </c>
      <c r="G116" s="191" t="s">
        <v>172</v>
      </c>
      <c r="H116" s="192">
        <v>769.478</v>
      </c>
      <c r="I116" s="193"/>
      <c r="J116" s="194">
        <f>ROUND(I116*H116,2)</f>
        <v>0</v>
      </c>
      <c r="K116" s="190" t="s">
        <v>127</v>
      </c>
      <c r="L116" s="40"/>
      <c r="M116" s="195" t="s">
        <v>21</v>
      </c>
      <c r="N116" s="196" t="s">
        <v>44</v>
      </c>
      <c r="O116" s="65"/>
      <c r="P116" s="197">
        <f>O116*H116</f>
        <v>0</v>
      </c>
      <c r="Q116" s="197">
        <v>0.00036</v>
      </c>
      <c r="R116" s="197">
        <f>Q116*H116</f>
        <v>0.27701208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173</v>
      </c>
      <c r="AT116" s="199" t="s">
        <v>123</v>
      </c>
      <c r="AU116" s="199" t="s">
        <v>83</v>
      </c>
      <c r="AY116" s="18" t="s">
        <v>120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81</v>
      </c>
      <c r="BK116" s="200">
        <f>ROUND(I116*H116,2)</f>
        <v>0</v>
      </c>
      <c r="BL116" s="18" t="s">
        <v>173</v>
      </c>
      <c r="BM116" s="199" t="s">
        <v>196</v>
      </c>
    </row>
    <row r="117" spans="2:51" s="13" customFormat="1" ht="12">
      <c r="B117" s="201"/>
      <c r="C117" s="202"/>
      <c r="D117" s="203" t="s">
        <v>151</v>
      </c>
      <c r="E117" s="204" t="s">
        <v>21</v>
      </c>
      <c r="F117" s="205" t="s">
        <v>185</v>
      </c>
      <c r="G117" s="202"/>
      <c r="H117" s="206">
        <v>769.478</v>
      </c>
      <c r="I117" s="207"/>
      <c r="J117" s="202"/>
      <c r="K117" s="202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151</v>
      </c>
      <c r="AU117" s="212" t="s">
        <v>83</v>
      </c>
      <c r="AV117" s="13" t="s">
        <v>83</v>
      </c>
      <c r="AW117" s="13" t="s">
        <v>34</v>
      </c>
      <c r="AX117" s="13" t="s">
        <v>73</v>
      </c>
      <c r="AY117" s="212" t="s">
        <v>120</v>
      </c>
    </row>
    <row r="118" spans="2:51" s="14" customFormat="1" ht="12">
      <c r="B118" s="213"/>
      <c r="C118" s="214"/>
      <c r="D118" s="203" t="s">
        <v>151</v>
      </c>
      <c r="E118" s="215" t="s">
        <v>21</v>
      </c>
      <c r="F118" s="216" t="s">
        <v>153</v>
      </c>
      <c r="G118" s="214"/>
      <c r="H118" s="217">
        <v>769.478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151</v>
      </c>
      <c r="AU118" s="223" t="s">
        <v>83</v>
      </c>
      <c r="AV118" s="14" t="s">
        <v>128</v>
      </c>
      <c r="AW118" s="14" t="s">
        <v>34</v>
      </c>
      <c r="AX118" s="14" t="s">
        <v>81</v>
      </c>
      <c r="AY118" s="223" t="s">
        <v>120</v>
      </c>
    </row>
    <row r="119" spans="1:65" s="2" customFormat="1" ht="16.5" customHeight="1">
      <c r="A119" s="35"/>
      <c r="B119" s="36"/>
      <c r="C119" s="224" t="s">
        <v>8</v>
      </c>
      <c r="D119" s="224" t="s">
        <v>187</v>
      </c>
      <c r="E119" s="225" t="s">
        <v>197</v>
      </c>
      <c r="F119" s="226" t="s">
        <v>198</v>
      </c>
      <c r="G119" s="227" t="s">
        <v>172</v>
      </c>
      <c r="H119" s="228">
        <v>884.9</v>
      </c>
      <c r="I119" s="229"/>
      <c r="J119" s="230">
        <f>ROUND(I119*H119,2)</f>
        <v>0</v>
      </c>
      <c r="K119" s="226" t="s">
        <v>127</v>
      </c>
      <c r="L119" s="231"/>
      <c r="M119" s="232" t="s">
        <v>21</v>
      </c>
      <c r="N119" s="233" t="s">
        <v>44</v>
      </c>
      <c r="O119" s="65"/>
      <c r="P119" s="197">
        <f>O119*H119</f>
        <v>0</v>
      </c>
      <c r="Q119" s="197">
        <v>0.0045</v>
      </c>
      <c r="R119" s="197">
        <f>Q119*H119</f>
        <v>3.9820499999999996</v>
      </c>
      <c r="S119" s="197">
        <v>0</v>
      </c>
      <c r="T119" s="198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9" t="s">
        <v>190</v>
      </c>
      <c r="AT119" s="199" t="s">
        <v>187</v>
      </c>
      <c r="AU119" s="199" t="s">
        <v>83</v>
      </c>
      <c r="AY119" s="18" t="s">
        <v>120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8" t="s">
        <v>81</v>
      </c>
      <c r="BK119" s="200">
        <f>ROUND(I119*H119,2)</f>
        <v>0</v>
      </c>
      <c r="BL119" s="18" t="s">
        <v>173</v>
      </c>
      <c r="BM119" s="199" t="s">
        <v>199</v>
      </c>
    </row>
    <row r="120" spans="2:51" s="13" customFormat="1" ht="12">
      <c r="B120" s="201"/>
      <c r="C120" s="202"/>
      <c r="D120" s="203" t="s">
        <v>151</v>
      </c>
      <c r="E120" s="202"/>
      <c r="F120" s="205" t="s">
        <v>200</v>
      </c>
      <c r="G120" s="202"/>
      <c r="H120" s="206">
        <v>884.9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151</v>
      </c>
      <c r="AU120" s="212" t="s">
        <v>83</v>
      </c>
      <c r="AV120" s="13" t="s">
        <v>83</v>
      </c>
      <c r="AW120" s="13" t="s">
        <v>4</v>
      </c>
      <c r="AX120" s="13" t="s">
        <v>81</v>
      </c>
      <c r="AY120" s="212" t="s">
        <v>120</v>
      </c>
    </row>
    <row r="121" spans="1:65" s="2" customFormat="1" ht="36" customHeight="1">
      <c r="A121" s="35"/>
      <c r="B121" s="36"/>
      <c r="C121" s="188" t="s">
        <v>173</v>
      </c>
      <c r="D121" s="188" t="s">
        <v>123</v>
      </c>
      <c r="E121" s="189" t="s">
        <v>201</v>
      </c>
      <c r="F121" s="190" t="s">
        <v>202</v>
      </c>
      <c r="G121" s="191" t="s">
        <v>126</v>
      </c>
      <c r="H121" s="192">
        <v>1</v>
      </c>
      <c r="I121" s="193"/>
      <c r="J121" s="194">
        <f>ROUND(I121*H121,2)</f>
        <v>0</v>
      </c>
      <c r="K121" s="190" t="s">
        <v>127</v>
      </c>
      <c r="L121" s="40"/>
      <c r="M121" s="195" t="s">
        <v>21</v>
      </c>
      <c r="N121" s="196" t="s">
        <v>44</v>
      </c>
      <c r="O121" s="65"/>
      <c r="P121" s="197">
        <f>O121*H121</f>
        <v>0</v>
      </c>
      <c r="Q121" s="197">
        <v>0.01875</v>
      </c>
      <c r="R121" s="197">
        <f>Q121*H121</f>
        <v>0.01875</v>
      </c>
      <c r="S121" s="197">
        <v>0</v>
      </c>
      <c r="T121" s="198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9" t="s">
        <v>173</v>
      </c>
      <c r="AT121" s="199" t="s">
        <v>123</v>
      </c>
      <c r="AU121" s="199" t="s">
        <v>83</v>
      </c>
      <c r="AY121" s="18" t="s">
        <v>120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8" t="s">
        <v>81</v>
      </c>
      <c r="BK121" s="200">
        <f>ROUND(I121*H121,2)</f>
        <v>0</v>
      </c>
      <c r="BL121" s="18" t="s">
        <v>173</v>
      </c>
      <c r="BM121" s="199" t="s">
        <v>203</v>
      </c>
    </row>
    <row r="122" spans="1:65" s="2" customFormat="1" ht="16.5" customHeight="1">
      <c r="A122" s="35"/>
      <c r="B122" s="36"/>
      <c r="C122" s="224" t="s">
        <v>204</v>
      </c>
      <c r="D122" s="224" t="s">
        <v>187</v>
      </c>
      <c r="E122" s="225" t="s">
        <v>205</v>
      </c>
      <c r="F122" s="226" t="s">
        <v>206</v>
      </c>
      <c r="G122" s="227" t="s">
        <v>172</v>
      </c>
      <c r="H122" s="228">
        <v>0.39</v>
      </c>
      <c r="I122" s="229"/>
      <c r="J122" s="230">
        <f>ROUND(I122*H122,2)</f>
        <v>0</v>
      </c>
      <c r="K122" s="226" t="s">
        <v>127</v>
      </c>
      <c r="L122" s="231"/>
      <c r="M122" s="232" t="s">
        <v>21</v>
      </c>
      <c r="N122" s="233" t="s">
        <v>44</v>
      </c>
      <c r="O122" s="65"/>
      <c r="P122" s="197">
        <f>O122*H122</f>
        <v>0</v>
      </c>
      <c r="Q122" s="197">
        <v>0.0013</v>
      </c>
      <c r="R122" s="197">
        <f>Q122*H122</f>
        <v>0.000507</v>
      </c>
      <c r="S122" s="197">
        <v>0</v>
      </c>
      <c r="T122" s="198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190</v>
      </c>
      <c r="AT122" s="199" t="s">
        <v>187</v>
      </c>
      <c r="AU122" s="199" t="s">
        <v>83</v>
      </c>
      <c r="AY122" s="18" t="s">
        <v>120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81</v>
      </c>
      <c r="BK122" s="200">
        <f>ROUND(I122*H122,2)</f>
        <v>0</v>
      </c>
      <c r="BL122" s="18" t="s">
        <v>173</v>
      </c>
      <c r="BM122" s="199" t="s">
        <v>207</v>
      </c>
    </row>
    <row r="123" spans="2:51" s="13" customFormat="1" ht="12">
      <c r="B123" s="201"/>
      <c r="C123" s="202"/>
      <c r="D123" s="203" t="s">
        <v>151</v>
      </c>
      <c r="E123" s="204" t="s">
        <v>21</v>
      </c>
      <c r="F123" s="205" t="s">
        <v>208</v>
      </c>
      <c r="G123" s="202"/>
      <c r="H123" s="206">
        <v>0.3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151</v>
      </c>
      <c r="AU123" s="212" t="s">
        <v>83</v>
      </c>
      <c r="AV123" s="13" t="s">
        <v>83</v>
      </c>
      <c r="AW123" s="13" t="s">
        <v>34</v>
      </c>
      <c r="AX123" s="13" t="s">
        <v>73</v>
      </c>
      <c r="AY123" s="212" t="s">
        <v>120</v>
      </c>
    </row>
    <row r="124" spans="2:51" s="14" customFormat="1" ht="12">
      <c r="B124" s="213"/>
      <c r="C124" s="214"/>
      <c r="D124" s="203" t="s">
        <v>151</v>
      </c>
      <c r="E124" s="215" t="s">
        <v>21</v>
      </c>
      <c r="F124" s="216" t="s">
        <v>153</v>
      </c>
      <c r="G124" s="214"/>
      <c r="H124" s="217">
        <v>0.3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151</v>
      </c>
      <c r="AU124" s="223" t="s">
        <v>83</v>
      </c>
      <c r="AV124" s="14" t="s">
        <v>128</v>
      </c>
      <c r="AW124" s="14" t="s">
        <v>34</v>
      </c>
      <c r="AX124" s="14" t="s">
        <v>81</v>
      </c>
      <c r="AY124" s="223" t="s">
        <v>120</v>
      </c>
    </row>
    <row r="125" spans="2:51" s="13" customFormat="1" ht="12">
      <c r="B125" s="201"/>
      <c r="C125" s="202"/>
      <c r="D125" s="203" t="s">
        <v>151</v>
      </c>
      <c r="E125" s="202"/>
      <c r="F125" s="205" t="s">
        <v>209</v>
      </c>
      <c r="G125" s="202"/>
      <c r="H125" s="206">
        <v>0.39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151</v>
      </c>
      <c r="AU125" s="212" t="s">
        <v>83</v>
      </c>
      <c r="AV125" s="13" t="s">
        <v>83</v>
      </c>
      <c r="AW125" s="13" t="s">
        <v>4</v>
      </c>
      <c r="AX125" s="13" t="s">
        <v>81</v>
      </c>
      <c r="AY125" s="212" t="s">
        <v>120</v>
      </c>
    </row>
    <row r="126" spans="1:65" s="2" customFormat="1" ht="36" customHeight="1">
      <c r="A126" s="35"/>
      <c r="B126" s="36"/>
      <c r="C126" s="188" t="s">
        <v>210</v>
      </c>
      <c r="D126" s="188" t="s">
        <v>123</v>
      </c>
      <c r="E126" s="189" t="s">
        <v>211</v>
      </c>
      <c r="F126" s="190" t="s">
        <v>212</v>
      </c>
      <c r="G126" s="191" t="s">
        <v>126</v>
      </c>
      <c r="H126" s="192">
        <v>4</v>
      </c>
      <c r="I126" s="193"/>
      <c r="J126" s="194">
        <f>ROUND(I126*H126,2)</f>
        <v>0</v>
      </c>
      <c r="K126" s="190" t="s">
        <v>127</v>
      </c>
      <c r="L126" s="40"/>
      <c r="M126" s="195" t="s">
        <v>21</v>
      </c>
      <c r="N126" s="196" t="s">
        <v>44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173</v>
      </c>
      <c r="AT126" s="199" t="s">
        <v>123</v>
      </c>
      <c r="AU126" s="199" t="s">
        <v>83</v>
      </c>
      <c r="AY126" s="18" t="s">
        <v>120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81</v>
      </c>
      <c r="BK126" s="200">
        <f>ROUND(I126*H126,2)</f>
        <v>0</v>
      </c>
      <c r="BL126" s="18" t="s">
        <v>173</v>
      </c>
      <c r="BM126" s="199" t="s">
        <v>213</v>
      </c>
    </row>
    <row r="127" spans="1:65" s="2" customFormat="1" ht="16.5" customHeight="1">
      <c r="A127" s="35"/>
      <c r="B127" s="36"/>
      <c r="C127" s="224" t="s">
        <v>214</v>
      </c>
      <c r="D127" s="224" t="s">
        <v>187</v>
      </c>
      <c r="E127" s="225" t="s">
        <v>215</v>
      </c>
      <c r="F127" s="226" t="s">
        <v>216</v>
      </c>
      <c r="G127" s="227" t="s">
        <v>126</v>
      </c>
      <c r="H127" s="228">
        <v>4</v>
      </c>
      <c r="I127" s="229"/>
      <c r="J127" s="230">
        <f>ROUND(I127*H127,2)</f>
        <v>0</v>
      </c>
      <c r="K127" s="226" t="s">
        <v>127</v>
      </c>
      <c r="L127" s="231"/>
      <c r="M127" s="232" t="s">
        <v>21</v>
      </c>
      <c r="N127" s="233" t="s">
        <v>44</v>
      </c>
      <c r="O127" s="65"/>
      <c r="P127" s="197">
        <f>O127*H127</f>
        <v>0</v>
      </c>
      <c r="Q127" s="197">
        <v>0.0002</v>
      </c>
      <c r="R127" s="197">
        <f>Q127*H127</f>
        <v>0.0008</v>
      </c>
      <c r="S127" s="197">
        <v>0</v>
      </c>
      <c r="T127" s="19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9" t="s">
        <v>190</v>
      </c>
      <c r="AT127" s="199" t="s">
        <v>187</v>
      </c>
      <c r="AU127" s="199" t="s">
        <v>83</v>
      </c>
      <c r="AY127" s="18" t="s">
        <v>120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8" t="s">
        <v>81</v>
      </c>
      <c r="BK127" s="200">
        <f>ROUND(I127*H127,2)</f>
        <v>0</v>
      </c>
      <c r="BL127" s="18" t="s">
        <v>173</v>
      </c>
      <c r="BM127" s="199" t="s">
        <v>217</v>
      </c>
    </row>
    <row r="128" spans="1:65" s="2" customFormat="1" ht="24" customHeight="1">
      <c r="A128" s="35"/>
      <c r="B128" s="36"/>
      <c r="C128" s="188" t="s">
        <v>218</v>
      </c>
      <c r="D128" s="188" t="s">
        <v>123</v>
      </c>
      <c r="E128" s="189" t="s">
        <v>219</v>
      </c>
      <c r="F128" s="190" t="s">
        <v>220</v>
      </c>
      <c r="G128" s="191" t="s">
        <v>221</v>
      </c>
      <c r="H128" s="192">
        <v>111.12</v>
      </c>
      <c r="I128" s="193"/>
      <c r="J128" s="194">
        <f>ROUND(I128*H128,2)</f>
        <v>0</v>
      </c>
      <c r="K128" s="190" t="s">
        <v>127</v>
      </c>
      <c r="L128" s="40"/>
      <c r="M128" s="195" t="s">
        <v>21</v>
      </c>
      <c r="N128" s="196" t="s">
        <v>44</v>
      </c>
      <c r="O128" s="65"/>
      <c r="P128" s="197">
        <f>O128*H128</f>
        <v>0</v>
      </c>
      <c r="Q128" s="197">
        <v>0.0006</v>
      </c>
      <c r="R128" s="197">
        <f>Q128*H128</f>
        <v>0.066672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173</v>
      </c>
      <c r="AT128" s="199" t="s">
        <v>123</v>
      </c>
      <c r="AU128" s="199" t="s">
        <v>83</v>
      </c>
      <c r="AY128" s="18" t="s">
        <v>120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81</v>
      </c>
      <c r="BK128" s="200">
        <f>ROUND(I128*H128,2)</f>
        <v>0</v>
      </c>
      <c r="BL128" s="18" t="s">
        <v>173</v>
      </c>
      <c r="BM128" s="199" t="s">
        <v>222</v>
      </c>
    </row>
    <row r="129" spans="2:51" s="13" customFormat="1" ht="12">
      <c r="B129" s="201"/>
      <c r="C129" s="202"/>
      <c r="D129" s="203" t="s">
        <v>151</v>
      </c>
      <c r="E129" s="204" t="s">
        <v>21</v>
      </c>
      <c r="F129" s="205" t="s">
        <v>223</v>
      </c>
      <c r="G129" s="202"/>
      <c r="H129" s="206">
        <v>111.12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151</v>
      </c>
      <c r="AU129" s="212" t="s">
        <v>83</v>
      </c>
      <c r="AV129" s="13" t="s">
        <v>83</v>
      </c>
      <c r="AW129" s="13" t="s">
        <v>34</v>
      </c>
      <c r="AX129" s="13" t="s">
        <v>73</v>
      </c>
      <c r="AY129" s="212" t="s">
        <v>120</v>
      </c>
    </row>
    <row r="130" spans="2:51" s="14" customFormat="1" ht="12">
      <c r="B130" s="213"/>
      <c r="C130" s="214"/>
      <c r="D130" s="203" t="s">
        <v>151</v>
      </c>
      <c r="E130" s="215" t="s">
        <v>21</v>
      </c>
      <c r="F130" s="216" t="s">
        <v>153</v>
      </c>
      <c r="G130" s="214"/>
      <c r="H130" s="217">
        <v>111.12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151</v>
      </c>
      <c r="AU130" s="223" t="s">
        <v>83</v>
      </c>
      <c r="AV130" s="14" t="s">
        <v>128</v>
      </c>
      <c r="AW130" s="14" t="s">
        <v>34</v>
      </c>
      <c r="AX130" s="14" t="s">
        <v>81</v>
      </c>
      <c r="AY130" s="223" t="s">
        <v>120</v>
      </c>
    </row>
    <row r="131" spans="1:65" s="2" customFormat="1" ht="24" customHeight="1">
      <c r="A131" s="35"/>
      <c r="B131" s="36"/>
      <c r="C131" s="188" t="s">
        <v>7</v>
      </c>
      <c r="D131" s="188" t="s">
        <v>123</v>
      </c>
      <c r="E131" s="189" t="s">
        <v>224</v>
      </c>
      <c r="F131" s="190" t="s">
        <v>225</v>
      </c>
      <c r="G131" s="191" t="s">
        <v>221</v>
      </c>
      <c r="H131" s="192">
        <v>111.12</v>
      </c>
      <c r="I131" s="193"/>
      <c r="J131" s="194">
        <f>ROUND(I131*H131,2)</f>
        <v>0</v>
      </c>
      <c r="K131" s="190" t="s">
        <v>127</v>
      </c>
      <c r="L131" s="40"/>
      <c r="M131" s="195" t="s">
        <v>21</v>
      </c>
      <c r="N131" s="196" t="s">
        <v>44</v>
      </c>
      <c r="O131" s="65"/>
      <c r="P131" s="197">
        <f>O131*H131</f>
        <v>0</v>
      </c>
      <c r="Q131" s="197">
        <v>0.0006</v>
      </c>
      <c r="R131" s="197">
        <f>Q131*H131</f>
        <v>0.066672</v>
      </c>
      <c r="S131" s="197">
        <v>0</v>
      </c>
      <c r="T131" s="19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9" t="s">
        <v>173</v>
      </c>
      <c r="AT131" s="199" t="s">
        <v>123</v>
      </c>
      <c r="AU131" s="199" t="s">
        <v>83</v>
      </c>
      <c r="AY131" s="18" t="s">
        <v>120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8" t="s">
        <v>81</v>
      </c>
      <c r="BK131" s="200">
        <f>ROUND(I131*H131,2)</f>
        <v>0</v>
      </c>
      <c r="BL131" s="18" t="s">
        <v>173</v>
      </c>
      <c r="BM131" s="199" t="s">
        <v>226</v>
      </c>
    </row>
    <row r="132" spans="2:51" s="13" customFormat="1" ht="12">
      <c r="B132" s="201"/>
      <c r="C132" s="202"/>
      <c r="D132" s="203" t="s">
        <v>151</v>
      </c>
      <c r="E132" s="204" t="s">
        <v>21</v>
      </c>
      <c r="F132" s="205" t="s">
        <v>223</v>
      </c>
      <c r="G132" s="202"/>
      <c r="H132" s="206">
        <v>111.12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151</v>
      </c>
      <c r="AU132" s="212" t="s">
        <v>83</v>
      </c>
      <c r="AV132" s="13" t="s">
        <v>83</v>
      </c>
      <c r="AW132" s="13" t="s">
        <v>34</v>
      </c>
      <c r="AX132" s="13" t="s">
        <v>73</v>
      </c>
      <c r="AY132" s="212" t="s">
        <v>120</v>
      </c>
    </row>
    <row r="133" spans="2:51" s="14" customFormat="1" ht="12">
      <c r="B133" s="213"/>
      <c r="C133" s="214"/>
      <c r="D133" s="203" t="s">
        <v>151</v>
      </c>
      <c r="E133" s="215" t="s">
        <v>21</v>
      </c>
      <c r="F133" s="216" t="s">
        <v>153</v>
      </c>
      <c r="G133" s="214"/>
      <c r="H133" s="217">
        <v>111.12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151</v>
      </c>
      <c r="AU133" s="223" t="s">
        <v>83</v>
      </c>
      <c r="AV133" s="14" t="s">
        <v>128</v>
      </c>
      <c r="AW133" s="14" t="s">
        <v>34</v>
      </c>
      <c r="AX133" s="14" t="s">
        <v>81</v>
      </c>
      <c r="AY133" s="223" t="s">
        <v>120</v>
      </c>
    </row>
    <row r="134" spans="1:65" s="2" customFormat="1" ht="16.5" customHeight="1">
      <c r="A134" s="35"/>
      <c r="B134" s="36"/>
      <c r="C134" s="188" t="s">
        <v>227</v>
      </c>
      <c r="D134" s="188" t="s">
        <v>123</v>
      </c>
      <c r="E134" s="189" t="s">
        <v>228</v>
      </c>
      <c r="F134" s="190" t="s">
        <v>229</v>
      </c>
      <c r="G134" s="191" t="s">
        <v>221</v>
      </c>
      <c r="H134" s="192">
        <v>114</v>
      </c>
      <c r="I134" s="193"/>
      <c r="J134" s="194">
        <f>ROUND(I134*H134,2)</f>
        <v>0</v>
      </c>
      <c r="K134" s="190" t="s">
        <v>127</v>
      </c>
      <c r="L134" s="40"/>
      <c r="M134" s="195" t="s">
        <v>21</v>
      </c>
      <c r="N134" s="196" t="s">
        <v>44</v>
      </c>
      <c r="O134" s="65"/>
      <c r="P134" s="197">
        <f>O134*H134</f>
        <v>0</v>
      </c>
      <c r="Q134" s="197">
        <v>0.00162</v>
      </c>
      <c r="R134" s="197">
        <f>Q134*H134</f>
        <v>0.18467999999999998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173</v>
      </c>
      <c r="AT134" s="199" t="s">
        <v>123</v>
      </c>
      <c r="AU134" s="199" t="s">
        <v>83</v>
      </c>
      <c r="AY134" s="18" t="s">
        <v>120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81</v>
      </c>
      <c r="BK134" s="200">
        <f>ROUND(I134*H134,2)</f>
        <v>0</v>
      </c>
      <c r="BL134" s="18" t="s">
        <v>173</v>
      </c>
      <c r="BM134" s="199" t="s">
        <v>230</v>
      </c>
    </row>
    <row r="135" spans="2:51" s="15" customFormat="1" ht="12">
      <c r="B135" s="234"/>
      <c r="C135" s="235"/>
      <c r="D135" s="203" t="s">
        <v>151</v>
      </c>
      <c r="E135" s="236" t="s">
        <v>21</v>
      </c>
      <c r="F135" s="237" t="s">
        <v>231</v>
      </c>
      <c r="G135" s="235"/>
      <c r="H135" s="236" t="s">
        <v>21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151</v>
      </c>
      <c r="AU135" s="243" t="s">
        <v>83</v>
      </c>
      <c r="AV135" s="15" t="s">
        <v>81</v>
      </c>
      <c r="AW135" s="15" t="s">
        <v>34</v>
      </c>
      <c r="AX135" s="15" t="s">
        <v>73</v>
      </c>
      <c r="AY135" s="243" t="s">
        <v>120</v>
      </c>
    </row>
    <row r="136" spans="2:51" s="13" customFormat="1" ht="12">
      <c r="B136" s="201"/>
      <c r="C136" s="202"/>
      <c r="D136" s="203" t="s">
        <v>151</v>
      </c>
      <c r="E136" s="204" t="s">
        <v>21</v>
      </c>
      <c r="F136" s="205" t="s">
        <v>232</v>
      </c>
      <c r="G136" s="202"/>
      <c r="H136" s="206">
        <v>114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151</v>
      </c>
      <c r="AU136" s="212" t="s">
        <v>83</v>
      </c>
      <c r="AV136" s="13" t="s">
        <v>83</v>
      </c>
      <c r="AW136" s="13" t="s">
        <v>34</v>
      </c>
      <c r="AX136" s="13" t="s">
        <v>73</v>
      </c>
      <c r="AY136" s="212" t="s">
        <v>120</v>
      </c>
    </row>
    <row r="137" spans="2:51" s="14" customFormat="1" ht="12">
      <c r="B137" s="213"/>
      <c r="C137" s="214"/>
      <c r="D137" s="203" t="s">
        <v>151</v>
      </c>
      <c r="E137" s="215" t="s">
        <v>21</v>
      </c>
      <c r="F137" s="216" t="s">
        <v>153</v>
      </c>
      <c r="G137" s="214"/>
      <c r="H137" s="217">
        <v>114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151</v>
      </c>
      <c r="AU137" s="223" t="s">
        <v>83</v>
      </c>
      <c r="AV137" s="14" t="s">
        <v>128</v>
      </c>
      <c r="AW137" s="14" t="s">
        <v>34</v>
      </c>
      <c r="AX137" s="14" t="s">
        <v>81</v>
      </c>
      <c r="AY137" s="223" t="s">
        <v>120</v>
      </c>
    </row>
    <row r="138" spans="1:65" s="2" customFormat="1" ht="36" customHeight="1">
      <c r="A138" s="35"/>
      <c r="B138" s="36"/>
      <c r="C138" s="188" t="s">
        <v>233</v>
      </c>
      <c r="D138" s="188" t="s">
        <v>123</v>
      </c>
      <c r="E138" s="189" t="s">
        <v>234</v>
      </c>
      <c r="F138" s="190" t="s">
        <v>235</v>
      </c>
      <c r="G138" s="191" t="s">
        <v>172</v>
      </c>
      <c r="H138" s="192">
        <v>693.654</v>
      </c>
      <c r="I138" s="193"/>
      <c r="J138" s="194">
        <f>ROUND(I138*H138,2)</f>
        <v>0</v>
      </c>
      <c r="K138" s="190" t="s">
        <v>127</v>
      </c>
      <c r="L138" s="40"/>
      <c r="M138" s="195" t="s">
        <v>21</v>
      </c>
      <c r="N138" s="196" t="s">
        <v>44</v>
      </c>
      <c r="O138" s="65"/>
      <c r="P138" s="197">
        <f>O138*H138</f>
        <v>0</v>
      </c>
      <c r="Q138" s="197">
        <v>0.00013</v>
      </c>
      <c r="R138" s="197">
        <f>Q138*H138</f>
        <v>0.09017502</v>
      </c>
      <c r="S138" s="197">
        <v>0</v>
      </c>
      <c r="T138" s="19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173</v>
      </c>
      <c r="AT138" s="199" t="s">
        <v>123</v>
      </c>
      <c r="AU138" s="199" t="s">
        <v>83</v>
      </c>
      <c r="AY138" s="18" t="s">
        <v>120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81</v>
      </c>
      <c r="BK138" s="200">
        <f>ROUND(I138*H138,2)</f>
        <v>0</v>
      </c>
      <c r="BL138" s="18" t="s">
        <v>173</v>
      </c>
      <c r="BM138" s="199" t="s">
        <v>236</v>
      </c>
    </row>
    <row r="139" spans="2:51" s="13" customFormat="1" ht="12">
      <c r="B139" s="201"/>
      <c r="C139" s="202"/>
      <c r="D139" s="203" t="s">
        <v>151</v>
      </c>
      <c r="E139" s="204" t="s">
        <v>21</v>
      </c>
      <c r="F139" s="205" t="s">
        <v>185</v>
      </c>
      <c r="G139" s="202"/>
      <c r="H139" s="206">
        <v>769.478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151</v>
      </c>
      <c r="AU139" s="212" t="s">
        <v>83</v>
      </c>
      <c r="AV139" s="13" t="s">
        <v>83</v>
      </c>
      <c r="AW139" s="13" t="s">
        <v>34</v>
      </c>
      <c r="AX139" s="13" t="s">
        <v>73</v>
      </c>
      <c r="AY139" s="212" t="s">
        <v>120</v>
      </c>
    </row>
    <row r="140" spans="2:51" s="13" customFormat="1" ht="12">
      <c r="B140" s="201"/>
      <c r="C140" s="202"/>
      <c r="D140" s="203" t="s">
        <v>151</v>
      </c>
      <c r="E140" s="204" t="s">
        <v>21</v>
      </c>
      <c r="F140" s="205" t="s">
        <v>237</v>
      </c>
      <c r="G140" s="202"/>
      <c r="H140" s="206">
        <v>-75.824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151</v>
      </c>
      <c r="AU140" s="212" t="s">
        <v>83</v>
      </c>
      <c r="AV140" s="13" t="s">
        <v>83</v>
      </c>
      <c r="AW140" s="13" t="s">
        <v>34</v>
      </c>
      <c r="AX140" s="13" t="s">
        <v>73</v>
      </c>
      <c r="AY140" s="212" t="s">
        <v>120</v>
      </c>
    </row>
    <row r="141" spans="2:51" s="14" customFormat="1" ht="12">
      <c r="B141" s="213"/>
      <c r="C141" s="214"/>
      <c r="D141" s="203" t="s">
        <v>151</v>
      </c>
      <c r="E141" s="215" t="s">
        <v>21</v>
      </c>
      <c r="F141" s="216" t="s">
        <v>153</v>
      </c>
      <c r="G141" s="214"/>
      <c r="H141" s="217">
        <v>693.654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151</v>
      </c>
      <c r="AU141" s="223" t="s">
        <v>83</v>
      </c>
      <c r="AV141" s="14" t="s">
        <v>128</v>
      </c>
      <c r="AW141" s="14" t="s">
        <v>34</v>
      </c>
      <c r="AX141" s="14" t="s">
        <v>81</v>
      </c>
      <c r="AY141" s="223" t="s">
        <v>120</v>
      </c>
    </row>
    <row r="142" spans="1:65" s="2" customFormat="1" ht="16.5" customHeight="1">
      <c r="A142" s="35"/>
      <c r="B142" s="36"/>
      <c r="C142" s="224" t="s">
        <v>238</v>
      </c>
      <c r="D142" s="224" t="s">
        <v>187</v>
      </c>
      <c r="E142" s="225" t="s">
        <v>239</v>
      </c>
      <c r="F142" s="226" t="s">
        <v>240</v>
      </c>
      <c r="G142" s="227" t="s">
        <v>172</v>
      </c>
      <c r="H142" s="228">
        <v>797.702</v>
      </c>
      <c r="I142" s="229"/>
      <c r="J142" s="230">
        <f>ROUND(I142*H142,2)</f>
        <v>0</v>
      </c>
      <c r="K142" s="226" t="s">
        <v>127</v>
      </c>
      <c r="L142" s="231"/>
      <c r="M142" s="232" t="s">
        <v>21</v>
      </c>
      <c r="N142" s="233" t="s">
        <v>44</v>
      </c>
      <c r="O142" s="65"/>
      <c r="P142" s="197">
        <f>O142*H142</f>
        <v>0</v>
      </c>
      <c r="Q142" s="197">
        <v>0.002</v>
      </c>
      <c r="R142" s="197">
        <f>Q142*H142</f>
        <v>1.595404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190</v>
      </c>
      <c r="AT142" s="199" t="s">
        <v>187</v>
      </c>
      <c r="AU142" s="199" t="s">
        <v>83</v>
      </c>
      <c r="AY142" s="18" t="s">
        <v>120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81</v>
      </c>
      <c r="BK142" s="200">
        <f>ROUND(I142*H142,2)</f>
        <v>0</v>
      </c>
      <c r="BL142" s="18" t="s">
        <v>173</v>
      </c>
      <c r="BM142" s="199" t="s">
        <v>241</v>
      </c>
    </row>
    <row r="143" spans="2:51" s="13" customFormat="1" ht="12">
      <c r="B143" s="201"/>
      <c r="C143" s="202"/>
      <c r="D143" s="203" t="s">
        <v>151</v>
      </c>
      <c r="E143" s="202"/>
      <c r="F143" s="205" t="s">
        <v>242</v>
      </c>
      <c r="G143" s="202"/>
      <c r="H143" s="206">
        <v>797.702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151</v>
      </c>
      <c r="AU143" s="212" t="s">
        <v>83</v>
      </c>
      <c r="AV143" s="13" t="s">
        <v>83</v>
      </c>
      <c r="AW143" s="13" t="s">
        <v>4</v>
      </c>
      <c r="AX143" s="13" t="s">
        <v>81</v>
      </c>
      <c r="AY143" s="212" t="s">
        <v>120</v>
      </c>
    </row>
    <row r="144" spans="1:65" s="2" customFormat="1" ht="36" customHeight="1">
      <c r="A144" s="35"/>
      <c r="B144" s="36"/>
      <c r="C144" s="188" t="s">
        <v>243</v>
      </c>
      <c r="D144" s="188" t="s">
        <v>123</v>
      </c>
      <c r="E144" s="189" t="s">
        <v>244</v>
      </c>
      <c r="F144" s="190" t="s">
        <v>245</v>
      </c>
      <c r="G144" s="191" t="s">
        <v>172</v>
      </c>
      <c r="H144" s="192">
        <v>67.942</v>
      </c>
      <c r="I144" s="193"/>
      <c r="J144" s="194">
        <f>ROUND(I144*H144,2)</f>
        <v>0</v>
      </c>
      <c r="K144" s="190" t="s">
        <v>127</v>
      </c>
      <c r="L144" s="40"/>
      <c r="M144" s="195" t="s">
        <v>21</v>
      </c>
      <c r="N144" s="196" t="s">
        <v>44</v>
      </c>
      <c r="O144" s="65"/>
      <c r="P144" s="197">
        <f>O144*H144</f>
        <v>0</v>
      </c>
      <c r="Q144" s="197">
        <v>0.00025</v>
      </c>
      <c r="R144" s="197">
        <f>Q144*H144</f>
        <v>0.016985499999999997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173</v>
      </c>
      <c r="AT144" s="199" t="s">
        <v>123</v>
      </c>
      <c r="AU144" s="199" t="s">
        <v>83</v>
      </c>
      <c r="AY144" s="18" t="s">
        <v>120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81</v>
      </c>
      <c r="BK144" s="200">
        <f>ROUND(I144*H144,2)</f>
        <v>0</v>
      </c>
      <c r="BL144" s="18" t="s">
        <v>173</v>
      </c>
      <c r="BM144" s="199" t="s">
        <v>246</v>
      </c>
    </row>
    <row r="145" spans="2:51" s="13" customFormat="1" ht="12">
      <c r="B145" s="201"/>
      <c r="C145" s="202"/>
      <c r="D145" s="203" t="s">
        <v>151</v>
      </c>
      <c r="E145" s="204" t="s">
        <v>21</v>
      </c>
      <c r="F145" s="205" t="s">
        <v>247</v>
      </c>
      <c r="G145" s="202"/>
      <c r="H145" s="206">
        <v>67.942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151</v>
      </c>
      <c r="AU145" s="212" t="s">
        <v>83</v>
      </c>
      <c r="AV145" s="13" t="s">
        <v>83</v>
      </c>
      <c r="AW145" s="13" t="s">
        <v>34</v>
      </c>
      <c r="AX145" s="13" t="s">
        <v>73</v>
      </c>
      <c r="AY145" s="212" t="s">
        <v>120</v>
      </c>
    </row>
    <row r="146" spans="2:51" s="14" customFormat="1" ht="12">
      <c r="B146" s="213"/>
      <c r="C146" s="214"/>
      <c r="D146" s="203" t="s">
        <v>151</v>
      </c>
      <c r="E146" s="215" t="s">
        <v>21</v>
      </c>
      <c r="F146" s="216" t="s">
        <v>153</v>
      </c>
      <c r="G146" s="214"/>
      <c r="H146" s="217">
        <v>67.942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151</v>
      </c>
      <c r="AU146" s="223" t="s">
        <v>83</v>
      </c>
      <c r="AV146" s="14" t="s">
        <v>128</v>
      </c>
      <c r="AW146" s="14" t="s">
        <v>34</v>
      </c>
      <c r="AX146" s="14" t="s">
        <v>81</v>
      </c>
      <c r="AY146" s="223" t="s">
        <v>120</v>
      </c>
    </row>
    <row r="147" spans="1:65" s="2" customFormat="1" ht="16.5" customHeight="1">
      <c r="A147" s="35"/>
      <c r="B147" s="36"/>
      <c r="C147" s="224" t="s">
        <v>248</v>
      </c>
      <c r="D147" s="224" t="s">
        <v>187</v>
      </c>
      <c r="E147" s="225" t="s">
        <v>239</v>
      </c>
      <c r="F147" s="226" t="s">
        <v>240</v>
      </c>
      <c r="G147" s="227" t="s">
        <v>172</v>
      </c>
      <c r="H147" s="228">
        <v>78.133</v>
      </c>
      <c r="I147" s="229"/>
      <c r="J147" s="230">
        <f>ROUND(I147*H147,2)</f>
        <v>0</v>
      </c>
      <c r="K147" s="226" t="s">
        <v>127</v>
      </c>
      <c r="L147" s="231"/>
      <c r="M147" s="232" t="s">
        <v>21</v>
      </c>
      <c r="N147" s="233" t="s">
        <v>44</v>
      </c>
      <c r="O147" s="65"/>
      <c r="P147" s="197">
        <f>O147*H147</f>
        <v>0</v>
      </c>
      <c r="Q147" s="197">
        <v>0.002</v>
      </c>
      <c r="R147" s="197">
        <f>Q147*H147</f>
        <v>0.156266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190</v>
      </c>
      <c r="AT147" s="199" t="s">
        <v>187</v>
      </c>
      <c r="AU147" s="199" t="s">
        <v>83</v>
      </c>
      <c r="AY147" s="18" t="s">
        <v>120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81</v>
      </c>
      <c r="BK147" s="200">
        <f>ROUND(I147*H147,2)</f>
        <v>0</v>
      </c>
      <c r="BL147" s="18" t="s">
        <v>173</v>
      </c>
      <c r="BM147" s="199" t="s">
        <v>249</v>
      </c>
    </row>
    <row r="148" spans="2:51" s="13" customFormat="1" ht="12">
      <c r="B148" s="201"/>
      <c r="C148" s="202"/>
      <c r="D148" s="203" t="s">
        <v>151</v>
      </c>
      <c r="E148" s="202"/>
      <c r="F148" s="205" t="s">
        <v>250</v>
      </c>
      <c r="G148" s="202"/>
      <c r="H148" s="206">
        <v>78.133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151</v>
      </c>
      <c r="AU148" s="212" t="s">
        <v>83</v>
      </c>
      <c r="AV148" s="13" t="s">
        <v>83</v>
      </c>
      <c r="AW148" s="13" t="s">
        <v>4</v>
      </c>
      <c r="AX148" s="13" t="s">
        <v>81</v>
      </c>
      <c r="AY148" s="212" t="s">
        <v>120</v>
      </c>
    </row>
    <row r="149" spans="1:65" s="2" customFormat="1" ht="36" customHeight="1">
      <c r="A149" s="35"/>
      <c r="B149" s="36"/>
      <c r="C149" s="188" t="s">
        <v>251</v>
      </c>
      <c r="D149" s="188" t="s">
        <v>123</v>
      </c>
      <c r="E149" s="189" t="s">
        <v>252</v>
      </c>
      <c r="F149" s="190" t="s">
        <v>253</v>
      </c>
      <c r="G149" s="191" t="s">
        <v>172</v>
      </c>
      <c r="H149" s="192">
        <v>7.84</v>
      </c>
      <c r="I149" s="193"/>
      <c r="J149" s="194">
        <f>ROUND(I149*H149,2)</f>
        <v>0</v>
      </c>
      <c r="K149" s="190" t="s">
        <v>127</v>
      </c>
      <c r="L149" s="40"/>
      <c r="M149" s="195" t="s">
        <v>21</v>
      </c>
      <c r="N149" s="196" t="s">
        <v>44</v>
      </c>
      <c r="O149" s="65"/>
      <c r="P149" s="197">
        <f>O149*H149</f>
        <v>0</v>
      </c>
      <c r="Q149" s="197">
        <v>0.00038</v>
      </c>
      <c r="R149" s="197">
        <f>Q149*H149</f>
        <v>0.0029792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173</v>
      </c>
      <c r="AT149" s="199" t="s">
        <v>123</v>
      </c>
      <c r="AU149" s="199" t="s">
        <v>83</v>
      </c>
      <c r="AY149" s="18" t="s">
        <v>120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81</v>
      </c>
      <c r="BK149" s="200">
        <f>ROUND(I149*H149,2)</f>
        <v>0</v>
      </c>
      <c r="BL149" s="18" t="s">
        <v>173</v>
      </c>
      <c r="BM149" s="199" t="s">
        <v>254</v>
      </c>
    </row>
    <row r="150" spans="2:51" s="13" customFormat="1" ht="12">
      <c r="B150" s="201"/>
      <c r="C150" s="202"/>
      <c r="D150" s="203" t="s">
        <v>151</v>
      </c>
      <c r="E150" s="204" t="s">
        <v>21</v>
      </c>
      <c r="F150" s="205" t="s">
        <v>255</v>
      </c>
      <c r="G150" s="202"/>
      <c r="H150" s="206">
        <v>7.84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151</v>
      </c>
      <c r="AU150" s="212" t="s">
        <v>83</v>
      </c>
      <c r="AV150" s="13" t="s">
        <v>83</v>
      </c>
      <c r="AW150" s="13" t="s">
        <v>34</v>
      </c>
      <c r="AX150" s="13" t="s">
        <v>73</v>
      </c>
      <c r="AY150" s="212" t="s">
        <v>120</v>
      </c>
    </row>
    <row r="151" spans="2:51" s="14" customFormat="1" ht="12">
      <c r="B151" s="213"/>
      <c r="C151" s="214"/>
      <c r="D151" s="203" t="s">
        <v>151</v>
      </c>
      <c r="E151" s="215" t="s">
        <v>21</v>
      </c>
      <c r="F151" s="216" t="s">
        <v>153</v>
      </c>
      <c r="G151" s="214"/>
      <c r="H151" s="217">
        <v>7.84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151</v>
      </c>
      <c r="AU151" s="223" t="s">
        <v>83</v>
      </c>
      <c r="AV151" s="14" t="s">
        <v>128</v>
      </c>
      <c r="AW151" s="14" t="s">
        <v>34</v>
      </c>
      <c r="AX151" s="14" t="s">
        <v>81</v>
      </c>
      <c r="AY151" s="223" t="s">
        <v>120</v>
      </c>
    </row>
    <row r="152" spans="1:65" s="2" customFormat="1" ht="16.5" customHeight="1">
      <c r="A152" s="35"/>
      <c r="B152" s="36"/>
      <c r="C152" s="224" t="s">
        <v>256</v>
      </c>
      <c r="D152" s="224" t="s">
        <v>187</v>
      </c>
      <c r="E152" s="225" t="s">
        <v>239</v>
      </c>
      <c r="F152" s="226" t="s">
        <v>240</v>
      </c>
      <c r="G152" s="227" t="s">
        <v>172</v>
      </c>
      <c r="H152" s="228">
        <v>9.016</v>
      </c>
      <c r="I152" s="229"/>
      <c r="J152" s="230">
        <f>ROUND(I152*H152,2)</f>
        <v>0</v>
      </c>
      <c r="K152" s="226" t="s">
        <v>127</v>
      </c>
      <c r="L152" s="231"/>
      <c r="M152" s="232" t="s">
        <v>21</v>
      </c>
      <c r="N152" s="233" t="s">
        <v>44</v>
      </c>
      <c r="O152" s="65"/>
      <c r="P152" s="197">
        <f>O152*H152</f>
        <v>0</v>
      </c>
      <c r="Q152" s="197">
        <v>0.002</v>
      </c>
      <c r="R152" s="197">
        <f>Q152*H152</f>
        <v>0.018032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190</v>
      </c>
      <c r="AT152" s="199" t="s">
        <v>187</v>
      </c>
      <c r="AU152" s="199" t="s">
        <v>83</v>
      </c>
      <c r="AY152" s="18" t="s">
        <v>120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81</v>
      </c>
      <c r="BK152" s="200">
        <f>ROUND(I152*H152,2)</f>
        <v>0</v>
      </c>
      <c r="BL152" s="18" t="s">
        <v>173</v>
      </c>
      <c r="BM152" s="199" t="s">
        <v>257</v>
      </c>
    </row>
    <row r="153" spans="2:51" s="13" customFormat="1" ht="12">
      <c r="B153" s="201"/>
      <c r="C153" s="202"/>
      <c r="D153" s="203" t="s">
        <v>151</v>
      </c>
      <c r="E153" s="202"/>
      <c r="F153" s="205" t="s">
        <v>258</v>
      </c>
      <c r="G153" s="202"/>
      <c r="H153" s="206">
        <v>9.016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151</v>
      </c>
      <c r="AU153" s="212" t="s">
        <v>83</v>
      </c>
      <c r="AV153" s="13" t="s">
        <v>83</v>
      </c>
      <c r="AW153" s="13" t="s">
        <v>4</v>
      </c>
      <c r="AX153" s="13" t="s">
        <v>81</v>
      </c>
      <c r="AY153" s="212" t="s">
        <v>120</v>
      </c>
    </row>
    <row r="154" spans="1:65" s="2" customFormat="1" ht="24" customHeight="1">
      <c r="A154" s="35"/>
      <c r="B154" s="36"/>
      <c r="C154" s="188" t="s">
        <v>259</v>
      </c>
      <c r="D154" s="188" t="s">
        <v>123</v>
      </c>
      <c r="E154" s="189" t="s">
        <v>260</v>
      </c>
      <c r="F154" s="190" t="s">
        <v>261</v>
      </c>
      <c r="G154" s="191" t="s">
        <v>126</v>
      </c>
      <c r="H154" s="192">
        <v>1</v>
      </c>
      <c r="I154" s="193"/>
      <c r="J154" s="194">
        <f>ROUND(I154*H154,2)</f>
        <v>0</v>
      </c>
      <c r="K154" s="190" t="s">
        <v>127</v>
      </c>
      <c r="L154" s="40"/>
      <c r="M154" s="195" t="s">
        <v>21</v>
      </c>
      <c r="N154" s="196" t="s">
        <v>44</v>
      </c>
      <c r="O154" s="65"/>
      <c r="P154" s="197">
        <f>O154*H154</f>
        <v>0</v>
      </c>
      <c r="Q154" s="197">
        <v>0.00011</v>
      </c>
      <c r="R154" s="197">
        <f>Q154*H154</f>
        <v>0.00011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173</v>
      </c>
      <c r="AT154" s="199" t="s">
        <v>123</v>
      </c>
      <c r="AU154" s="199" t="s">
        <v>83</v>
      </c>
      <c r="AY154" s="18" t="s">
        <v>120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81</v>
      </c>
      <c r="BK154" s="200">
        <f>ROUND(I154*H154,2)</f>
        <v>0</v>
      </c>
      <c r="BL154" s="18" t="s">
        <v>173</v>
      </c>
      <c r="BM154" s="199" t="s">
        <v>262</v>
      </c>
    </row>
    <row r="155" spans="2:51" s="13" customFormat="1" ht="12">
      <c r="B155" s="201"/>
      <c r="C155" s="202"/>
      <c r="D155" s="203" t="s">
        <v>151</v>
      </c>
      <c r="E155" s="204" t="s">
        <v>21</v>
      </c>
      <c r="F155" s="205" t="s">
        <v>263</v>
      </c>
      <c r="G155" s="202"/>
      <c r="H155" s="206">
        <v>1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151</v>
      </c>
      <c r="AU155" s="212" t="s">
        <v>83</v>
      </c>
      <c r="AV155" s="13" t="s">
        <v>83</v>
      </c>
      <c r="AW155" s="13" t="s">
        <v>34</v>
      </c>
      <c r="AX155" s="13" t="s">
        <v>73</v>
      </c>
      <c r="AY155" s="212" t="s">
        <v>120</v>
      </c>
    </row>
    <row r="156" spans="2:51" s="14" customFormat="1" ht="12">
      <c r="B156" s="213"/>
      <c r="C156" s="214"/>
      <c r="D156" s="203" t="s">
        <v>151</v>
      </c>
      <c r="E156" s="215" t="s">
        <v>21</v>
      </c>
      <c r="F156" s="216" t="s">
        <v>153</v>
      </c>
      <c r="G156" s="214"/>
      <c r="H156" s="217">
        <v>1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151</v>
      </c>
      <c r="AU156" s="223" t="s">
        <v>83</v>
      </c>
      <c r="AV156" s="14" t="s">
        <v>128</v>
      </c>
      <c r="AW156" s="14" t="s">
        <v>34</v>
      </c>
      <c r="AX156" s="14" t="s">
        <v>81</v>
      </c>
      <c r="AY156" s="223" t="s">
        <v>120</v>
      </c>
    </row>
    <row r="157" spans="1:65" s="2" customFormat="1" ht="16.5" customHeight="1">
      <c r="A157" s="35"/>
      <c r="B157" s="36"/>
      <c r="C157" s="224" t="s">
        <v>264</v>
      </c>
      <c r="D157" s="224" t="s">
        <v>187</v>
      </c>
      <c r="E157" s="225" t="s">
        <v>205</v>
      </c>
      <c r="F157" s="226" t="s">
        <v>206</v>
      </c>
      <c r="G157" s="227" t="s">
        <v>172</v>
      </c>
      <c r="H157" s="228">
        <v>0.832</v>
      </c>
      <c r="I157" s="229"/>
      <c r="J157" s="230">
        <f>ROUND(I157*H157,2)</f>
        <v>0</v>
      </c>
      <c r="K157" s="226" t="s">
        <v>127</v>
      </c>
      <c r="L157" s="231"/>
      <c r="M157" s="232" t="s">
        <v>21</v>
      </c>
      <c r="N157" s="233" t="s">
        <v>44</v>
      </c>
      <c r="O157" s="65"/>
      <c r="P157" s="197">
        <f>O157*H157</f>
        <v>0</v>
      </c>
      <c r="Q157" s="197">
        <v>0.0013</v>
      </c>
      <c r="R157" s="197">
        <f>Q157*H157</f>
        <v>0.0010815999999999998</v>
      </c>
      <c r="S157" s="197">
        <v>0</v>
      </c>
      <c r="T157" s="19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9" t="s">
        <v>190</v>
      </c>
      <c r="AT157" s="199" t="s">
        <v>187</v>
      </c>
      <c r="AU157" s="199" t="s">
        <v>83</v>
      </c>
      <c r="AY157" s="18" t="s">
        <v>120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8" t="s">
        <v>81</v>
      </c>
      <c r="BK157" s="200">
        <f>ROUND(I157*H157,2)</f>
        <v>0</v>
      </c>
      <c r="BL157" s="18" t="s">
        <v>173</v>
      </c>
      <c r="BM157" s="199" t="s">
        <v>265</v>
      </c>
    </row>
    <row r="158" spans="2:51" s="13" customFormat="1" ht="12">
      <c r="B158" s="201"/>
      <c r="C158" s="202"/>
      <c r="D158" s="203" t="s">
        <v>151</v>
      </c>
      <c r="E158" s="204" t="s">
        <v>21</v>
      </c>
      <c r="F158" s="205" t="s">
        <v>266</v>
      </c>
      <c r="G158" s="202"/>
      <c r="H158" s="206">
        <v>0.64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151</v>
      </c>
      <c r="AU158" s="212" t="s">
        <v>83</v>
      </c>
      <c r="AV158" s="13" t="s">
        <v>83</v>
      </c>
      <c r="AW158" s="13" t="s">
        <v>34</v>
      </c>
      <c r="AX158" s="13" t="s">
        <v>73</v>
      </c>
      <c r="AY158" s="212" t="s">
        <v>120</v>
      </c>
    </row>
    <row r="159" spans="2:51" s="14" customFormat="1" ht="12">
      <c r="B159" s="213"/>
      <c r="C159" s="214"/>
      <c r="D159" s="203" t="s">
        <v>151</v>
      </c>
      <c r="E159" s="215" t="s">
        <v>21</v>
      </c>
      <c r="F159" s="216" t="s">
        <v>153</v>
      </c>
      <c r="G159" s="214"/>
      <c r="H159" s="217">
        <v>0.64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151</v>
      </c>
      <c r="AU159" s="223" t="s">
        <v>83</v>
      </c>
      <c r="AV159" s="14" t="s">
        <v>128</v>
      </c>
      <c r="AW159" s="14" t="s">
        <v>34</v>
      </c>
      <c r="AX159" s="14" t="s">
        <v>81</v>
      </c>
      <c r="AY159" s="223" t="s">
        <v>120</v>
      </c>
    </row>
    <row r="160" spans="2:51" s="13" customFormat="1" ht="12">
      <c r="B160" s="201"/>
      <c r="C160" s="202"/>
      <c r="D160" s="203" t="s">
        <v>151</v>
      </c>
      <c r="E160" s="202"/>
      <c r="F160" s="205" t="s">
        <v>267</v>
      </c>
      <c r="G160" s="202"/>
      <c r="H160" s="206">
        <v>0.832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151</v>
      </c>
      <c r="AU160" s="212" t="s">
        <v>83</v>
      </c>
      <c r="AV160" s="13" t="s">
        <v>83</v>
      </c>
      <c r="AW160" s="13" t="s">
        <v>4</v>
      </c>
      <c r="AX160" s="13" t="s">
        <v>81</v>
      </c>
      <c r="AY160" s="212" t="s">
        <v>120</v>
      </c>
    </row>
    <row r="161" spans="1:65" s="2" customFormat="1" ht="16.5" customHeight="1">
      <c r="A161" s="35"/>
      <c r="B161" s="36"/>
      <c r="C161" s="188" t="s">
        <v>268</v>
      </c>
      <c r="D161" s="188" t="s">
        <v>123</v>
      </c>
      <c r="E161" s="189" t="s">
        <v>269</v>
      </c>
      <c r="F161" s="190" t="s">
        <v>270</v>
      </c>
      <c r="G161" s="191" t="s">
        <v>172</v>
      </c>
      <c r="H161" s="192">
        <v>769.478</v>
      </c>
      <c r="I161" s="193"/>
      <c r="J161" s="194">
        <f>ROUND(I161*H161,2)</f>
        <v>0</v>
      </c>
      <c r="K161" s="190" t="s">
        <v>127</v>
      </c>
      <c r="L161" s="40"/>
      <c r="M161" s="195" t="s">
        <v>21</v>
      </c>
      <c r="N161" s="196" t="s">
        <v>44</v>
      </c>
      <c r="O161" s="65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173</v>
      </c>
      <c r="AT161" s="199" t="s">
        <v>123</v>
      </c>
      <c r="AU161" s="199" t="s">
        <v>83</v>
      </c>
      <c r="AY161" s="18" t="s">
        <v>120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81</v>
      </c>
      <c r="BK161" s="200">
        <f>ROUND(I161*H161,2)</f>
        <v>0</v>
      </c>
      <c r="BL161" s="18" t="s">
        <v>173</v>
      </c>
      <c r="BM161" s="199" t="s">
        <v>271</v>
      </c>
    </row>
    <row r="162" spans="2:51" s="13" customFormat="1" ht="12">
      <c r="B162" s="201"/>
      <c r="C162" s="202"/>
      <c r="D162" s="203" t="s">
        <v>151</v>
      </c>
      <c r="E162" s="204" t="s">
        <v>21</v>
      </c>
      <c r="F162" s="205" t="s">
        <v>185</v>
      </c>
      <c r="G162" s="202"/>
      <c r="H162" s="206">
        <v>769.478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151</v>
      </c>
      <c r="AU162" s="212" t="s">
        <v>83</v>
      </c>
      <c r="AV162" s="13" t="s">
        <v>83</v>
      </c>
      <c r="AW162" s="13" t="s">
        <v>34</v>
      </c>
      <c r="AX162" s="13" t="s">
        <v>73</v>
      </c>
      <c r="AY162" s="212" t="s">
        <v>120</v>
      </c>
    </row>
    <row r="163" spans="2:51" s="14" customFormat="1" ht="12">
      <c r="B163" s="213"/>
      <c r="C163" s="214"/>
      <c r="D163" s="203" t="s">
        <v>151</v>
      </c>
      <c r="E163" s="215" t="s">
        <v>21</v>
      </c>
      <c r="F163" s="216" t="s">
        <v>153</v>
      </c>
      <c r="G163" s="214"/>
      <c r="H163" s="217">
        <v>769.478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151</v>
      </c>
      <c r="AU163" s="223" t="s">
        <v>83</v>
      </c>
      <c r="AV163" s="14" t="s">
        <v>128</v>
      </c>
      <c r="AW163" s="14" t="s">
        <v>34</v>
      </c>
      <c r="AX163" s="14" t="s">
        <v>81</v>
      </c>
      <c r="AY163" s="223" t="s">
        <v>120</v>
      </c>
    </row>
    <row r="164" spans="1:65" s="2" customFormat="1" ht="16.5" customHeight="1">
      <c r="A164" s="35"/>
      <c r="B164" s="36"/>
      <c r="C164" s="224" t="s">
        <v>190</v>
      </c>
      <c r="D164" s="224" t="s">
        <v>187</v>
      </c>
      <c r="E164" s="225" t="s">
        <v>272</v>
      </c>
      <c r="F164" s="226" t="s">
        <v>273</v>
      </c>
      <c r="G164" s="227" t="s">
        <v>172</v>
      </c>
      <c r="H164" s="228">
        <v>769.478</v>
      </c>
      <c r="I164" s="229"/>
      <c r="J164" s="230">
        <f>ROUND(I164*H164,2)</f>
        <v>0</v>
      </c>
      <c r="K164" s="226" t="s">
        <v>127</v>
      </c>
      <c r="L164" s="231"/>
      <c r="M164" s="232" t="s">
        <v>21</v>
      </c>
      <c r="N164" s="233" t="s">
        <v>44</v>
      </c>
      <c r="O164" s="65"/>
      <c r="P164" s="197">
        <f>O164*H164</f>
        <v>0</v>
      </c>
      <c r="Q164" s="197">
        <v>0.0003</v>
      </c>
      <c r="R164" s="197">
        <f>Q164*H164</f>
        <v>0.23084339999999998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190</v>
      </c>
      <c r="AT164" s="199" t="s">
        <v>187</v>
      </c>
      <c r="AU164" s="199" t="s">
        <v>83</v>
      </c>
      <c r="AY164" s="18" t="s">
        <v>120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81</v>
      </c>
      <c r="BK164" s="200">
        <f>ROUND(I164*H164,2)</f>
        <v>0</v>
      </c>
      <c r="BL164" s="18" t="s">
        <v>173</v>
      </c>
      <c r="BM164" s="199" t="s">
        <v>274</v>
      </c>
    </row>
    <row r="165" spans="1:65" s="2" customFormat="1" ht="24" customHeight="1">
      <c r="A165" s="35"/>
      <c r="B165" s="36"/>
      <c r="C165" s="188" t="s">
        <v>275</v>
      </c>
      <c r="D165" s="188" t="s">
        <v>123</v>
      </c>
      <c r="E165" s="189" t="s">
        <v>276</v>
      </c>
      <c r="F165" s="190" t="s">
        <v>277</v>
      </c>
      <c r="G165" s="191" t="s">
        <v>172</v>
      </c>
      <c r="H165" s="192">
        <v>132.752</v>
      </c>
      <c r="I165" s="193"/>
      <c r="J165" s="194">
        <f>ROUND(I165*H165,2)</f>
        <v>0</v>
      </c>
      <c r="K165" s="190" t="s">
        <v>127</v>
      </c>
      <c r="L165" s="40"/>
      <c r="M165" s="195" t="s">
        <v>21</v>
      </c>
      <c r="N165" s="196" t="s">
        <v>44</v>
      </c>
      <c r="O165" s="65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173</v>
      </c>
      <c r="AT165" s="199" t="s">
        <v>123</v>
      </c>
      <c r="AU165" s="199" t="s">
        <v>83</v>
      </c>
      <c r="AY165" s="18" t="s">
        <v>120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81</v>
      </c>
      <c r="BK165" s="200">
        <f>ROUND(I165*H165,2)</f>
        <v>0</v>
      </c>
      <c r="BL165" s="18" t="s">
        <v>173</v>
      </c>
      <c r="BM165" s="199" t="s">
        <v>278</v>
      </c>
    </row>
    <row r="166" spans="2:51" s="13" customFormat="1" ht="12">
      <c r="B166" s="201"/>
      <c r="C166" s="202"/>
      <c r="D166" s="203" t="s">
        <v>151</v>
      </c>
      <c r="E166" s="204" t="s">
        <v>21</v>
      </c>
      <c r="F166" s="205" t="s">
        <v>279</v>
      </c>
      <c r="G166" s="202"/>
      <c r="H166" s="206">
        <v>40.522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151</v>
      </c>
      <c r="AU166" s="212" t="s">
        <v>83</v>
      </c>
      <c r="AV166" s="13" t="s">
        <v>83</v>
      </c>
      <c r="AW166" s="13" t="s">
        <v>34</v>
      </c>
      <c r="AX166" s="13" t="s">
        <v>73</v>
      </c>
      <c r="AY166" s="212" t="s">
        <v>120</v>
      </c>
    </row>
    <row r="167" spans="2:51" s="13" customFormat="1" ht="12">
      <c r="B167" s="201"/>
      <c r="C167" s="202"/>
      <c r="D167" s="203" t="s">
        <v>151</v>
      </c>
      <c r="E167" s="204" t="s">
        <v>21</v>
      </c>
      <c r="F167" s="205" t="s">
        <v>280</v>
      </c>
      <c r="G167" s="202"/>
      <c r="H167" s="206">
        <v>92.23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151</v>
      </c>
      <c r="AU167" s="212" t="s">
        <v>83</v>
      </c>
      <c r="AV167" s="13" t="s">
        <v>83</v>
      </c>
      <c r="AW167" s="13" t="s">
        <v>34</v>
      </c>
      <c r="AX167" s="13" t="s">
        <v>73</v>
      </c>
      <c r="AY167" s="212" t="s">
        <v>120</v>
      </c>
    </row>
    <row r="168" spans="2:51" s="14" customFormat="1" ht="12">
      <c r="B168" s="213"/>
      <c r="C168" s="214"/>
      <c r="D168" s="203" t="s">
        <v>151</v>
      </c>
      <c r="E168" s="215" t="s">
        <v>21</v>
      </c>
      <c r="F168" s="216" t="s">
        <v>153</v>
      </c>
      <c r="G168" s="214"/>
      <c r="H168" s="217">
        <v>132.752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151</v>
      </c>
      <c r="AU168" s="223" t="s">
        <v>83</v>
      </c>
      <c r="AV168" s="14" t="s">
        <v>128</v>
      </c>
      <c r="AW168" s="14" t="s">
        <v>34</v>
      </c>
      <c r="AX168" s="14" t="s">
        <v>81</v>
      </c>
      <c r="AY168" s="223" t="s">
        <v>120</v>
      </c>
    </row>
    <row r="169" spans="1:65" s="2" customFormat="1" ht="16.5" customHeight="1">
      <c r="A169" s="35"/>
      <c r="B169" s="36"/>
      <c r="C169" s="224" t="s">
        <v>281</v>
      </c>
      <c r="D169" s="224" t="s">
        <v>187</v>
      </c>
      <c r="E169" s="225" t="s">
        <v>188</v>
      </c>
      <c r="F169" s="226" t="s">
        <v>189</v>
      </c>
      <c r="G169" s="227" t="s">
        <v>141</v>
      </c>
      <c r="H169" s="228">
        <v>0.046</v>
      </c>
      <c r="I169" s="229"/>
      <c r="J169" s="230">
        <f>ROUND(I169*H169,2)</f>
        <v>0</v>
      </c>
      <c r="K169" s="226" t="s">
        <v>127</v>
      </c>
      <c r="L169" s="231"/>
      <c r="M169" s="232" t="s">
        <v>21</v>
      </c>
      <c r="N169" s="233" t="s">
        <v>44</v>
      </c>
      <c r="O169" s="65"/>
      <c r="P169" s="197">
        <f>O169*H169</f>
        <v>0</v>
      </c>
      <c r="Q169" s="197">
        <v>1</v>
      </c>
      <c r="R169" s="197">
        <f>Q169*H169</f>
        <v>0.046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190</v>
      </c>
      <c r="AT169" s="199" t="s">
        <v>187</v>
      </c>
      <c r="AU169" s="199" t="s">
        <v>83</v>
      </c>
      <c r="AY169" s="18" t="s">
        <v>120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81</v>
      </c>
      <c r="BK169" s="200">
        <f>ROUND(I169*H169,2)</f>
        <v>0</v>
      </c>
      <c r="BL169" s="18" t="s">
        <v>173</v>
      </c>
      <c r="BM169" s="199" t="s">
        <v>282</v>
      </c>
    </row>
    <row r="170" spans="2:51" s="13" customFormat="1" ht="12">
      <c r="B170" s="201"/>
      <c r="C170" s="202"/>
      <c r="D170" s="203" t="s">
        <v>151</v>
      </c>
      <c r="E170" s="202"/>
      <c r="F170" s="205" t="s">
        <v>283</v>
      </c>
      <c r="G170" s="202"/>
      <c r="H170" s="206">
        <v>0.046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151</v>
      </c>
      <c r="AU170" s="212" t="s">
        <v>83</v>
      </c>
      <c r="AV170" s="13" t="s">
        <v>83</v>
      </c>
      <c r="AW170" s="13" t="s">
        <v>4</v>
      </c>
      <c r="AX170" s="13" t="s">
        <v>81</v>
      </c>
      <c r="AY170" s="212" t="s">
        <v>120</v>
      </c>
    </row>
    <row r="171" spans="1:65" s="2" customFormat="1" ht="24" customHeight="1">
      <c r="A171" s="35"/>
      <c r="B171" s="36"/>
      <c r="C171" s="188" t="s">
        <v>284</v>
      </c>
      <c r="D171" s="188" t="s">
        <v>123</v>
      </c>
      <c r="E171" s="189" t="s">
        <v>285</v>
      </c>
      <c r="F171" s="190" t="s">
        <v>286</v>
      </c>
      <c r="G171" s="191" t="s">
        <v>172</v>
      </c>
      <c r="H171" s="192">
        <v>92.748</v>
      </c>
      <c r="I171" s="193"/>
      <c r="J171" s="194">
        <f>ROUND(I171*H171,2)</f>
        <v>0</v>
      </c>
      <c r="K171" s="190" t="s">
        <v>127</v>
      </c>
      <c r="L171" s="40"/>
      <c r="M171" s="195" t="s">
        <v>21</v>
      </c>
      <c r="N171" s="196" t="s">
        <v>44</v>
      </c>
      <c r="O171" s="65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173</v>
      </c>
      <c r="AT171" s="199" t="s">
        <v>123</v>
      </c>
      <c r="AU171" s="199" t="s">
        <v>83</v>
      </c>
      <c r="AY171" s="18" t="s">
        <v>120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81</v>
      </c>
      <c r="BK171" s="200">
        <f>ROUND(I171*H171,2)</f>
        <v>0</v>
      </c>
      <c r="BL171" s="18" t="s">
        <v>173</v>
      </c>
      <c r="BM171" s="199" t="s">
        <v>287</v>
      </c>
    </row>
    <row r="172" spans="2:51" s="13" customFormat="1" ht="12">
      <c r="B172" s="201"/>
      <c r="C172" s="202"/>
      <c r="D172" s="203" t="s">
        <v>151</v>
      </c>
      <c r="E172" s="204" t="s">
        <v>21</v>
      </c>
      <c r="F172" s="205" t="s">
        <v>279</v>
      </c>
      <c r="G172" s="202"/>
      <c r="H172" s="206">
        <v>40.522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151</v>
      </c>
      <c r="AU172" s="212" t="s">
        <v>83</v>
      </c>
      <c r="AV172" s="13" t="s">
        <v>83</v>
      </c>
      <c r="AW172" s="13" t="s">
        <v>34</v>
      </c>
      <c r="AX172" s="13" t="s">
        <v>73</v>
      </c>
      <c r="AY172" s="212" t="s">
        <v>120</v>
      </c>
    </row>
    <row r="173" spans="2:51" s="13" customFormat="1" ht="12">
      <c r="B173" s="201"/>
      <c r="C173" s="202"/>
      <c r="D173" s="203" t="s">
        <v>151</v>
      </c>
      <c r="E173" s="204" t="s">
        <v>21</v>
      </c>
      <c r="F173" s="205" t="s">
        <v>288</v>
      </c>
      <c r="G173" s="202"/>
      <c r="H173" s="206">
        <v>52.226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151</v>
      </c>
      <c r="AU173" s="212" t="s">
        <v>83</v>
      </c>
      <c r="AV173" s="13" t="s">
        <v>83</v>
      </c>
      <c r="AW173" s="13" t="s">
        <v>34</v>
      </c>
      <c r="AX173" s="13" t="s">
        <v>73</v>
      </c>
      <c r="AY173" s="212" t="s">
        <v>120</v>
      </c>
    </row>
    <row r="174" spans="2:51" s="14" customFormat="1" ht="12">
      <c r="B174" s="213"/>
      <c r="C174" s="214"/>
      <c r="D174" s="203" t="s">
        <v>151</v>
      </c>
      <c r="E174" s="215" t="s">
        <v>21</v>
      </c>
      <c r="F174" s="216" t="s">
        <v>153</v>
      </c>
      <c r="G174" s="214"/>
      <c r="H174" s="217">
        <v>92.74799999999999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151</v>
      </c>
      <c r="AU174" s="223" t="s">
        <v>83</v>
      </c>
      <c r="AV174" s="14" t="s">
        <v>128</v>
      </c>
      <c r="AW174" s="14" t="s">
        <v>34</v>
      </c>
      <c r="AX174" s="14" t="s">
        <v>81</v>
      </c>
      <c r="AY174" s="223" t="s">
        <v>120</v>
      </c>
    </row>
    <row r="175" spans="1:65" s="2" customFormat="1" ht="16.5" customHeight="1">
      <c r="A175" s="35"/>
      <c r="B175" s="36"/>
      <c r="C175" s="224" t="s">
        <v>289</v>
      </c>
      <c r="D175" s="224" t="s">
        <v>187</v>
      </c>
      <c r="E175" s="225" t="s">
        <v>272</v>
      </c>
      <c r="F175" s="226" t="s">
        <v>273</v>
      </c>
      <c r="G175" s="227" t="s">
        <v>172</v>
      </c>
      <c r="H175" s="228">
        <v>111.298</v>
      </c>
      <c r="I175" s="229"/>
      <c r="J175" s="230">
        <f>ROUND(I175*H175,2)</f>
        <v>0</v>
      </c>
      <c r="K175" s="226" t="s">
        <v>127</v>
      </c>
      <c r="L175" s="231"/>
      <c r="M175" s="232" t="s">
        <v>21</v>
      </c>
      <c r="N175" s="233" t="s">
        <v>44</v>
      </c>
      <c r="O175" s="65"/>
      <c r="P175" s="197">
        <f>O175*H175</f>
        <v>0</v>
      </c>
      <c r="Q175" s="197">
        <v>0.0003</v>
      </c>
      <c r="R175" s="197">
        <f>Q175*H175</f>
        <v>0.0333894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190</v>
      </c>
      <c r="AT175" s="199" t="s">
        <v>187</v>
      </c>
      <c r="AU175" s="199" t="s">
        <v>83</v>
      </c>
      <c r="AY175" s="18" t="s">
        <v>120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81</v>
      </c>
      <c r="BK175" s="200">
        <f>ROUND(I175*H175,2)</f>
        <v>0</v>
      </c>
      <c r="BL175" s="18" t="s">
        <v>173</v>
      </c>
      <c r="BM175" s="199" t="s">
        <v>290</v>
      </c>
    </row>
    <row r="176" spans="2:51" s="13" customFormat="1" ht="12">
      <c r="B176" s="201"/>
      <c r="C176" s="202"/>
      <c r="D176" s="203" t="s">
        <v>151</v>
      </c>
      <c r="E176" s="202"/>
      <c r="F176" s="205" t="s">
        <v>291</v>
      </c>
      <c r="G176" s="202"/>
      <c r="H176" s="206">
        <v>111.298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151</v>
      </c>
      <c r="AU176" s="212" t="s">
        <v>83</v>
      </c>
      <c r="AV176" s="13" t="s">
        <v>83</v>
      </c>
      <c r="AW176" s="13" t="s">
        <v>4</v>
      </c>
      <c r="AX176" s="13" t="s">
        <v>81</v>
      </c>
      <c r="AY176" s="212" t="s">
        <v>120</v>
      </c>
    </row>
    <row r="177" spans="1:65" s="2" customFormat="1" ht="24" customHeight="1">
      <c r="A177" s="35"/>
      <c r="B177" s="36"/>
      <c r="C177" s="188" t="s">
        <v>292</v>
      </c>
      <c r="D177" s="188" t="s">
        <v>123</v>
      </c>
      <c r="E177" s="189" t="s">
        <v>293</v>
      </c>
      <c r="F177" s="190" t="s">
        <v>294</v>
      </c>
      <c r="G177" s="191" t="s">
        <v>172</v>
      </c>
      <c r="H177" s="192">
        <v>132.752</v>
      </c>
      <c r="I177" s="193"/>
      <c r="J177" s="194">
        <f>ROUND(I177*H177,2)</f>
        <v>0</v>
      </c>
      <c r="K177" s="190" t="s">
        <v>127</v>
      </c>
      <c r="L177" s="40"/>
      <c r="M177" s="195" t="s">
        <v>21</v>
      </c>
      <c r="N177" s="196" t="s">
        <v>44</v>
      </c>
      <c r="O177" s="65"/>
      <c r="P177" s="197">
        <f>O177*H177</f>
        <v>0</v>
      </c>
      <c r="Q177" s="197">
        <v>0.00094</v>
      </c>
      <c r="R177" s="197">
        <f>Q177*H177</f>
        <v>0.12478688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173</v>
      </c>
      <c r="AT177" s="199" t="s">
        <v>123</v>
      </c>
      <c r="AU177" s="199" t="s">
        <v>83</v>
      </c>
      <c r="AY177" s="18" t="s">
        <v>120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81</v>
      </c>
      <c r="BK177" s="200">
        <f>ROUND(I177*H177,2)</f>
        <v>0</v>
      </c>
      <c r="BL177" s="18" t="s">
        <v>173</v>
      </c>
      <c r="BM177" s="199" t="s">
        <v>295</v>
      </c>
    </row>
    <row r="178" spans="2:51" s="13" customFormat="1" ht="12">
      <c r="B178" s="201"/>
      <c r="C178" s="202"/>
      <c r="D178" s="203" t="s">
        <v>151</v>
      </c>
      <c r="E178" s="204" t="s">
        <v>21</v>
      </c>
      <c r="F178" s="205" t="s">
        <v>279</v>
      </c>
      <c r="G178" s="202"/>
      <c r="H178" s="206">
        <v>40.522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151</v>
      </c>
      <c r="AU178" s="212" t="s">
        <v>83</v>
      </c>
      <c r="AV178" s="13" t="s">
        <v>83</v>
      </c>
      <c r="AW178" s="13" t="s">
        <v>34</v>
      </c>
      <c r="AX178" s="13" t="s">
        <v>73</v>
      </c>
      <c r="AY178" s="212" t="s">
        <v>120</v>
      </c>
    </row>
    <row r="179" spans="2:51" s="13" customFormat="1" ht="12">
      <c r="B179" s="201"/>
      <c r="C179" s="202"/>
      <c r="D179" s="203" t="s">
        <v>151</v>
      </c>
      <c r="E179" s="204" t="s">
        <v>21</v>
      </c>
      <c r="F179" s="205" t="s">
        <v>280</v>
      </c>
      <c r="G179" s="202"/>
      <c r="H179" s="206">
        <v>92.23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151</v>
      </c>
      <c r="AU179" s="212" t="s">
        <v>83</v>
      </c>
      <c r="AV179" s="13" t="s">
        <v>83</v>
      </c>
      <c r="AW179" s="13" t="s">
        <v>34</v>
      </c>
      <c r="AX179" s="13" t="s">
        <v>73</v>
      </c>
      <c r="AY179" s="212" t="s">
        <v>120</v>
      </c>
    </row>
    <row r="180" spans="2:51" s="14" customFormat="1" ht="12">
      <c r="B180" s="213"/>
      <c r="C180" s="214"/>
      <c r="D180" s="203" t="s">
        <v>151</v>
      </c>
      <c r="E180" s="215" t="s">
        <v>21</v>
      </c>
      <c r="F180" s="216" t="s">
        <v>153</v>
      </c>
      <c r="G180" s="214"/>
      <c r="H180" s="217">
        <v>132.752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151</v>
      </c>
      <c r="AU180" s="223" t="s">
        <v>83</v>
      </c>
      <c r="AV180" s="14" t="s">
        <v>128</v>
      </c>
      <c r="AW180" s="14" t="s">
        <v>34</v>
      </c>
      <c r="AX180" s="14" t="s">
        <v>81</v>
      </c>
      <c r="AY180" s="223" t="s">
        <v>120</v>
      </c>
    </row>
    <row r="181" spans="1:65" s="2" customFormat="1" ht="16.5" customHeight="1">
      <c r="A181" s="35"/>
      <c r="B181" s="36"/>
      <c r="C181" s="224" t="s">
        <v>296</v>
      </c>
      <c r="D181" s="224" t="s">
        <v>187</v>
      </c>
      <c r="E181" s="225" t="s">
        <v>197</v>
      </c>
      <c r="F181" s="226" t="s">
        <v>198</v>
      </c>
      <c r="G181" s="227" t="s">
        <v>172</v>
      </c>
      <c r="H181" s="228">
        <v>132.752</v>
      </c>
      <c r="I181" s="229"/>
      <c r="J181" s="230">
        <f>ROUND(I181*H181,2)</f>
        <v>0</v>
      </c>
      <c r="K181" s="226" t="s">
        <v>127</v>
      </c>
      <c r="L181" s="231"/>
      <c r="M181" s="232" t="s">
        <v>21</v>
      </c>
      <c r="N181" s="233" t="s">
        <v>44</v>
      </c>
      <c r="O181" s="65"/>
      <c r="P181" s="197">
        <f>O181*H181</f>
        <v>0</v>
      </c>
      <c r="Q181" s="197">
        <v>0.0045</v>
      </c>
      <c r="R181" s="197">
        <f>Q181*H181</f>
        <v>0.597384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190</v>
      </c>
      <c r="AT181" s="199" t="s">
        <v>187</v>
      </c>
      <c r="AU181" s="199" t="s">
        <v>83</v>
      </c>
      <c r="AY181" s="18" t="s">
        <v>120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81</v>
      </c>
      <c r="BK181" s="200">
        <f>ROUND(I181*H181,2)</f>
        <v>0</v>
      </c>
      <c r="BL181" s="18" t="s">
        <v>173</v>
      </c>
      <c r="BM181" s="199" t="s">
        <v>297</v>
      </c>
    </row>
    <row r="182" spans="1:65" s="2" customFormat="1" ht="24" customHeight="1">
      <c r="A182" s="35"/>
      <c r="B182" s="36"/>
      <c r="C182" s="188" t="s">
        <v>298</v>
      </c>
      <c r="D182" s="188" t="s">
        <v>123</v>
      </c>
      <c r="E182" s="189" t="s">
        <v>299</v>
      </c>
      <c r="F182" s="190" t="s">
        <v>300</v>
      </c>
      <c r="G182" s="191" t="s">
        <v>172</v>
      </c>
      <c r="H182" s="192">
        <v>92.748</v>
      </c>
      <c r="I182" s="193"/>
      <c r="J182" s="194">
        <f>ROUND(I182*H182,2)</f>
        <v>0</v>
      </c>
      <c r="K182" s="190" t="s">
        <v>127</v>
      </c>
      <c r="L182" s="40"/>
      <c r="M182" s="195" t="s">
        <v>21</v>
      </c>
      <c r="N182" s="196" t="s">
        <v>44</v>
      </c>
      <c r="O182" s="65"/>
      <c r="P182" s="197">
        <f>O182*H182</f>
        <v>0</v>
      </c>
      <c r="Q182" s="197">
        <v>3E-05</v>
      </c>
      <c r="R182" s="197">
        <f>Q182*H182</f>
        <v>0.00278244</v>
      </c>
      <c r="S182" s="197">
        <v>0</v>
      </c>
      <c r="T182" s="19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173</v>
      </c>
      <c r="AT182" s="199" t="s">
        <v>123</v>
      </c>
      <c r="AU182" s="199" t="s">
        <v>83</v>
      </c>
      <c r="AY182" s="18" t="s">
        <v>120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8" t="s">
        <v>81</v>
      </c>
      <c r="BK182" s="200">
        <f>ROUND(I182*H182,2)</f>
        <v>0</v>
      </c>
      <c r="BL182" s="18" t="s">
        <v>173</v>
      </c>
      <c r="BM182" s="199" t="s">
        <v>301</v>
      </c>
    </row>
    <row r="183" spans="2:51" s="13" customFormat="1" ht="12">
      <c r="B183" s="201"/>
      <c r="C183" s="202"/>
      <c r="D183" s="203" t="s">
        <v>151</v>
      </c>
      <c r="E183" s="204" t="s">
        <v>21</v>
      </c>
      <c r="F183" s="205" t="s">
        <v>279</v>
      </c>
      <c r="G183" s="202"/>
      <c r="H183" s="206">
        <v>40.522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151</v>
      </c>
      <c r="AU183" s="212" t="s">
        <v>83</v>
      </c>
      <c r="AV183" s="13" t="s">
        <v>83</v>
      </c>
      <c r="AW183" s="13" t="s">
        <v>34</v>
      </c>
      <c r="AX183" s="13" t="s">
        <v>73</v>
      </c>
      <c r="AY183" s="212" t="s">
        <v>120</v>
      </c>
    </row>
    <row r="184" spans="2:51" s="13" customFormat="1" ht="12">
      <c r="B184" s="201"/>
      <c r="C184" s="202"/>
      <c r="D184" s="203" t="s">
        <v>151</v>
      </c>
      <c r="E184" s="204" t="s">
        <v>21</v>
      </c>
      <c r="F184" s="205" t="s">
        <v>288</v>
      </c>
      <c r="G184" s="202"/>
      <c r="H184" s="206">
        <v>52.226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151</v>
      </c>
      <c r="AU184" s="212" t="s">
        <v>83</v>
      </c>
      <c r="AV184" s="13" t="s">
        <v>83</v>
      </c>
      <c r="AW184" s="13" t="s">
        <v>34</v>
      </c>
      <c r="AX184" s="13" t="s">
        <v>73</v>
      </c>
      <c r="AY184" s="212" t="s">
        <v>120</v>
      </c>
    </row>
    <row r="185" spans="2:51" s="14" customFormat="1" ht="12">
      <c r="B185" s="213"/>
      <c r="C185" s="214"/>
      <c r="D185" s="203" t="s">
        <v>151</v>
      </c>
      <c r="E185" s="215" t="s">
        <v>21</v>
      </c>
      <c r="F185" s="216" t="s">
        <v>153</v>
      </c>
      <c r="G185" s="214"/>
      <c r="H185" s="217">
        <v>92.74799999999999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151</v>
      </c>
      <c r="AU185" s="223" t="s">
        <v>83</v>
      </c>
      <c r="AV185" s="14" t="s">
        <v>128</v>
      </c>
      <c r="AW185" s="14" t="s">
        <v>34</v>
      </c>
      <c r="AX185" s="14" t="s">
        <v>81</v>
      </c>
      <c r="AY185" s="223" t="s">
        <v>120</v>
      </c>
    </row>
    <row r="186" spans="1:65" s="2" customFormat="1" ht="16.5" customHeight="1">
      <c r="A186" s="35"/>
      <c r="B186" s="36"/>
      <c r="C186" s="224" t="s">
        <v>302</v>
      </c>
      <c r="D186" s="224" t="s">
        <v>187</v>
      </c>
      <c r="E186" s="225" t="s">
        <v>239</v>
      </c>
      <c r="F186" s="226" t="s">
        <v>240</v>
      </c>
      <c r="G186" s="227" t="s">
        <v>172</v>
      </c>
      <c r="H186" s="228">
        <v>92.748</v>
      </c>
      <c r="I186" s="229"/>
      <c r="J186" s="230">
        <f>ROUND(I186*H186,2)</f>
        <v>0</v>
      </c>
      <c r="K186" s="226" t="s">
        <v>127</v>
      </c>
      <c r="L186" s="231"/>
      <c r="M186" s="232" t="s">
        <v>21</v>
      </c>
      <c r="N186" s="233" t="s">
        <v>44</v>
      </c>
      <c r="O186" s="65"/>
      <c r="P186" s="197">
        <f>O186*H186</f>
        <v>0</v>
      </c>
      <c r="Q186" s="197">
        <v>0.002</v>
      </c>
      <c r="R186" s="197">
        <f>Q186*H186</f>
        <v>0.18549600000000002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190</v>
      </c>
      <c r="AT186" s="199" t="s">
        <v>187</v>
      </c>
      <c r="AU186" s="199" t="s">
        <v>83</v>
      </c>
      <c r="AY186" s="18" t="s">
        <v>120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8" t="s">
        <v>81</v>
      </c>
      <c r="BK186" s="200">
        <f>ROUND(I186*H186,2)</f>
        <v>0</v>
      </c>
      <c r="BL186" s="18" t="s">
        <v>173</v>
      </c>
      <c r="BM186" s="199" t="s">
        <v>303</v>
      </c>
    </row>
    <row r="187" spans="1:65" s="2" customFormat="1" ht="24" customHeight="1">
      <c r="A187" s="35"/>
      <c r="B187" s="36"/>
      <c r="C187" s="188" t="s">
        <v>304</v>
      </c>
      <c r="D187" s="188" t="s">
        <v>123</v>
      </c>
      <c r="E187" s="189" t="s">
        <v>305</v>
      </c>
      <c r="F187" s="190" t="s">
        <v>306</v>
      </c>
      <c r="G187" s="191" t="s">
        <v>141</v>
      </c>
      <c r="H187" s="192">
        <v>7.93</v>
      </c>
      <c r="I187" s="193"/>
      <c r="J187" s="194">
        <f>ROUND(I187*H187,2)</f>
        <v>0</v>
      </c>
      <c r="K187" s="190" t="s">
        <v>127</v>
      </c>
      <c r="L187" s="40"/>
      <c r="M187" s="195" t="s">
        <v>21</v>
      </c>
      <c r="N187" s="196" t="s">
        <v>44</v>
      </c>
      <c r="O187" s="65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173</v>
      </c>
      <c r="AT187" s="199" t="s">
        <v>123</v>
      </c>
      <c r="AU187" s="199" t="s">
        <v>83</v>
      </c>
      <c r="AY187" s="18" t="s">
        <v>120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8" t="s">
        <v>81</v>
      </c>
      <c r="BK187" s="200">
        <f>ROUND(I187*H187,2)</f>
        <v>0</v>
      </c>
      <c r="BL187" s="18" t="s">
        <v>173</v>
      </c>
      <c r="BM187" s="199" t="s">
        <v>307</v>
      </c>
    </row>
    <row r="188" spans="2:63" s="12" customFormat="1" ht="22.9" customHeight="1">
      <c r="B188" s="172"/>
      <c r="C188" s="173"/>
      <c r="D188" s="174" t="s">
        <v>72</v>
      </c>
      <c r="E188" s="186" t="s">
        <v>308</v>
      </c>
      <c r="F188" s="186" t="s">
        <v>309</v>
      </c>
      <c r="G188" s="173"/>
      <c r="H188" s="173"/>
      <c r="I188" s="176"/>
      <c r="J188" s="187">
        <f>BK188</f>
        <v>0</v>
      </c>
      <c r="K188" s="173"/>
      <c r="L188" s="178"/>
      <c r="M188" s="179"/>
      <c r="N188" s="180"/>
      <c r="O188" s="180"/>
      <c r="P188" s="181">
        <f>SUM(P189:P207)</f>
        <v>0</v>
      </c>
      <c r="Q188" s="180"/>
      <c r="R188" s="181">
        <f>SUM(R189:R207)</f>
        <v>5.442221379999999</v>
      </c>
      <c r="S188" s="180"/>
      <c r="T188" s="182">
        <f>SUM(T189:T207)</f>
        <v>0</v>
      </c>
      <c r="AR188" s="183" t="s">
        <v>83</v>
      </c>
      <c r="AT188" s="184" t="s">
        <v>72</v>
      </c>
      <c r="AU188" s="184" t="s">
        <v>81</v>
      </c>
      <c r="AY188" s="183" t="s">
        <v>120</v>
      </c>
      <c r="BK188" s="185">
        <f>SUM(BK189:BK207)</f>
        <v>0</v>
      </c>
    </row>
    <row r="189" spans="1:65" s="2" customFormat="1" ht="24" customHeight="1">
      <c r="A189" s="35"/>
      <c r="B189" s="36"/>
      <c r="C189" s="188" t="s">
        <v>310</v>
      </c>
      <c r="D189" s="188" t="s">
        <v>123</v>
      </c>
      <c r="E189" s="189" t="s">
        <v>311</v>
      </c>
      <c r="F189" s="190" t="s">
        <v>312</v>
      </c>
      <c r="G189" s="191" t="s">
        <v>172</v>
      </c>
      <c r="H189" s="192">
        <v>93.23</v>
      </c>
      <c r="I189" s="193"/>
      <c r="J189" s="194">
        <f>ROUND(I189*H189,2)</f>
        <v>0</v>
      </c>
      <c r="K189" s="190" t="s">
        <v>127</v>
      </c>
      <c r="L189" s="40"/>
      <c r="M189" s="195" t="s">
        <v>21</v>
      </c>
      <c r="N189" s="196" t="s">
        <v>44</v>
      </c>
      <c r="O189" s="65"/>
      <c r="P189" s="197">
        <f>O189*H189</f>
        <v>0</v>
      </c>
      <c r="Q189" s="197">
        <v>0.006</v>
      </c>
      <c r="R189" s="197">
        <f>Q189*H189</f>
        <v>0.55938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173</v>
      </c>
      <c r="AT189" s="199" t="s">
        <v>123</v>
      </c>
      <c r="AU189" s="199" t="s">
        <v>83</v>
      </c>
      <c r="AY189" s="18" t="s">
        <v>120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81</v>
      </c>
      <c r="BK189" s="200">
        <f>ROUND(I189*H189,2)</f>
        <v>0</v>
      </c>
      <c r="BL189" s="18" t="s">
        <v>173</v>
      </c>
      <c r="BM189" s="199" t="s">
        <v>313</v>
      </c>
    </row>
    <row r="190" spans="2:51" s="13" customFormat="1" ht="12">
      <c r="B190" s="201"/>
      <c r="C190" s="202"/>
      <c r="D190" s="203" t="s">
        <v>151</v>
      </c>
      <c r="E190" s="204" t="s">
        <v>21</v>
      </c>
      <c r="F190" s="205" t="s">
        <v>314</v>
      </c>
      <c r="G190" s="202"/>
      <c r="H190" s="206">
        <v>92.23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151</v>
      </c>
      <c r="AU190" s="212" t="s">
        <v>83</v>
      </c>
      <c r="AV190" s="13" t="s">
        <v>83</v>
      </c>
      <c r="AW190" s="13" t="s">
        <v>34</v>
      </c>
      <c r="AX190" s="13" t="s">
        <v>73</v>
      </c>
      <c r="AY190" s="212" t="s">
        <v>120</v>
      </c>
    </row>
    <row r="191" spans="2:51" s="13" customFormat="1" ht="12">
      <c r="B191" s="201"/>
      <c r="C191" s="202"/>
      <c r="D191" s="203" t="s">
        <v>151</v>
      </c>
      <c r="E191" s="204" t="s">
        <v>21</v>
      </c>
      <c r="F191" s="205" t="s">
        <v>315</v>
      </c>
      <c r="G191" s="202"/>
      <c r="H191" s="206">
        <v>1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151</v>
      </c>
      <c r="AU191" s="212" t="s">
        <v>83</v>
      </c>
      <c r="AV191" s="13" t="s">
        <v>83</v>
      </c>
      <c r="AW191" s="13" t="s">
        <v>34</v>
      </c>
      <c r="AX191" s="13" t="s">
        <v>73</v>
      </c>
      <c r="AY191" s="212" t="s">
        <v>120</v>
      </c>
    </row>
    <row r="192" spans="2:51" s="14" customFormat="1" ht="12">
      <c r="B192" s="213"/>
      <c r="C192" s="214"/>
      <c r="D192" s="203" t="s">
        <v>151</v>
      </c>
      <c r="E192" s="215" t="s">
        <v>21</v>
      </c>
      <c r="F192" s="216" t="s">
        <v>153</v>
      </c>
      <c r="G192" s="214"/>
      <c r="H192" s="217">
        <v>93.23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151</v>
      </c>
      <c r="AU192" s="223" t="s">
        <v>83</v>
      </c>
      <c r="AV192" s="14" t="s">
        <v>128</v>
      </c>
      <c r="AW192" s="14" t="s">
        <v>34</v>
      </c>
      <c r="AX192" s="14" t="s">
        <v>81</v>
      </c>
      <c r="AY192" s="223" t="s">
        <v>120</v>
      </c>
    </row>
    <row r="193" spans="1:65" s="2" customFormat="1" ht="16.5" customHeight="1">
      <c r="A193" s="35"/>
      <c r="B193" s="36"/>
      <c r="C193" s="224" t="s">
        <v>316</v>
      </c>
      <c r="D193" s="224" t="s">
        <v>187</v>
      </c>
      <c r="E193" s="225" t="s">
        <v>317</v>
      </c>
      <c r="F193" s="226" t="s">
        <v>318</v>
      </c>
      <c r="G193" s="227" t="s">
        <v>172</v>
      </c>
      <c r="H193" s="228">
        <v>95.095</v>
      </c>
      <c r="I193" s="229"/>
      <c r="J193" s="230">
        <f>ROUND(I193*H193,2)</f>
        <v>0</v>
      </c>
      <c r="K193" s="226" t="s">
        <v>127</v>
      </c>
      <c r="L193" s="231"/>
      <c r="M193" s="232" t="s">
        <v>21</v>
      </c>
      <c r="N193" s="233" t="s">
        <v>44</v>
      </c>
      <c r="O193" s="65"/>
      <c r="P193" s="197">
        <f>O193*H193</f>
        <v>0</v>
      </c>
      <c r="Q193" s="197">
        <v>0.0015</v>
      </c>
      <c r="R193" s="197">
        <f>Q193*H193</f>
        <v>0.1426425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190</v>
      </c>
      <c r="AT193" s="199" t="s">
        <v>187</v>
      </c>
      <c r="AU193" s="199" t="s">
        <v>83</v>
      </c>
      <c r="AY193" s="18" t="s">
        <v>120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81</v>
      </c>
      <c r="BK193" s="200">
        <f>ROUND(I193*H193,2)</f>
        <v>0</v>
      </c>
      <c r="BL193" s="18" t="s">
        <v>173</v>
      </c>
      <c r="BM193" s="199" t="s">
        <v>319</v>
      </c>
    </row>
    <row r="194" spans="2:51" s="13" customFormat="1" ht="12">
      <c r="B194" s="201"/>
      <c r="C194" s="202"/>
      <c r="D194" s="203" t="s">
        <v>151</v>
      </c>
      <c r="E194" s="202"/>
      <c r="F194" s="205" t="s">
        <v>320</v>
      </c>
      <c r="G194" s="202"/>
      <c r="H194" s="206">
        <v>95.095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151</v>
      </c>
      <c r="AU194" s="212" t="s">
        <v>83</v>
      </c>
      <c r="AV194" s="13" t="s">
        <v>83</v>
      </c>
      <c r="AW194" s="13" t="s">
        <v>4</v>
      </c>
      <c r="AX194" s="13" t="s">
        <v>81</v>
      </c>
      <c r="AY194" s="212" t="s">
        <v>120</v>
      </c>
    </row>
    <row r="195" spans="1:65" s="2" customFormat="1" ht="24" customHeight="1">
      <c r="A195" s="35"/>
      <c r="B195" s="36"/>
      <c r="C195" s="188" t="s">
        <v>321</v>
      </c>
      <c r="D195" s="188" t="s">
        <v>123</v>
      </c>
      <c r="E195" s="189" t="s">
        <v>322</v>
      </c>
      <c r="F195" s="190" t="s">
        <v>323</v>
      </c>
      <c r="G195" s="191" t="s">
        <v>172</v>
      </c>
      <c r="H195" s="192">
        <v>769.478</v>
      </c>
      <c r="I195" s="193"/>
      <c r="J195" s="194">
        <f>ROUND(I195*H195,2)</f>
        <v>0</v>
      </c>
      <c r="K195" s="190" t="s">
        <v>127</v>
      </c>
      <c r="L195" s="40"/>
      <c r="M195" s="195" t="s">
        <v>21</v>
      </c>
      <c r="N195" s="196" t="s">
        <v>44</v>
      </c>
      <c r="O195" s="65"/>
      <c r="P195" s="197">
        <f>O195*H195</f>
        <v>0</v>
      </c>
      <c r="Q195" s="197">
        <v>0.00116</v>
      </c>
      <c r="R195" s="197">
        <f>Q195*H195</f>
        <v>0.89259448</v>
      </c>
      <c r="S195" s="197">
        <v>0</v>
      </c>
      <c r="T195" s="19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9" t="s">
        <v>173</v>
      </c>
      <c r="AT195" s="199" t="s">
        <v>123</v>
      </c>
      <c r="AU195" s="199" t="s">
        <v>83</v>
      </c>
      <c r="AY195" s="18" t="s">
        <v>120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8" t="s">
        <v>81</v>
      </c>
      <c r="BK195" s="200">
        <f>ROUND(I195*H195,2)</f>
        <v>0</v>
      </c>
      <c r="BL195" s="18" t="s">
        <v>173</v>
      </c>
      <c r="BM195" s="199" t="s">
        <v>324</v>
      </c>
    </row>
    <row r="196" spans="2:51" s="13" customFormat="1" ht="12">
      <c r="B196" s="201"/>
      <c r="C196" s="202"/>
      <c r="D196" s="203" t="s">
        <v>151</v>
      </c>
      <c r="E196" s="204" t="s">
        <v>21</v>
      </c>
      <c r="F196" s="205" t="s">
        <v>185</v>
      </c>
      <c r="G196" s="202"/>
      <c r="H196" s="206">
        <v>769.478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151</v>
      </c>
      <c r="AU196" s="212" t="s">
        <v>83</v>
      </c>
      <c r="AV196" s="13" t="s">
        <v>83</v>
      </c>
      <c r="AW196" s="13" t="s">
        <v>34</v>
      </c>
      <c r="AX196" s="13" t="s">
        <v>73</v>
      </c>
      <c r="AY196" s="212" t="s">
        <v>120</v>
      </c>
    </row>
    <row r="197" spans="2:51" s="14" customFormat="1" ht="12">
      <c r="B197" s="213"/>
      <c r="C197" s="214"/>
      <c r="D197" s="203" t="s">
        <v>151</v>
      </c>
      <c r="E197" s="215" t="s">
        <v>21</v>
      </c>
      <c r="F197" s="216" t="s">
        <v>153</v>
      </c>
      <c r="G197" s="214"/>
      <c r="H197" s="217">
        <v>769.478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151</v>
      </c>
      <c r="AU197" s="223" t="s">
        <v>83</v>
      </c>
      <c r="AV197" s="14" t="s">
        <v>128</v>
      </c>
      <c r="AW197" s="14" t="s">
        <v>34</v>
      </c>
      <c r="AX197" s="14" t="s">
        <v>81</v>
      </c>
      <c r="AY197" s="223" t="s">
        <v>120</v>
      </c>
    </row>
    <row r="198" spans="1:65" s="2" customFormat="1" ht="16.5" customHeight="1">
      <c r="A198" s="35"/>
      <c r="B198" s="36"/>
      <c r="C198" s="224" t="s">
        <v>325</v>
      </c>
      <c r="D198" s="224" t="s">
        <v>187</v>
      </c>
      <c r="E198" s="225" t="s">
        <v>326</v>
      </c>
      <c r="F198" s="226" t="s">
        <v>327</v>
      </c>
      <c r="G198" s="227" t="s">
        <v>172</v>
      </c>
      <c r="H198" s="228">
        <v>784.868</v>
      </c>
      <c r="I198" s="229"/>
      <c r="J198" s="230">
        <f>ROUND(I198*H198,2)</f>
        <v>0</v>
      </c>
      <c r="K198" s="226" t="s">
        <v>127</v>
      </c>
      <c r="L198" s="231"/>
      <c r="M198" s="232" t="s">
        <v>21</v>
      </c>
      <c r="N198" s="233" t="s">
        <v>44</v>
      </c>
      <c r="O198" s="65"/>
      <c r="P198" s="197">
        <f>O198*H198</f>
        <v>0</v>
      </c>
      <c r="Q198" s="197">
        <v>0.0048</v>
      </c>
      <c r="R198" s="197">
        <f>Q198*H198</f>
        <v>3.7673664</v>
      </c>
      <c r="S198" s="197">
        <v>0</v>
      </c>
      <c r="T198" s="19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9" t="s">
        <v>190</v>
      </c>
      <c r="AT198" s="199" t="s">
        <v>187</v>
      </c>
      <c r="AU198" s="199" t="s">
        <v>83</v>
      </c>
      <c r="AY198" s="18" t="s">
        <v>120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8" t="s">
        <v>81</v>
      </c>
      <c r="BK198" s="200">
        <f>ROUND(I198*H198,2)</f>
        <v>0</v>
      </c>
      <c r="BL198" s="18" t="s">
        <v>173</v>
      </c>
      <c r="BM198" s="199" t="s">
        <v>328</v>
      </c>
    </row>
    <row r="199" spans="2:51" s="13" customFormat="1" ht="12">
      <c r="B199" s="201"/>
      <c r="C199" s="202"/>
      <c r="D199" s="203" t="s">
        <v>151</v>
      </c>
      <c r="E199" s="202"/>
      <c r="F199" s="205" t="s">
        <v>329</v>
      </c>
      <c r="G199" s="202"/>
      <c r="H199" s="206">
        <v>784.868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151</v>
      </c>
      <c r="AU199" s="212" t="s">
        <v>83</v>
      </c>
      <c r="AV199" s="13" t="s">
        <v>83</v>
      </c>
      <c r="AW199" s="13" t="s">
        <v>4</v>
      </c>
      <c r="AX199" s="13" t="s">
        <v>81</v>
      </c>
      <c r="AY199" s="212" t="s">
        <v>120</v>
      </c>
    </row>
    <row r="200" spans="1:65" s="2" customFormat="1" ht="24" customHeight="1">
      <c r="A200" s="35"/>
      <c r="B200" s="36"/>
      <c r="C200" s="188" t="s">
        <v>330</v>
      </c>
      <c r="D200" s="188" t="s">
        <v>123</v>
      </c>
      <c r="E200" s="189" t="s">
        <v>331</v>
      </c>
      <c r="F200" s="190" t="s">
        <v>332</v>
      </c>
      <c r="G200" s="191" t="s">
        <v>221</v>
      </c>
      <c r="H200" s="192">
        <v>114</v>
      </c>
      <c r="I200" s="193"/>
      <c r="J200" s="194">
        <f>ROUND(I200*H200,2)</f>
        <v>0</v>
      </c>
      <c r="K200" s="190" t="s">
        <v>127</v>
      </c>
      <c r="L200" s="40"/>
      <c r="M200" s="195" t="s">
        <v>21</v>
      </c>
      <c r="N200" s="196" t="s">
        <v>44</v>
      </c>
      <c r="O200" s="65"/>
      <c r="P200" s="197">
        <f>O200*H200</f>
        <v>0</v>
      </c>
      <c r="Q200" s="197">
        <v>0.00016</v>
      </c>
      <c r="R200" s="197">
        <f>Q200*H200</f>
        <v>0.018240000000000003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173</v>
      </c>
      <c r="AT200" s="199" t="s">
        <v>123</v>
      </c>
      <c r="AU200" s="199" t="s">
        <v>83</v>
      </c>
      <c r="AY200" s="18" t="s">
        <v>120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81</v>
      </c>
      <c r="BK200" s="200">
        <f>ROUND(I200*H200,2)</f>
        <v>0</v>
      </c>
      <c r="BL200" s="18" t="s">
        <v>173</v>
      </c>
      <c r="BM200" s="199" t="s">
        <v>333</v>
      </c>
    </row>
    <row r="201" spans="2:51" s="13" customFormat="1" ht="12">
      <c r="B201" s="201"/>
      <c r="C201" s="202"/>
      <c r="D201" s="203" t="s">
        <v>151</v>
      </c>
      <c r="E201" s="204" t="s">
        <v>21</v>
      </c>
      <c r="F201" s="205" t="s">
        <v>232</v>
      </c>
      <c r="G201" s="202"/>
      <c r="H201" s="206">
        <v>114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151</v>
      </c>
      <c r="AU201" s="212" t="s">
        <v>83</v>
      </c>
      <c r="AV201" s="13" t="s">
        <v>83</v>
      </c>
      <c r="AW201" s="13" t="s">
        <v>34</v>
      </c>
      <c r="AX201" s="13" t="s">
        <v>73</v>
      </c>
      <c r="AY201" s="212" t="s">
        <v>120</v>
      </c>
    </row>
    <row r="202" spans="2:51" s="14" customFormat="1" ht="12">
      <c r="B202" s="213"/>
      <c r="C202" s="214"/>
      <c r="D202" s="203" t="s">
        <v>151</v>
      </c>
      <c r="E202" s="215" t="s">
        <v>21</v>
      </c>
      <c r="F202" s="216" t="s">
        <v>153</v>
      </c>
      <c r="G202" s="214"/>
      <c r="H202" s="217">
        <v>114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151</v>
      </c>
      <c r="AU202" s="223" t="s">
        <v>83</v>
      </c>
      <c r="AV202" s="14" t="s">
        <v>128</v>
      </c>
      <c r="AW202" s="14" t="s">
        <v>34</v>
      </c>
      <c r="AX202" s="14" t="s">
        <v>81</v>
      </c>
      <c r="AY202" s="223" t="s">
        <v>120</v>
      </c>
    </row>
    <row r="203" spans="1:65" s="2" customFormat="1" ht="16.5" customHeight="1">
      <c r="A203" s="35"/>
      <c r="B203" s="36"/>
      <c r="C203" s="224" t="s">
        <v>334</v>
      </c>
      <c r="D203" s="224" t="s">
        <v>187</v>
      </c>
      <c r="E203" s="225" t="s">
        <v>317</v>
      </c>
      <c r="F203" s="226" t="s">
        <v>318</v>
      </c>
      <c r="G203" s="227" t="s">
        <v>172</v>
      </c>
      <c r="H203" s="228">
        <v>41.332</v>
      </c>
      <c r="I203" s="229"/>
      <c r="J203" s="230">
        <f>ROUND(I203*H203,2)</f>
        <v>0</v>
      </c>
      <c r="K203" s="226" t="s">
        <v>127</v>
      </c>
      <c r="L203" s="231"/>
      <c r="M203" s="232" t="s">
        <v>21</v>
      </c>
      <c r="N203" s="233" t="s">
        <v>44</v>
      </c>
      <c r="O203" s="65"/>
      <c r="P203" s="197">
        <f>O203*H203</f>
        <v>0</v>
      </c>
      <c r="Q203" s="197">
        <v>0.0015</v>
      </c>
      <c r="R203" s="197">
        <f>Q203*H203</f>
        <v>0.061998000000000004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190</v>
      </c>
      <c r="AT203" s="199" t="s">
        <v>187</v>
      </c>
      <c r="AU203" s="199" t="s">
        <v>83</v>
      </c>
      <c r="AY203" s="18" t="s">
        <v>120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81</v>
      </c>
      <c r="BK203" s="200">
        <f>ROUND(I203*H203,2)</f>
        <v>0</v>
      </c>
      <c r="BL203" s="18" t="s">
        <v>173</v>
      </c>
      <c r="BM203" s="199" t="s">
        <v>335</v>
      </c>
    </row>
    <row r="204" spans="2:51" s="13" customFormat="1" ht="12">
      <c r="B204" s="201"/>
      <c r="C204" s="202"/>
      <c r="D204" s="203" t="s">
        <v>151</v>
      </c>
      <c r="E204" s="204" t="s">
        <v>21</v>
      </c>
      <c r="F204" s="205" t="s">
        <v>336</v>
      </c>
      <c r="G204" s="202"/>
      <c r="H204" s="206">
        <v>40.522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151</v>
      </c>
      <c r="AU204" s="212" t="s">
        <v>83</v>
      </c>
      <c r="AV204" s="13" t="s">
        <v>83</v>
      </c>
      <c r="AW204" s="13" t="s">
        <v>34</v>
      </c>
      <c r="AX204" s="13" t="s">
        <v>73</v>
      </c>
      <c r="AY204" s="212" t="s">
        <v>120</v>
      </c>
    </row>
    <row r="205" spans="2:51" s="14" customFormat="1" ht="12">
      <c r="B205" s="213"/>
      <c r="C205" s="214"/>
      <c r="D205" s="203" t="s">
        <v>151</v>
      </c>
      <c r="E205" s="215" t="s">
        <v>21</v>
      </c>
      <c r="F205" s="216" t="s">
        <v>153</v>
      </c>
      <c r="G205" s="214"/>
      <c r="H205" s="217">
        <v>40.522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151</v>
      </c>
      <c r="AU205" s="223" t="s">
        <v>83</v>
      </c>
      <c r="AV205" s="14" t="s">
        <v>128</v>
      </c>
      <c r="AW205" s="14" t="s">
        <v>34</v>
      </c>
      <c r="AX205" s="14" t="s">
        <v>81</v>
      </c>
      <c r="AY205" s="223" t="s">
        <v>120</v>
      </c>
    </row>
    <row r="206" spans="2:51" s="13" customFormat="1" ht="12">
      <c r="B206" s="201"/>
      <c r="C206" s="202"/>
      <c r="D206" s="203" t="s">
        <v>151</v>
      </c>
      <c r="E206" s="202"/>
      <c r="F206" s="205" t="s">
        <v>337</v>
      </c>
      <c r="G206" s="202"/>
      <c r="H206" s="206">
        <v>41.332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151</v>
      </c>
      <c r="AU206" s="212" t="s">
        <v>83</v>
      </c>
      <c r="AV206" s="13" t="s">
        <v>83</v>
      </c>
      <c r="AW206" s="13" t="s">
        <v>4</v>
      </c>
      <c r="AX206" s="13" t="s">
        <v>81</v>
      </c>
      <c r="AY206" s="212" t="s">
        <v>120</v>
      </c>
    </row>
    <row r="207" spans="1:65" s="2" customFormat="1" ht="24" customHeight="1">
      <c r="A207" s="35"/>
      <c r="B207" s="36"/>
      <c r="C207" s="188" t="s">
        <v>338</v>
      </c>
      <c r="D207" s="188" t="s">
        <v>123</v>
      </c>
      <c r="E207" s="189" t="s">
        <v>339</v>
      </c>
      <c r="F207" s="190" t="s">
        <v>340</v>
      </c>
      <c r="G207" s="191" t="s">
        <v>141</v>
      </c>
      <c r="H207" s="192">
        <v>5.442</v>
      </c>
      <c r="I207" s="193"/>
      <c r="J207" s="194">
        <f>ROUND(I207*H207,2)</f>
        <v>0</v>
      </c>
      <c r="K207" s="190" t="s">
        <v>127</v>
      </c>
      <c r="L207" s="40"/>
      <c r="M207" s="195" t="s">
        <v>21</v>
      </c>
      <c r="N207" s="196" t="s">
        <v>44</v>
      </c>
      <c r="O207" s="65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173</v>
      </c>
      <c r="AT207" s="199" t="s">
        <v>123</v>
      </c>
      <c r="AU207" s="199" t="s">
        <v>83</v>
      </c>
      <c r="AY207" s="18" t="s">
        <v>120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81</v>
      </c>
      <c r="BK207" s="200">
        <f>ROUND(I207*H207,2)</f>
        <v>0</v>
      </c>
      <c r="BL207" s="18" t="s">
        <v>173</v>
      </c>
      <c r="BM207" s="199" t="s">
        <v>341</v>
      </c>
    </row>
    <row r="208" spans="2:63" s="12" customFormat="1" ht="22.9" customHeight="1">
      <c r="B208" s="172"/>
      <c r="C208" s="173"/>
      <c r="D208" s="174" t="s">
        <v>72</v>
      </c>
      <c r="E208" s="186" t="s">
        <v>342</v>
      </c>
      <c r="F208" s="186" t="s">
        <v>343</v>
      </c>
      <c r="G208" s="173"/>
      <c r="H208" s="173"/>
      <c r="I208" s="176"/>
      <c r="J208" s="187">
        <f>BK208</f>
        <v>0</v>
      </c>
      <c r="K208" s="173"/>
      <c r="L208" s="178"/>
      <c r="M208" s="179"/>
      <c r="N208" s="180"/>
      <c r="O208" s="180"/>
      <c r="P208" s="181">
        <f>SUM(P209:P216)</f>
        <v>0</v>
      </c>
      <c r="Q208" s="180"/>
      <c r="R208" s="181">
        <f>SUM(R209:R216)</f>
        <v>0.04842</v>
      </c>
      <c r="S208" s="180"/>
      <c r="T208" s="182">
        <f>SUM(T209:T216)</f>
        <v>0.16208999999999998</v>
      </c>
      <c r="AR208" s="183" t="s">
        <v>83</v>
      </c>
      <c r="AT208" s="184" t="s">
        <v>72</v>
      </c>
      <c r="AU208" s="184" t="s">
        <v>81</v>
      </c>
      <c r="AY208" s="183" t="s">
        <v>120</v>
      </c>
      <c r="BK208" s="185">
        <f>SUM(BK209:BK216)</f>
        <v>0</v>
      </c>
    </row>
    <row r="209" spans="1:65" s="2" customFormat="1" ht="16.5" customHeight="1">
      <c r="A209" s="35"/>
      <c r="B209" s="36"/>
      <c r="C209" s="188" t="s">
        <v>344</v>
      </c>
      <c r="D209" s="188" t="s">
        <v>123</v>
      </c>
      <c r="E209" s="189" t="s">
        <v>345</v>
      </c>
      <c r="F209" s="190" t="s">
        <v>346</v>
      </c>
      <c r="G209" s="191" t="s">
        <v>221</v>
      </c>
      <c r="H209" s="192">
        <v>9</v>
      </c>
      <c r="I209" s="193"/>
      <c r="J209" s="194">
        <f>ROUND(I209*H209,2)</f>
        <v>0</v>
      </c>
      <c r="K209" s="190" t="s">
        <v>127</v>
      </c>
      <c r="L209" s="40"/>
      <c r="M209" s="195" t="s">
        <v>21</v>
      </c>
      <c r="N209" s="196" t="s">
        <v>44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0.00263</v>
      </c>
      <c r="T209" s="198">
        <f>S209*H209</f>
        <v>0.02367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173</v>
      </c>
      <c r="AT209" s="199" t="s">
        <v>123</v>
      </c>
      <c r="AU209" s="199" t="s">
        <v>83</v>
      </c>
      <c r="AY209" s="18" t="s">
        <v>120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81</v>
      </c>
      <c r="BK209" s="200">
        <f>ROUND(I209*H209,2)</f>
        <v>0</v>
      </c>
      <c r="BL209" s="18" t="s">
        <v>173</v>
      </c>
      <c r="BM209" s="199" t="s">
        <v>347</v>
      </c>
    </row>
    <row r="210" spans="2:51" s="13" customFormat="1" ht="12">
      <c r="B210" s="201"/>
      <c r="C210" s="202"/>
      <c r="D210" s="203" t="s">
        <v>151</v>
      </c>
      <c r="E210" s="204" t="s">
        <v>21</v>
      </c>
      <c r="F210" s="205" t="s">
        <v>348</v>
      </c>
      <c r="G210" s="202"/>
      <c r="H210" s="206">
        <v>9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151</v>
      </c>
      <c r="AU210" s="212" t="s">
        <v>83</v>
      </c>
      <c r="AV210" s="13" t="s">
        <v>83</v>
      </c>
      <c r="AW210" s="13" t="s">
        <v>34</v>
      </c>
      <c r="AX210" s="13" t="s">
        <v>73</v>
      </c>
      <c r="AY210" s="212" t="s">
        <v>120</v>
      </c>
    </row>
    <row r="211" spans="2:51" s="14" customFormat="1" ht="12">
      <c r="B211" s="213"/>
      <c r="C211" s="214"/>
      <c r="D211" s="203" t="s">
        <v>151</v>
      </c>
      <c r="E211" s="215" t="s">
        <v>21</v>
      </c>
      <c r="F211" s="216" t="s">
        <v>153</v>
      </c>
      <c r="G211" s="214"/>
      <c r="H211" s="217">
        <v>9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151</v>
      </c>
      <c r="AU211" s="223" t="s">
        <v>83</v>
      </c>
      <c r="AV211" s="14" t="s">
        <v>128</v>
      </c>
      <c r="AW211" s="14" t="s">
        <v>34</v>
      </c>
      <c r="AX211" s="14" t="s">
        <v>81</v>
      </c>
      <c r="AY211" s="223" t="s">
        <v>120</v>
      </c>
    </row>
    <row r="212" spans="1:65" s="2" customFormat="1" ht="16.5" customHeight="1">
      <c r="A212" s="35"/>
      <c r="B212" s="36"/>
      <c r="C212" s="188" t="s">
        <v>349</v>
      </c>
      <c r="D212" s="188" t="s">
        <v>123</v>
      </c>
      <c r="E212" s="189" t="s">
        <v>350</v>
      </c>
      <c r="F212" s="190" t="s">
        <v>351</v>
      </c>
      <c r="G212" s="191" t="s">
        <v>126</v>
      </c>
      <c r="H212" s="192">
        <v>6</v>
      </c>
      <c r="I212" s="193"/>
      <c r="J212" s="194">
        <f>ROUND(I212*H212,2)</f>
        <v>0</v>
      </c>
      <c r="K212" s="190" t="s">
        <v>127</v>
      </c>
      <c r="L212" s="40"/>
      <c r="M212" s="195" t="s">
        <v>21</v>
      </c>
      <c r="N212" s="196" t="s">
        <v>44</v>
      </c>
      <c r="O212" s="65"/>
      <c r="P212" s="197">
        <f>O212*H212</f>
        <v>0</v>
      </c>
      <c r="Q212" s="197">
        <v>0.00204</v>
      </c>
      <c r="R212" s="197">
        <f>Q212*H212</f>
        <v>0.012240000000000001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173</v>
      </c>
      <c r="AT212" s="199" t="s">
        <v>123</v>
      </c>
      <c r="AU212" s="199" t="s">
        <v>83</v>
      </c>
      <c r="AY212" s="18" t="s">
        <v>120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81</v>
      </c>
      <c r="BK212" s="200">
        <f>ROUND(I212*H212,2)</f>
        <v>0</v>
      </c>
      <c r="BL212" s="18" t="s">
        <v>173</v>
      </c>
      <c r="BM212" s="199" t="s">
        <v>352</v>
      </c>
    </row>
    <row r="213" spans="1:65" s="2" customFormat="1" ht="16.5" customHeight="1">
      <c r="A213" s="35"/>
      <c r="B213" s="36"/>
      <c r="C213" s="188" t="s">
        <v>353</v>
      </c>
      <c r="D213" s="188" t="s">
        <v>123</v>
      </c>
      <c r="E213" s="189" t="s">
        <v>354</v>
      </c>
      <c r="F213" s="190" t="s">
        <v>355</v>
      </c>
      <c r="G213" s="191" t="s">
        <v>221</v>
      </c>
      <c r="H213" s="192">
        <v>9</v>
      </c>
      <c r="I213" s="193"/>
      <c r="J213" s="194">
        <f>ROUND(I213*H213,2)</f>
        <v>0</v>
      </c>
      <c r="K213" s="190" t="s">
        <v>127</v>
      </c>
      <c r="L213" s="40"/>
      <c r="M213" s="195" t="s">
        <v>21</v>
      </c>
      <c r="N213" s="196" t="s">
        <v>44</v>
      </c>
      <c r="O213" s="65"/>
      <c r="P213" s="197">
        <f>O213*H213</f>
        <v>0</v>
      </c>
      <c r="Q213" s="197">
        <v>0.00224</v>
      </c>
      <c r="R213" s="197">
        <f>Q213*H213</f>
        <v>0.020159999999999997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173</v>
      </c>
      <c r="AT213" s="199" t="s">
        <v>123</v>
      </c>
      <c r="AU213" s="199" t="s">
        <v>83</v>
      </c>
      <c r="AY213" s="18" t="s">
        <v>120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8" t="s">
        <v>81</v>
      </c>
      <c r="BK213" s="200">
        <f>ROUND(I213*H213,2)</f>
        <v>0</v>
      </c>
      <c r="BL213" s="18" t="s">
        <v>173</v>
      </c>
      <c r="BM213" s="199" t="s">
        <v>356</v>
      </c>
    </row>
    <row r="214" spans="1:65" s="2" customFormat="1" ht="16.5" customHeight="1">
      <c r="A214" s="35"/>
      <c r="B214" s="36"/>
      <c r="C214" s="188" t="s">
        <v>357</v>
      </c>
      <c r="D214" s="188" t="s">
        <v>123</v>
      </c>
      <c r="E214" s="189" t="s">
        <v>358</v>
      </c>
      <c r="F214" s="190" t="s">
        <v>359</v>
      </c>
      <c r="G214" s="191" t="s">
        <v>126</v>
      </c>
      <c r="H214" s="192">
        <v>6</v>
      </c>
      <c r="I214" s="193"/>
      <c r="J214" s="194">
        <f>ROUND(I214*H214,2)</f>
        <v>0</v>
      </c>
      <c r="K214" s="190" t="s">
        <v>127</v>
      </c>
      <c r="L214" s="40"/>
      <c r="M214" s="195" t="s">
        <v>21</v>
      </c>
      <c r="N214" s="196" t="s">
        <v>44</v>
      </c>
      <c r="O214" s="65"/>
      <c r="P214" s="197">
        <f>O214*H214</f>
        <v>0</v>
      </c>
      <c r="Q214" s="197">
        <v>0</v>
      </c>
      <c r="R214" s="197">
        <f>Q214*H214</f>
        <v>0</v>
      </c>
      <c r="S214" s="197">
        <v>0.02307</v>
      </c>
      <c r="T214" s="198">
        <f>S214*H214</f>
        <v>0.13842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9" t="s">
        <v>173</v>
      </c>
      <c r="AT214" s="199" t="s">
        <v>123</v>
      </c>
      <c r="AU214" s="199" t="s">
        <v>83</v>
      </c>
      <c r="AY214" s="18" t="s">
        <v>120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8" t="s">
        <v>81</v>
      </c>
      <c r="BK214" s="200">
        <f>ROUND(I214*H214,2)</f>
        <v>0</v>
      </c>
      <c r="BL214" s="18" t="s">
        <v>173</v>
      </c>
      <c r="BM214" s="199" t="s">
        <v>360</v>
      </c>
    </row>
    <row r="215" spans="1:65" s="2" customFormat="1" ht="16.5" customHeight="1">
      <c r="A215" s="35"/>
      <c r="B215" s="36"/>
      <c r="C215" s="188" t="s">
        <v>361</v>
      </c>
      <c r="D215" s="188" t="s">
        <v>123</v>
      </c>
      <c r="E215" s="189" t="s">
        <v>362</v>
      </c>
      <c r="F215" s="190" t="s">
        <v>363</v>
      </c>
      <c r="G215" s="191" t="s">
        <v>126</v>
      </c>
      <c r="H215" s="192">
        <v>6</v>
      </c>
      <c r="I215" s="193"/>
      <c r="J215" s="194">
        <f>ROUND(I215*H215,2)</f>
        <v>0</v>
      </c>
      <c r="K215" s="190" t="s">
        <v>21</v>
      </c>
      <c r="L215" s="40"/>
      <c r="M215" s="195" t="s">
        <v>21</v>
      </c>
      <c r="N215" s="196" t="s">
        <v>44</v>
      </c>
      <c r="O215" s="65"/>
      <c r="P215" s="197">
        <f>O215*H215</f>
        <v>0</v>
      </c>
      <c r="Q215" s="197">
        <v>0.00267</v>
      </c>
      <c r="R215" s="197">
        <f>Q215*H215</f>
        <v>0.01602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173</v>
      </c>
      <c r="AT215" s="199" t="s">
        <v>123</v>
      </c>
      <c r="AU215" s="199" t="s">
        <v>83</v>
      </c>
      <c r="AY215" s="18" t="s">
        <v>120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81</v>
      </c>
      <c r="BK215" s="200">
        <f>ROUND(I215*H215,2)</f>
        <v>0</v>
      </c>
      <c r="BL215" s="18" t="s">
        <v>173</v>
      </c>
      <c r="BM215" s="199" t="s">
        <v>364</v>
      </c>
    </row>
    <row r="216" spans="1:65" s="2" customFormat="1" ht="24" customHeight="1">
      <c r="A216" s="35"/>
      <c r="B216" s="36"/>
      <c r="C216" s="188" t="s">
        <v>365</v>
      </c>
      <c r="D216" s="188" t="s">
        <v>123</v>
      </c>
      <c r="E216" s="189" t="s">
        <v>366</v>
      </c>
      <c r="F216" s="190" t="s">
        <v>367</v>
      </c>
      <c r="G216" s="191" t="s">
        <v>141</v>
      </c>
      <c r="H216" s="192">
        <v>0.048</v>
      </c>
      <c r="I216" s="193"/>
      <c r="J216" s="194">
        <f>ROUND(I216*H216,2)</f>
        <v>0</v>
      </c>
      <c r="K216" s="190" t="s">
        <v>127</v>
      </c>
      <c r="L216" s="40"/>
      <c r="M216" s="195" t="s">
        <v>21</v>
      </c>
      <c r="N216" s="196" t="s">
        <v>44</v>
      </c>
      <c r="O216" s="65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9" t="s">
        <v>173</v>
      </c>
      <c r="AT216" s="199" t="s">
        <v>123</v>
      </c>
      <c r="AU216" s="199" t="s">
        <v>83</v>
      </c>
      <c r="AY216" s="18" t="s">
        <v>120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8" t="s">
        <v>81</v>
      </c>
      <c r="BK216" s="200">
        <f>ROUND(I216*H216,2)</f>
        <v>0</v>
      </c>
      <c r="BL216" s="18" t="s">
        <v>173</v>
      </c>
      <c r="BM216" s="199" t="s">
        <v>368</v>
      </c>
    </row>
    <row r="217" spans="2:63" s="12" customFormat="1" ht="22.9" customHeight="1">
      <c r="B217" s="172"/>
      <c r="C217" s="173"/>
      <c r="D217" s="174" t="s">
        <v>72</v>
      </c>
      <c r="E217" s="186" t="s">
        <v>369</v>
      </c>
      <c r="F217" s="186" t="s">
        <v>370</v>
      </c>
      <c r="G217" s="173"/>
      <c r="H217" s="173"/>
      <c r="I217" s="176"/>
      <c r="J217" s="187">
        <f>BK217</f>
        <v>0</v>
      </c>
      <c r="K217" s="173"/>
      <c r="L217" s="178"/>
      <c r="M217" s="179"/>
      <c r="N217" s="180"/>
      <c r="O217" s="180"/>
      <c r="P217" s="181">
        <f>P218</f>
        <v>0</v>
      </c>
      <c r="Q217" s="180"/>
      <c r="R217" s="181">
        <f>R218</f>
        <v>0</v>
      </c>
      <c r="S217" s="180"/>
      <c r="T217" s="182">
        <f>T218</f>
        <v>0</v>
      </c>
      <c r="AR217" s="183" t="s">
        <v>83</v>
      </c>
      <c r="AT217" s="184" t="s">
        <v>72</v>
      </c>
      <c r="AU217" s="184" t="s">
        <v>81</v>
      </c>
      <c r="AY217" s="183" t="s">
        <v>120</v>
      </c>
      <c r="BK217" s="185">
        <f>BK218</f>
        <v>0</v>
      </c>
    </row>
    <row r="218" spans="1:65" s="2" customFormat="1" ht="16.5" customHeight="1">
      <c r="A218" s="35"/>
      <c r="B218" s="36"/>
      <c r="C218" s="188" t="s">
        <v>371</v>
      </c>
      <c r="D218" s="188" t="s">
        <v>123</v>
      </c>
      <c r="E218" s="189" t="s">
        <v>372</v>
      </c>
      <c r="F218" s="190" t="s">
        <v>373</v>
      </c>
      <c r="G218" s="191" t="s">
        <v>374</v>
      </c>
      <c r="H218" s="192">
        <v>1</v>
      </c>
      <c r="I218" s="193"/>
      <c r="J218" s="194">
        <f>ROUND(I218*H218,2)</f>
        <v>0</v>
      </c>
      <c r="K218" s="190" t="s">
        <v>21</v>
      </c>
      <c r="L218" s="40"/>
      <c r="M218" s="195" t="s">
        <v>21</v>
      </c>
      <c r="N218" s="196" t="s">
        <v>44</v>
      </c>
      <c r="O218" s="65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9" t="s">
        <v>173</v>
      </c>
      <c r="AT218" s="199" t="s">
        <v>123</v>
      </c>
      <c r="AU218" s="199" t="s">
        <v>83</v>
      </c>
      <c r="AY218" s="18" t="s">
        <v>120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8" t="s">
        <v>81</v>
      </c>
      <c r="BK218" s="200">
        <f>ROUND(I218*H218,2)</f>
        <v>0</v>
      </c>
      <c r="BL218" s="18" t="s">
        <v>173</v>
      </c>
      <c r="BM218" s="199" t="s">
        <v>375</v>
      </c>
    </row>
    <row r="219" spans="2:63" s="12" customFormat="1" ht="22.9" customHeight="1">
      <c r="B219" s="172"/>
      <c r="C219" s="173"/>
      <c r="D219" s="174" t="s">
        <v>72</v>
      </c>
      <c r="E219" s="186" t="s">
        <v>376</v>
      </c>
      <c r="F219" s="186" t="s">
        <v>377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SUM(P220:P238)</f>
        <v>0</v>
      </c>
      <c r="Q219" s="180"/>
      <c r="R219" s="181">
        <f>SUM(R220:R238)</f>
        <v>13.288938009999999</v>
      </c>
      <c r="S219" s="180"/>
      <c r="T219" s="182">
        <f>SUM(T220:T238)</f>
        <v>11.542169999999999</v>
      </c>
      <c r="AR219" s="183" t="s">
        <v>83</v>
      </c>
      <c r="AT219" s="184" t="s">
        <v>72</v>
      </c>
      <c r="AU219" s="184" t="s">
        <v>81</v>
      </c>
      <c r="AY219" s="183" t="s">
        <v>120</v>
      </c>
      <c r="BK219" s="185">
        <f>SUM(BK220:BK238)</f>
        <v>0</v>
      </c>
    </row>
    <row r="220" spans="1:65" s="2" customFormat="1" ht="24" customHeight="1">
      <c r="A220" s="35"/>
      <c r="B220" s="36"/>
      <c r="C220" s="188" t="s">
        <v>378</v>
      </c>
      <c r="D220" s="188" t="s">
        <v>123</v>
      </c>
      <c r="E220" s="189" t="s">
        <v>379</v>
      </c>
      <c r="F220" s="190" t="s">
        <v>380</v>
      </c>
      <c r="G220" s="191" t="s">
        <v>381</v>
      </c>
      <c r="H220" s="192">
        <v>21.161</v>
      </c>
      <c r="I220" s="193"/>
      <c r="J220" s="194">
        <f>ROUND(I220*H220,2)</f>
        <v>0</v>
      </c>
      <c r="K220" s="190" t="s">
        <v>127</v>
      </c>
      <c r="L220" s="40"/>
      <c r="M220" s="195" t="s">
        <v>21</v>
      </c>
      <c r="N220" s="196" t="s">
        <v>44</v>
      </c>
      <c r="O220" s="65"/>
      <c r="P220" s="197">
        <f>O220*H220</f>
        <v>0</v>
      </c>
      <c r="Q220" s="197">
        <v>0.00189</v>
      </c>
      <c r="R220" s="197">
        <f>Q220*H220</f>
        <v>0.03999429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173</v>
      </c>
      <c r="AT220" s="199" t="s">
        <v>123</v>
      </c>
      <c r="AU220" s="199" t="s">
        <v>83</v>
      </c>
      <c r="AY220" s="18" t="s">
        <v>120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81</v>
      </c>
      <c r="BK220" s="200">
        <f>ROUND(I220*H220,2)</f>
        <v>0</v>
      </c>
      <c r="BL220" s="18" t="s">
        <v>173</v>
      </c>
      <c r="BM220" s="199" t="s">
        <v>382</v>
      </c>
    </row>
    <row r="221" spans="2:51" s="13" customFormat="1" ht="12">
      <c r="B221" s="201"/>
      <c r="C221" s="202"/>
      <c r="D221" s="203" t="s">
        <v>151</v>
      </c>
      <c r="E221" s="204" t="s">
        <v>21</v>
      </c>
      <c r="F221" s="205" t="s">
        <v>383</v>
      </c>
      <c r="G221" s="202"/>
      <c r="H221" s="206">
        <v>21.161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151</v>
      </c>
      <c r="AU221" s="212" t="s">
        <v>83</v>
      </c>
      <c r="AV221" s="13" t="s">
        <v>83</v>
      </c>
      <c r="AW221" s="13" t="s">
        <v>34</v>
      </c>
      <c r="AX221" s="13" t="s">
        <v>73</v>
      </c>
      <c r="AY221" s="212" t="s">
        <v>120</v>
      </c>
    </row>
    <row r="222" spans="2:51" s="14" customFormat="1" ht="12">
      <c r="B222" s="213"/>
      <c r="C222" s="214"/>
      <c r="D222" s="203" t="s">
        <v>151</v>
      </c>
      <c r="E222" s="215" t="s">
        <v>21</v>
      </c>
      <c r="F222" s="216" t="s">
        <v>153</v>
      </c>
      <c r="G222" s="214"/>
      <c r="H222" s="217">
        <v>21.161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151</v>
      </c>
      <c r="AU222" s="223" t="s">
        <v>83</v>
      </c>
      <c r="AV222" s="14" t="s">
        <v>128</v>
      </c>
      <c r="AW222" s="14" t="s">
        <v>34</v>
      </c>
      <c r="AX222" s="14" t="s">
        <v>81</v>
      </c>
      <c r="AY222" s="223" t="s">
        <v>120</v>
      </c>
    </row>
    <row r="223" spans="1:65" s="2" customFormat="1" ht="24" customHeight="1">
      <c r="A223" s="35"/>
      <c r="B223" s="36"/>
      <c r="C223" s="188" t="s">
        <v>384</v>
      </c>
      <c r="D223" s="188" t="s">
        <v>123</v>
      </c>
      <c r="E223" s="189" t="s">
        <v>385</v>
      </c>
      <c r="F223" s="190" t="s">
        <v>386</v>
      </c>
      <c r="G223" s="191" t="s">
        <v>172</v>
      </c>
      <c r="H223" s="192">
        <v>769.478</v>
      </c>
      <c r="I223" s="193"/>
      <c r="J223" s="194">
        <f>ROUND(I223*H223,2)</f>
        <v>0</v>
      </c>
      <c r="K223" s="190" t="s">
        <v>127</v>
      </c>
      <c r="L223" s="40"/>
      <c r="M223" s="195" t="s">
        <v>21</v>
      </c>
      <c r="N223" s="196" t="s">
        <v>44</v>
      </c>
      <c r="O223" s="65"/>
      <c r="P223" s="197">
        <f>O223*H223</f>
        <v>0</v>
      </c>
      <c r="Q223" s="197">
        <v>0</v>
      </c>
      <c r="R223" s="197">
        <f>Q223*H223</f>
        <v>0</v>
      </c>
      <c r="S223" s="197">
        <v>0.015</v>
      </c>
      <c r="T223" s="198">
        <f>S223*H223</f>
        <v>11.542169999999999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173</v>
      </c>
      <c r="AT223" s="199" t="s">
        <v>123</v>
      </c>
      <c r="AU223" s="199" t="s">
        <v>83</v>
      </c>
      <c r="AY223" s="18" t="s">
        <v>120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81</v>
      </c>
      <c r="BK223" s="200">
        <f>ROUND(I223*H223,2)</f>
        <v>0</v>
      </c>
      <c r="BL223" s="18" t="s">
        <v>173</v>
      </c>
      <c r="BM223" s="199" t="s">
        <v>387</v>
      </c>
    </row>
    <row r="224" spans="2:51" s="13" customFormat="1" ht="12">
      <c r="B224" s="201"/>
      <c r="C224" s="202"/>
      <c r="D224" s="203" t="s">
        <v>151</v>
      </c>
      <c r="E224" s="204" t="s">
        <v>21</v>
      </c>
      <c r="F224" s="205" t="s">
        <v>185</v>
      </c>
      <c r="G224" s="202"/>
      <c r="H224" s="206">
        <v>769.478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151</v>
      </c>
      <c r="AU224" s="212" t="s">
        <v>83</v>
      </c>
      <c r="AV224" s="13" t="s">
        <v>83</v>
      </c>
      <c r="AW224" s="13" t="s">
        <v>34</v>
      </c>
      <c r="AX224" s="13" t="s">
        <v>73</v>
      </c>
      <c r="AY224" s="212" t="s">
        <v>120</v>
      </c>
    </row>
    <row r="225" spans="2:51" s="14" customFormat="1" ht="12">
      <c r="B225" s="213"/>
      <c r="C225" s="214"/>
      <c r="D225" s="203" t="s">
        <v>151</v>
      </c>
      <c r="E225" s="215" t="s">
        <v>21</v>
      </c>
      <c r="F225" s="216" t="s">
        <v>153</v>
      </c>
      <c r="G225" s="214"/>
      <c r="H225" s="217">
        <v>769.478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151</v>
      </c>
      <c r="AU225" s="223" t="s">
        <v>83</v>
      </c>
      <c r="AV225" s="14" t="s">
        <v>128</v>
      </c>
      <c r="AW225" s="14" t="s">
        <v>34</v>
      </c>
      <c r="AX225" s="14" t="s">
        <v>81</v>
      </c>
      <c r="AY225" s="223" t="s">
        <v>120</v>
      </c>
    </row>
    <row r="226" spans="1:65" s="2" customFormat="1" ht="24" customHeight="1">
      <c r="A226" s="35"/>
      <c r="B226" s="36"/>
      <c r="C226" s="188" t="s">
        <v>388</v>
      </c>
      <c r="D226" s="188" t="s">
        <v>123</v>
      </c>
      <c r="E226" s="189" t="s">
        <v>389</v>
      </c>
      <c r="F226" s="190" t="s">
        <v>390</v>
      </c>
      <c r="G226" s="191" t="s">
        <v>172</v>
      </c>
      <c r="H226" s="192">
        <v>40.522</v>
      </c>
      <c r="I226" s="193"/>
      <c r="J226" s="194">
        <f>ROUND(I226*H226,2)</f>
        <v>0</v>
      </c>
      <c r="K226" s="190" t="s">
        <v>127</v>
      </c>
      <c r="L226" s="40"/>
      <c r="M226" s="195" t="s">
        <v>21</v>
      </c>
      <c r="N226" s="196" t="s">
        <v>44</v>
      </c>
      <c r="O226" s="65"/>
      <c r="P226" s="197">
        <f>O226*H226</f>
        <v>0</v>
      </c>
      <c r="Q226" s="197">
        <v>0.01396</v>
      </c>
      <c r="R226" s="197">
        <f>Q226*H226</f>
        <v>0.56568712</v>
      </c>
      <c r="S226" s="197">
        <v>0</v>
      </c>
      <c r="T226" s="19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173</v>
      </c>
      <c r="AT226" s="199" t="s">
        <v>123</v>
      </c>
      <c r="AU226" s="199" t="s">
        <v>83</v>
      </c>
      <c r="AY226" s="18" t="s">
        <v>120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8" t="s">
        <v>81</v>
      </c>
      <c r="BK226" s="200">
        <f>ROUND(I226*H226,2)</f>
        <v>0</v>
      </c>
      <c r="BL226" s="18" t="s">
        <v>173</v>
      </c>
      <c r="BM226" s="199" t="s">
        <v>391</v>
      </c>
    </row>
    <row r="227" spans="2:51" s="13" customFormat="1" ht="12">
      <c r="B227" s="201"/>
      <c r="C227" s="202"/>
      <c r="D227" s="203" t="s">
        <v>151</v>
      </c>
      <c r="E227" s="204" t="s">
        <v>21</v>
      </c>
      <c r="F227" s="205" t="s">
        <v>336</v>
      </c>
      <c r="G227" s="202"/>
      <c r="H227" s="206">
        <v>40.522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151</v>
      </c>
      <c r="AU227" s="212" t="s">
        <v>83</v>
      </c>
      <c r="AV227" s="13" t="s">
        <v>83</v>
      </c>
      <c r="AW227" s="13" t="s">
        <v>34</v>
      </c>
      <c r="AX227" s="13" t="s">
        <v>73</v>
      </c>
      <c r="AY227" s="212" t="s">
        <v>120</v>
      </c>
    </row>
    <row r="228" spans="2:51" s="14" customFormat="1" ht="12">
      <c r="B228" s="213"/>
      <c r="C228" s="214"/>
      <c r="D228" s="203" t="s">
        <v>151</v>
      </c>
      <c r="E228" s="215" t="s">
        <v>21</v>
      </c>
      <c r="F228" s="216" t="s">
        <v>153</v>
      </c>
      <c r="G228" s="214"/>
      <c r="H228" s="217">
        <v>40.522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151</v>
      </c>
      <c r="AU228" s="223" t="s">
        <v>83</v>
      </c>
      <c r="AV228" s="14" t="s">
        <v>128</v>
      </c>
      <c r="AW228" s="14" t="s">
        <v>34</v>
      </c>
      <c r="AX228" s="14" t="s">
        <v>81</v>
      </c>
      <c r="AY228" s="223" t="s">
        <v>120</v>
      </c>
    </row>
    <row r="229" spans="1:65" s="2" customFormat="1" ht="24" customHeight="1">
      <c r="A229" s="35"/>
      <c r="B229" s="36"/>
      <c r="C229" s="188" t="s">
        <v>392</v>
      </c>
      <c r="D229" s="188" t="s">
        <v>123</v>
      </c>
      <c r="E229" s="189" t="s">
        <v>393</v>
      </c>
      <c r="F229" s="190" t="s">
        <v>394</v>
      </c>
      <c r="G229" s="191" t="s">
        <v>381</v>
      </c>
      <c r="H229" s="192">
        <v>21.161</v>
      </c>
      <c r="I229" s="193"/>
      <c r="J229" s="194">
        <f>ROUND(I229*H229,2)</f>
        <v>0</v>
      </c>
      <c r="K229" s="190" t="s">
        <v>127</v>
      </c>
      <c r="L229" s="40"/>
      <c r="M229" s="195" t="s">
        <v>21</v>
      </c>
      <c r="N229" s="196" t="s">
        <v>44</v>
      </c>
      <c r="O229" s="65"/>
      <c r="P229" s="197">
        <f>O229*H229</f>
        <v>0</v>
      </c>
      <c r="Q229" s="197">
        <v>0.02337</v>
      </c>
      <c r="R229" s="197">
        <f>Q229*H229</f>
        <v>0.49453257</v>
      </c>
      <c r="S229" s="197">
        <v>0</v>
      </c>
      <c r="T229" s="198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9" t="s">
        <v>173</v>
      </c>
      <c r="AT229" s="199" t="s">
        <v>123</v>
      </c>
      <c r="AU229" s="199" t="s">
        <v>83</v>
      </c>
      <c r="AY229" s="18" t="s">
        <v>120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8" t="s">
        <v>81</v>
      </c>
      <c r="BK229" s="200">
        <f>ROUND(I229*H229,2)</f>
        <v>0</v>
      </c>
      <c r="BL229" s="18" t="s">
        <v>173</v>
      </c>
      <c r="BM229" s="199" t="s">
        <v>395</v>
      </c>
    </row>
    <row r="230" spans="2:51" s="13" customFormat="1" ht="12">
      <c r="B230" s="201"/>
      <c r="C230" s="202"/>
      <c r="D230" s="203" t="s">
        <v>151</v>
      </c>
      <c r="E230" s="204" t="s">
        <v>21</v>
      </c>
      <c r="F230" s="205" t="s">
        <v>383</v>
      </c>
      <c r="G230" s="202"/>
      <c r="H230" s="206">
        <v>21.161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151</v>
      </c>
      <c r="AU230" s="212" t="s">
        <v>83</v>
      </c>
      <c r="AV230" s="13" t="s">
        <v>83</v>
      </c>
      <c r="AW230" s="13" t="s">
        <v>34</v>
      </c>
      <c r="AX230" s="13" t="s">
        <v>73</v>
      </c>
      <c r="AY230" s="212" t="s">
        <v>120</v>
      </c>
    </row>
    <row r="231" spans="2:51" s="14" customFormat="1" ht="12">
      <c r="B231" s="213"/>
      <c r="C231" s="214"/>
      <c r="D231" s="203" t="s">
        <v>151</v>
      </c>
      <c r="E231" s="215" t="s">
        <v>21</v>
      </c>
      <c r="F231" s="216" t="s">
        <v>153</v>
      </c>
      <c r="G231" s="214"/>
      <c r="H231" s="217">
        <v>21.161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151</v>
      </c>
      <c r="AU231" s="223" t="s">
        <v>83</v>
      </c>
      <c r="AV231" s="14" t="s">
        <v>128</v>
      </c>
      <c r="AW231" s="14" t="s">
        <v>34</v>
      </c>
      <c r="AX231" s="14" t="s">
        <v>81</v>
      </c>
      <c r="AY231" s="223" t="s">
        <v>120</v>
      </c>
    </row>
    <row r="232" spans="1:65" s="2" customFormat="1" ht="16.5" customHeight="1">
      <c r="A232" s="35"/>
      <c r="B232" s="36"/>
      <c r="C232" s="188" t="s">
        <v>396</v>
      </c>
      <c r="D232" s="188" t="s">
        <v>123</v>
      </c>
      <c r="E232" s="189" t="s">
        <v>397</v>
      </c>
      <c r="F232" s="190" t="s">
        <v>398</v>
      </c>
      <c r="G232" s="191" t="s">
        <v>172</v>
      </c>
      <c r="H232" s="192">
        <v>769.478</v>
      </c>
      <c r="I232" s="193"/>
      <c r="J232" s="194">
        <f>ROUND(I232*H232,2)</f>
        <v>0</v>
      </c>
      <c r="K232" s="190" t="s">
        <v>127</v>
      </c>
      <c r="L232" s="40"/>
      <c r="M232" s="195" t="s">
        <v>21</v>
      </c>
      <c r="N232" s="196" t="s">
        <v>44</v>
      </c>
      <c r="O232" s="65"/>
      <c r="P232" s="197">
        <f>O232*H232</f>
        <v>0</v>
      </c>
      <c r="Q232" s="197">
        <v>0.01577</v>
      </c>
      <c r="R232" s="197">
        <f>Q232*H232</f>
        <v>12.13466806</v>
      </c>
      <c r="S232" s="197">
        <v>0</v>
      </c>
      <c r="T232" s="19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9" t="s">
        <v>173</v>
      </c>
      <c r="AT232" s="199" t="s">
        <v>123</v>
      </c>
      <c r="AU232" s="199" t="s">
        <v>83</v>
      </c>
      <c r="AY232" s="18" t="s">
        <v>120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8" t="s">
        <v>81</v>
      </c>
      <c r="BK232" s="200">
        <f>ROUND(I232*H232,2)</f>
        <v>0</v>
      </c>
      <c r="BL232" s="18" t="s">
        <v>173</v>
      </c>
      <c r="BM232" s="199" t="s">
        <v>399</v>
      </c>
    </row>
    <row r="233" spans="2:51" s="13" customFormat="1" ht="12">
      <c r="B233" s="201"/>
      <c r="C233" s="202"/>
      <c r="D233" s="203" t="s">
        <v>151</v>
      </c>
      <c r="E233" s="204" t="s">
        <v>21</v>
      </c>
      <c r="F233" s="205" t="s">
        <v>185</v>
      </c>
      <c r="G233" s="202"/>
      <c r="H233" s="206">
        <v>769.478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151</v>
      </c>
      <c r="AU233" s="212" t="s">
        <v>83</v>
      </c>
      <c r="AV233" s="13" t="s">
        <v>83</v>
      </c>
      <c r="AW233" s="13" t="s">
        <v>34</v>
      </c>
      <c r="AX233" s="13" t="s">
        <v>73</v>
      </c>
      <c r="AY233" s="212" t="s">
        <v>120</v>
      </c>
    </row>
    <row r="234" spans="2:51" s="14" customFormat="1" ht="12">
      <c r="B234" s="213"/>
      <c r="C234" s="214"/>
      <c r="D234" s="203" t="s">
        <v>151</v>
      </c>
      <c r="E234" s="215" t="s">
        <v>21</v>
      </c>
      <c r="F234" s="216" t="s">
        <v>153</v>
      </c>
      <c r="G234" s="214"/>
      <c r="H234" s="217">
        <v>769.478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151</v>
      </c>
      <c r="AU234" s="223" t="s">
        <v>83</v>
      </c>
      <c r="AV234" s="14" t="s">
        <v>128</v>
      </c>
      <c r="AW234" s="14" t="s">
        <v>34</v>
      </c>
      <c r="AX234" s="14" t="s">
        <v>81</v>
      </c>
      <c r="AY234" s="223" t="s">
        <v>120</v>
      </c>
    </row>
    <row r="235" spans="1:65" s="2" customFormat="1" ht="16.5" customHeight="1">
      <c r="A235" s="35"/>
      <c r="B235" s="36"/>
      <c r="C235" s="188" t="s">
        <v>400</v>
      </c>
      <c r="D235" s="188" t="s">
        <v>123</v>
      </c>
      <c r="E235" s="189" t="s">
        <v>401</v>
      </c>
      <c r="F235" s="190" t="s">
        <v>402</v>
      </c>
      <c r="G235" s="191" t="s">
        <v>381</v>
      </c>
      <c r="H235" s="192">
        <v>19.237</v>
      </c>
      <c r="I235" s="193"/>
      <c r="J235" s="194">
        <f>ROUND(I235*H235,2)</f>
        <v>0</v>
      </c>
      <c r="K235" s="190" t="s">
        <v>127</v>
      </c>
      <c r="L235" s="40"/>
      <c r="M235" s="195" t="s">
        <v>21</v>
      </c>
      <c r="N235" s="196" t="s">
        <v>44</v>
      </c>
      <c r="O235" s="65"/>
      <c r="P235" s="197">
        <f>O235*H235</f>
        <v>0</v>
      </c>
      <c r="Q235" s="197">
        <v>0.00281</v>
      </c>
      <c r="R235" s="197">
        <f>Q235*H235</f>
        <v>0.054055969999999995</v>
      </c>
      <c r="S235" s="197">
        <v>0</v>
      </c>
      <c r="T235" s="19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9" t="s">
        <v>173</v>
      </c>
      <c r="AT235" s="199" t="s">
        <v>123</v>
      </c>
      <c r="AU235" s="199" t="s">
        <v>83</v>
      </c>
      <c r="AY235" s="18" t="s">
        <v>120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8" t="s">
        <v>81</v>
      </c>
      <c r="BK235" s="200">
        <f>ROUND(I235*H235,2)</f>
        <v>0</v>
      </c>
      <c r="BL235" s="18" t="s">
        <v>173</v>
      </c>
      <c r="BM235" s="199" t="s">
        <v>403</v>
      </c>
    </row>
    <row r="236" spans="2:51" s="13" customFormat="1" ht="12">
      <c r="B236" s="201"/>
      <c r="C236" s="202"/>
      <c r="D236" s="203" t="s">
        <v>151</v>
      </c>
      <c r="E236" s="204" t="s">
        <v>21</v>
      </c>
      <c r="F236" s="205" t="s">
        <v>404</v>
      </c>
      <c r="G236" s="202"/>
      <c r="H236" s="206">
        <v>19.237</v>
      </c>
      <c r="I236" s="207"/>
      <c r="J236" s="202"/>
      <c r="K236" s="202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151</v>
      </c>
      <c r="AU236" s="212" t="s">
        <v>83</v>
      </c>
      <c r="AV236" s="13" t="s">
        <v>83</v>
      </c>
      <c r="AW236" s="13" t="s">
        <v>34</v>
      </c>
      <c r="AX236" s="13" t="s">
        <v>73</v>
      </c>
      <c r="AY236" s="212" t="s">
        <v>120</v>
      </c>
    </row>
    <row r="237" spans="2:51" s="14" customFormat="1" ht="12">
      <c r="B237" s="213"/>
      <c r="C237" s="214"/>
      <c r="D237" s="203" t="s">
        <v>151</v>
      </c>
      <c r="E237" s="215" t="s">
        <v>21</v>
      </c>
      <c r="F237" s="216" t="s">
        <v>153</v>
      </c>
      <c r="G237" s="214"/>
      <c r="H237" s="217">
        <v>19.237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151</v>
      </c>
      <c r="AU237" s="223" t="s">
        <v>83</v>
      </c>
      <c r="AV237" s="14" t="s">
        <v>128</v>
      </c>
      <c r="AW237" s="14" t="s">
        <v>34</v>
      </c>
      <c r="AX237" s="14" t="s">
        <v>81</v>
      </c>
      <c r="AY237" s="223" t="s">
        <v>120</v>
      </c>
    </row>
    <row r="238" spans="1:65" s="2" customFormat="1" ht="24" customHeight="1">
      <c r="A238" s="35"/>
      <c r="B238" s="36"/>
      <c r="C238" s="188" t="s">
        <v>405</v>
      </c>
      <c r="D238" s="188" t="s">
        <v>123</v>
      </c>
      <c r="E238" s="189" t="s">
        <v>406</v>
      </c>
      <c r="F238" s="190" t="s">
        <v>407</v>
      </c>
      <c r="G238" s="191" t="s">
        <v>141</v>
      </c>
      <c r="H238" s="192">
        <v>13.289</v>
      </c>
      <c r="I238" s="193"/>
      <c r="J238" s="194">
        <f>ROUND(I238*H238,2)</f>
        <v>0</v>
      </c>
      <c r="K238" s="190" t="s">
        <v>127</v>
      </c>
      <c r="L238" s="40"/>
      <c r="M238" s="195" t="s">
        <v>21</v>
      </c>
      <c r="N238" s="196" t="s">
        <v>44</v>
      </c>
      <c r="O238" s="65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173</v>
      </c>
      <c r="AT238" s="199" t="s">
        <v>123</v>
      </c>
      <c r="AU238" s="199" t="s">
        <v>83</v>
      </c>
      <c r="AY238" s="18" t="s">
        <v>120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81</v>
      </c>
      <c r="BK238" s="200">
        <f>ROUND(I238*H238,2)</f>
        <v>0</v>
      </c>
      <c r="BL238" s="18" t="s">
        <v>173</v>
      </c>
      <c r="BM238" s="199" t="s">
        <v>408</v>
      </c>
    </row>
    <row r="239" spans="2:63" s="12" customFormat="1" ht="22.9" customHeight="1">
      <c r="B239" s="172"/>
      <c r="C239" s="173"/>
      <c r="D239" s="174" t="s">
        <v>72</v>
      </c>
      <c r="E239" s="186" t="s">
        <v>409</v>
      </c>
      <c r="F239" s="186" t="s">
        <v>410</v>
      </c>
      <c r="G239" s="173"/>
      <c r="H239" s="173"/>
      <c r="I239" s="176"/>
      <c r="J239" s="187">
        <f>BK239</f>
        <v>0</v>
      </c>
      <c r="K239" s="173"/>
      <c r="L239" s="178"/>
      <c r="M239" s="179"/>
      <c r="N239" s="180"/>
      <c r="O239" s="180"/>
      <c r="P239" s="181">
        <f>SUM(P240:P242)</f>
        <v>0</v>
      </c>
      <c r="Q239" s="180"/>
      <c r="R239" s="181">
        <f>SUM(R240:R242)</f>
        <v>0</v>
      </c>
      <c r="S239" s="180"/>
      <c r="T239" s="182">
        <f>SUM(T240:T242)</f>
        <v>0.21774</v>
      </c>
      <c r="AR239" s="183" t="s">
        <v>83</v>
      </c>
      <c r="AT239" s="184" t="s">
        <v>72</v>
      </c>
      <c r="AU239" s="184" t="s">
        <v>81</v>
      </c>
      <c r="AY239" s="183" t="s">
        <v>120</v>
      </c>
      <c r="BK239" s="185">
        <f>SUM(BK240:BK242)</f>
        <v>0</v>
      </c>
    </row>
    <row r="240" spans="1:65" s="2" customFormat="1" ht="16.5" customHeight="1">
      <c r="A240" s="35"/>
      <c r="B240" s="36"/>
      <c r="C240" s="188" t="s">
        <v>411</v>
      </c>
      <c r="D240" s="188" t="s">
        <v>123</v>
      </c>
      <c r="E240" s="189" t="s">
        <v>412</v>
      </c>
      <c r="F240" s="190" t="s">
        <v>413</v>
      </c>
      <c r="G240" s="191" t="s">
        <v>221</v>
      </c>
      <c r="H240" s="192">
        <v>114</v>
      </c>
      <c r="I240" s="193"/>
      <c r="J240" s="194">
        <f>ROUND(I240*H240,2)</f>
        <v>0</v>
      </c>
      <c r="K240" s="190" t="s">
        <v>127</v>
      </c>
      <c r="L240" s="40"/>
      <c r="M240" s="195" t="s">
        <v>21</v>
      </c>
      <c r="N240" s="196" t="s">
        <v>44</v>
      </c>
      <c r="O240" s="65"/>
      <c r="P240" s="197">
        <f>O240*H240</f>
        <v>0</v>
      </c>
      <c r="Q240" s="197">
        <v>0</v>
      </c>
      <c r="R240" s="197">
        <f>Q240*H240</f>
        <v>0</v>
      </c>
      <c r="S240" s="197">
        <v>0.00191</v>
      </c>
      <c r="T240" s="198">
        <f>S240*H240</f>
        <v>0.21774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9" t="s">
        <v>173</v>
      </c>
      <c r="AT240" s="199" t="s">
        <v>123</v>
      </c>
      <c r="AU240" s="199" t="s">
        <v>83</v>
      </c>
      <c r="AY240" s="18" t="s">
        <v>120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8" t="s">
        <v>81</v>
      </c>
      <c r="BK240" s="200">
        <f>ROUND(I240*H240,2)</f>
        <v>0</v>
      </c>
      <c r="BL240" s="18" t="s">
        <v>173</v>
      </c>
      <c r="BM240" s="199" t="s">
        <v>414</v>
      </c>
    </row>
    <row r="241" spans="2:51" s="13" customFormat="1" ht="12">
      <c r="B241" s="201"/>
      <c r="C241" s="202"/>
      <c r="D241" s="203" t="s">
        <v>151</v>
      </c>
      <c r="E241" s="204" t="s">
        <v>21</v>
      </c>
      <c r="F241" s="205" t="s">
        <v>232</v>
      </c>
      <c r="G241" s="202"/>
      <c r="H241" s="206">
        <v>114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151</v>
      </c>
      <c r="AU241" s="212" t="s">
        <v>83</v>
      </c>
      <c r="AV241" s="13" t="s">
        <v>83</v>
      </c>
      <c r="AW241" s="13" t="s">
        <v>34</v>
      </c>
      <c r="AX241" s="13" t="s">
        <v>73</v>
      </c>
      <c r="AY241" s="212" t="s">
        <v>120</v>
      </c>
    </row>
    <row r="242" spans="2:51" s="14" customFormat="1" ht="12">
      <c r="B242" s="213"/>
      <c r="C242" s="214"/>
      <c r="D242" s="203" t="s">
        <v>151</v>
      </c>
      <c r="E242" s="215" t="s">
        <v>21</v>
      </c>
      <c r="F242" s="216" t="s">
        <v>153</v>
      </c>
      <c r="G242" s="214"/>
      <c r="H242" s="217">
        <v>114</v>
      </c>
      <c r="I242" s="218"/>
      <c r="J242" s="214"/>
      <c r="K242" s="214"/>
      <c r="L242" s="219"/>
      <c r="M242" s="244"/>
      <c r="N242" s="245"/>
      <c r="O242" s="245"/>
      <c r="P242" s="245"/>
      <c r="Q242" s="245"/>
      <c r="R242" s="245"/>
      <c r="S242" s="245"/>
      <c r="T242" s="246"/>
      <c r="AT242" s="223" t="s">
        <v>151</v>
      </c>
      <c r="AU242" s="223" t="s">
        <v>83</v>
      </c>
      <c r="AV242" s="14" t="s">
        <v>128</v>
      </c>
      <c r="AW242" s="14" t="s">
        <v>34</v>
      </c>
      <c r="AX242" s="14" t="s">
        <v>81</v>
      </c>
      <c r="AY242" s="223" t="s">
        <v>120</v>
      </c>
    </row>
    <row r="243" spans="1:31" s="2" customFormat="1" ht="6.95" customHeight="1">
      <c r="A243" s="35"/>
      <c r="B243" s="48"/>
      <c r="C243" s="49"/>
      <c r="D243" s="49"/>
      <c r="E243" s="49"/>
      <c r="F243" s="49"/>
      <c r="G243" s="49"/>
      <c r="H243" s="49"/>
      <c r="I243" s="137"/>
      <c r="J243" s="49"/>
      <c r="K243" s="49"/>
      <c r="L243" s="40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algorithmName="SHA-512" hashValue="wExIwEdfciSriS107/QactESmKF1H6q9SkYrDAG/h0O8Pm/HEuxjk4WTD7VdufHTqQgWbR7ejO0XlNT6HQefJg==" saltValue="Ktc0By977G6QKJhxGZM8Bl4lE0bK0ZWQ9lw4KmMsgbJolyW47UD/O0g2tkpAkTYzOrGtHQ8bh9QafTP/YysTNA==" spinCount="100000" sheet="1" objects="1" scenarios="1" formatColumns="0" formatRows="0" autoFilter="0"/>
  <autoFilter ref="C88:K24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8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s="1" customFormat="1" ht="24.95" customHeight="1">
      <c r="B4" s="21"/>
      <c r="D4" s="106" t="s">
        <v>87</v>
      </c>
      <c r="I4" s="102"/>
      <c r="L4" s="21"/>
      <c r="M4" s="107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8" t="s">
        <v>16</v>
      </c>
      <c r="I6" s="102"/>
      <c r="L6" s="21"/>
    </row>
    <row r="7" spans="2:12" s="1" customFormat="1" ht="16.5" customHeight="1">
      <c r="B7" s="21"/>
      <c r="E7" s="373" t="str">
        <f>'Rekapitulace stavby'!K6</f>
        <v>MŠ Vojnovičova - oprava střechy</v>
      </c>
      <c r="F7" s="374"/>
      <c r="G7" s="374"/>
      <c r="H7" s="374"/>
      <c r="I7" s="102"/>
      <c r="L7" s="21"/>
    </row>
    <row r="8" spans="1:31" s="2" customFormat="1" ht="12" customHeight="1">
      <c r="A8" s="35"/>
      <c r="B8" s="40"/>
      <c r="C8" s="35"/>
      <c r="D8" s="108" t="s">
        <v>88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5" t="s">
        <v>415</v>
      </c>
      <c r="F9" s="376"/>
      <c r="G9" s="376"/>
      <c r="H9" s="376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8" t="s">
        <v>22</v>
      </c>
      <c r="E12" s="35"/>
      <c r="F12" s="111" t="s">
        <v>90</v>
      </c>
      <c r="G12" s="35"/>
      <c r="H12" s="35"/>
      <c r="I12" s="112" t="s">
        <v>24</v>
      </c>
      <c r="J12" s="113" t="str">
        <f>'Rekapitulace stavby'!AN8</f>
        <v>13. 6. 2019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7" t="str">
        <f>'Rekapitulace stavby'!E14</f>
        <v>Vyplň údaj</v>
      </c>
      <c r="F18" s="378"/>
      <c r="G18" s="378"/>
      <c r="H18" s="378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35</v>
      </c>
      <c r="E23" s="35"/>
      <c r="F23" s="35"/>
      <c r="G23" s="35"/>
      <c r="H23" s="35"/>
      <c r="I23" s="112" t="s">
        <v>27</v>
      </c>
      <c r="J23" s="111" t="str">
        <f>IF('Rekapitulace stavby'!AN19="","",'Rekapitulace stavby'!AN19)</f>
        <v/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12" t="s">
        <v>29</v>
      </c>
      <c r="J24" s="111" t="str">
        <f>IF('Rekapitulace stavby'!AN20="","",'Rekapitulace stavby'!AN20)</f>
        <v/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37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9" t="s">
        <v>21</v>
      </c>
      <c r="F27" s="379"/>
      <c r="G27" s="379"/>
      <c r="H27" s="37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109"/>
      <c r="J30" s="121">
        <f>ROUND(J83,2)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3" t="s">
        <v>40</v>
      </c>
      <c r="J32" s="122" t="s">
        <v>42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43</v>
      </c>
      <c r="E33" s="108" t="s">
        <v>44</v>
      </c>
      <c r="F33" s="125">
        <f>ROUND((SUM(BE83:BE90)),2)</f>
        <v>0</v>
      </c>
      <c r="G33" s="35"/>
      <c r="H33" s="35"/>
      <c r="I33" s="126">
        <v>0.21</v>
      </c>
      <c r="J33" s="125">
        <f>ROUND(((SUM(BE83:BE90))*I33),2)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45</v>
      </c>
      <c r="F34" s="125">
        <f>ROUND((SUM(BF83:BF90)),2)</f>
        <v>0</v>
      </c>
      <c r="G34" s="35"/>
      <c r="H34" s="35"/>
      <c r="I34" s="126">
        <v>0.15</v>
      </c>
      <c r="J34" s="125">
        <f>ROUND(((SUM(BF83:BF90))*I34),2)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46</v>
      </c>
      <c r="F35" s="125">
        <f>ROUND((SUM(BG83:BG90)),2)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47</v>
      </c>
      <c r="F36" s="125">
        <f>ROUND((SUM(BH83:BH90)),2)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48</v>
      </c>
      <c r="F37" s="125">
        <f>ROUND((SUM(BI83:BI90)),2)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1" t="str">
        <f>E7</f>
        <v>MŠ Vojnovičova - oprava střechy</v>
      </c>
      <c r="F48" s="372"/>
      <c r="G48" s="372"/>
      <c r="H48" s="372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88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9" t="str">
        <f>E9</f>
        <v>VON - Vedlejší a ostatní rozpočtové náklady</v>
      </c>
      <c r="F50" s="370"/>
      <c r="G50" s="370"/>
      <c r="H50" s="370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Školní 623/17, Ústí nad Labem</v>
      </c>
      <c r="G52" s="37"/>
      <c r="H52" s="37"/>
      <c r="I52" s="112" t="s">
        <v>24</v>
      </c>
      <c r="J52" s="60" t="str">
        <f>IF(J12="","",J12)</f>
        <v>13. 6. 2019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26</v>
      </c>
      <c r="D54" s="37"/>
      <c r="E54" s="37"/>
      <c r="F54" s="28" t="str">
        <f>E15</f>
        <v>Statutární město Ústí nad Labem</v>
      </c>
      <c r="G54" s="37"/>
      <c r="H54" s="37"/>
      <c r="I54" s="112" t="s">
        <v>32</v>
      </c>
      <c r="J54" s="33" t="str">
        <f>E21</f>
        <v>Petr Andrejkovič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35</v>
      </c>
      <c r="J55" s="33" t="str">
        <f>E24</f>
        <v xml:space="preserve"> 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92</v>
      </c>
      <c r="D57" s="142"/>
      <c r="E57" s="142"/>
      <c r="F57" s="142"/>
      <c r="G57" s="142"/>
      <c r="H57" s="142"/>
      <c r="I57" s="143"/>
      <c r="J57" s="144" t="s">
        <v>93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71</v>
      </c>
      <c r="D59" s="37"/>
      <c r="E59" s="37"/>
      <c r="F59" s="37"/>
      <c r="G59" s="37"/>
      <c r="H59" s="37"/>
      <c r="I59" s="109"/>
      <c r="J59" s="78">
        <f>J83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2:12" s="9" customFormat="1" ht="24.95" customHeight="1">
      <c r="B60" s="146"/>
      <c r="C60" s="147"/>
      <c r="D60" s="148" t="s">
        <v>416</v>
      </c>
      <c r="E60" s="149"/>
      <c r="F60" s="149"/>
      <c r="G60" s="149"/>
      <c r="H60" s="149"/>
      <c r="I60" s="150"/>
      <c r="J60" s="151">
        <f>J84</f>
        <v>0</v>
      </c>
      <c r="K60" s="147"/>
      <c r="L60" s="152"/>
    </row>
    <row r="61" spans="2:12" s="10" customFormat="1" ht="19.9" customHeight="1">
      <c r="B61" s="153"/>
      <c r="C61" s="154"/>
      <c r="D61" s="155" t="s">
        <v>417</v>
      </c>
      <c r="E61" s="156"/>
      <c r="F61" s="156"/>
      <c r="G61" s="156"/>
      <c r="H61" s="156"/>
      <c r="I61" s="157"/>
      <c r="J61" s="158">
        <f>J85</f>
        <v>0</v>
      </c>
      <c r="K61" s="154"/>
      <c r="L61" s="159"/>
    </row>
    <row r="62" spans="2:12" s="10" customFormat="1" ht="19.9" customHeight="1">
      <c r="B62" s="153"/>
      <c r="C62" s="154"/>
      <c r="D62" s="155" t="s">
        <v>418</v>
      </c>
      <c r="E62" s="156"/>
      <c r="F62" s="156"/>
      <c r="G62" s="156"/>
      <c r="H62" s="156"/>
      <c r="I62" s="157"/>
      <c r="J62" s="158">
        <f>J87</f>
        <v>0</v>
      </c>
      <c r="K62" s="154"/>
      <c r="L62" s="159"/>
    </row>
    <row r="63" spans="2:12" s="10" customFormat="1" ht="19.9" customHeight="1">
      <c r="B63" s="153"/>
      <c r="C63" s="154"/>
      <c r="D63" s="155" t="s">
        <v>419</v>
      </c>
      <c r="E63" s="156"/>
      <c r="F63" s="156"/>
      <c r="G63" s="156"/>
      <c r="H63" s="156"/>
      <c r="I63" s="157"/>
      <c r="J63" s="158">
        <f>J89</f>
        <v>0</v>
      </c>
      <c r="K63" s="154"/>
      <c r="L63" s="159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09"/>
      <c r="J64" s="37"/>
      <c r="K64" s="37"/>
      <c r="L64" s="110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37"/>
      <c r="J65" s="49"/>
      <c r="K65" s="49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0"/>
      <c r="J69" s="51"/>
      <c r="K69" s="51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105</v>
      </c>
      <c r="D70" s="37"/>
      <c r="E70" s="37"/>
      <c r="F70" s="37"/>
      <c r="G70" s="37"/>
      <c r="H70" s="37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1" t="str">
        <f>E7</f>
        <v>MŠ Vojnovičova - oprava střechy</v>
      </c>
      <c r="F73" s="372"/>
      <c r="G73" s="372"/>
      <c r="H73" s="372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88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9" t="str">
        <f>E9</f>
        <v>VON - Vedlejší a ostatní rozpočtové náklady</v>
      </c>
      <c r="F75" s="370"/>
      <c r="G75" s="370"/>
      <c r="H75" s="370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22</v>
      </c>
      <c r="D77" s="37"/>
      <c r="E77" s="37"/>
      <c r="F77" s="28" t="str">
        <f>F12</f>
        <v>Školní 623/17, Ústí nad Labem</v>
      </c>
      <c r="G77" s="37"/>
      <c r="H77" s="37"/>
      <c r="I77" s="112" t="s">
        <v>24</v>
      </c>
      <c r="J77" s="60" t="str">
        <f>IF(J12="","",J12)</f>
        <v>13. 6. 2019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26</v>
      </c>
      <c r="D79" s="37"/>
      <c r="E79" s="37"/>
      <c r="F79" s="28" t="str">
        <f>E15</f>
        <v>Statutární město Ústí nad Labem</v>
      </c>
      <c r="G79" s="37"/>
      <c r="H79" s="37"/>
      <c r="I79" s="112" t="s">
        <v>32</v>
      </c>
      <c r="J79" s="33" t="str">
        <f>E21</f>
        <v>Petr Andrejkovič</v>
      </c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112" t="s">
        <v>35</v>
      </c>
      <c r="J80" s="33" t="str">
        <f>E24</f>
        <v xml:space="preserve"> 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60"/>
      <c r="B82" s="161"/>
      <c r="C82" s="162" t="s">
        <v>106</v>
      </c>
      <c r="D82" s="163" t="s">
        <v>58</v>
      </c>
      <c r="E82" s="163" t="s">
        <v>54</v>
      </c>
      <c r="F82" s="163" t="s">
        <v>55</v>
      </c>
      <c r="G82" s="163" t="s">
        <v>107</v>
      </c>
      <c r="H82" s="163" t="s">
        <v>108</v>
      </c>
      <c r="I82" s="164" t="s">
        <v>109</v>
      </c>
      <c r="J82" s="163" t="s">
        <v>93</v>
      </c>
      <c r="K82" s="165" t="s">
        <v>110</v>
      </c>
      <c r="L82" s="166"/>
      <c r="M82" s="69" t="s">
        <v>21</v>
      </c>
      <c r="N82" s="70" t="s">
        <v>43</v>
      </c>
      <c r="O82" s="70" t="s">
        <v>111</v>
      </c>
      <c r="P82" s="70" t="s">
        <v>112</v>
      </c>
      <c r="Q82" s="70" t="s">
        <v>113</v>
      </c>
      <c r="R82" s="70" t="s">
        <v>114</v>
      </c>
      <c r="S82" s="70" t="s">
        <v>115</v>
      </c>
      <c r="T82" s="71" t="s">
        <v>116</v>
      </c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</row>
    <row r="83" spans="1:63" s="2" customFormat="1" ht="22.9" customHeight="1">
      <c r="A83" s="35"/>
      <c r="B83" s="36"/>
      <c r="C83" s="76" t="s">
        <v>117</v>
      </c>
      <c r="D83" s="37"/>
      <c r="E83" s="37"/>
      <c r="F83" s="37"/>
      <c r="G83" s="37"/>
      <c r="H83" s="37"/>
      <c r="I83" s="109"/>
      <c r="J83" s="167">
        <f>BK83</f>
        <v>0</v>
      </c>
      <c r="K83" s="37"/>
      <c r="L83" s="40"/>
      <c r="M83" s="72"/>
      <c r="N83" s="168"/>
      <c r="O83" s="73"/>
      <c r="P83" s="169">
        <f>P84</f>
        <v>0</v>
      </c>
      <c r="Q83" s="73"/>
      <c r="R83" s="169">
        <f>R84</f>
        <v>0</v>
      </c>
      <c r="S83" s="73"/>
      <c r="T83" s="170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94</v>
      </c>
      <c r="BK83" s="171">
        <f>BK84</f>
        <v>0</v>
      </c>
    </row>
    <row r="84" spans="2:63" s="12" customFormat="1" ht="25.9" customHeight="1">
      <c r="B84" s="172"/>
      <c r="C84" s="173"/>
      <c r="D84" s="174" t="s">
        <v>72</v>
      </c>
      <c r="E84" s="175" t="s">
        <v>420</v>
      </c>
      <c r="F84" s="175" t="s">
        <v>421</v>
      </c>
      <c r="G84" s="173"/>
      <c r="H84" s="173"/>
      <c r="I84" s="176"/>
      <c r="J84" s="177">
        <f>BK84</f>
        <v>0</v>
      </c>
      <c r="K84" s="173"/>
      <c r="L84" s="178"/>
      <c r="M84" s="179"/>
      <c r="N84" s="180"/>
      <c r="O84" s="180"/>
      <c r="P84" s="181">
        <f>P85+P87+P89</f>
        <v>0</v>
      </c>
      <c r="Q84" s="180"/>
      <c r="R84" s="181">
        <f>R85+R87+R89</f>
        <v>0</v>
      </c>
      <c r="S84" s="180"/>
      <c r="T84" s="182">
        <f>T85+T87+T89</f>
        <v>0</v>
      </c>
      <c r="AR84" s="183" t="s">
        <v>143</v>
      </c>
      <c r="AT84" s="184" t="s">
        <v>72</v>
      </c>
      <c r="AU84" s="184" t="s">
        <v>73</v>
      </c>
      <c r="AY84" s="183" t="s">
        <v>120</v>
      </c>
      <c r="BK84" s="185">
        <f>BK85+BK87+BK89</f>
        <v>0</v>
      </c>
    </row>
    <row r="85" spans="2:63" s="12" customFormat="1" ht="22.9" customHeight="1">
      <c r="B85" s="172"/>
      <c r="C85" s="173"/>
      <c r="D85" s="174" t="s">
        <v>72</v>
      </c>
      <c r="E85" s="186" t="s">
        <v>422</v>
      </c>
      <c r="F85" s="186" t="s">
        <v>423</v>
      </c>
      <c r="G85" s="173"/>
      <c r="H85" s="173"/>
      <c r="I85" s="176"/>
      <c r="J85" s="187">
        <f>BK85</f>
        <v>0</v>
      </c>
      <c r="K85" s="173"/>
      <c r="L85" s="178"/>
      <c r="M85" s="179"/>
      <c r="N85" s="180"/>
      <c r="O85" s="180"/>
      <c r="P85" s="181">
        <f>P86</f>
        <v>0</v>
      </c>
      <c r="Q85" s="180"/>
      <c r="R85" s="181">
        <f>R86</f>
        <v>0</v>
      </c>
      <c r="S85" s="180"/>
      <c r="T85" s="182">
        <f>T86</f>
        <v>0</v>
      </c>
      <c r="AR85" s="183" t="s">
        <v>143</v>
      </c>
      <c r="AT85" s="184" t="s">
        <v>72</v>
      </c>
      <c r="AU85" s="184" t="s">
        <v>81</v>
      </c>
      <c r="AY85" s="183" t="s">
        <v>120</v>
      </c>
      <c r="BK85" s="185">
        <f>BK86</f>
        <v>0</v>
      </c>
    </row>
    <row r="86" spans="1:65" s="2" customFormat="1" ht="16.5" customHeight="1">
      <c r="A86" s="35"/>
      <c r="B86" s="36"/>
      <c r="C86" s="188" t="s">
        <v>81</v>
      </c>
      <c r="D86" s="188" t="s">
        <v>123</v>
      </c>
      <c r="E86" s="189" t="s">
        <v>424</v>
      </c>
      <c r="F86" s="190" t="s">
        <v>425</v>
      </c>
      <c r="G86" s="191" t="s">
        <v>426</v>
      </c>
      <c r="H86" s="192">
        <v>1</v>
      </c>
      <c r="I86" s="193"/>
      <c r="J86" s="194">
        <f>ROUND(I86*H86,2)</f>
        <v>0</v>
      </c>
      <c r="K86" s="190" t="s">
        <v>127</v>
      </c>
      <c r="L86" s="40"/>
      <c r="M86" s="195" t="s">
        <v>21</v>
      </c>
      <c r="N86" s="196" t="s">
        <v>44</v>
      </c>
      <c r="O86" s="65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9" t="s">
        <v>427</v>
      </c>
      <c r="AT86" s="199" t="s">
        <v>123</v>
      </c>
      <c r="AU86" s="199" t="s">
        <v>83</v>
      </c>
      <c r="AY86" s="18" t="s">
        <v>120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81</v>
      </c>
      <c r="BK86" s="200">
        <f>ROUND(I86*H86,2)</f>
        <v>0</v>
      </c>
      <c r="BL86" s="18" t="s">
        <v>427</v>
      </c>
      <c r="BM86" s="199" t="s">
        <v>428</v>
      </c>
    </row>
    <row r="87" spans="2:63" s="12" customFormat="1" ht="22.9" customHeight="1">
      <c r="B87" s="172"/>
      <c r="C87" s="173"/>
      <c r="D87" s="174" t="s">
        <v>72</v>
      </c>
      <c r="E87" s="186" t="s">
        <v>429</v>
      </c>
      <c r="F87" s="186" t="s">
        <v>430</v>
      </c>
      <c r="G87" s="173"/>
      <c r="H87" s="173"/>
      <c r="I87" s="176"/>
      <c r="J87" s="187">
        <f>BK87</f>
        <v>0</v>
      </c>
      <c r="K87" s="173"/>
      <c r="L87" s="178"/>
      <c r="M87" s="179"/>
      <c r="N87" s="180"/>
      <c r="O87" s="180"/>
      <c r="P87" s="181">
        <f>P88</f>
        <v>0</v>
      </c>
      <c r="Q87" s="180"/>
      <c r="R87" s="181">
        <f>R88</f>
        <v>0</v>
      </c>
      <c r="S87" s="180"/>
      <c r="T87" s="182">
        <f>T88</f>
        <v>0</v>
      </c>
      <c r="AR87" s="183" t="s">
        <v>143</v>
      </c>
      <c r="AT87" s="184" t="s">
        <v>72</v>
      </c>
      <c r="AU87" s="184" t="s">
        <v>81</v>
      </c>
      <c r="AY87" s="183" t="s">
        <v>120</v>
      </c>
      <c r="BK87" s="185">
        <f>BK88</f>
        <v>0</v>
      </c>
    </row>
    <row r="88" spans="1:65" s="2" customFormat="1" ht="16.5" customHeight="1">
      <c r="A88" s="35"/>
      <c r="B88" s="36"/>
      <c r="C88" s="188" t="s">
        <v>83</v>
      </c>
      <c r="D88" s="188" t="s">
        <v>123</v>
      </c>
      <c r="E88" s="189" t="s">
        <v>431</v>
      </c>
      <c r="F88" s="190" t="s">
        <v>430</v>
      </c>
      <c r="G88" s="191" t="s">
        <v>426</v>
      </c>
      <c r="H88" s="192">
        <v>1</v>
      </c>
      <c r="I88" s="193"/>
      <c r="J88" s="194">
        <f>ROUND(I88*H88,2)</f>
        <v>0</v>
      </c>
      <c r="K88" s="190" t="s">
        <v>127</v>
      </c>
      <c r="L88" s="40"/>
      <c r="M88" s="195" t="s">
        <v>21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427</v>
      </c>
      <c r="AT88" s="199" t="s">
        <v>123</v>
      </c>
      <c r="AU88" s="199" t="s">
        <v>83</v>
      </c>
      <c r="AY88" s="18" t="s">
        <v>120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427</v>
      </c>
      <c r="BM88" s="199" t="s">
        <v>432</v>
      </c>
    </row>
    <row r="89" spans="2:63" s="12" customFormat="1" ht="22.9" customHeight="1">
      <c r="B89" s="172"/>
      <c r="C89" s="173"/>
      <c r="D89" s="174" t="s">
        <v>72</v>
      </c>
      <c r="E89" s="186" t="s">
        <v>433</v>
      </c>
      <c r="F89" s="186" t="s">
        <v>434</v>
      </c>
      <c r="G89" s="173"/>
      <c r="H89" s="173"/>
      <c r="I89" s="176"/>
      <c r="J89" s="187">
        <f>BK89</f>
        <v>0</v>
      </c>
      <c r="K89" s="173"/>
      <c r="L89" s="178"/>
      <c r="M89" s="179"/>
      <c r="N89" s="180"/>
      <c r="O89" s="180"/>
      <c r="P89" s="181">
        <f>P90</f>
        <v>0</v>
      </c>
      <c r="Q89" s="180"/>
      <c r="R89" s="181">
        <f>R90</f>
        <v>0</v>
      </c>
      <c r="S89" s="180"/>
      <c r="T89" s="182">
        <f>T90</f>
        <v>0</v>
      </c>
      <c r="AR89" s="183" t="s">
        <v>143</v>
      </c>
      <c r="AT89" s="184" t="s">
        <v>72</v>
      </c>
      <c r="AU89" s="184" t="s">
        <v>81</v>
      </c>
      <c r="AY89" s="183" t="s">
        <v>120</v>
      </c>
      <c r="BK89" s="185">
        <f>BK90</f>
        <v>0</v>
      </c>
    </row>
    <row r="90" spans="1:65" s="2" customFormat="1" ht="16.5" customHeight="1">
      <c r="A90" s="35"/>
      <c r="B90" s="36"/>
      <c r="C90" s="188" t="s">
        <v>133</v>
      </c>
      <c r="D90" s="188" t="s">
        <v>123</v>
      </c>
      <c r="E90" s="189" t="s">
        <v>435</v>
      </c>
      <c r="F90" s="190" t="s">
        <v>436</v>
      </c>
      <c r="G90" s="191" t="s">
        <v>426</v>
      </c>
      <c r="H90" s="192">
        <v>1</v>
      </c>
      <c r="I90" s="193"/>
      <c r="J90" s="194">
        <f>ROUND(I90*H90,2)</f>
        <v>0</v>
      </c>
      <c r="K90" s="190" t="s">
        <v>127</v>
      </c>
      <c r="L90" s="40"/>
      <c r="M90" s="247" t="s">
        <v>21</v>
      </c>
      <c r="N90" s="248" t="s">
        <v>44</v>
      </c>
      <c r="O90" s="249"/>
      <c r="P90" s="250">
        <f>O90*H90</f>
        <v>0</v>
      </c>
      <c r="Q90" s="250">
        <v>0</v>
      </c>
      <c r="R90" s="250">
        <f>Q90*H90</f>
        <v>0</v>
      </c>
      <c r="S90" s="250">
        <v>0</v>
      </c>
      <c r="T90" s="251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427</v>
      </c>
      <c r="AT90" s="199" t="s">
        <v>123</v>
      </c>
      <c r="AU90" s="199" t="s">
        <v>83</v>
      </c>
      <c r="AY90" s="18" t="s">
        <v>120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81</v>
      </c>
      <c r="BK90" s="200">
        <f>ROUND(I90*H90,2)</f>
        <v>0</v>
      </c>
      <c r="BL90" s="18" t="s">
        <v>427</v>
      </c>
      <c r="BM90" s="199" t="s">
        <v>437</v>
      </c>
    </row>
    <row r="91" spans="1:31" s="2" customFormat="1" ht="6.95" customHeight="1">
      <c r="A91" s="35"/>
      <c r="B91" s="48"/>
      <c r="C91" s="49"/>
      <c r="D91" s="49"/>
      <c r="E91" s="49"/>
      <c r="F91" s="49"/>
      <c r="G91" s="49"/>
      <c r="H91" s="49"/>
      <c r="I91" s="137"/>
      <c r="J91" s="49"/>
      <c r="K91" s="49"/>
      <c r="L91" s="40"/>
      <c r="M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</sheetData>
  <sheetProtection algorithmName="SHA-512" hashValue="m773DXjZrCikmYz20/YrwX3PipKSZUQ3eTNdqgPyIaUwSFn7IwCVo85TTtofF49Leab6raAVRIRlllFBs6s9XQ==" saltValue="rwGPgfzP6Izh0I32FEGAQ+JlttDyjkQu3t38EOCre5RIE25WTk1aGywcsPP/TRcszSBNvSPKfMLQmE9aQFvd3Q==" spinCount="100000" sheet="1" objects="1" scenarios="1" formatColumns="0" formatRows="0" autoFilter="0"/>
  <autoFilter ref="C82:K9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0" t="s">
        <v>438</v>
      </c>
      <c r="D3" s="380"/>
      <c r="E3" s="380"/>
      <c r="F3" s="380"/>
      <c r="G3" s="380"/>
      <c r="H3" s="380"/>
      <c r="I3" s="380"/>
      <c r="J3" s="380"/>
      <c r="K3" s="257"/>
    </row>
    <row r="4" spans="2:11" s="1" customFormat="1" ht="25.5" customHeight="1">
      <c r="B4" s="258"/>
      <c r="C4" s="382" t="s">
        <v>439</v>
      </c>
      <c r="D4" s="382"/>
      <c r="E4" s="382"/>
      <c r="F4" s="382"/>
      <c r="G4" s="382"/>
      <c r="H4" s="382"/>
      <c r="I4" s="382"/>
      <c r="J4" s="382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1" t="s">
        <v>440</v>
      </c>
      <c r="D6" s="381"/>
      <c r="E6" s="381"/>
      <c r="F6" s="381"/>
      <c r="G6" s="381"/>
      <c r="H6" s="381"/>
      <c r="I6" s="381"/>
      <c r="J6" s="381"/>
      <c r="K6" s="259"/>
    </row>
    <row r="7" spans="2:11" s="1" customFormat="1" ht="15" customHeight="1">
      <c r="B7" s="262"/>
      <c r="C7" s="381" t="s">
        <v>441</v>
      </c>
      <c r="D7" s="381"/>
      <c r="E7" s="381"/>
      <c r="F7" s="381"/>
      <c r="G7" s="381"/>
      <c r="H7" s="381"/>
      <c r="I7" s="381"/>
      <c r="J7" s="38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1" t="s">
        <v>442</v>
      </c>
      <c r="D9" s="381"/>
      <c r="E9" s="381"/>
      <c r="F9" s="381"/>
      <c r="G9" s="381"/>
      <c r="H9" s="381"/>
      <c r="I9" s="381"/>
      <c r="J9" s="381"/>
      <c r="K9" s="259"/>
    </row>
    <row r="10" spans="2:11" s="1" customFormat="1" ht="15" customHeight="1">
      <c r="B10" s="262"/>
      <c r="C10" s="261"/>
      <c r="D10" s="381" t="s">
        <v>443</v>
      </c>
      <c r="E10" s="381"/>
      <c r="F10" s="381"/>
      <c r="G10" s="381"/>
      <c r="H10" s="381"/>
      <c r="I10" s="381"/>
      <c r="J10" s="381"/>
      <c r="K10" s="259"/>
    </row>
    <row r="11" spans="2:11" s="1" customFormat="1" ht="15" customHeight="1">
      <c r="B11" s="262"/>
      <c r="C11" s="263"/>
      <c r="D11" s="381" t="s">
        <v>444</v>
      </c>
      <c r="E11" s="381"/>
      <c r="F11" s="381"/>
      <c r="G11" s="381"/>
      <c r="H11" s="381"/>
      <c r="I11" s="381"/>
      <c r="J11" s="38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445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1" t="s">
        <v>446</v>
      </c>
      <c r="E15" s="381"/>
      <c r="F15" s="381"/>
      <c r="G15" s="381"/>
      <c r="H15" s="381"/>
      <c r="I15" s="381"/>
      <c r="J15" s="381"/>
      <c r="K15" s="259"/>
    </row>
    <row r="16" spans="2:11" s="1" customFormat="1" ht="15" customHeight="1">
      <c r="B16" s="262"/>
      <c r="C16" s="263"/>
      <c r="D16" s="381" t="s">
        <v>447</v>
      </c>
      <c r="E16" s="381"/>
      <c r="F16" s="381"/>
      <c r="G16" s="381"/>
      <c r="H16" s="381"/>
      <c r="I16" s="381"/>
      <c r="J16" s="381"/>
      <c r="K16" s="259"/>
    </row>
    <row r="17" spans="2:11" s="1" customFormat="1" ht="15" customHeight="1">
      <c r="B17" s="262"/>
      <c r="C17" s="263"/>
      <c r="D17" s="381" t="s">
        <v>448</v>
      </c>
      <c r="E17" s="381"/>
      <c r="F17" s="381"/>
      <c r="G17" s="381"/>
      <c r="H17" s="381"/>
      <c r="I17" s="381"/>
      <c r="J17" s="381"/>
      <c r="K17" s="259"/>
    </row>
    <row r="18" spans="2:11" s="1" customFormat="1" ht="15" customHeight="1">
      <c r="B18" s="262"/>
      <c r="C18" s="263"/>
      <c r="D18" s="263"/>
      <c r="E18" s="265" t="s">
        <v>80</v>
      </c>
      <c r="F18" s="381" t="s">
        <v>449</v>
      </c>
      <c r="G18" s="381"/>
      <c r="H18" s="381"/>
      <c r="I18" s="381"/>
      <c r="J18" s="381"/>
      <c r="K18" s="259"/>
    </row>
    <row r="19" spans="2:11" s="1" customFormat="1" ht="15" customHeight="1">
      <c r="B19" s="262"/>
      <c r="C19" s="263"/>
      <c r="D19" s="263"/>
      <c r="E19" s="265" t="s">
        <v>450</v>
      </c>
      <c r="F19" s="381" t="s">
        <v>451</v>
      </c>
      <c r="G19" s="381"/>
      <c r="H19" s="381"/>
      <c r="I19" s="381"/>
      <c r="J19" s="381"/>
      <c r="K19" s="259"/>
    </row>
    <row r="20" spans="2:11" s="1" customFormat="1" ht="15" customHeight="1">
      <c r="B20" s="262"/>
      <c r="C20" s="263"/>
      <c r="D20" s="263"/>
      <c r="E20" s="265" t="s">
        <v>452</v>
      </c>
      <c r="F20" s="381" t="s">
        <v>453</v>
      </c>
      <c r="G20" s="381"/>
      <c r="H20" s="381"/>
      <c r="I20" s="381"/>
      <c r="J20" s="381"/>
      <c r="K20" s="259"/>
    </row>
    <row r="21" spans="2:11" s="1" customFormat="1" ht="15" customHeight="1">
      <c r="B21" s="262"/>
      <c r="C21" s="263"/>
      <c r="D21" s="263"/>
      <c r="E21" s="265" t="s">
        <v>84</v>
      </c>
      <c r="F21" s="381" t="s">
        <v>454</v>
      </c>
      <c r="G21" s="381"/>
      <c r="H21" s="381"/>
      <c r="I21" s="381"/>
      <c r="J21" s="381"/>
      <c r="K21" s="259"/>
    </row>
    <row r="22" spans="2:11" s="1" customFormat="1" ht="15" customHeight="1">
      <c r="B22" s="262"/>
      <c r="C22" s="263"/>
      <c r="D22" s="263"/>
      <c r="E22" s="265" t="s">
        <v>455</v>
      </c>
      <c r="F22" s="381" t="s">
        <v>456</v>
      </c>
      <c r="G22" s="381"/>
      <c r="H22" s="381"/>
      <c r="I22" s="381"/>
      <c r="J22" s="381"/>
      <c r="K22" s="259"/>
    </row>
    <row r="23" spans="2:11" s="1" customFormat="1" ht="15" customHeight="1">
      <c r="B23" s="262"/>
      <c r="C23" s="263"/>
      <c r="D23" s="263"/>
      <c r="E23" s="265" t="s">
        <v>457</v>
      </c>
      <c r="F23" s="381" t="s">
        <v>458</v>
      </c>
      <c r="G23" s="381"/>
      <c r="H23" s="381"/>
      <c r="I23" s="381"/>
      <c r="J23" s="38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1" t="s">
        <v>459</v>
      </c>
      <c r="D25" s="381"/>
      <c r="E25" s="381"/>
      <c r="F25" s="381"/>
      <c r="G25" s="381"/>
      <c r="H25" s="381"/>
      <c r="I25" s="381"/>
      <c r="J25" s="381"/>
      <c r="K25" s="259"/>
    </row>
    <row r="26" spans="2:11" s="1" customFormat="1" ht="15" customHeight="1">
      <c r="B26" s="262"/>
      <c r="C26" s="381" t="s">
        <v>460</v>
      </c>
      <c r="D26" s="381"/>
      <c r="E26" s="381"/>
      <c r="F26" s="381"/>
      <c r="G26" s="381"/>
      <c r="H26" s="381"/>
      <c r="I26" s="381"/>
      <c r="J26" s="381"/>
      <c r="K26" s="259"/>
    </row>
    <row r="27" spans="2:11" s="1" customFormat="1" ht="15" customHeight="1">
      <c r="B27" s="262"/>
      <c r="C27" s="261"/>
      <c r="D27" s="381" t="s">
        <v>461</v>
      </c>
      <c r="E27" s="381"/>
      <c r="F27" s="381"/>
      <c r="G27" s="381"/>
      <c r="H27" s="381"/>
      <c r="I27" s="381"/>
      <c r="J27" s="381"/>
      <c r="K27" s="259"/>
    </row>
    <row r="28" spans="2:11" s="1" customFormat="1" ht="15" customHeight="1">
      <c r="B28" s="262"/>
      <c r="C28" s="263"/>
      <c r="D28" s="381" t="s">
        <v>462</v>
      </c>
      <c r="E28" s="381"/>
      <c r="F28" s="381"/>
      <c r="G28" s="381"/>
      <c r="H28" s="381"/>
      <c r="I28" s="381"/>
      <c r="J28" s="38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1" t="s">
        <v>463</v>
      </c>
      <c r="E30" s="381"/>
      <c r="F30" s="381"/>
      <c r="G30" s="381"/>
      <c r="H30" s="381"/>
      <c r="I30" s="381"/>
      <c r="J30" s="381"/>
      <c r="K30" s="259"/>
    </row>
    <row r="31" spans="2:11" s="1" customFormat="1" ht="15" customHeight="1">
      <c r="B31" s="262"/>
      <c r="C31" s="263"/>
      <c r="D31" s="381" t="s">
        <v>464</v>
      </c>
      <c r="E31" s="381"/>
      <c r="F31" s="381"/>
      <c r="G31" s="381"/>
      <c r="H31" s="381"/>
      <c r="I31" s="381"/>
      <c r="J31" s="38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1" t="s">
        <v>465</v>
      </c>
      <c r="E33" s="381"/>
      <c r="F33" s="381"/>
      <c r="G33" s="381"/>
      <c r="H33" s="381"/>
      <c r="I33" s="381"/>
      <c r="J33" s="381"/>
      <c r="K33" s="259"/>
    </row>
    <row r="34" spans="2:11" s="1" customFormat="1" ht="15" customHeight="1">
      <c r="B34" s="262"/>
      <c r="C34" s="263"/>
      <c r="D34" s="381" t="s">
        <v>466</v>
      </c>
      <c r="E34" s="381"/>
      <c r="F34" s="381"/>
      <c r="G34" s="381"/>
      <c r="H34" s="381"/>
      <c r="I34" s="381"/>
      <c r="J34" s="381"/>
      <c r="K34" s="259"/>
    </row>
    <row r="35" spans="2:11" s="1" customFormat="1" ht="15" customHeight="1">
      <c r="B35" s="262"/>
      <c r="C35" s="263"/>
      <c r="D35" s="381" t="s">
        <v>467</v>
      </c>
      <c r="E35" s="381"/>
      <c r="F35" s="381"/>
      <c r="G35" s="381"/>
      <c r="H35" s="381"/>
      <c r="I35" s="381"/>
      <c r="J35" s="381"/>
      <c r="K35" s="259"/>
    </row>
    <row r="36" spans="2:11" s="1" customFormat="1" ht="15" customHeight="1">
      <c r="B36" s="262"/>
      <c r="C36" s="263"/>
      <c r="D36" s="261"/>
      <c r="E36" s="264" t="s">
        <v>106</v>
      </c>
      <c r="F36" s="261"/>
      <c r="G36" s="381" t="s">
        <v>468</v>
      </c>
      <c r="H36" s="381"/>
      <c r="I36" s="381"/>
      <c r="J36" s="381"/>
      <c r="K36" s="259"/>
    </row>
    <row r="37" spans="2:11" s="1" customFormat="1" ht="30.75" customHeight="1">
      <c r="B37" s="262"/>
      <c r="C37" s="263"/>
      <c r="D37" s="261"/>
      <c r="E37" s="264" t="s">
        <v>469</v>
      </c>
      <c r="F37" s="261"/>
      <c r="G37" s="381" t="s">
        <v>470</v>
      </c>
      <c r="H37" s="381"/>
      <c r="I37" s="381"/>
      <c r="J37" s="381"/>
      <c r="K37" s="259"/>
    </row>
    <row r="38" spans="2:11" s="1" customFormat="1" ht="15" customHeight="1">
      <c r="B38" s="262"/>
      <c r="C38" s="263"/>
      <c r="D38" s="261"/>
      <c r="E38" s="264" t="s">
        <v>54</v>
      </c>
      <c r="F38" s="261"/>
      <c r="G38" s="381" t="s">
        <v>471</v>
      </c>
      <c r="H38" s="381"/>
      <c r="I38" s="381"/>
      <c r="J38" s="381"/>
      <c r="K38" s="259"/>
    </row>
    <row r="39" spans="2:11" s="1" customFormat="1" ht="15" customHeight="1">
      <c r="B39" s="262"/>
      <c r="C39" s="263"/>
      <c r="D39" s="261"/>
      <c r="E39" s="264" t="s">
        <v>55</v>
      </c>
      <c r="F39" s="261"/>
      <c r="G39" s="381" t="s">
        <v>472</v>
      </c>
      <c r="H39" s="381"/>
      <c r="I39" s="381"/>
      <c r="J39" s="381"/>
      <c r="K39" s="259"/>
    </row>
    <row r="40" spans="2:11" s="1" customFormat="1" ht="15" customHeight="1">
      <c r="B40" s="262"/>
      <c r="C40" s="263"/>
      <c r="D40" s="261"/>
      <c r="E40" s="264" t="s">
        <v>107</v>
      </c>
      <c r="F40" s="261"/>
      <c r="G40" s="381" t="s">
        <v>473</v>
      </c>
      <c r="H40" s="381"/>
      <c r="I40" s="381"/>
      <c r="J40" s="381"/>
      <c r="K40" s="259"/>
    </row>
    <row r="41" spans="2:11" s="1" customFormat="1" ht="15" customHeight="1">
      <c r="B41" s="262"/>
      <c r="C41" s="263"/>
      <c r="D41" s="261"/>
      <c r="E41" s="264" t="s">
        <v>108</v>
      </c>
      <c r="F41" s="261"/>
      <c r="G41" s="381" t="s">
        <v>474</v>
      </c>
      <c r="H41" s="381"/>
      <c r="I41" s="381"/>
      <c r="J41" s="381"/>
      <c r="K41" s="259"/>
    </row>
    <row r="42" spans="2:11" s="1" customFormat="1" ht="15" customHeight="1">
      <c r="B42" s="262"/>
      <c r="C42" s="263"/>
      <c r="D42" s="261"/>
      <c r="E42" s="264" t="s">
        <v>475</v>
      </c>
      <c r="F42" s="261"/>
      <c r="G42" s="381" t="s">
        <v>476</v>
      </c>
      <c r="H42" s="381"/>
      <c r="I42" s="381"/>
      <c r="J42" s="381"/>
      <c r="K42" s="259"/>
    </row>
    <row r="43" spans="2:11" s="1" customFormat="1" ht="15" customHeight="1">
      <c r="B43" s="262"/>
      <c r="C43" s="263"/>
      <c r="D43" s="261"/>
      <c r="E43" s="264"/>
      <c r="F43" s="261"/>
      <c r="G43" s="381" t="s">
        <v>477</v>
      </c>
      <c r="H43" s="381"/>
      <c r="I43" s="381"/>
      <c r="J43" s="381"/>
      <c r="K43" s="259"/>
    </row>
    <row r="44" spans="2:11" s="1" customFormat="1" ht="15" customHeight="1">
      <c r="B44" s="262"/>
      <c r="C44" s="263"/>
      <c r="D44" s="261"/>
      <c r="E44" s="264" t="s">
        <v>478</v>
      </c>
      <c r="F44" s="261"/>
      <c r="G44" s="381" t="s">
        <v>479</v>
      </c>
      <c r="H44" s="381"/>
      <c r="I44" s="381"/>
      <c r="J44" s="381"/>
      <c r="K44" s="259"/>
    </row>
    <row r="45" spans="2:11" s="1" customFormat="1" ht="15" customHeight="1">
      <c r="B45" s="262"/>
      <c r="C45" s="263"/>
      <c r="D45" s="261"/>
      <c r="E45" s="264" t="s">
        <v>110</v>
      </c>
      <c r="F45" s="261"/>
      <c r="G45" s="381" t="s">
        <v>480</v>
      </c>
      <c r="H45" s="381"/>
      <c r="I45" s="381"/>
      <c r="J45" s="38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1" t="s">
        <v>481</v>
      </c>
      <c r="E47" s="381"/>
      <c r="F47" s="381"/>
      <c r="G47" s="381"/>
      <c r="H47" s="381"/>
      <c r="I47" s="381"/>
      <c r="J47" s="381"/>
      <c r="K47" s="259"/>
    </row>
    <row r="48" spans="2:11" s="1" customFormat="1" ht="15" customHeight="1">
      <c r="B48" s="262"/>
      <c r="C48" s="263"/>
      <c r="D48" s="263"/>
      <c r="E48" s="381" t="s">
        <v>482</v>
      </c>
      <c r="F48" s="381"/>
      <c r="G48" s="381"/>
      <c r="H48" s="381"/>
      <c r="I48" s="381"/>
      <c r="J48" s="381"/>
      <c r="K48" s="259"/>
    </row>
    <row r="49" spans="2:11" s="1" customFormat="1" ht="15" customHeight="1">
      <c r="B49" s="262"/>
      <c r="C49" s="263"/>
      <c r="D49" s="263"/>
      <c r="E49" s="381" t="s">
        <v>483</v>
      </c>
      <c r="F49" s="381"/>
      <c r="G49" s="381"/>
      <c r="H49" s="381"/>
      <c r="I49" s="381"/>
      <c r="J49" s="381"/>
      <c r="K49" s="259"/>
    </row>
    <row r="50" spans="2:11" s="1" customFormat="1" ht="15" customHeight="1">
      <c r="B50" s="262"/>
      <c r="C50" s="263"/>
      <c r="D50" s="263"/>
      <c r="E50" s="381" t="s">
        <v>484</v>
      </c>
      <c r="F50" s="381"/>
      <c r="G50" s="381"/>
      <c r="H50" s="381"/>
      <c r="I50" s="381"/>
      <c r="J50" s="381"/>
      <c r="K50" s="259"/>
    </row>
    <row r="51" spans="2:11" s="1" customFormat="1" ht="15" customHeight="1">
      <c r="B51" s="262"/>
      <c r="C51" s="263"/>
      <c r="D51" s="381" t="s">
        <v>485</v>
      </c>
      <c r="E51" s="381"/>
      <c r="F51" s="381"/>
      <c r="G51" s="381"/>
      <c r="H51" s="381"/>
      <c r="I51" s="381"/>
      <c r="J51" s="381"/>
      <c r="K51" s="259"/>
    </row>
    <row r="52" spans="2:11" s="1" customFormat="1" ht="25.5" customHeight="1">
      <c r="B52" s="258"/>
      <c r="C52" s="382" t="s">
        <v>486</v>
      </c>
      <c r="D52" s="382"/>
      <c r="E52" s="382"/>
      <c r="F52" s="382"/>
      <c r="G52" s="382"/>
      <c r="H52" s="382"/>
      <c r="I52" s="382"/>
      <c r="J52" s="382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1" t="s">
        <v>487</v>
      </c>
      <c r="D54" s="381"/>
      <c r="E54" s="381"/>
      <c r="F54" s="381"/>
      <c r="G54" s="381"/>
      <c r="H54" s="381"/>
      <c r="I54" s="381"/>
      <c r="J54" s="381"/>
      <c r="K54" s="259"/>
    </row>
    <row r="55" spans="2:11" s="1" customFormat="1" ht="15" customHeight="1">
      <c r="B55" s="258"/>
      <c r="C55" s="381" t="s">
        <v>488</v>
      </c>
      <c r="D55" s="381"/>
      <c r="E55" s="381"/>
      <c r="F55" s="381"/>
      <c r="G55" s="381"/>
      <c r="H55" s="381"/>
      <c r="I55" s="381"/>
      <c r="J55" s="381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1" t="s">
        <v>489</v>
      </c>
      <c r="D57" s="381"/>
      <c r="E57" s="381"/>
      <c r="F57" s="381"/>
      <c r="G57" s="381"/>
      <c r="H57" s="381"/>
      <c r="I57" s="381"/>
      <c r="J57" s="381"/>
      <c r="K57" s="259"/>
    </row>
    <row r="58" spans="2:11" s="1" customFormat="1" ht="15" customHeight="1">
      <c r="B58" s="258"/>
      <c r="C58" s="263"/>
      <c r="D58" s="381" t="s">
        <v>490</v>
      </c>
      <c r="E58" s="381"/>
      <c r="F58" s="381"/>
      <c r="G58" s="381"/>
      <c r="H58" s="381"/>
      <c r="I58" s="381"/>
      <c r="J58" s="381"/>
      <c r="K58" s="259"/>
    </row>
    <row r="59" spans="2:11" s="1" customFormat="1" ht="15" customHeight="1">
      <c r="B59" s="258"/>
      <c r="C59" s="263"/>
      <c r="D59" s="381" t="s">
        <v>491</v>
      </c>
      <c r="E59" s="381"/>
      <c r="F59" s="381"/>
      <c r="G59" s="381"/>
      <c r="H59" s="381"/>
      <c r="I59" s="381"/>
      <c r="J59" s="381"/>
      <c r="K59" s="259"/>
    </row>
    <row r="60" spans="2:11" s="1" customFormat="1" ht="15" customHeight="1">
      <c r="B60" s="258"/>
      <c r="C60" s="263"/>
      <c r="D60" s="381" t="s">
        <v>492</v>
      </c>
      <c r="E60" s="381"/>
      <c r="F60" s="381"/>
      <c r="G60" s="381"/>
      <c r="H60" s="381"/>
      <c r="I60" s="381"/>
      <c r="J60" s="381"/>
      <c r="K60" s="259"/>
    </row>
    <row r="61" spans="2:11" s="1" customFormat="1" ht="15" customHeight="1">
      <c r="B61" s="258"/>
      <c r="C61" s="263"/>
      <c r="D61" s="381" t="s">
        <v>493</v>
      </c>
      <c r="E61" s="381"/>
      <c r="F61" s="381"/>
      <c r="G61" s="381"/>
      <c r="H61" s="381"/>
      <c r="I61" s="381"/>
      <c r="J61" s="381"/>
      <c r="K61" s="259"/>
    </row>
    <row r="62" spans="2:11" s="1" customFormat="1" ht="15" customHeight="1">
      <c r="B62" s="258"/>
      <c r="C62" s="263"/>
      <c r="D62" s="383" t="s">
        <v>494</v>
      </c>
      <c r="E62" s="383"/>
      <c r="F62" s="383"/>
      <c r="G62" s="383"/>
      <c r="H62" s="383"/>
      <c r="I62" s="383"/>
      <c r="J62" s="383"/>
      <c r="K62" s="259"/>
    </row>
    <row r="63" spans="2:11" s="1" customFormat="1" ht="15" customHeight="1">
      <c r="B63" s="258"/>
      <c r="C63" s="263"/>
      <c r="D63" s="381" t="s">
        <v>495</v>
      </c>
      <c r="E63" s="381"/>
      <c r="F63" s="381"/>
      <c r="G63" s="381"/>
      <c r="H63" s="381"/>
      <c r="I63" s="381"/>
      <c r="J63" s="381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1" t="s">
        <v>496</v>
      </c>
      <c r="E65" s="381"/>
      <c r="F65" s="381"/>
      <c r="G65" s="381"/>
      <c r="H65" s="381"/>
      <c r="I65" s="381"/>
      <c r="J65" s="381"/>
      <c r="K65" s="259"/>
    </row>
    <row r="66" spans="2:11" s="1" customFormat="1" ht="15" customHeight="1">
      <c r="B66" s="258"/>
      <c r="C66" s="263"/>
      <c r="D66" s="383" t="s">
        <v>497</v>
      </c>
      <c r="E66" s="383"/>
      <c r="F66" s="383"/>
      <c r="G66" s="383"/>
      <c r="H66" s="383"/>
      <c r="I66" s="383"/>
      <c r="J66" s="383"/>
      <c r="K66" s="259"/>
    </row>
    <row r="67" spans="2:11" s="1" customFormat="1" ht="15" customHeight="1">
      <c r="B67" s="258"/>
      <c r="C67" s="263"/>
      <c r="D67" s="381" t="s">
        <v>498</v>
      </c>
      <c r="E67" s="381"/>
      <c r="F67" s="381"/>
      <c r="G67" s="381"/>
      <c r="H67" s="381"/>
      <c r="I67" s="381"/>
      <c r="J67" s="381"/>
      <c r="K67" s="259"/>
    </row>
    <row r="68" spans="2:11" s="1" customFormat="1" ht="15" customHeight="1">
      <c r="B68" s="258"/>
      <c r="C68" s="263"/>
      <c r="D68" s="381" t="s">
        <v>499</v>
      </c>
      <c r="E68" s="381"/>
      <c r="F68" s="381"/>
      <c r="G68" s="381"/>
      <c r="H68" s="381"/>
      <c r="I68" s="381"/>
      <c r="J68" s="381"/>
      <c r="K68" s="259"/>
    </row>
    <row r="69" spans="2:11" s="1" customFormat="1" ht="15" customHeight="1">
      <c r="B69" s="258"/>
      <c r="C69" s="263"/>
      <c r="D69" s="381" t="s">
        <v>500</v>
      </c>
      <c r="E69" s="381"/>
      <c r="F69" s="381"/>
      <c r="G69" s="381"/>
      <c r="H69" s="381"/>
      <c r="I69" s="381"/>
      <c r="J69" s="381"/>
      <c r="K69" s="259"/>
    </row>
    <row r="70" spans="2:11" s="1" customFormat="1" ht="15" customHeight="1">
      <c r="B70" s="258"/>
      <c r="C70" s="263"/>
      <c r="D70" s="381" t="s">
        <v>501</v>
      </c>
      <c r="E70" s="381"/>
      <c r="F70" s="381"/>
      <c r="G70" s="381"/>
      <c r="H70" s="381"/>
      <c r="I70" s="381"/>
      <c r="J70" s="381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4" t="s">
        <v>502</v>
      </c>
      <c r="D75" s="384"/>
      <c r="E75" s="384"/>
      <c r="F75" s="384"/>
      <c r="G75" s="384"/>
      <c r="H75" s="384"/>
      <c r="I75" s="384"/>
      <c r="J75" s="384"/>
      <c r="K75" s="276"/>
    </row>
    <row r="76" spans="2:11" s="1" customFormat="1" ht="17.25" customHeight="1">
      <c r="B76" s="275"/>
      <c r="C76" s="277" t="s">
        <v>503</v>
      </c>
      <c r="D76" s="277"/>
      <c r="E76" s="277"/>
      <c r="F76" s="277" t="s">
        <v>504</v>
      </c>
      <c r="G76" s="278"/>
      <c r="H76" s="277" t="s">
        <v>55</v>
      </c>
      <c r="I76" s="277" t="s">
        <v>58</v>
      </c>
      <c r="J76" s="277" t="s">
        <v>505</v>
      </c>
      <c r="K76" s="276"/>
    </row>
    <row r="77" spans="2:11" s="1" customFormat="1" ht="17.25" customHeight="1">
      <c r="B77" s="275"/>
      <c r="C77" s="279" t="s">
        <v>506</v>
      </c>
      <c r="D77" s="279"/>
      <c r="E77" s="279"/>
      <c r="F77" s="280" t="s">
        <v>507</v>
      </c>
      <c r="G77" s="281"/>
      <c r="H77" s="279"/>
      <c r="I77" s="279"/>
      <c r="J77" s="279" t="s">
        <v>508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54</v>
      </c>
      <c r="D79" s="282"/>
      <c r="E79" s="282"/>
      <c r="F79" s="284" t="s">
        <v>509</v>
      </c>
      <c r="G79" s="283"/>
      <c r="H79" s="264" t="s">
        <v>510</v>
      </c>
      <c r="I79" s="264" t="s">
        <v>511</v>
      </c>
      <c r="J79" s="264">
        <v>20</v>
      </c>
      <c r="K79" s="276"/>
    </row>
    <row r="80" spans="2:11" s="1" customFormat="1" ht="15" customHeight="1">
      <c r="B80" s="275"/>
      <c r="C80" s="264" t="s">
        <v>512</v>
      </c>
      <c r="D80" s="264"/>
      <c r="E80" s="264"/>
      <c r="F80" s="284" t="s">
        <v>509</v>
      </c>
      <c r="G80" s="283"/>
      <c r="H80" s="264" t="s">
        <v>513</v>
      </c>
      <c r="I80" s="264" t="s">
        <v>511</v>
      </c>
      <c r="J80" s="264">
        <v>120</v>
      </c>
      <c r="K80" s="276"/>
    </row>
    <row r="81" spans="2:11" s="1" customFormat="1" ht="15" customHeight="1">
      <c r="B81" s="285"/>
      <c r="C81" s="264" t="s">
        <v>514</v>
      </c>
      <c r="D81" s="264"/>
      <c r="E81" s="264"/>
      <c r="F81" s="284" t="s">
        <v>515</v>
      </c>
      <c r="G81" s="283"/>
      <c r="H81" s="264" t="s">
        <v>516</v>
      </c>
      <c r="I81" s="264" t="s">
        <v>511</v>
      </c>
      <c r="J81" s="264">
        <v>50</v>
      </c>
      <c r="K81" s="276"/>
    </row>
    <row r="82" spans="2:11" s="1" customFormat="1" ht="15" customHeight="1">
      <c r="B82" s="285"/>
      <c r="C82" s="264" t="s">
        <v>517</v>
      </c>
      <c r="D82" s="264"/>
      <c r="E82" s="264"/>
      <c r="F82" s="284" t="s">
        <v>509</v>
      </c>
      <c r="G82" s="283"/>
      <c r="H82" s="264" t="s">
        <v>518</v>
      </c>
      <c r="I82" s="264" t="s">
        <v>519</v>
      </c>
      <c r="J82" s="264"/>
      <c r="K82" s="276"/>
    </row>
    <row r="83" spans="2:11" s="1" customFormat="1" ht="15" customHeight="1">
      <c r="B83" s="285"/>
      <c r="C83" s="286" t="s">
        <v>520</v>
      </c>
      <c r="D83" s="286"/>
      <c r="E83" s="286"/>
      <c r="F83" s="287" t="s">
        <v>515</v>
      </c>
      <c r="G83" s="286"/>
      <c r="H83" s="286" t="s">
        <v>521</v>
      </c>
      <c r="I83" s="286" t="s">
        <v>511</v>
      </c>
      <c r="J83" s="286">
        <v>15</v>
      </c>
      <c r="K83" s="276"/>
    </row>
    <row r="84" spans="2:11" s="1" customFormat="1" ht="15" customHeight="1">
      <c r="B84" s="285"/>
      <c r="C84" s="286" t="s">
        <v>522</v>
      </c>
      <c r="D84" s="286"/>
      <c r="E84" s="286"/>
      <c r="F84" s="287" t="s">
        <v>515</v>
      </c>
      <c r="G84" s="286"/>
      <c r="H84" s="286" t="s">
        <v>523</v>
      </c>
      <c r="I84" s="286" t="s">
        <v>511</v>
      </c>
      <c r="J84" s="286">
        <v>15</v>
      </c>
      <c r="K84" s="276"/>
    </row>
    <row r="85" spans="2:11" s="1" customFormat="1" ht="15" customHeight="1">
      <c r="B85" s="285"/>
      <c r="C85" s="286" t="s">
        <v>524</v>
      </c>
      <c r="D85" s="286"/>
      <c r="E85" s="286"/>
      <c r="F85" s="287" t="s">
        <v>515</v>
      </c>
      <c r="G85" s="286"/>
      <c r="H85" s="286" t="s">
        <v>525</v>
      </c>
      <c r="I85" s="286" t="s">
        <v>511</v>
      </c>
      <c r="J85" s="286">
        <v>20</v>
      </c>
      <c r="K85" s="276"/>
    </row>
    <row r="86" spans="2:11" s="1" customFormat="1" ht="15" customHeight="1">
      <c r="B86" s="285"/>
      <c r="C86" s="286" t="s">
        <v>526</v>
      </c>
      <c r="D86" s="286"/>
      <c r="E86" s="286"/>
      <c r="F86" s="287" t="s">
        <v>515</v>
      </c>
      <c r="G86" s="286"/>
      <c r="H86" s="286" t="s">
        <v>527</v>
      </c>
      <c r="I86" s="286" t="s">
        <v>511</v>
      </c>
      <c r="J86" s="286">
        <v>20</v>
      </c>
      <c r="K86" s="276"/>
    </row>
    <row r="87" spans="2:11" s="1" customFormat="1" ht="15" customHeight="1">
      <c r="B87" s="285"/>
      <c r="C87" s="264" t="s">
        <v>528</v>
      </c>
      <c r="D87" s="264"/>
      <c r="E87" s="264"/>
      <c r="F87" s="284" t="s">
        <v>515</v>
      </c>
      <c r="G87" s="283"/>
      <c r="H87" s="264" t="s">
        <v>529</v>
      </c>
      <c r="I87" s="264" t="s">
        <v>511</v>
      </c>
      <c r="J87" s="264">
        <v>50</v>
      </c>
      <c r="K87" s="276"/>
    </row>
    <row r="88" spans="2:11" s="1" customFormat="1" ht="15" customHeight="1">
      <c r="B88" s="285"/>
      <c r="C88" s="264" t="s">
        <v>530</v>
      </c>
      <c r="D88" s="264"/>
      <c r="E88" s="264"/>
      <c r="F88" s="284" t="s">
        <v>515</v>
      </c>
      <c r="G88" s="283"/>
      <c r="H88" s="264" t="s">
        <v>531</v>
      </c>
      <c r="I88" s="264" t="s">
        <v>511</v>
      </c>
      <c r="J88" s="264">
        <v>20</v>
      </c>
      <c r="K88" s="276"/>
    </row>
    <row r="89" spans="2:11" s="1" customFormat="1" ht="15" customHeight="1">
      <c r="B89" s="285"/>
      <c r="C89" s="264" t="s">
        <v>532</v>
      </c>
      <c r="D89" s="264"/>
      <c r="E89" s="264"/>
      <c r="F89" s="284" t="s">
        <v>515</v>
      </c>
      <c r="G89" s="283"/>
      <c r="H89" s="264" t="s">
        <v>533</v>
      </c>
      <c r="I89" s="264" t="s">
        <v>511</v>
      </c>
      <c r="J89" s="264">
        <v>20</v>
      </c>
      <c r="K89" s="276"/>
    </row>
    <row r="90" spans="2:11" s="1" customFormat="1" ht="15" customHeight="1">
      <c r="B90" s="285"/>
      <c r="C90" s="264" t="s">
        <v>534</v>
      </c>
      <c r="D90" s="264"/>
      <c r="E90" s="264"/>
      <c r="F90" s="284" t="s">
        <v>515</v>
      </c>
      <c r="G90" s="283"/>
      <c r="H90" s="264" t="s">
        <v>535</v>
      </c>
      <c r="I90" s="264" t="s">
        <v>511</v>
      </c>
      <c r="J90" s="264">
        <v>50</v>
      </c>
      <c r="K90" s="276"/>
    </row>
    <row r="91" spans="2:11" s="1" customFormat="1" ht="15" customHeight="1">
      <c r="B91" s="285"/>
      <c r="C91" s="264" t="s">
        <v>536</v>
      </c>
      <c r="D91" s="264"/>
      <c r="E91" s="264"/>
      <c r="F91" s="284" t="s">
        <v>515</v>
      </c>
      <c r="G91" s="283"/>
      <c r="H91" s="264" t="s">
        <v>536</v>
      </c>
      <c r="I91" s="264" t="s">
        <v>511</v>
      </c>
      <c r="J91" s="264">
        <v>50</v>
      </c>
      <c r="K91" s="276"/>
    </row>
    <row r="92" spans="2:11" s="1" customFormat="1" ht="15" customHeight="1">
      <c r="B92" s="285"/>
      <c r="C92" s="264" t="s">
        <v>537</v>
      </c>
      <c r="D92" s="264"/>
      <c r="E92" s="264"/>
      <c r="F92" s="284" t="s">
        <v>515</v>
      </c>
      <c r="G92" s="283"/>
      <c r="H92" s="264" t="s">
        <v>538</v>
      </c>
      <c r="I92" s="264" t="s">
        <v>511</v>
      </c>
      <c r="J92" s="264">
        <v>255</v>
      </c>
      <c r="K92" s="276"/>
    </row>
    <row r="93" spans="2:11" s="1" customFormat="1" ht="15" customHeight="1">
      <c r="B93" s="285"/>
      <c r="C93" s="264" t="s">
        <v>539</v>
      </c>
      <c r="D93" s="264"/>
      <c r="E93" s="264"/>
      <c r="F93" s="284" t="s">
        <v>509</v>
      </c>
      <c r="G93" s="283"/>
      <c r="H93" s="264" t="s">
        <v>540</v>
      </c>
      <c r="I93" s="264" t="s">
        <v>541</v>
      </c>
      <c r="J93" s="264"/>
      <c r="K93" s="276"/>
    </row>
    <row r="94" spans="2:11" s="1" customFormat="1" ht="15" customHeight="1">
      <c r="B94" s="285"/>
      <c r="C94" s="264" t="s">
        <v>542</v>
      </c>
      <c r="D94" s="264"/>
      <c r="E94" s="264"/>
      <c r="F94" s="284" t="s">
        <v>509</v>
      </c>
      <c r="G94" s="283"/>
      <c r="H94" s="264" t="s">
        <v>543</v>
      </c>
      <c r="I94" s="264" t="s">
        <v>544</v>
      </c>
      <c r="J94" s="264"/>
      <c r="K94" s="276"/>
    </row>
    <row r="95" spans="2:11" s="1" customFormat="1" ht="15" customHeight="1">
      <c r="B95" s="285"/>
      <c r="C95" s="264" t="s">
        <v>545</v>
      </c>
      <c r="D95" s="264"/>
      <c r="E95" s="264"/>
      <c r="F95" s="284" t="s">
        <v>509</v>
      </c>
      <c r="G95" s="283"/>
      <c r="H95" s="264" t="s">
        <v>545</v>
      </c>
      <c r="I95" s="264" t="s">
        <v>544</v>
      </c>
      <c r="J95" s="264"/>
      <c r="K95" s="276"/>
    </row>
    <row r="96" spans="2:11" s="1" customFormat="1" ht="15" customHeight="1">
      <c r="B96" s="285"/>
      <c r="C96" s="264" t="s">
        <v>39</v>
      </c>
      <c r="D96" s="264"/>
      <c r="E96" s="264"/>
      <c r="F96" s="284" t="s">
        <v>509</v>
      </c>
      <c r="G96" s="283"/>
      <c r="H96" s="264" t="s">
        <v>546</v>
      </c>
      <c r="I96" s="264" t="s">
        <v>544</v>
      </c>
      <c r="J96" s="264"/>
      <c r="K96" s="276"/>
    </row>
    <row r="97" spans="2:11" s="1" customFormat="1" ht="15" customHeight="1">
      <c r="B97" s="285"/>
      <c r="C97" s="264" t="s">
        <v>49</v>
      </c>
      <c r="D97" s="264"/>
      <c r="E97" s="264"/>
      <c r="F97" s="284" t="s">
        <v>509</v>
      </c>
      <c r="G97" s="283"/>
      <c r="H97" s="264" t="s">
        <v>547</v>
      </c>
      <c r="I97" s="264" t="s">
        <v>544</v>
      </c>
      <c r="J97" s="264"/>
      <c r="K97" s="276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4" t="s">
        <v>548</v>
      </c>
      <c r="D102" s="384"/>
      <c r="E102" s="384"/>
      <c r="F102" s="384"/>
      <c r="G102" s="384"/>
      <c r="H102" s="384"/>
      <c r="I102" s="384"/>
      <c r="J102" s="384"/>
      <c r="K102" s="276"/>
    </row>
    <row r="103" spans="2:11" s="1" customFormat="1" ht="17.25" customHeight="1">
      <c r="B103" s="275"/>
      <c r="C103" s="277" t="s">
        <v>503</v>
      </c>
      <c r="D103" s="277"/>
      <c r="E103" s="277"/>
      <c r="F103" s="277" t="s">
        <v>504</v>
      </c>
      <c r="G103" s="278"/>
      <c r="H103" s="277" t="s">
        <v>55</v>
      </c>
      <c r="I103" s="277" t="s">
        <v>58</v>
      </c>
      <c r="J103" s="277" t="s">
        <v>505</v>
      </c>
      <c r="K103" s="276"/>
    </row>
    <row r="104" spans="2:11" s="1" customFormat="1" ht="17.25" customHeight="1">
      <c r="B104" s="275"/>
      <c r="C104" s="279" t="s">
        <v>506</v>
      </c>
      <c r="D104" s="279"/>
      <c r="E104" s="279"/>
      <c r="F104" s="280" t="s">
        <v>507</v>
      </c>
      <c r="G104" s="281"/>
      <c r="H104" s="279"/>
      <c r="I104" s="279"/>
      <c r="J104" s="279" t="s">
        <v>508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s="1" customFormat="1" ht="15" customHeight="1">
      <c r="B106" s="275"/>
      <c r="C106" s="264" t="s">
        <v>54</v>
      </c>
      <c r="D106" s="282"/>
      <c r="E106" s="282"/>
      <c r="F106" s="284" t="s">
        <v>509</v>
      </c>
      <c r="G106" s="293"/>
      <c r="H106" s="264" t="s">
        <v>549</v>
      </c>
      <c r="I106" s="264" t="s">
        <v>511</v>
      </c>
      <c r="J106" s="264">
        <v>20</v>
      </c>
      <c r="K106" s="276"/>
    </row>
    <row r="107" spans="2:11" s="1" customFormat="1" ht="15" customHeight="1">
      <c r="B107" s="275"/>
      <c r="C107" s="264" t="s">
        <v>512</v>
      </c>
      <c r="D107" s="264"/>
      <c r="E107" s="264"/>
      <c r="F107" s="284" t="s">
        <v>509</v>
      </c>
      <c r="G107" s="264"/>
      <c r="H107" s="264" t="s">
        <v>549</v>
      </c>
      <c r="I107" s="264" t="s">
        <v>511</v>
      </c>
      <c r="J107" s="264">
        <v>120</v>
      </c>
      <c r="K107" s="276"/>
    </row>
    <row r="108" spans="2:11" s="1" customFormat="1" ht="15" customHeight="1">
      <c r="B108" s="285"/>
      <c r="C108" s="264" t="s">
        <v>514</v>
      </c>
      <c r="D108" s="264"/>
      <c r="E108" s="264"/>
      <c r="F108" s="284" t="s">
        <v>515</v>
      </c>
      <c r="G108" s="264"/>
      <c r="H108" s="264" t="s">
        <v>549</v>
      </c>
      <c r="I108" s="264" t="s">
        <v>511</v>
      </c>
      <c r="J108" s="264">
        <v>50</v>
      </c>
      <c r="K108" s="276"/>
    </row>
    <row r="109" spans="2:11" s="1" customFormat="1" ht="15" customHeight="1">
      <c r="B109" s="285"/>
      <c r="C109" s="264" t="s">
        <v>517</v>
      </c>
      <c r="D109" s="264"/>
      <c r="E109" s="264"/>
      <c r="F109" s="284" t="s">
        <v>509</v>
      </c>
      <c r="G109" s="264"/>
      <c r="H109" s="264" t="s">
        <v>549</v>
      </c>
      <c r="I109" s="264" t="s">
        <v>519</v>
      </c>
      <c r="J109" s="264"/>
      <c r="K109" s="276"/>
    </row>
    <row r="110" spans="2:11" s="1" customFormat="1" ht="15" customHeight="1">
      <c r="B110" s="285"/>
      <c r="C110" s="264" t="s">
        <v>528</v>
      </c>
      <c r="D110" s="264"/>
      <c r="E110" s="264"/>
      <c r="F110" s="284" t="s">
        <v>515</v>
      </c>
      <c r="G110" s="264"/>
      <c r="H110" s="264" t="s">
        <v>549</v>
      </c>
      <c r="I110" s="264" t="s">
        <v>511</v>
      </c>
      <c r="J110" s="264">
        <v>50</v>
      </c>
      <c r="K110" s="276"/>
    </row>
    <row r="111" spans="2:11" s="1" customFormat="1" ht="15" customHeight="1">
      <c r="B111" s="285"/>
      <c r="C111" s="264" t="s">
        <v>536</v>
      </c>
      <c r="D111" s="264"/>
      <c r="E111" s="264"/>
      <c r="F111" s="284" t="s">
        <v>515</v>
      </c>
      <c r="G111" s="264"/>
      <c r="H111" s="264" t="s">
        <v>549</v>
      </c>
      <c r="I111" s="264" t="s">
        <v>511</v>
      </c>
      <c r="J111" s="264">
        <v>50</v>
      </c>
      <c r="K111" s="276"/>
    </row>
    <row r="112" spans="2:11" s="1" customFormat="1" ht="15" customHeight="1">
      <c r="B112" s="285"/>
      <c r="C112" s="264" t="s">
        <v>534</v>
      </c>
      <c r="D112" s="264"/>
      <c r="E112" s="264"/>
      <c r="F112" s="284" t="s">
        <v>515</v>
      </c>
      <c r="G112" s="264"/>
      <c r="H112" s="264" t="s">
        <v>549</v>
      </c>
      <c r="I112" s="264" t="s">
        <v>511</v>
      </c>
      <c r="J112" s="264">
        <v>50</v>
      </c>
      <c r="K112" s="276"/>
    </row>
    <row r="113" spans="2:11" s="1" customFormat="1" ht="15" customHeight="1">
      <c r="B113" s="285"/>
      <c r="C113" s="264" t="s">
        <v>54</v>
      </c>
      <c r="D113" s="264"/>
      <c r="E113" s="264"/>
      <c r="F113" s="284" t="s">
        <v>509</v>
      </c>
      <c r="G113" s="264"/>
      <c r="H113" s="264" t="s">
        <v>550</v>
      </c>
      <c r="I113" s="264" t="s">
        <v>511</v>
      </c>
      <c r="J113" s="264">
        <v>20</v>
      </c>
      <c r="K113" s="276"/>
    </row>
    <row r="114" spans="2:11" s="1" customFormat="1" ht="15" customHeight="1">
      <c r="B114" s="285"/>
      <c r="C114" s="264" t="s">
        <v>551</v>
      </c>
      <c r="D114" s="264"/>
      <c r="E114" s="264"/>
      <c r="F114" s="284" t="s">
        <v>509</v>
      </c>
      <c r="G114" s="264"/>
      <c r="H114" s="264" t="s">
        <v>552</v>
      </c>
      <c r="I114" s="264" t="s">
        <v>511</v>
      </c>
      <c r="J114" s="264">
        <v>120</v>
      </c>
      <c r="K114" s="276"/>
    </row>
    <row r="115" spans="2:11" s="1" customFormat="1" ht="15" customHeight="1">
      <c r="B115" s="285"/>
      <c r="C115" s="264" t="s">
        <v>39</v>
      </c>
      <c r="D115" s="264"/>
      <c r="E115" s="264"/>
      <c r="F115" s="284" t="s">
        <v>509</v>
      </c>
      <c r="G115" s="264"/>
      <c r="H115" s="264" t="s">
        <v>553</v>
      </c>
      <c r="I115" s="264" t="s">
        <v>544</v>
      </c>
      <c r="J115" s="264"/>
      <c r="K115" s="276"/>
    </row>
    <row r="116" spans="2:11" s="1" customFormat="1" ht="15" customHeight="1">
      <c r="B116" s="285"/>
      <c r="C116" s="264" t="s">
        <v>49</v>
      </c>
      <c r="D116" s="264"/>
      <c r="E116" s="264"/>
      <c r="F116" s="284" t="s">
        <v>509</v>
      </c>
      <c r="G116" s="264"/>
      <c r="H116" s="264" t="s">
        <v>554</v>
      </c>
      <c r="I116" s="264" t="s">
        <v>544</v>
      </c>
      <c r="J116" s="264"/>
      <c r="K116" s="276"/>
    </row>
    <row r="117" spans="2:11" s="1" customFormat="1" ht="15" customHeight="1">
      <c r="B117" s="285"/>
      <c r="C117" s="264" t="s">
        <v>58</v>
      </c>
      <c r="D117" s="264"/>
      <c r="E117" s="264"/>
      <c r="F117" s="284" t="s">
        <v>509</v>
      </c>
      <c r="G117" s="264"/>
      <c r="H117" s="264" t="s">
        <v>555</v>
      </c>
      <c r="I117" s="264" t="s">
        <v>556</v>
      </c>
      <c r="J117" s="264"/>
      <c r="K117" s="276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0" t="s">
        <v>557</v>
      </c>
      <c r="D122" s="380"/>
      <c r="E122" s="380"/>
      <c r="F122" s="380"/>
      <c r="G122" s="380"/>
      <c r="H122" s="380"/>
      <c r="I122" s="380"/>
      <c r="J122" s="380"/>
      <c r="K122" s="301"/>
    </row>
    <row r="123" spans="2:11" s="1" customFormat="1" ht="17.25" customHeight="1">
      <c r="B123" s="302"/>
      <c r="C123" s="277" t="s">
        <v>503</v>
      </c>
      <c r="D123" s="277"/>
      <c r="E123" s="277"/>
      <c r="F123" s="277" t="s">
        <v>504</v>
      </c>
      <c r="G123" s="278"/>
      <c r="H123" s="277" t="s">
        <v>55</v>
      </c>
      <c r="I123" s="277" t="s">
        <v>58</v>
      </c>
      <c r="J123" s="277" t="s">
        <v>505</v>
      </c>
      <c r="K123" s="303"/>
    </row>
    <row r="124" spans="2:11" s="1" customFormat="1" ht="17.25" customHeight="1">
      <c r="B124" s="302"/>
      <c r="C124" s="279" t="s">
        <v>506</v>
      </c>
      <c r="D124" s="279"/>
      <c r="E124" s="279"/>
      <c r="F124" s="280" t="s">
        <v>507</v>
      </c>
      <c r="G124" s="281"/>
      <c r="H124" s="279"/>
      <c r="I124" s="279"/>
      <c r="J124" s="279" t="s">
        <v>508</v>
      </c>
      <c r="K124" s="303"/>
    </row>
    <row r="125" spans="2:11" s="1" customFormat="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s="1" customFormat="1" ht="15" customHeight="1">
      <c r="B126" s="304"/>
      <c r="C126" s="264" t="s">
        <v>512</v>
      </c>
      <c r="D126" s="282"/>
      <c r="E126" s="282"/>
      <c r="F126" s="284" t="s">
        <v>509</v>
      </c>
      <c r="G126" s="264"/>
      <c r="H126" s="264" t="s">
        <v>549</v>
      </c>
      <c r="I126" s="264" t="s">
        <v>511</v>
      </c>
      <c r="J126" s="264">
        <v>120</v>
      </c>
      <c r="K126" s="306"/>
    </row>
    <row r="127" spans="2:11" s="1" customFormat="1" ht="15" customHeight="1">
      <c r="B127" s="304"/>
      <c r="C127" s="264" t="s">
        <v>558</v>
      </c>
      <c r="D127" s="264"/>
      <c r="E127" s="264"/>
      <c r="F127" s="284" t="s">
        <v>509</v>
      </c>
      <c r="G127" s="264"/>
      <c r="H127" s="264" t="s">
        <v>559</v>
      </c>
      <c r="I127" s="264" t="s">
        <v>511</v>
      </c>
      <c r="J127" s="264" t="s">
        <v>560</v>
      </c>
      <c r="K127" s="306"/>
    </row>
    <row r="128" spans="2:11" s="1" customFormat="1" ht="15" customHeight="1">
      <c r="B128" s="304"/>
      <c r="C128" s="264" t="s">
        <v>457</v>
      </c>
      <c r="D128" s="264"/>
      <c r="E128" s="264"/>
      <c r="F128" s="284" t="s">
        <v>509</v>
      </c>
      <c r="G128" s="264"/>
      <c r="H128" s="264" t="s">
        <v>561</v>
      </c>
      <c r="I128" s="264" t="s">
        <v>511</v>
      </c>
      <c r="J128" s="264" t="s">
        <v>560</v>
      </c>
      <c r="K128" s="306"/>
    </row>
    <row r="129" spans="2:11" s="1" customFormat="1" ht="15" customHeight="1">
      <c r="B129" s="304"/>
      <c r="C129" s="264" t="s">
        <v>520</v>
      </c>
      <c r="D129" s="264"/>
      <c r="E129" s="264"/>
      <c r="F129" s="284" t="s">
        <v>515</v>
      </c>
      <c r="G129" s="264"/>
      <c r="H129" s="264" t="s">
        <v>521</v>
      </c>
      <c r="I129" s="264" t="s">
        <v>511</v>
      </c>
      <c r="J129" s="264">
        <v>15</v>
      </c>
      <c r="K129" s="306"/>
    </row>
    <row r="130" spans="2:11" s="1" customFormat="1" ht="15" customHeight="1">
      <c r="B130" s="304"/>
      <c r="C130" s="286" t="s">
        <v>522</v>
      </c>
      <c r="D130" s="286"/>
      <c r="E130" s="286"/>
      <c r="F130" s="287" t="s">
        <v>515</v>
      </c>
      <c r="G130" s="286"/>
      <c r="H130" s="286" t="s">
        <v>523</v>
      </c>
      <c r="I130" s="286" t="s">
        <v>511</v>
      </c>
      <c r="J130" s="286">
        <v>15</v>
      </c>
      <c r="K130" s="306"/>
    </row>
    <row r="131" spans="2:11" s="1" customFormat="1" ht="15" customHeight="1">
      <c r="B131" s="304"/>
      <c r="C131" s="286" t="s">
        <v>524</v>
      </c>
      <c r="D131" s="286"/>
      <c r="E131" s="286"/>
      <c r="F131" s="287" t="s">
        <v>515</v>
      </c>
      <c r="G131" s="286"/>
      <c r="H131" s="286" t="s">
        <v>525</v>
      </c>
      <c r="I131" s="286" t="s">
        <v>511</v>
      </c>
      <c r="J131" s="286">
        <v>20</v>
      </c>
      <c r="K131" s="306"/>
    </row>
    <row r="132" spans="2:11" s="1" customFormat="1" ht="15" customHeight="1">
      <c r="B132" s="304"/>
      <c r="C132" s="286" t="s">
        <v>526</v>
      </c>
      <c r="D132" s="286"/>
      <c r="E132" s="286"/>
      <c r="F132" s="287" t="s">
        <v>515</v>
      </c>
      <c r="G132" s="286"/>
      <c r="H132" s="286" t="s">
        <v>527</v>
      </c>
      <c r="I132" s="286" t="s">
        <v>511</v>
      </c>
      <c r="J132" s="286">
        <v>20</v>
      </c>
      <c r="K132" s="306"/>
    </row>
    <row r="133" spans="2:11" s="1" customFormat="1" ht="15" customHeight="1">
      <c r="B133" s="304"/>
      <c r="C133" s="264" t="s">
        <v>514</v>
      </c>
      <c r="D133" s="264"/>
      <c r="E133" s="264"/>
      <c r="F133" s="284" t="s">
        <v>515</v>
      </c>
      <c r="G133" s="264"/>
      <c r="H133" s="264" t="s">
        <v>549</v>
      </c>
      <c r="I133" s="264" t="s">
        <v>511</v>
      </c>
      <c r="J133" s="264">
        <v>50</v>
      </c>
      <c r="K133" s="306"/>
    </row>
    <row r="134" spans="2:11" s="1" customFormat="1" ht="15" customHeight="1">
      <c r="B134" s="304"/>
      <c r="C134" s="264" t="s">
        <v>528</v>
      </c>
      <c r="D134" s="264"/>
      <c r="E134" s="264"/>
      <c r="F134" s="284" t="s">
        <v>515</v>
      </c>
      <c r="G134" s="264"/>
      <c r="H134" s="264" t="s">
        <v>549</v>
      </c>
      <c r="I134" s="264" t="s">
        <v>511</v>
      </c>
      <c r="J134" s="264">
        <v>50</v>
      </c>
      <c r="K134" s="306"/>
    </row>
    <row r="135" spans="2:11" s="1" customFormat="1" ht="15" customHeight="1">
      <c r="B135" s="304"/>
      <c r="C135" s="264" t="s">
        <v>534</v>
      </c>
      <c r="D135" s="264"/>
      <c r="E135" s="264"/>
      <c r="F135" s="284" t="s">
        <v>515</v>
      </c>
      <c r="G135" s="264"/>
      <c r="H135" s="264" t="s">
        <v>549</v>
      </c>
      <c r="I135" s="264" t="s">
        <v>511</v>
      </c>
      <c r="J135" s="264">
        <v>50</v>
      </c>
      <c r="K135" s="306"/>
    </row>
    <row r="136" spans="2:11" s="1" customFormat="1" ht="15" customHeight="1">
      <c r="B136" s="304"/>
      <c r="C136" s="264" t="s">
        <v>536</v>
      </c>
      <c r="D136" s="264"/>
      <c r="E136" s="264"/>
      <c r="F136" s="284" t="s">
        <v>515</v>
      </c>
      <c r="G136" s="264"/>
      <c r="H136" s="264" t="s">
        <v>549</v>
      </c>
      <c r="I136" s="264" t="s">
        <v>511</v>
      </c>
      <c r="J136" s="264">
        <v>50</v>
      </c>
      <c r="K136" s="306"/>
    </row>
    <row r="137" spans="2:11" s="1" customFormat="1" ht="15" customHeight="1">
      <c r="B137" s="304"/>
      <c r="C137" s="264" t="s">
        <v>537</v>
      </c>
      <c r="D137" s="264"/>
      <c r="E137" s="264"/>
      <c r="F137" s="284" t="s">
        <v>515</v>
      </c>
      <c r="G137" s="264"/>
      <c r="H137" s="264" t="s">
        <v>562</v>
      </c>
      <c r="I137" s="264" t="s">
        <v>511</v>
      </c>
      <c r="J137" s="264">
        <v>255</v>
      </c>
      <c r="K137" s="306"/>
    </row>
    <row r="138" spans="2:11" s="1" customFormat="1" ht="15" customHeight="1">
      <c r="B138" s="304"/>
      <c r="C138" s="264" t="s">
        <v>539</v>
      </c>
      <c r="D138" s="264"/>
      <c r="E138" s="264"/>
      <c r="F138" s="284" t="s">
        <v>509</v>
      </c>
      <c r="G138" s="264"/>
      <c r="H138" s="264" t="s">
        <v>563</v>
      </c>
      <c r="I138" s="264" t="s">
        <v>541</v>
      </c>
      <c r="J138" s="264"/>
      <c r="K138" s="306"/>
    </row>
    <row r="139" spans="2:11" s="1" customFormat="1" ht="15" customHeight="1">
      <c r="B139" s="304"/>
      <c r="C139" s="264" t="s">
        <v>542</v>
      </c>
      <c r="D139" s="264"/>
      <c r="E139" s="264"/>
      <c r="F139" s="284" t="s">
        <v>509</v>
      </c>
      <c r="G139" s="264"/>
      <c r="H139" s="264" t="s">
        <v>564</v>
      </c>
      <c r="I139" s="264" t="s">
        <v>544</v>
      </c>
      <c r="J139" s="264"/>
      <c r="K139" s="306"/>
    </row>
    <row r="140" spans="2:11" s="1" customFormat="1" ht="15" customHeight="1">
      <c r="B140" s="304"/>
      <c r="C140" s="264" t="s">
        <v>545</v>
      </c>
      <c r="D140" s="264"/>
      <c r="E140" s="264"/>
      <c r="F140" s="284" t="s">
        <v>509</v>
      </c>
      <c r="G140" s="264"/>
      <c r="H140" s="264" t="s">
        <v>545</v>
      </c>
      <c r="I140" s="264" t="s">
        <v>544</v>
      </c>
      <c r="J140" s="264"/>
      <c r="K140" s="306"/>
    </row>
    <row r="141" spans="2:11" s="1" customFormat="1" ht="15" customHeight="1">
      <c r="B141" s="304"/>
      <c r="C141" s="264" t="s">
        <v>39</v>
      </c>
      <c r="D141" s="264"/>
      <c r="E141" s="264"/>
      <c r="F141" s="284" t="s">
        <v>509</v>
      </c>
      <c r="G141" s="264"/>
      <c r="H141" s="264" t="s">
        <v>565</v>
      </c>
      <c r="I141" s="264" t="s">
        <v>544</v>
      </c>
      <c r="J141" s="264"/>
      <c r="K141" s="306"/>
    </row>
    <row r="142" spans="2:11" s="1" customFormat="1" ht="15" customHeight="1">
      <c r="B142" s="304"/>
      <c r="C142" s="264" t="s">
        <v>566</v>
      </c>
      <c r="D142" s="264"/>
      <c r="E142" s="264"/>
      <c r="F142" s="284" t="s">
        <v>509</v>
      </c>
      <c r="G142" s="264"/>
      <c r="H142" s="264" t="s">
        <v>567</v>
      </c>
      <c r="I142" s="264" t="s">
        <v>544</v>
      </c>
      <c r="J142" s="264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4" t="s">
        <v>568</v>
      </c>
      <c r="D147" s="384"/>
      <c r="E147" s="384"/>
      <c r="F147" s="384"/>
      <c r="G147" s="384"/>
      <c r="H147" s="384"/>
      <c r="I147" s="384"/>
      <c r="J147" s="384"/>
      <c r="K147" s="276"/>
    </row>
    <row r="148" spans="2:11" s="1" customFormat="1" ht="17.25" customHeight="1">
      <c r="B148" s="275"/>
      <c r="C148" s="277" t="s">
        <v>503</v>
      </c>
      <c r="D148" s="277"/>
      <c r="E148" s="277"/>
      <c r="F148" s="277" t="s">
        <v>504</v>
      </c>
      <c r="G148" s="278"/>
      <c r="H148" s="277" t="s">
        <v>55</v>
      </c>
      <c r="I148" s="277" t="s">
        <v>58</v>
      </c>
      <c r="J148" s="277" t="s">
        <v>505</v>
      </c>
      <c r="K148" s="276"/>
    </row>
    <row r="149" spans="2:11" s="1" customFormat="1" ht="17.25" customHeight="1">
      <c r="B149" s="275"/>
      <c r="C149" s="279" t="s">
        <v>506</v>
      </c>
      <c r="D149" s="279"/>
      <c r="E149" s="279"/>
      <c r="F149" s="280" t="s">
        <v>507</v>
      </c>
      <c r="G149" s="281"/>
      <c r="H149" s="279"/>
      <c r="I149" s="279"/>
      <c r="J149" s="279" t="s">
        <v>508</v>
      </c>
      <c r="K149" s="276"/>
    </row>
    <row r="150" spans="2:11" s="1" customFormat="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s="1" customFormat="1" ht="15" customHeight="1">
      <c r="B151" s="285"/>
      <c r="C151" s="310" t="s">
        <v>512</v>
      </c>
      <c r="D151" s="264"/>
      <c r="E151" s="264"/>
      <c r="F151" s="311" t="s">
        <v>509</v>
      </c>
      <c r="G151" s="264"/>
      <c r="H151" s="310" t="s">
        <v>549</v>
      </c>
      <c r="I151" s="310" t="s">
        <v>511</v>
      </c>
      <c r="J151" s="310">
        <v>120</v>
      </c>
      <c r="K151" s="306"/>
    </row>
    <row r="152" spans="2:11" s="1" customFormat="1" ht="15" customHeight="1">
      <c r="B152" s="285"/>
      <c r="C152" s="310" t="s">
        <v>558</v>
      </c>
      <c r="D152" s="264"/>
      <c r="E152" s="264"/>
      <c r="F152" s="311" t="s">
        <v>509</v>
      </c>
      <c r="G152" s="264"/>
      <c r="H152" s="310" t="s">
        <v>569</v>
      </c>
      <c r="I152" s="310" t="s">
        <v>511</v>
      </c>
      <c r="J152" s="310" t="s">
        <v>560</v>
      </c>
      <c r="K152" s="306"/>
    </row>
    <row r="153" spans="2:11" s="1" customFormat="1" ht="15" customHeight="1">
      <c r="B153" s="285"/>
      <c r="C153" s="310" t="s">
        <v>457</v>
      </c>
      <c r="D153" s="264"/>
      <c r="E153" s="264"/>
      <c r="F153" s="311" t="s">
        <v>509</v>
      </c>
      <c r="G153" s="264"/>
      <c r="H153" s="310" t="s">
        <v>570</v>
      </c>
      <c r="I153" s="310" t="s">
        <v>511</v>
      </c>
      <c r="J153" s="310" t="s">
        <v>560</v>
      </c>
      <c r="K153" s="306"/>
    </row>
    <row r="154" spans="2:11" s="1" customFormat="1" ht="15" customHeight="1">
      <c r="B154" s="285"/>
      <c r="C154" s="310" t="s">
        <v>514</v>
      </c>
      <c r="D154" s="264"/>
      <c r="E154" s="264"/>
      <c r="F154" s="311" t="s">
        <v>515</v>
      </c>
      <c r="G154" s="264"/>
      <c r="H154" s="310" t="s">
        <v>549</v>
      </c>
      <c r="I154" s="310" t="s">
        <v>511</v>
      </c>
      <c r="J154" s="310">
        <v>50</v>
      </c>
      <c r="K154" s="306"/>
    </row>
    <row r="155" spans="2:11" s="1" customFormat="1" ht="15" customHeight="1">
      <c r="B155" s="285"/>
      <c r="C155" s="310" t="s">
        <v>517</v>
      </c>
      <c r="D155" s="264"/>
      <c r="E155" s="264"/>
      <c r="F155" s="311" t="s">
        <v>509</v>
      </c>
      <c r="G155" s="264"/>
      <c r="H155" s="310" t="s">
        <v>549</v>
      </c>
      <c r="I155" s="310" t="s">
        <v>519</v>
      </c>
      <c r="J155" s="310"/>
      <c r="K155" s="306"/>
    </row>
    <row r="156" spans="2:11" s="1" customFormat="1" ht="15" customHeight="1">
      <c r="B156" s="285"/>
      <c r="C156" s="310" t="s">
        <v>528</v>
      </c>
      <c r="D156" s="264"/>
      <c r="E156" s="264"/>
      <c r="F156" s="311" t="s">
        <v>515</v>
      </c>
      <c r="G156" s="264"/>
      <c r="H156" s="310" t="s">
        <v>549</v>
      </c>
      <c r="I156" s="310" t="s">
        <v>511</v>
      </c>
      <c r="J156" s="310">
        <v>50</v>
      </c>
      <c r="K156" s="306"/>
    </row>
    <row r="157" spans="2:11" s="1" customFormat="1" ht="15" customHeight="1">
      <c r="B157" s="285"/>
      <c r="C157" s="310" t="s">
        <v>536</v>
      </c>
      <c r="D157" s="264"/>
      <c r="E157" s="264"/>
      <c r="F157" s="311" t="s">
        <v>515</v>
      </c>
      <c r="G157" s="264"/>
      <c r="H157" s="310" t="s">
        <v>549</v>
      </c>
      <c r="I157" s="310" t="s">
        <v>511</v>
      </c>
      <c r="J157" s="310">
        <v>50</v>
      </c>
      <c r="K157" s="306"/>
    </row>
    <row r="158" spans="2:11" s="1" customFormat="1" ht="15" customHeight="1">
      <c r="B158" s="285"/>
      <c r="C158" s="310" t="s">
        <v>534</v>
      </c>
      <c r="D158" s="264"/>
      <c r="E158" s="264"/>
      <c r="F158" s="311" t="s">
        <v>515</v>
      </c>
      <c r="G158" s="264"/>
      <c r="H158" s="310" t="s">
        <v>549</v>
      </c>
      <c r="I158" s="310" t="s">
        <v>511</v>
      </c>
      <c r="J158" s="310">
        <v>50</v>
      </c>
      <c r="K158" s="306"/>
    </row>
    <row r="159" spans="2:11" s="1" customFormat="1" ht="15" customHeight="1">
      <c r="B159" s="285"/>
      <c r="C159" s="310" t="s">
        <v>92</v>
      </c>
      <c r="D159" s="264"/>
      <c r="E159" s="264"/>
      <c r="F159" s="311" t="s">
        <v>509</v>
      </c>
      <c r="G159" s="264"/>
      <c r="H159" s="310" t="s">
        <v>571</v>
      </c>
      <c r="I159" s="310" t="s">
        <v>511</v>
      </c>
      <c r="J159" s="310" t="s">
        <v>572</v>
      </c>
      <c r="K159" s="306"/>
    </row>
    <row r="160" spans="2:11" s="1" customFormat="1" ht="15" customHeight="1">
      <c r="B160" s="285"/>
      <c r="C160" s="310" t="s">
        <v>573</v>
      </c>
      <c r="D160" s="264"/>
      <c r="E160" s="264"/>
      <c r="F160" s="311" t="s">
        <v>509</v>
      </c>
      <c r="G160" s="264"/>
      <c r="H160" s="310" t="s">
        <v>574</v>
      </c>
      <c r="I160" s="310" t="s">
        <v>544</v>
      </c>
      <c r="J160" s="310"/>
      <c r="K160" s="306"/>
    </row>
    <row r="161" spans="2:11" s="1" customFormat="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s="1" customFormat="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0" t="s">
        <v>575</v>
      </c>
      <c r="D165" s="380"/>
      <c r="E165" s="380"/>
      <c r="F165" s="380"/>
      <c r="G165" s="380"/>
      <c r="H165" s="380"/>
      <c r="I165" s="380"/>
      <c r="J165" s="380"/>
      <c r="K165" s="257"/>
    </row>
    <row r="166" spans="2:11" s="1" customFormat="1" ht="17.25" customHeight="1">
      <c r="B166" s="256"/>
      <c r="C166" s="277" t="s">
        <v>503</v>
      </c>
      <c r="D166" s="277"/>
      <c r="E166" s="277"/>
      <c r="F166" s="277" t="s">
        <v>504</v>
      </c>
      <c r="G166" s="314"/>
      <c r="H166" s="315" t="s">
        <v>55</v>
      </c>
      <c r="I166" s="315" t="s">
        <v>58</v>
      </c>
      <c r="J166" s="277" t="s">
        <v>505</v>
      </c>
      <c r="K166" s="257"/>
    </row>
    <row r="167" spans="2:11" s="1" customFormat="1" ht="17.25" customHeight="1">
      <c r="B167" s="258"/>
      <c r="C167" s="279" t="s">
        <v>506</v>
      </c>
      <c r="D167" s="279"/>
      <c r="E167" s="279"/>
      <c r="F167" s="280" t="s">
        <v>507</v>
      </c>
      <c r="G167" s="316"/>
      <c r="H167" s="317"/>
      <c r="I167" s="317"/>
      <c r="J167" s="279" t="s">
        <v>508</v>
      </c>
      <c r="K167" s="259"/>
    </row>
    <row r="168" spans="2:11" s="1" customFormat="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s="1" customFormat="1" ht="15" customHeight="1">
      <c r="B169" s="285"/>
      <c r="C169" s="264" t="s">
        <v>512</v>
      </c>
      <c r="D169" s="264"/>
      <c r="E169" s="264"/>
      <c r="F169" s="284" t="s">
        <v>509</v>
      </c>
      <c r="G169" s="264"/>
      <c r="H169" s="264" t="s">
        <v>549</v>
      </c>
      <c r="I169" s="264" t="s">
        <v>511</v>
      </c>
      <c r="J169" s="264">
        <v>120</v>
      </c>
      <c r="K169" s="306"/>
    </row>
    <row r="170" spans="2:11" s="1" customFormat="1" ht="15" customHeight="1">
      <c r="B170" s="285"/>
      <c r="C170" s="264" t="s">
        <v>558</v>
      </c>
      <c r="D170" s="264"/>
      <c r="E170" s="264"/>
      <c r="F170" s="284" t="s">
        <v>509</v>
      </c>
      <c r="G170" s="264"/>
      <c r="H170" s="264" t="s">
        <v>559</v>
      </c>
      <c r="I170" s="264" t="s">
        <v>511</v>
      </c>
      <c r="J170" s="264" t="s">
        <v>560</v>
      </c>
      <c r="K170" s="306"/>
    </row>
    <row r="171" spans="2:11" s="1" customFormat="1" ht="15" customHeight="1">
      <c r="B171" s="285"/>
      <c r="C171" s="264" t="s">
        <v>457</v>
      </c>
      <c r="D171" s="264"/>
      <c r="E171" s="264"/>
      <c r="F171" s="284" t="s">
        <v>509</v>
      </c>
      <c r="G171" s="264"/>
      <c r="H171" s="264" t="s">
        <v>576</v>
      </c>
      <c r="I171" s="264" t="s">
        <v>511</v>
      </c>
      <c r="J171" s="264" t="s">
        <v>560</v>
      </c>
      <c r="K171" s="306"/>
    </row>
    <row r="172" spans="2:11" s="1" customFormat="1" ht="15" customHeight="1">
      <c r="B172" s="285"/>
      <c r="C172" s="264" t="s">
        <v>514</v>
      </c>
      <c r="D172" s="264"/>
      <c r="E172" s="264"/>
      <c r="F172" s="284" t="s">
        <v>515</v>
      </c>
      <c r="G172" s="264"/>
      <c r="H172" s="264" t="s">
        <v>576</v>
      </c>
      <c r="I172" s="264" t="s">
        <v>511</v>
      </c>
      <c r="J172" s="264">
        <v>50</v>
      </c>
      <c r="K172" s="306"/>
    </row>
    <row r="173" spans="2:11" s="1" customFormat="1" ht="15" customHeight="1">
      <c r="B173" s="285"/>
      <c r="C173" s="264" t="s">
        <v>517</v>
      </c>
      <c r="D173" s="264"/>
      <c r="E173" s="264"/>
      <c r="F173" s="284" t="s">
        <v>509</v>
      </c>
      <c r="G173" s="264"/>
      <c r="H173" s="264" t="s">
        <v>576</v>
      </c>
      <c r="I173" s="264" t="s">
        <v>519</v>
      </c>
      <c r="J173" s="264"/>
      <c r="K173" s="306"/>
    </row>
    <row r="174" spans="2:11" s="1" customFormat="1" ht="15" customHeight="1">
      <c r="B174" s="285"/>
      <c r="C174" s="264" t="s">
        <v>528</v>
      </c>
      <c r="D174" s="264"/>
      <c r="E174" s="264"/>
      <c r="F174" s="284" t="s">
        <v>515</v>
      </c>
      <c r="G174" s="264"/>
      <c r="H174" s="264" t="s">
        <v>576</v>
      </c>
      <c r="I174" s="264" t="s">
        <v>511</v>
      </c>
      <c r="J174" s="264">
        <v>50</v>
      </c>
      <c r="K174" s="306"/>
    </row>
    <row r="175" spans="2:11" s="1" customFormat="1" ht="15" customHeight="1">
      <c r="B175" s="285"/>
      <c r="C175" s="264" t="s">
        <v>536</v>
      </c>
      <c r="D175" s="264"/>
      <c r="E175" s="264"/>
      <c r="F175" s="284" t="s">
        <v>515</v>
      </c>
      <c r="G175" s="264"/>
      <c r="H175" s="264" t="s">
        <v>576</v>
      </c>
      <c r="I175" s="264" t="s">
        <v>511</v>
      </c>
      <c r="J175" s="264">
        <v>50</v>
      </c>
      <c r="K175" s="306"/>
    </row>
    <row r="176" spans="2:11" s="1" customFormat="1" ht="15" customHeight="1">
      <c r="B176" s="285"/>
      <c r="C176" s="264" t="s">
        <v>534</v>
      </c>
      <c r="D176" s="264"/>
      <c r="E176" s="264"/>
      <c r="F176" s="284" t="s">
        <v>515</v>
      </c>
      <c r="G176" s="264"/>
      <c r="H176" s="264" t="s">
        <v>576</v>
      </c>
      <c r="I176" s="264" t="s">
        <v>511</v>
      </c>
      <c r="J176" s="264">
        <v>50</v>
      </c>
      <c r="K176" s="306"/>
    </row>
    <row r="177" spans="2:11" s="1" customFormat="1" ht="15" customHeight="1">
      <c r="B177" s="285"/>
      <c r="C177" s="264" t="s">
        <v>106</v>
      </c>
      <c r="D177" s="264"/>
      <c r="E177" s="264"/>
      <c r="F177" s="284" t="s">
        <v>509</v>
      </c>
      <c r="G177" s="264"/>
      <c r="H177" s="264" t="s">
        <v>577</v>
      </c>
      <c r="I177" s="264" t="s">
        <v>578</v>
      </c>
      <c r="J177" s="264"/>
      <c r="K177" s="306"/>
    </row>
    <row r="178" spans="2:11" s="1" customFormat="1" ht="15" customHeight="1">
      <c r="B178" s="285"/>
      <c r="C178" s="264" t="s">
        <v>58</v>
      </c>
      <c r="D178" s="264"/>
      <c r="E178" s="264"/>
      <c r="F178" s="284" t="s">
        <v>509</v>
      </c>
      <c r="G178" s="264"/>
      <c r="H178" s="264" t="s">
        <v>579</v>
      </c>
      <c r="I178" s="264" t="s">
        <v>580</v>
      </c>
      <c r="J178" s="264">
        <v>1</v>
      </c>
      <c r="K178" s="306"/>
    </row>
    <row r="179" spans="2:11" s="1" customFormat="1" ht="15" customHeight="1">
      <c r="B179" s="285"/>
      <c r="C179" s="264" t="s">
        <v>54</v>
      </c>
      <c r="D179" s="264"/>
      <c r="E179" s="264"/>
      <c r="F179" s="284" t="s">
        <v>509</v>
      </c>
      <c r="G179" s="264"/>
      <c r="H179" s="264" t="s">
        <v>581</v>
      </c>
      <c r="I179" s="264" t="s">
        <v>511</v>
      </c>
      <c r="J179" s="264">
        <v>20</v>
      </c>
      <c r="K179" s="306"/>
    </row>
    <row r="180" spans="2:11" s="1" customFormat="1" ht="15" customHeight="1">
      <c r="B180" s="285"/>
      <c r="C180" s="264" t="s">
        <v>55</v>
      </c>
      <c r="D180" s="264"/>
      <c r="E180" s="264"/>
      <c r="F180" s="284" t="s">
        <v>509</v>
      </c>
      <c r="G180" s="264"/>
      <c r="H180" s="264" t="s">
        <v>582</v>
      </c>
      <c r="I180" s="264" t="s">
        <v>511</v>
      </c>
      <c r="J180" s="264">
        <v>255</v>
      </c>
      <c r="K180" s="306"/>
    </row>
    <row r="181" spans="2:11" s="1" customFormat="1" ht="15" customHeight="1">
      <c r="B181" s="285"/>
      <c r="C181" s="264" t="s">
        <v>107</v>
      </c>
      <c r="D181" s="264"/>
      <c r="E181" s="264"/>
      <c r="F181" s="284" t="s">
        <v>509</v>
      </c>
      <c r="G181" s="264"/>
      <c r="H181" s="264" t="s">
        <v>473</v>
      </c>
      <c r="I181" s="264" t="s">
        <v>511</v>
      </c>
      <c r="J181" s="264">
        <v>10</v>
      </c>
      <c r="K181" s="306"/>
    </row>
    <row r="182" spans="2:11" s="1" customFormat="1" ht="15" customHeight="1">
      <c r="B182" s="285"/>
      <c r="C182" s="264" t="s">
        <v>108</v>
      </c>
      <c r="D182" s="264"/>
      <c r="E182" s="264"/>
      <c r="F182" s="284" t="s">
        <v>509</v>
      </c>
      <c r="G182" s="264"/>
      <c r="H182" s="264" t="s">
        <v>583</v>
      </c>
      <c r="I182" s="264" t="s">
        <v>544</v>
      </c>
      <c r="J182" s="264"/>
      <c r="K182" s="306"/>
    </row>
    <row r="183" spans="2:11" s="1" customFormat="1" ht="15" customHeight="1">
      <c r="B183" s="285"/>
      <c r="C183" s="264" t="s">
        <v>584</v>
      </c>
      <c r="D183" s="264"/>
      <c r="E183" s="264"/>
      <c r="F183" s="284" t="s">
        <v>509</v>
      </c>
      <c r="G183" s="264"/>
      <c r="H183" s="264" t="s">
        <v>585</v>
      </c>
      <c r="I183" s="264" t="s">
        <v>544</v>
      </c>
      <c r="J183" s="264"/>
      <c r="K183" s="306"/>
    </row>
    <row r="184" spans="2:11" s="1" customFormat="1" ht="15" customHeight="1">
      <c r="B184" s="285"/>
      <c r="C184" s="264" t="s">
        <v>573</v>
      </c>
      <c r="D184" s="264"/>
      <c r="E184" s="264"/>
      <c r="F184" s="284" t="s">
        <v>509</v>
      </c>
      <c r="G184" s="264"/>
      <c r="H184" s="264" t="s">
        <v>586</v>
      </c>
      <c r="I184" s="264" t="s">
        <v>544</v>
      </c>
      <c r="J184" s="264"/>
      <c r="K184" s="306"/>
    </row>
    <row r="185" spans="2:11" s="1" customFormat="1" ht="15" customHeight="1">
      <c r="B185" s="285"/>
      <c r="C185" s="264" t="s">
        <v>110</v>
      </c>
      <c r="D185" s="264"/>
      <c r="E185" s="264"/>
      <c r="F185" s="284" t="s">
        <v>515</v>
      </c>
      <c r="G185" s="264"/>
      <c r="H185" s="264" t="s">
        <v>587</v>
      </c>
      <c r="I185" s="264" t="s">
        <v>511</v>
      </c>
      <c r="J185" s="264">
        <v>50</v>
      </c>
      <c r="K185" s="306"/>
    </row>
    <row r="186" spans="2:11" s="1" customFormat="1" ht="15" customHeight="1">
      <c r="B186" s="285"/>
      <c r="C186" s="264" t="s">
        <v>588</v>
      </c>
      <c r="D186" s="264"/>
      <c r="E186" s="264"/>
      <c r="F186" s="284" t="s">
        <v>515</v>
      </c>
      <c r="G186" s="264"/>
      <c r="H186" s="264" t="s">
        <v>589</v>
      </c>
      <c r="I186" s="264" t="s">
        <v>590</v>
      </c>
      <c r="J186" s="264"/>
      <c r="K186" s="306"/>
    </row>
    <row r="187" spans="2:11" s="1" customFormat="1" ht="15" customHeight="1">
      <c r="B187" s="285"/>
      <c r="C187" s="264" t="s">
        <v>591</v>
      </c>
      <c r="D187" s="264"/>
      <c r="E187" s="264"/>
      <c r="F187" s="284" t="s">
        <v>515</v>
      </c>
      <c r="G187" s="264"/>
      <c r="H187" s="264" t="s">
        <v>592</v>
      </c>
      <c r="I187" s="264" t="s">
        <v>590</v>
      </c>
      <c r="J187" s="264"/>
      <c r="K187" s="306"/>
    </row>
    <row r="188" spans="2:11" s="1" customFormat="1" ht="15" customHeight="1">
      <c r="B188" s="285"/>
      <c r="C188" s="264" t="s">
        <v>593</v>
      </c>
      <c r="D188" s="264"/>
      <c r="E188" s="264"/>
      <c r="F188" s="284" t="s">
        <v>515</v>
      </c>
      <c r="G188" s="264"/>
      <c r="H188" s="264" t="s">
        <v>594</v>
      </c>
      <c r="I188" s="264" t="s">
        <v>590</v>
      </c>
      <c r="J188" s="264"/>
      <c r="K188" s="306"/>
    </row>
    <row r="189" spans="2:11" s="1" customFormat="1" ht="15" customHeight="1">
      <c r="B189" s="285"/>
      <c r="C189" s="318" t="s">
        <v>595</v>
      </c>
      <c r="D189" s="264"/>
      <c r="E189" s="264"/>
      <c r="F189" s="284" t="s">
        <v>515</v>
      </c>
      <c r="G189" s="264"/>
      <c r="H189" s="264" t="s">
        <v>596</v>
      </c>
      <c r="I189" s="264" t="s">
        <v>597</v>
      </c>
      <c r="J189" s="319" t="s">
        <v>598</v>
      </c>
      <c r="K189" s="306"/>
    </row>
    <row r="190" spans="2:11" s="1" customFormat="1" ht="15" customHeight="1">
      <c r="B190" s="285"/>
      <c r="C190" s="270" t="s">
        <v>43</v>
      </c>
      <c r="D190" s="264"/>
      <c r="E190" s="264"/>
      <c r="F190" s="284" t="s">
        <v>509</v>
      </c>
      <c r="G190" s="264"/>
      <c r="H190" s="261" t="s">
        <v>599</v>
      </c>
      <c r="I190" s="264" t="s">
        <v>600</v>
      </c>
      <c r="J190" s="264"/>
      <c r="K190" s="306"/>
    </row>
    <row r="191" spans="2:11" s="1" customFormat="1" ht="15" customHeight="1">
      <c r="B191" s="285"/>
      <c r="C191" s="270" t="s">
        <v>601</v>
      </c>
      <c r="D191" s="264"/>
      <c r="E191" s="264"/>
      <c r="F191" s="284" t="s">
        <v>509</v>
      </c>
      <c r="G191" s="264"/>
      <c r="H191" s="264" t="s">
        <v>602</v>
      </c>
      <c r="I191" s="264" t="s">
        <v>544</v>
      </c>
      <c r="J191" s="264"/>
      <c r="K191" s="306"/>
    </row>
    <row r="192" spans="2:11" s="1" customFormat="1" ht="15" customHeight="1">
      <c r="B192" s="285"/>
      <c r="C192" s="270" t="s">
        <v>603</v>
      </c>
      <c r="D192" s="264"/>
      <c r="E192" s="264"/>
      <c r="F192" s="284" t="s">
        <v>509</v>
      </c>
      <c r="G192" s="264"/>
      <c r="H192" s="264" t="s">
        <v>604</v>
      </c>
      <c r="I192" s="264" t="s">
        <v>544</v>
      </c>
      <c r="J192" s="264"/>
      <c r="K192" s="306"/>
    </row>
    <row r="193" spans="2:11" s="1" customFormat="1" ht="15" customHeight="1">
      <c r="B193" s="285"/>
      <c r="C193" s="270" t="s">
        <v>605</v>
      </c>
      <c r="D193" s="264"/>
      <c r="E193" s="264"/>
      <c r="F193" s="284" t="s">
        <v>515</v>
      </c>
      <c r="G193" s="264"/>
      <c r="H193" s="264" t="s">
        <v>606</v>
      </c>
      <c r="I193" s="264" t="s">
        <v>544</v>
      </c>
      <c r="J193" s="264"/>
      <c r="K193" s="306"/>
    </row>
    <row r="194" spans="2:11" s="1" customFormat="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s="1" customFormat="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380" t="s">
        <v>607</v>
      </c>
      <c r="D199" s="380"/>
      <c r="E199" s="380"/>
      <c r="F199" s="380"/>
      <c r="G199" s="380"/>
      <c r="H199" s="380"/>
      <c r="I199" s="380"/>
      <c r="J199" s="380"/>
      <c r="K199" s="257"/>
    </row>
    <row r="200" spans="2:11" s="1" customFormat="1" ht="25.5" customHeight="1">
      <c r="B200" s="256"/>
      <c r="C200" s="321" t="s">
        <v>608</v>
      </c>
      <c r="D200" s="321"/>
      <c r="E200" s="321"/>
      <c r="F200" s="321" t="s">
        <v>609</v>
      </c>
      <c r="G200" s="322"/>
      <c r="H200" s="385" t="s">
        <v>610</v>
      </c>
      <c r="I200" s="385"/>
      <c r="J200" s="385"/>
      <c r="K200" s="257"/>
    </row>
    <row r="201" spans="2:11" s="1" customFormat="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s="1" customFormat="1" ht="15" customHeight="1">
      <c r="B202" s="285"/>
      <c r="C202" s="264" t="s">
        <v>600</v>
      </c>
      <c r="D202" s="264"/>
      <c r="E202" s="264"/>
      <c r="F202" s="284" t="s">
        <v>44</v>
      </c>
      <c r="G202" s="264"/>
      <c r="H202" s="386" t="s">
        <v>611</v>
      </c>
      <c r="I202" s="386"/>
      <c r="J202" s="386"/>
      <c r="K202" s="306"/>
    </row>
    <row r="203" spans="2:11" s="1" customFormat="1" ht="15" customHeight="1">
      <c r="B203" s="285"/>
      <c r="C203" s="291"/>
      <c r="D203" s="264"/>
      <c r="E203" s="264"/>
      <c r="F203" s="284" t="s">
        <v>45</v>
      </c>
      <c r="G203" s="264"/>
      <c r="H203" s="386" t="s">
        <v>612</v>
      </c>
      <c r="I203" s="386"/>
      <c r="J203" s="386"/>
      <c r="K203" s="306"/>
    </row>
    <row r="204" spans="2:11" s="1" customFormat="1" ht="15" customHeight="1">
      <c r="B204" s="285"/>
      <c r="C204" s="291"/>
      <c r="D204" s="264"/>
      <c r="E204" s="264"/>
      <c r="F204" s="284" t="s">
        <v>48</v>
      </c>
      <c r="G204" s="264"/>
      <c r="H204" s="386" t="s">
        <v>613</v>
      </c>
      <c r="I204" s="386"/>
      <c r="J204" s="386"/>
      <c r="K204" s="306"/>
    </row>
    <row r="205" spans="2:11" s="1" customFormat="1" ht="15" customHeight="1">
      <c r="B205" s="285"/>
      <c r="C205" s="264"/>
      <c r="D205" s="264"/>
      <c r="E205" s="264"/>
      <c r="F205" s="284" t="s">
        <v>46</v>
      </c>
      <c r="G205" s="264"/>
      <c r="H205" s="386" t="s">
        <v>614</v>
      </c>
      <c r="I205" s="386"/>
      <c r="J205" s="386"/>
      <c r="K205" s="306"/>
    </row>
    <row r="206" spans="2:11" s="1" customFormat="1" ht="15" customHeight="1">
      <c r="B206" s="285"/>
      <c r="C206" s="264"/>
      <c r="D206" s="264"/>
      <c r="E206" s="264"/>
      <c r="F206" s="284" t="s">
        <v>47</v>
      </c>
      <c r="G206" s="264"/>
      <c r="H206" s="386" t="s">
        <v>615</v>
      </c>
      <c r="I206" s="386"/>
      <c r="J206" s="386"/>
      <c r="K206" s="306"/>
    </row>
    <row r="207" spans="2:11" s="1" customFormat="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s="1" customFormat="1" ht="15" customHeight="1">
      <c r="B208" s="285"/>
      <c r="C208" s="264" t="s">
        <v>556</v>
      </c>
      <c r="D208" s="264"/>
      <c r="E208" s="264"/>
      <c r="F208" s="284" t="s">
        <v>80</v>
      </c>
      <c r="G208" s="264"/>
      <c r="H208" s="386" t="s">
        <v>616</v>
      </c>
      <c r="I208" s="386"/>
      <c r="J208" s="386"/>
      <c r="K208" s="306"/>
    </row>
    <row r="209" spans="2:11" s="1" customFormat="1" ht="15" customHeight="1">
      <c r="B209" s="285"/>
      <c r="C209" s="291"/>
      <c r="D209" s="264"/>
      <c r="E209" s="264"/>
      <c r="F209" s="284" t="s">
        <v>452</v>
      </c>
      <c r="G209" s="264"/>
      <c r="H209" s="386" t="s">
        <v>453</v>
      </c>
      <c r="I209" s="386"/>
      <c r="J209" s="386"/>
      <c r="K209" s="306"/>
    </row>
    <row r="210" spans="2:11" s="1" customFormat="1" ht="15" customHeight="1">
      <c r="B210" s="285"/>
      <c r="C210" s="264"/>
      <c r="D210" s="264"/>
      <c r="E210" s="264"/>
      <c r="F210" s="284" t="s">
        <v>450</v>
      </c>
      <c r="G210" s="264"/>
      <c r="H210" s="386" t="s">
        <v>617</v>
      </c>
      <c r="I210" s="386"/>
      <c r="J210" s="386"/>
      <c r="K210" s="306"/>
    </row>
    <row r="211" spans="2:11" s="1" customFormat="1" ht="15" customHeight="1">
      <c r="B211" s="323"/>
      <c r="C211" s="291"/>
      <c r="D211" s="291"/>
      <c r="E211" s="291"/>
      <c r="F211" s="284" t="s">
        <v>84</v>
      </c>
      <c r="G211" s="270"/>
      <c r="H211" s="387" t="s">
        <v>454</v>
      </c>
      <c r="I211" s="387"/>
      <c r="J211" s="387"/>
      <c r="K211" s="324"/>
    </row>
    <row r="212" spans="2:11" s="1" customFormat="1" ht="15" customHeight="1">
      <c r="B212" s="323"/>
      <c r="C212" s="291"/>
      <c r="D212" s="291"/>
      <c r="E212" s="291"/>
      <c r="F212" s="284" t="s">
        <v>455</v>
      </c>
      <c r="G212" s="270"/>
      <c r="H212" s="387" t="s">
        <v>618</v>
      </c>
      <c r="I212" s="387"/>
      <c r="J212" s="387"/>
      <c r="K212" s="324"/>
    </row>
    <row r="213" spans="2:11" s="1" customFormat="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s="1" customFormat="1" ht="15" customHeight="1">
      <c r="B214" s="323"/>
      <c r="C214" s="264" t="s">
        <v>580</v>
      </c>
      <c r="D214" s="291"/>
      <c r="E214" s="291"/>
      <c r="F214" s="284">
        <v>1</v>
      </c>
      <c r="G214" s="270"/>
      <c r="H214" s="387" t="s">
        <v>619</v>
      </c>
      <c r="I214" s="387"/>
      <c r="J214" s="387"/>
      <c r="K214" s="324"/>
    </row>
    <row r="215" spans="2:11" s="1" customFormat="1" ht="15" customHeight="1">
      <c r="B215" s="323"/>
      <c r="C215" s="291"/>
      <c r="D215" s="291"/>
      <c r="E215" s="291"/>
      <c r="F215" s="284">
        <v>2</v>
      </c>
      <c r="G215" s="270"/>
      <c r="H215" s="387" t="s">
        <v>620</v>
      </c>
      <c r="I215" s="387"/>
      <c r="J215" s="387"/>
      <c r="K215" s="324"/>
    </row>
    <row r="216" spans="2:11" s="1" customFormat="1" ht="15" customHeight="1">
      <c r="B216" s="323"/>
      <c r="C216" s="291"/>
      <c r="D216" s="291"/>
      <c r="E216" s="291"/>
      <c r="F216" s="284">
        <v>3</v>
      </c>
      <c r="G216" s="270"/>
      <c r="H216" s="387" t="s">
        <v>621</v>
      </c>
      <c r="I216" s="387"/>
      <c r="J216" s="387"/>
      <c r="K216" s="324"/>
    </row>
    <row r="217" spans="2:11" s="1" customFormat="1" ht="15" customHeight="1">
      <c r="B217" s="323"/>
      <c r="C217" s="291"/>
      <c r="D217" s="291"/>
      <c r="E217" s="291"/>
      <c r="F217" s="284">
        <v>4</v>
      </c>
      <c r="G217" s="270"/>
      <c r="H217" s="387" t="s">
        <v>622</v>
      </c>
      <c r="I217" s="387"/>
      <c r="J217" s="387"/>
      <c r="K217" s="324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Deutsch Dalibor, Ing.</cp:lastModifiedBy>
  <dcterms:created xsi:type="dcterms:W3CDTF">2019-08-08T07:20:33Z</dcterms:created>
  <dcterms:modified xsi:type="dcterms:W3CDTF">2019-08-08T11:21:18Z</dcterms:modified>
  <cp:category/>
  <cp:version/>
  <cp:contentType/>
  <cp:contentStatus/>
</cp:coreProperties>
</file>