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/>
  <bookViews>
    <workbookView xWindow="65416" yWindow="65416" windowWidth="29040" windowHeight="15840" activeTab="0"/>
  </bookViews>
  <sheets>
    <sheet name="Rekapitulace stavby" sheetId="1" r:id="rId1"/>
    <sheet name="1 - Oprava bytové jednotk..." sheetId="2" r:id="rId2"/>
    <sheet name="2 - Oprava bytové jednotk..." sheetId="3" r:id="rId3"/>
    <sheet name="3 - Oprava bytové jednotk..." sheetId="4" r:id="rId4"/>
    <sheet name="4 - Oprava bytové jednotk..." sheetId="5" r:id="rId5"/>
    <sheet name="5 - Oprava bytové jednotk..." sheetId="6" r:id="rId6"/>
  </sheets>
  <definedNames>
    <definedName name="_xlnm._FilterDatabase" localSheetId="1" hidden="1">'1 - Oprava bytové jednotk...'!$C$135:$K$357</definedName>
    <definedName name="_xlnm._FilterDatabase" localSheetId="2" hidden="1">'2 - Oprava bytové jednotk...'!$C$135:$K$360</definedName>
    <definedName name="_xlnm._FilterDatabase" localSheetId="3" hidden="1">'3 - Oprava bytové jednotk...'!$C$135:$K$358</definedName>
    <definedName name="_xlnm._FilterDatabase" localSheetId="4" hidden="1">'4 - Oprava bytové jednotk...'!$C$135:$K$357</definedName>
    <definedName name="_xlnm._FilterDatabase" localSheetId="5" hidden="1">'5 - Oprava bytové jednotk...'!$C$135:$K$359</definedName>
    <definedName name="_xlnm.Print_Area" localSheetId="1">'1 - Oprava bytové jednotk...'!$C$4:$J$76,'1 - Oprava bytové jednotk...'!$C$82:$J$117,'1 - Oprava bytové jednotk...'!$C$123:$K$357</definedName>
    <definedName name="_xlnm.Print_Area" localSheetId="2">'2 - Oprava bytové jednotk...'!$C$4:$J$76,'2 - Oprava bytové jednotk...'!$C$82:$J$117,'2 - Oprava bytové jednotk...'!$C$123:$K$360</definedName>
    <definedName name="_xlnm.Print_Area" localSheetId="3">'3 - Oprava bytové jednotk...'!$C$4:$J$76,'3 - Oprava bytové jednotk...'!$C$82:$J$117,'3 - Oprava bytové jednotk...'!$C$123:$K$358</definedName>
    <definedName name="_xlnm.Print_Area" localSheetId="4">'4 - Oprava bytové jednotk...'!$C$4:$J$76,'4 - Oprava bytové jednotk...'!$C$82:$J$117,'4 - Oprava bytové jednotk...'!$C$123:$K$357</definedName>
    <definedName name="_xlnm.Print_Area" localSheetId="5">'5 - Oprava bytové jednotk...'!$C$4:$J$76,'5 - Oprava bytové jednotk...'!$C$82:$J$117,'5 - Oprava bytové jednotk...'!$C$123:$K$359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'1 - Oprava bytové jednotk...'!$135:$135</definedName>
    <definedName name="_xlnm.Print_Titles" localSheetId="2">'2 - Oprava bytové jednotk...'!$135:$135</definedName>
    <definedName name="_xlnm.Print_Titles" localSheetId="3">'3 - Oprava bytové jednotk...'!$135:$135</definedName>
    <definedName name="_xlnm.Print_Titles" localSheetId="4">'4 - Oprava bytové jednotk...'!$135:$135</definedName>
    <definedName name="_xlnm.Print_Titles" localSheetId="5">'5 - Oprava bytové jednotk...'!$135:$135</definedName>
  </definedNames>
  <calcPr calcId="191029"/>
  <extLst/>
</workbook>
</file>

<file path=xl/sharedStrings.xml><?xml version="1.0" encoding="utf-8"?>
<sst xmlns="http://schemas.openxmlformats.org/spreadsheetml/2006/main" count="14336" uniqueCount="840">
  <si>
    <t>Export Komplet</t>
  </si>
  <si>
    <t/>
  </si>
  <si>
    <t>2.0</t>
  </si>
  <si>
    <t>ZAMOK</t>
  </si>
  <si>
    <t>False</t>
  </si>
  <si>
    <t>{b5f9dc0a-a3d9-4832-8b68-081568f1995e}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</si>
  <si>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</si>
  <si>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</si>
  <si>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</si>
  <si>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</si>
  <si>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</si>
  <si>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</si>
  <si>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</si>
  <si>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</si>
  <si>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DPSBUKOV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</si>
  <si>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</si>
  <si>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</si>
  <si>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sociálních zařízení (2019) - 5 bytových jednotek</t>
  </si>
  <si>
    <t>KSO:</t>
  </si>
  <si>
    <t>CC-CZ:</t>
  </si>
  <si>
    <t>Místo:</t>
  </si>
  <si>
    <t>Ústí nad Labem</t>
  </si>
  <si>
    <t>Datum:</t>
  </si>
  <si>
    <t>9. 7. 2019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</si>
  <si>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</si>
  <si>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</si>
  <si>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</si>
  <si>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</si>
  <si>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</si>
  <si>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</si>
  <si>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</si>
  <si>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</si>
  <si>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</si>
  <si>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D.Prombergerová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</si>
  <si>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</si>
  <si>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</si>
  <si>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</si>
  <si>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</si>
  <si>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</si>
  <si>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</si>
  <si>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</si>
  <si>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</si>
  <si>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</si>
  <si>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</si>
  <si>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</si>
  <si>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</si>
  <si>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</si>
  <si>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</si>
  <si>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</si>
  <si>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</si>
  <si>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</si>
  <si>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</si>
  <si>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</si>
  <si>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</si>
  <si>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</si>
  <si>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</si>
  <si>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</si>
  <si>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</si>
  <si>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</si>
  <si>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</si>
  <si>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</si>
  <si>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</si>
  <si>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</si>
  <si>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</si>
  <si>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</si>
  <si>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</si>
  <si>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</si>
  <si>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</si>
  <si>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</si>
  <si>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</si>
  <si>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</si>
  <si>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</si>
  <si>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</si>
  <si>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</si>
  <si>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</si>
  <si>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</si>
  <si>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</si>
  <si>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</si>
  <si>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</si>
  <si>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</si>
  <si>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</si>
  <si>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bytové jednotky - p.Řeháčková 3.NP</t>
  </si>
  <si>
    <t>STA</t>
  </si>
  <si>
    <t>{03952fea-13cc-4d94-bd8d-eab1d0e4f4a6}</t>
  </si>
  <si>
    <t>2</t>
  </si>
  <si>
    <t>Oprava bytové jednotky - p.Kricner 3.NP</t>
  </si>
  <si>
    <t>{537f4659-5d26-4c3b-b083-c85d8287c038}</t>
  </si>
  <si>
    <t>3</t>
  </si>
  <si>
    <t>Oprava bytové jednotky - p.Chlápková 3.NP</t>
  </si>
  <si>
    <t>{a3b5d8e1-20e4-47fd-99c6-62b2ad90f443}</t>
  </si>
  <si>
    <t>4</t>
  </si>
  <si>
    <t>Oprava bytové jednotky - p.Bihári 2.NP</t>
  </si>
  <si>
    <t>{c2060568-5e24-4536-979b-e598b608a220}</t>
  </si>
  <si>
    <t>5</t>
  </si>
  <si>
    <t>Oprava bytové jednotky - p.Feiková 1.NP</t>
  </si>
  <si>
    <t>{f9668138-066b-46fb-895e-1dc13e87a7a6}</t>
  </si>
  <si>
    <t>KRYCÍ LIST SOUPISU PRACÍ</t>
  </si>
  <si>
    <t>Objekt:</t>
  </si>
  <si>
    <t>1 - Oprava bytové jednotky - p.Řeháčková 3.NP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</si>
  <si>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</si>
  <si>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</si>
  <si>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</si>
  <si>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</si>
  <si>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</si>
  <si>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</si>
  <si>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</si>
  <si>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</si>
  <si>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</si>
  <si>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</si>
  <si>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</si>
  <si>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</si>
  <si>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</si>
  <si>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</si>
  <si>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</si>
  <si>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</si>
  <si>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747 - Elektromontáže - kompletace rozvodů,,PŘÍPADNÁ VÝMĚNA KABELŮ NENÍ SOUČÁSTÍ ROZPOČTU,,</t>
  </si>
  <si>
    <t xml:space="preserve">    748 - Elektromontáže - osvětlovací zařízení a svítidla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</si>
  <si>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</si>
  <si>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</si>
  <si>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</si>
  <si>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</si>
  <si>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</si>
  <si>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</si>
  <si>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</si>
  <si>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</si>
  <si>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</si>
  <si>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</si>
  <si>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</si>
  <si>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</si>
  <si>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</si>
  <si>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</si>
  <si>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</si>
  <si>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</si>
  <si>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</si>
  <si>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</si>
  <si>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</si>
  <si>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</si>
  <si>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</si>
  <si>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</si>
  <si>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</si>
  <si>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</si>
  <si>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</si>
  <si>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</si>
  <si>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612135001</t>
  </si>
  <si>
    <t>Vyrovnání podkladu vnitřních stěn maltou vápenocementovou tl do 10 mm</t>
  </si>
  <si>
    <t>m2</t>
  </si>
  <si>
    <t>CS ÚRS 2019 01</t>
  </si>
  <si>
    <t>-1542513438</t>
  </si>
  <si>
    <t>VV</t>
  </si>
  <si>
    <t>dveřní otvor</t>
  </si>
  <si>
    <t>0,10*2*2+0,90*0,10</t>
  </si>
  <si>
    <t>612135101</t>
  </si>
  <si>
    <t>Hrubá výplň rýh ve stěnách maltou jakékoli šířky rýhy</t>
  </si>
  <si>
    <t>-329169621</t>
  </si>
  <si>
    <t>,,VÝMĚRU UPŘESNIT DLE SKUTEČNOSTI</t>
  </si>
  <si>
    <t>(10+14)*0,10</t>
  </si>
  <si>
    <t>612321121</t>
  </si>
  <si>
    <t>Vápenocementová omítka hladká jednovrstvá vnitřních stěn nanášená ručně</t>
  </si>
  <si>
    <t>-1305608745</t>
  </si>
  <si>
    <t>vyrovnávka po otlučeném obkladu</t>
  </si>
  <si>
    <t>(2,40+2,30)*2*1,50-1,70*0,60</t>
  </si>
  <si>
    <t>-0,60*1,50</t>
  </si>
  <si>
    <t>Součet</t>
  </si>
  <si>
    <t>612325111</t>
  </si>
  <si>
    <t>Vápenocementová hladká omítka rýh ve stěnách šířky do 150 mm</t>
  </si>
  <si>
    <t>1826669050</t>
  </si>
  <si>
    <t>(10+14)*0,15</t>
  </si>
  <si>
    <t>619995001</t>
  </si>
  <si>
    <t>Začištění omítek kolem oken, dveří, podlah nebo obkladů</t>
  </si>
  <si>
    <t>m</t>
  </si>
  <si>
    <t>16</t>
  </si>
  <si>
    <t>87377680</t>
  </si>
  <si>
    <t>"dveřní otvor"</t>
  </si>
  <si>
    <t>(2+0,90+2)*2</t>
  </si>
  <si>
    <t>631311135</t>
  </si>
  <si>
    <t>Mazanina tl do 240 mm z betonu prostého bez zvýšených nároků na prostředí tř. C 20/25</t>
  </si>
  <si>
    <t>m3</t>
  </si>
  <si>
    <t>408526063</t>
  </si>
  <si>
    <t>,,VÝMĚRU UPŘESNIT DLE SKUTEČNOSTI"- v případě nebourání celé podlahy</t>
  </si>
  <si>
    <t>2,30*2,40*0,15</t>
  </si>
  <si>
    <t>7</t>
  </si>
  <si>
    <t>631319185</t>
  </si>
  <si>
    <t>Příplatek k mazanině tl do 240 mm za sklon do 35°</t>
  </si>
  <si>
    <t>-195431542</t>
  </si>
  <si>
    <t>"prostor sprchového koutu"</t>
  </si>
  <si>
    <t>1,20*1,50*0,15</t>
  </si>
  <si>
    <t>8</t>
  </si>
  <si>
    <t>642942611</t>
  </si>
  <si>
    <t>Osazování zárubní nebo rámů dveřních kovových do 2,5 m2 na montážní pěnu</t>
  </si>
  <si>
    <t>kus</t>
  </si>
  <si>
    <t>1866251633</t>
  </si>
  <si>
    <t>9</t>
  </si>
  <si>
    <t>M</t>
  </si>
  <si>
    <t>553311060</t>
  </si>
  <si>
    <t>zárubeň ocelová pro běžné zdění H 95 900 L/P</t>
  </si>
  <si>
    <t>CS ÚRS 2015 01</t>
  </si>
  <si>
    <t>-154404731</t>
  </si>
  <si>
    <t>Ostatní konstrukce a práce-bourání</t>
  </si>
  <si>
    <t>10</t>
  </si>
  <si>
    <t>952901111</t>
  </si>
  <si>
    <t>Vyčištění budov bytové a občanské výstavby při výšce podlaží do 4 m</t>
  </si>
  <si>
    <t>-125336123</t>
  </si>
  <si>
    <t>"koupelna+předsíň"</t>
  </si>
  <si>
    <t>2,40*2,30+1,30*2,40</t>
  </si>
  <si>
    <t>11</t>
  </si>
  <si>
    <t>962031132</t>
  </si>
  <si>
    <t>Bourání příček z cihel pálených na MVC tl do 100 mm</t>
  </si>
  <si>
    <t>-1386323695</t>
  </si>
  <si>
    <t>obezdívka vany</t>
  </si>
  <si>
    <t>(1,70+0,70)*0,60</t>
  </si>
  <si>
    <t>12</t>
  </si>
  <si>
    <t>965042231</t>
  </si>
  <si>
    <t>Bourání podkladů pod dlažby nebo mazanin betonových nebo z litého asfaltu tl přes 100 mm pl do 4 m2</t>
  </si>
  <si>
    <t>-255441121</t>
  </si>
  <si>
    <t>,,VÝMĚRU UPŘESNIT DLE SKUTEČNOSTI v případě nebourání celé podlahy"</t>
  </si>
  <si>
    <t>2,40*2,30*0,15</t>
  </si>
  <si>
    <t>13</t>
  </si>
  <si>
    <t>967031132</t>
  </si>
  <si>
    <t>Přisekání rovných ostění v cihelném zdivu na MV nebo MVC</t>
  </si>
  <si>
    <t>-527105948</t>
  </si>
  <si>
    <t>(0,30+2)*0,10</t>
  </si>
  <si>
    <t>14</t>
  </si>
  <si>
    <t>968072455</t>
  </si>
  <si>
    <t>Vybourání kovových dveřních zárubní pl do 2 m2</t>
  </si>
  <si>
    <t>-1190551766</t>
  </si>
  <si>
    <t>0,60*2</t>
  </si>
  <si>
    <t>971033521</t>
  </si>
  <si>
    <t>Vybourání otvorů ve zdivu cihelném pl do 1 m2 na MVC nebo MV tl do 100 mm</t>
  </si>
  <si>
    <t>-61032884</t>
  </si>
  <si>
    <t>zvětšení dveřního otvoru</t>
  </si>
  <si>
    <t>0,40*2</t>
  </si>
  <si>
    <t>974031153</t>
  </si>
  <si>
    <t>Vysekání rýh ve zdivu cihelném hl do 100 mm š do 100 mm</t>
  </si>
  <si>
    <t>825944593</t>
  </si>
  <si>
    <t>,,VÝMĚRU UPŘESNIT DLE SKUTEČNOSTI"-kanalizace,voda</t>
  </si>
  <si>
    <t>10+14</t>
  </si>
  <si>
    <t>17</t>
  </si>
  <si>
    <t>978059541</t>
  </si>
  <si>
    <t>Odsekání a odebrání obkladů stěn z vnitřních obkládaček plochy přes 1 m2</t>
  </si>
  <si>
    <t>-673589015</t>
  </si>
  <si>
    <t>(2,40+2,30)*2*1,50</t>
  </si>
  <si>
    <t>997</t>
  </si>
  <si>
    <t>Přesun sutě</t>
  </si>
  <si>
    <t>18</t>
  </si>
  <si>
    <t>997013212</t>
  </si>
  <si>
    <t>Vnitrostaveništní doprava suti a vybouraných hmot pro budovy v do 9 m ručně</t>
  </si>
  <si>
    <t>t</t>
  </si>
  <si>
    <t>-436456802</t>
  </si>
  <si>
    <t>19</t>
  </si>
  <si>
    <t>997013501</t>
  </si>
  <si>
    <t>Odvoz suti a vybouraných hmot na skládku nebo meziskládku do 1 km se složením</t>
  </si>
  <si>
    <t>195706143</t>
  </si>
  <si>
    <t>20</t>
  </si>
  <si>
    <t>997013509</t>
  </si>
  <si>
    <t>Příplatek k odvozu suti a vybouraných hmot na skládku ZKD 1 km přes 1 km</t>
  </si>
  <si>
    <t>-392308124</t>
  </si>
  <si>
    <t>3,759*2 'Přepočtené koeficientem množství</t>
  </si>
  <si>
    <t>997013831</t>
  </si>
  <si>
    <t>Poplatek za uložení na skládce (skládkovné) stavebního odpadu směsného kód odpadu 170 904</t>
  </si>
  <si>
    <t>CS ÚRS 2017 02</t>
  </si>
  <si>
    <t>-100609937</t>
  </si>
  <si>
    <t>998</t>
  </si>
  <si>
    <t>Přesun hmot</t>
  </si>
  <si>
    <t>22</t>
  </si>
  <si>
    <t>998018002</t>
  </si>
  <si>
    <t>Přesun hmot ruční pro budovy v do 12 m</t>
  </si>
  <si>
    <t>-1412232307</t>
  </si>
  <si>
    <t>PSV</t>
  </si>
  <si>
    <t>Práce a dodávky PSV</t>
  </si>
  <si>
    <t>711</t>
  </si>
  <si>
    <t>Izolace proti vodě, vlhkosti a plynům</t>
  </si>
  <si>
    <t>23</t>
  </si>
  <si>
    <t>711113115</t>
  </si>
  <si>
    <t>Izolace proti vlhkosti na vodorovné ploše za studena těsnicí hmotou dvousložkovou na bázi polymery modifikované živičné emulze</t>
  </si>
  <si>
    <t>290896548</t>
  </si>
  <si>
    <t>plocha koupelny</t>
  </si>
  <si>
    <t>2,40*2,30</t>
  </si>
  <si>
    <t>24</t>
  </si>
  <si>
    <t>711113125</t>
  </si>
  <si>
    <t>Izolace proti vlhkosti na svislé ploše za studena těsnicí hmotou dvousložkovou na bázi polymery modifikované živičné emulze</t>
  </si>
  <si>
    <t>-590911672</t>
  </si>
  <si>
    <t>sprchový kout-pod obklad</t>
  </si>
  <si>
    <t>(1,20+1,50)*2</t>
  </si>
  <si>
    <t>25</t>
  </si>
  <si>
    <t>711191001</t>
  </si>
  <si>
    <t>Provedení adhezního můstku na vodorovné ploše</t>
  </si>
  <si>
    <t>-1922804257</t>
  </si>
  <si>
    <t>prostor nového sprchového koutu</t>
  </si>
  <si>
    <t>1,20*1,50+1,20*0,30+1,50*0,30</t>
  </si>
  <si>
    <t>26</t>
  </si>
  <si>
    <t>585812200</t>
  </si>
  <si>
    <t>můstek adhezní Supergrund D4 bal. 10 kg</t>
  </si>
  <si>
    <t>kg</t>
  </si>
  <si>
    <t>32</t>
  </si>
  <si>
    <t>1654500632</t>
  </si>
  <si>
    <t>P</t>
  </si>
  <si>
    <t>Poznámka k položce:
Spotřeba: 6-10 m2/kg</t>
  </si>
  <si>
    <t>2,61*0,118 'Přepočtené koeficientem množství</t>
  </si>
  <si>
    <t>27</t>
  </si>
  <si>
    <t>998711102</t>
  </si>
  <si>
    <t>Přesun hmot tonážní pro izolace proti vodě, vlhkosti a plynům v objektech výšky do 12 m</t>
  </si>
  <si>
    <t>1061427514</t>
  </si>
  <si>
    <t>28</t>
  </si>
  <si>
    <t>998711181</t>
  </si>
  <si>
    <t>Příplatek k přesunu hmot tonážní 711 prováděný bez použití mechanizace</t>
  </si>
  <si>
    <t>442608939</t>
  </si>
  <si>
    <t>721</t>
  </si>
  <si>
    <t>Zdravotechnika - vnitřní kanalizace</t>
  </si>
  <si>
    <t>29</t>
  </si>
  <si>
    <t>721171803</t>
  </si>
  <si>
    <t>Demontáž potrubí z PVC do D 75</t>
  </si>
  <si>
    <t>412236158</t>
  </si>
  <si>
    <t>"bude řešeno dle stavu stávajícího potrubí"</t>
  </si>
  <si>
    <t>30</t>
  </si>
  <si>
    <t>721171914</t>
  </si>
  <si>
    <t>Propojení potrubí DN 70</t>
  </si>
  <si>
    <t>-946161233</t>
  </si>
  <si>
    <t>31</t>
  </si>
  <si>
    <t>721171915</t>
  </si>
  <si>
    <t>Propojení potrubí DN 110</t>
  </si>
  <si>
    <t>1352252195</t>
  </si>
  <si>
    <t>721173723</t>
  </si>
  <si>
    <t>Potrubí kanalizační z PE připojovací DN 50</t>
  </si>
  <si>
    <t>1729901352</t>
  </si>
  <si>
    <t>,,VÝMĚRU UPŘESNIT DLE SKUTEČNOSTI-odpad umyvadlo,,</t>
  </si>
  <si>
    <t>33</t>
  </si>
  <si>
    <t>721173724</t>
  </si>
  <si>
    <t>Potrubí kanalizační z PE připojovací DN 70</t>
  </si>
  <si>
    <t>-744841101</t>
  </si>
  <si>
    <t>,,VÝMĚRU UPŘESNIT DLE SKUTEČNOSTI,,</t>
  </si>
  <si>
    <t>34</t>
  </si>
  <si>
    <t>721211913</t>
  </si>
  <si>
    <t>Montáž vpustí podlahových DN 110</t>
  </si>
  <si>
    <t>1359995564</t>
  </si>
  <si>
    <t>35</t>
  </si>
  <si>
    <t>551617560</t>
  </si>
  <si>
    <t>uzávěrka zápachová podlahová 300X300 mm DN 50/75/110 nerez</t>
  </si>
  <si>
    <t>2049251450</t>
  </si>
  <si>
    <t>36</t>
  </si>
  <si>
    <t>721220801</t>
  </si>
  <si>
    <t>Demontáž uzávěrek zápachových DN 70</t>
  </si>
  <si>
    <t>-765762782</t>
  </si>
  <si>
    <t>37</t>
  </si>
  <si>
    <t>721290111</t>
  </si>
  <si>
    <t>Zkouška těsnosti potrubí kanalizace vodou do DN 125</t>
  </si>
  <si>
    <t>-228522299</t>
  </si>
  <si>
    <t>38</t>
  </si>
  <si>
    <t>998721102</t>
  </si>
  <si>
    <t>Přesun hmot tonážní pro vnitřní kanalizace v objektech v do 12 m</t>
  </si>
  <si>
    <t>93731496</t>
  </si>
  <si>
    <t>39</t>
  </si>
  <si>
    <t>998721181</t>
  </si>
  <si>
    <t>Příplatek k přesunu hmot tonážní 721 prováděný bez použití mechanizace</t>
  </si>
  <si>
    <t>532869734</t>
  </si>
  <si>
    <t>722</t>
  </si>
  <si>
    <t>Zdravotechnika - vnitřní vodovod</t>
  </si>
  <si>
    <t>40</t>
  </si>
  <si>
    <t>722170801</t>
  </si>
  <si>
    <t>Demontáž rozvodů vody z plastů do D 25</t>
  </si>
  <si>
    <t>-658272563</t>
  </si>
  <si>
    <t>41</t>
  </si>
  <si>
    <t>722174001</t>
  </si>
  <si>
    <t>Potrubí vodovodní plastové PPR svar polyfuze PN 16 D 16 x 2,2 mm</t>
  </si>
  <si>
    <t>17175764</t>
  </si>
  <si>
    <t>teplá+studená - ,,UPŘESNIT DLE SKUTEČNOSTI,,</t>
  </si>
  <si>
    <t>42</t>
  </si>
  <si>
    <t>722179191</t>
  </si>
  <si>
    <t>Příplatek k rozvodu vody z plastů za malý rozsah prací na zakázce do 20 m</t>
  </si>
  <si>
    <t>soubor</t>
  </si>
  <si>
    <t>1231655108</t>
  </si>
  <si>
    <t>43</t>
  </si>
  <si>
    <t>722179192</t>
  </si>
  <si>
    <t>Příplatek k rozvodu vody z plastů za potrubí do D 32 mm do 15 svarů</t>
  </si>
  <si>
    <t>-248175710</t>
  </si>
  <si>
    <t>44</t>
  </si>
  <si>
    <t>722181111</t>
  </si>
  <si>
    <t>Ochrana vodovodního potrubí plstěnými pásy do DN 20 mm</t>
  </si>
  <si>
    <t>321677322</t>
  </si>
  <si>
    <t>45</t>
  </si>
  <si>
    <t>722181812</t>
  </si>
  <si>
    <t>Demontáž plstěných pásů z trub do D 50</t>
  </si>
  <si>
    <t>1862675446</t>
  </si>
  <si>
    <t>46</t>
  </si>
  <si>
    <t>722220152</t>
  </si>
  <si>
    <t>Nástěnka závitová plastová PPR PN 20 DN 20 x G 1/2</t>
  </si>
  <si>
    <t>-1746527056</t>
  </si>
  <si>
    <t>47</t>
  </si>
  <si>
    <t>998722102</t>
  </si>
  <si>
    <t>Přesun hmot tonážní pro vnitřní vodovod v objektech v do 12 m</t>
  </si>
  <si>
    <t>-1411603470</t>
  </si>
  <si>
    <t>48</t>
  </si>
  <si>
    <t>998722181</t>
  </si>
  <si>
    <t>Příplatek k přesunu hmot tonážní 722 prováděný bez použití mechanizace</t>
  </si>
  <si>
    <t>64195404</t>
  </si>
  <si>
    <t>725</t>
  </si>
  <si>
    <t>Zdravotechnika - zařizovací předměty</t>
  </si>
  <si>
    <t>49</t>
  </si>
  <si>
    <t>725110814</t>
  </si>
  <si>
    <t>Demontáž klozetu Kombi, odsávací</t>
  </si>
  <si>
    <t>-1930953960</t>
  </si>
  <si>
    <t>50</t>
  </si>
  <si>
    <t>725119122</t>
  </si>
  <si>
    <t>Montáž klozetových mís kombi</t>
  </si>
  <si>
    <t>668003162</t>
  </si>
  <si>
    <t>51</t>
  </si>
  <si>
    <t>551673940</t>
  </si>
  <si>
    <t xml:space="preserve">sedátko záchodové s poklopem Mio </t>
  </si>
  <si>
    <t>1597511339</t>
  </si>
  <si>
    <t>52</t>
  </si>
  <si>
    <t>642320610.1</t>
  </si>
  <si>
    <t>kombiklozet keramický zvýšený - invalidní program Mio</t>
  </si>
  <si>
    <t>-696905049</t>
  </si>
  <si>
    <t>53</t>
  </si>
  <si>
    <t>64234061</t>
  </si>
  <si>
    <t>nádrž kombinovaného klozetu keramická se  splachovacím mechanismem bílá Mio -invalidní program</t>
  </si>
  <si>
    <t>877115596</t>
  </si>
  <si>
    <t>1*1,1 'Přepočtené koeficientem množství</t>
  </si>
  <si>
    <t>54</t>
  </si>
  <si>
    <t>55166620</t>
  </si>
  <si>
    <t>koleno odpadní Mio</t>
  </si>
  <si>
    <t>1384064094</t>
  </si>
  <si>
    <t>55</t>
  </si>
  <si>
    <t>725210821</t>
  </si>
  <si>
    <t>Demontáž umyvadel bez výtokových armatur</t>
  </si>
  <si>
    <t>-752987736</t>
  </si>
  <si>
    <t>56</t>
  </si>
  <si>
    <t>725219102</t>
  </si>
  <si>
    <t>Montáž umyvadla připevněného na šrouby do zdiva</t>
  </si>
  <si>
    <t>-1520527473</t>
  </si>
  <si>
    <t>57</t>
  </si>
  <si>
    <t>64211023</t>
  </si>
  <si>
    <t>umyvadlo keramické závěsné bezbariérové bílé Mio 640x550mm</t>
  </si>
  <si>
    <t>2007562832</t>
  </si>
  <si>
    <t>58</t>
  </si>
  <si>
    <t>725220841</t>
  </si>
  <si>
    <t>Demontáž van ocelová rohová</t>
  </si>
  <si>
    <t>-1726654781</t>
  </si>
  <si>
    <t>59</t>
  </si>
  <si>
    <t>725291411</t>
  </si>
  <si>
    <t>Doplňky zařízení koupelen a záchodů keramické držák na toaletní papír</t>
  </si>
  <si>
    <t>1661709892</t>
  </si>
  <si>
    <t>60</t>
  </si>
  <si>
    <t>725291642.1</t>
  </si>
  <si>
    <t>Doplňky zařízení koupelen a záchodů plastové sedátko do sprchy sklopné bílé</t>
  </si>
  <si>
    <t>1753249642</t>
  </si>
  <si>
    <t>61</t>
  </si>
  <si>
    <t>725291702.1</t>
  </si>
  <si>
    <t>Doplňky zařízení koupelen a záchodů smaltované madlo sklopné bílé do sprchy</t>
  </si>
  <si>
    <t>-363689363</t>
  </si>
  <si>
    <t>62</t>
  </si>
  <si>
    <t>725291721</t>
  </si>
  <si>
    <t>Doplňky zařízení koupelen a záchodů smaltované madlo k WC sklopné bílé dl 550 mm</t>
  </si>
  <si>
    <t>-1209379796</t>
  </si>
  <si>
    <t>63</t>
  </si>
  <si>
    <t>725662800.1</t>
  </si>
  <si>
    <t xml:space="preserve">Demontáž infrazářičů </t>
  </si>
  <si>
    <t>1022799527</t>
  </si>
  <si>
    <t>64</t>
  </si>
  <si>
    <t>725662800-2</t>
  </si>
  <si>
    <t>Demontáž nástěnné skříňky-galerie - ZAJISTÍ INVESTOR</t>
  </si>
  <si>
    <t>-1197880942</t>
  </si>
  <si>
    <t>65</t>
  </si>
  <si>
    <t>725662800.3</t>
  </si>
  <si>
    <t>Demontáž držáků na ručníky - ZAJISTÍ INVESTOR</t>
  </si>
  <si>
    <t>981440250</t>
  </si>
  <si>
    <t>66</t>
  </si>
  <si>
    <t>725662800.4</t>
  </si>
  <si>
    <t>Demontáž sušáku na prádlo - ZAJISTÍ INVESTOR</t>
  </si>
  <si>
    <t>444084369</t>
  </si>
  <si>
    <t>67</t>
  </si>
  <si>
    <t>725810811</t>
  </si>
  <si>
    <t>Demontáž ventilů výtokových nástěnných</t>
  </si>
  <si>
    <t>802575193</t>
  </si>
  <si>
    <t>68</t>
  </si>
  <si>
    <t>725813111</t>
  </si>
  <si>
    <t>Ventil rohový bez připojovací trubičky nebo flexi hadičky G 1/2</t>
  </si>
  <si>
    <t>-92123867</t>
  </si>
  <si>
    <t>69</t>
  </si>
  <si>
    <t>IVR.13601250</t>
  </si>
  <si>
    <t>Flexi hadice k baterii (8x12) - 1/2"FxM 10; 50cm</t>
  </si>
  <si>
    <t>-306845762</t>
  </si>
  <si>
    <t>70</t>
  </si>
  <si>
    <t>725820801</t>
  </si>
  <si>
    <t>Demontáž baterie nástěnné do G 3 / 4</t>
  </si>
  <si>
    <t>2029276427</t>
  </si>
  <si>
    <t>71</t>
  </si>
  <si>
    <t>725829131</t>
  </si>
  <si>
    <t>Montáž baterie umyvadlové stojánkové G 1/2 ostatní typ</t>
  </si>
  <si>
    <t>1814713609</t>
  </si>
  <si>
    <t>72</t>
  </si>
  <si>
    <t>551440060</t>
  </si>
  <si>
    <t>baterie umyvadlová páková stojánková</t>
  </si>
  <si>
    <t>-1637779685</t>
  </si>
  <si>
    <t>73</t>
  </si>
  <si>
    <t>725849411</t>
  </si>
  <si>
    <t>Montáž baterie sprchová nástěnné s nastavitelnou výškou sprchy</t>
  </si>
  <si>
    <t>-1460857463</t>
  </si>
  <si>
    <t>74</t>
  </si>
  <si>
    <t>55145003</t>
  </si>
  <si>
    <t>souprava sprchová komplet</t>
  </si>
  <si>
    <t>sada</t>
  </si>
  <si>
    <t>791290760</t>
  </si>
  <si>
    <t>75</t>
  </si>
  <si>
    <t>725860811</t>
  </si>
  <si>
    <t>Demontáž uzávěrů zápachu jednoduchých</t>
  </si>
  <si>
    <t>-273457715</t>
  </si>
  <si>
    <t>76</t>
  </si>
  <si>
    <t>725860812</t>
  </si>
  <si>
    <t>Demontáž uzávěrů zápachu dvojitých</t>
  </si>
  <si>
    <t>-109552062</t>
  </si>
  <si>
    <t>77</t>
  </si>
  <si>
    <t>725980123</t>
  </si>
  <si>
    <t>Dvířka 30/30</t>
  </si>
  <si>
    <t>37096179</t>
  </si>
  <si>
    <t>78</t>
  </si>
  <si>
    <t>998725102</t>
  </si>
  <si>
    <t>Přesun hmot tonážní pro zařizovací předměty v objektech v do 12 m</t>
  </si>
  <si>
    <t>732199038</t>
  </si>
  <si>
    <t>79</t>
  </si>
  <si>
    <t>998725181</t>
  </si>
  <si>
    <t>Příplatek k přesunu hmot tonážní 725 prováděný bez použití mechanizace</t>
  </si>
  <si>
    <t>907675377</t>
  </si>
  <si>
    <t>735</t>
  </si>
  <si>
    <t>Ústřední vytápění - otopná tělesa</t>
  </si>
  <si>
    <t>80</t>
  </si>
  <si>
    <t>735164512</t>
  </si>
  <si>
    <t>Montáž otopného tělesa trubkového na stěnu výšky tělesa přes 1500 mm</t>
  </si>
  <si>
    <t>1811883671</t>
  </si>
  <si>
    <t>81</t>
  </si>
  <si>
    <t>48401</t>
  </si>
  <si>
    <t>těleso otopné bílé-žebřík na ručníky 45x185 cm</t>
  </si>
  <si>
    <t>ks</t>
  </si>
  <si>
    <t>-1043484699</t>
  </si>
  <si>
    <t>82</t>
  </si>
  <si>
    <t>998735202</t>
  </si>
  <si>
    <t>Přesun hmot procentní pro otopná tělesa v objektech v do 12 m</t>
  </si>
  <si>
    <t>%</t>
  </si>
  <si>
    <t>-707570948</t>
  </si>
  <si>
    <t>747</t>
  </si>
  <si>
    <t>Elektromontáže - kompletace rozvodů,,PŘÍPADNÁ VÝMĚNA KABELŮ NENÍ SOUČÁSTÍ ROZPOČTU,,</t>
  </si>
  <si>
    <t>83</t>
  </si>
  <si>
    <t>747111111</t>
  </si>
  <si>
    <t>Montáž vypínač nástěnný 1-jednopólový prostředí normální</t>
  </si>
  <si>
    <t>-1212964492</t>
  </si>
  <si>
    <t>84</t>
  </si>
  <si>
    <t>34555.1</t>
  </si>
  <si>
    <t>Vypínač</t>
  </si>
  <si>
    <t>-202872868</t>
  </si>
  <si>
    <t>85</t>
  </si>
  <si>
    <t>747161040</t>
  </si>
  <si>
    <t>Montáž zásuvka (polo)zapuštěná bezšroubové připojení 2x(2P+PE) dvojnásobná šikmá</t>
  </si>
  <si>
    <t>-794335811</t>
  </si>
  <si>
    <t>86</t>
  </si>
  <si>
    <t>34555100</t>
  </si>
  <si>
    <t>zásuvka 1násobná  bílá</t>
  </si>
  <si>
    <t>1494020169</t>
  </si>
  <si>
    <t>87</t>
  </si>
  <si>
    <t>741321002.1</t>
  </si>
  <si>
    <t>Montáž a dodávka proudového chrániče - ZAJISTÍ ELEKTROFIRMA</t>
  </si>
  <si>
    <t>-941296230</t>
  </si>
  <si>
    <t>748</t>
  </si>
  <si>
    <t>Elektromontáže - osvětlovací zařízení a svítidla</t>
  </si>
  <si>
    <t>88</t>
  </si>
  <si>
    <t>748111112</t>
  </si>
  <si>
    <t>Montáž svítidlo žárovkové bytové stropní přisazené 1 zdroj se sklem</t>
  </si>
  <si>
    <t>627579065</t>
  </si>
  <si>
    <t>89</t>
  </si>
  <si>
    <t>34854</t>
  </si>
  <si>
    <t>Osvětlovací těleso stropní</t>
  </si>
  <si>
    <t>-1074167034</t>
  </si>
  <si>
    <t>751</t>
  </si>
  <si>
    <t>Vzduchotechnika</t>
  </si>
  <si>
    <t>90</t>
  </si>
  <si>
    <t>751111012</t>
  </si>
  <si>
    <t>Mtž vent ax ntl nástěnného základního D do 200 mm</t>
  </si>
  <si>
    <t>921060562</t>
  </si>
  <si>
    <t>91</t>
  </si>
  <si>
    <t>42914115</t>
  </si>
  <si>
    <t>ventilátor axiální stěnový skříň z plastu IP44 25W</t>
  </si>
  <si>
    <t>-1306024874</t>
  </si>
  <si>
    <t>92</t>
  </si>
  <si>
    <t>751111811</t>
  </si>
  <si>
    <t>Demontáž ventilátoru axiálního nízkotlakého kruhové potrubí D do 200 mm</t>
  </si>
  <si>
    <t>-292659350</t>
  </si>
  <si>
    <t>93</t>
  </si>
  <si>
    <t>998751101</t>
  </si>
  <si>
    <t>Přesun hmot tonážní pro vzduchotechniku v objektech v do 12 m</t>
  </si>
  <si>
    <t>-239745396</t>
  </si>
  <si>
    <t>94</t>
  </si>
  <si>
    <t>998751181</t>
  </si>
  <si>
    <t>Příplatek k přesunu hmot tonážní 751 prováděný bez použití mechanizace</t>
  </si>
  <si>
    <t>1507661543</t>
  </si>
  <si>
    <t>766</t>
  </si>
  <si>
    <t>Konstrukce truhlářské</t>
  </si>
  <si>
    <t>95</t>
  </si>
  <si>
    <t>766660002</t>
  </si>
  <si>
    <t>Montáž dveřních křídel otvíravých jednokřídlových š přes 0,8 m do ocelové zárubně</t>
  </si>
  <si>
    <t>-889875268</t>
  </si>
  <si>
    <t>96</t>
  </si>
  <si>
    <t>611602180</t>
  </si>
  <si>
    <t>dveře dřevěné vnitřní hladké plné 1křídlové standardní provedení 90x197cm</t>
  </si>
  <si>
    <t>135087837</t>
  </si>
  <si>
    <t>97</t>
  </si>
  <si>
    <t>766660729</t>
  </si>
  <si>
    <t>Montáž dveřního interiérového kování - štítku s klikou</t>
  </si>
  <si>
    <t>-1945865556</t>
  </si>
  <si>
    <t>98</t>
  </si>
  <si>
    <t>549146240</t>
  </si>
  <si>
    <t>klika včetně štítu a montážního materiálu</t>
  </si>
  <si>
    <t>525623573</t>
  </si>
  <si>
    <t>Poznámka k položce:
č.zboží AKA00006 cena zahrnuje kování včetně rozet a montážního materiálu</t>
  </si>
  <si>
    <t>99</t>
  </si>
  <si>
    <t>998766102</t>
  </si>
  <si>
    <t>Přesun hmot tonážní pro konstrukce truhlářské v objektech v do 12 m</t>
  </si>
  <si>
    <t>98384202</t>
  </si>
  <si>
    <t>100</t>
  </si>
  <si>
    <t>998766181</t>
  </si>
  <si>
    <t>Příplatek k přesunu hmot tonážní 766 prováděný bez použití mechanizace</t>
  </si>
  <si>
    <t>-1244212722</t>
  </si>
  <si>
    <t>771</t>
  </si>
  <si>
    <t>Podlahy z dlaždic</t>
  </si>
  <si>
    <t>101</t>
  </si>
  <si>
    <t>771121011</t>
  </si>
  <si>
    <t>Nátěr penetrační na podlahu</t>
  </si>
  <si>
    <t>1148866770</t>
  </si>
  <si>
    <t>2,30*2,40</t>
  </si>
  <si>
    <t>102</t>
  </si>
  <si>
    <t>771161012</t>
  </si>
  <si>
    <t>Montáž profilu dilatační spáry koutové bez izolace dlažeb</t>
  </si>
  <si>
    <t>-1319241418</t>
  </si>
  <si>
    <t>"sprchový kout"</t>
  </si>
  <si>
    <t>1,20+1,50</t>
  </si>
  <si>
    <t>103</t>
  </si>
  <si>
    <t>590541730</t>
  </si>
  <si>
    <t>profil dvoudílný Schlüter-DILEX-EK z tvrdé/měkké plastické hmoty PVC/CPE, EK U 11/07 …* (11 x 2500 mm)</t>
  </si>
  <si>
    <t>-1629027138</t>
  </si>
  <si>
    <t>104</t>
  </si>
  <si>
    <t>771574263</t>
  </si>
  <si>
    <t>Montáž podlah keramických pro mechanické zatížení protiskluzných lepených flexibilním lepidlem do 12 ks/m2</t>
  </si>
  <si>
    <t>1958707148</t>
  </si>
  <si>
    <t>105</t>
  </si>
  <si>
    <t>59761409</t>
  </si>
  <si>
    <t>dlažba keramická slinutá protiskluzná do interiéru i exteriéru pro vysoké mechanické namáhání přes 9 do 12 ks/m2</t>
  </si>
  <si>
    <t>1311731816</t>
  </si>
  <si>
    <t>5,52*1,1 'Přepočtené koeficientem množství</t>
  </si>
  <si>
    <t>106</t>
  </si>
  <si>
    <t>771577114</t>
  </si>
  <si>
    <t>Příplatek k montáž podlah keramických za spárování tmelem dvousložkovým</t>
  </si>
  <si>
    <t>561855057</t>
  </si>
  <si>
    <t>107</t>
  </si>
  <si>
    <t>775429121</t>
  </si>
  <si>
    <t>Montáž podlahové lišty přechodové připevněné vruty</t>
  </si>
  <si>
    <t>93358976</t>
  </si>
  <si>
    <t>108</t>
  </si>
  <si>
    <t>553431150</t>
  </si>
  <si>
    <t>hliníkový přechodový profil Multifloor 30 dub, buk, javor, třešeň</t>
  </si>
  <si>
    <t>-64717395</t>
  </si>
  <si>
    <t>109</t>
  </si>
  <si>
    <t>998771102</t>
  </si>
  <si>
    <t>Přesun hmot tonážní pro podlahy z dlaždic v objektech v do 12 m</t>
  </si>
  <si>
    <t>-1174994801</t>
  </si>
  <si>
    <t>110</t>
  </si>
  <si>
    <t>998771181</t>
  </si>
  <si>
    <t>Příplatek k přesunu hmot tonážní 771 prováděný bez použití mechanizace</t>
  </si>
  <si>
    <t>-1850270427</t>
  </si>
  <si>
    <t>776</t>
  </si>
  <si>
    <t>Podlahy povlakové</t>
  </si>
  <si>
    <t>111</t>
  </si>
  <si>
    <t>776201811</t>
  </si>
  <si>
    <t>Demontáž lepených povlakových podlah bez podložky ručně</t>
  </si>
  <si>
    <t>-2139182017</t>
  </si>
  <si>
    <t>2,40*2,30-0,70*1,70</t>
  </si>
  <si>
    <t>112</t>
  </si>
  <si>
    <t>776410811</t>
  </si>
  <si>
    <t>Odstranění soklíků a lišt pryžových nebo plastových</t>
  </si>
  <si>
    <t>1998677893</t>
  </si>
  <si>
    <t>(2,40+2,30)*2-0,60-1,40-1,70</t>
  </si>
  <si>
    <t>781</t>
  </si>
  <si>
    <t>Dokončovací práce - obklady</t>
  </si>
  <si>
    <t>113</t>
  </si>
  <si>
    <t>781474113</t>
  </si>
  <si>
    <t>Montáž obkladů vnitřních keramických hladkých do 19 ks/m2 lepených flexibilním lepidlem</t>
  </si>
  <si>
    <t>-856245528</t>
  </si>
  <si>
    <t>(2,40+2,30)*2*2</t>
  </si>
  <si>
    <t>-0,90*2</t>
  </si>
  <si>
    <t>114</t>
  </si>
  <si>
    <t>59761071</t>
  </si>
  <si>
    <t>obklad keramický hladký přes 12 do 19ks/m2</t>
  </si>
  <si>
    <t>-929865247</t>
  </si>
  <si>
    <t>17*1,1 'Přepočtené koeficientem množství</t>
  </si>
  <si>
    <t>115</t>
  </si>
  <si>
    <t>781479196</t>
  </si>
  <si>
    <t>Příplatek k montáži obkladů vnitřních keramických hladkých za spárování tmelem dvousložkovým</t>
  </si>
  <si>
    <t>1243615975</t>
  </si>
  <si>
    <t>116</t>
  </si>
  <si>
    <t>781491021-1</t>
  </si>
  <si>
    <t>Montáž zrcadel sklopných na keramický obklad</t>
  </si>
  <si>
    <t>-679695420</t>
  </si>
  <si>
    <t>117</t>
  </si>
  <si>
    <t>634651220.1</t>
  </si>
  <si>
    <t>zrcadlo sklopné pro tělesně postižené bílé 60x45 cm</t>
  </si>
  <si>
    <t>-998547316</t>
  </si>
  <si>
    <t>0,909090909090909*1,1 'Přepočtené koeficientem množství</t>
  </si>
  <si>
    <t>118</t>
  </si>
  <si>
    <t>781495111</t>
  </si>
  <si>
    <t>Nátěr penetrační na stěnu</t>
  </si>
  <si>
    <t>1673527536</t>
  </si>
  <si>
    <t>119</t>
  </si>
  <si>
    <t>998781102</t>
  </si>
  <si>
    <t>Přesun hmot tonážní pro obklady keramické v objektech v do 12 m</t>
  </si>
  <si>
    <t>-1439960488</t>
  </si>
  <si>
    <t>120</t>
  </si>
  <si>
    <t>998781181</t>
  </si>
  <si>
    <t>Příplatek k přesunu hmot tonážní 781 prováděný bez použití mechanizace</t>
  </si>
  <si>
    <t>-2007709274</t>
  </si>
  <si>
    <t>783</t>
  </si>
  <si>
    <t>Dokončovací práce - nátěry</t>
  </si>
  <si>
    <t>121</t>
  </si>
  <si>
    <t>783315101</t>
  </si>
  <si>
    <t>Mezinátěr jednonásobný syntetický standardní zámečnických konstrukcí</t>
  </si>
  <si>
    <t>1525112939</t>
  </si>
  <si>
    <t>,,zárubeň,,</t>
  </si>
  <si>
    <t>(2*1,97+0,90)*(0,10+2*0,05)</t>
  </si>
  <si>
    <t>122</t>
  </si>
  <si>
    <t>783317101</t>
  </si>
  <si>
    <t>Krycí jednonásobný syntetický standardní nátěr zámečnických konstrukcí</t>
  </si>
  <si>
    <t>2040294765</t>
  </si>
  <si>
    <t>784</t>
  </si>
  <si>
    <t>Dokončovací práce - malby</t>
  </si>
  <si>
    <t>123</t>
  </si>
  <si>
    <t>784121001</t>
  </si>
  <si>
    <t>Oškrabání malby v mísnostech výšky do 3,80 m</t>
  </si>
  <si>
    <t>-1443440019</t>
  </si>
  <si>
    <t>(2,40+2,30)*2*(2,65-1,50)</t>
  </si>
  <si>
    <t>124</t>
  </si>
  <si>
    <t>784211101</t>
  </si>
  <si>
    <t>Dvojnásobné bílé malby ze směsí za mokra výborně otěruvzdorných v místnostech výšky do 3,80 m</t>
  </si>
  <si>
    <t>689640170</t>
  </si>
  <si>
    <t>(2,40+2,30)*2*(2,65-2)</t>
  </si>
  <si>
    <t>2 - Oprava bytové jednotky - p.Kricner 3.NP</t>
  </si>
  <si>
    <t>(7+13,5)*0,10</t>
  </si>
  <si>
    <t>(1,85+2,30)*2*1,50-1,70*0,60</t>
  </si>
  <si>
    <t>(7+13,5)*0,15</t>
  </si>
  <si>
    <t>1,85*2,30*0,15</t>
  </si>
  <si>
    <t>1,85*2,30+1,30*2,40</t>
  </si>
  <si>
    <t>7+13,5</t>
  </si>
  <si>
    <t>(1,85+2,30)*2*1,50</t>
  </si>
  <si>
    <t>3,155*2 'Přepočtené koeficientem množství</t>
  </si>
  <si>
    <t>1,85*2,30</t>
  </si>
  <si>
    <t>13,50</t>
  </si>
  <si>
    <t>13,5</t>
  </si>
  <si>
    <t>2,30*1,85</t>
  </si>
  <si>
    <t>4,255*1,1 'Přepočtené koeficientem množství</t>
  </si>
  <si>
    <t>1,85*2,30-0,70*1,70</t>
  </si>
  <si>
    <t>(1,85+2,30)*2-0,60-0,70-1,70</t>
  </si>
  <si>
    <t>(1,85+2,30)*2*2</t>
  </si>
  <si>
    <t>14,8*1,1 'Přepočtené koeficientem množství</t>
  </si>
  <si>
    <t>(1,85+2,30)*2*(2,65-1,50)</t>
  </si>
  <si>
    <t>(1,85+2,30)*2*(2,65-2)</t>
  </si>
  <si>
    <t>3 - Oprava bytové jednotky - p.Chlápková 3.NP</t>
  </si>
  <si>
    <t>(8+13,5)*0,10</t>
  </si>
  <si>
    <t>(3,60+2,06)*2*1,50-1,70*0,60</t>
  </si>
  <si>
    <t>(8+13,5)*0,15</t>
  </si>
  <si>
    <t>3,60*2,06*0,15</t>
  </si>
  <si>
    <t>3,60*2,06+1,30*2,40</t>
  </si>
  <si>
    <t>7+14</t>
  </si>
  <si>
    <t>(3,60*2,06)*2*1,50</t>
  </si>
  <si>
    <t>4,886*2 'Přepočtené koeficientem množství</t>
  </si>
  <si>
    <t>3,60*2,06</t>
  </si>
  <si>
    <t>7,416*1,1 'Přepočtené koeficientem množství</t>
  </si>
  <si>
    <t>3,60*2,06-0,40*0,40-0,70*1,70</t>
  </si>
  <si>
    <t>(3,60+2,06)*2-0,60-0,70-1,70</t>
  </si>
  <si>
    <t>(3,60+2,06)*2*2</t>
  </si>
  <si>
    <t>20,84*1,1 'Přepočtené koeficientem množství</t>
  </si>
  <si>
    <t>(3,60+2,06)*2*(2,65-1,50)</t>
  </si>
  <si>
    <t>(3,60+2,06)*2*(2,65-2)</t>
  </si>
  <si>
    <t>4 - Oprava bytové jednotky - p.Bihári 2.NP</t>
  </si>
  <si>
    <t>(7+14)*0,15</t>
  </si>
  <si>
    <t>1,92*2,30*0,15</t>
  </si>
  <si>
    <t>1,92*2,30+1,30*2,40</t>
  </si>
  <si>
    <t>(1,92+2,30)*2*1,50</t>
  </si>
  <si>
    <t>3,223*2 'Přepočtené koeficientem množství</t>
  </si>
  <si>
    <t>998018001</t>
  </si>
  <si>
    <t>Přesun hmot ruční pro budovy v do 6 m</t>
  </si>
  <si>
    <t>973342029</t>
  </si>
  <si>
    <t>1,92*2,30</t>
  </si>
  <si>
    <t>998711101</t>
  </si>
  <si>
    <t>Přesun hmot tonážní pro izolace proti vodě, vlhkosti a plynům v objektech výšky do 6 m</t>
  </si>
  <si>
    <t>-1694172456</t>
  </si>
  <si>
    <t>998721101</t>
  </si>
  <si>
    <t>Přesun hmot tonážní pro vnitřní kanalizace v objektech v do 6 m</t>
  </si>
  <si>
    <t>2054328309</t>
  </si>
  <si>
    <t>998722101</t>
  </si>
  <si>
    <t>Přesun hmot tonážní pro vnitřní vodovod v objektech v do 6 m</t>
  </si>
  <si>
    <t>-84857979</t>
  </si>
  <si>
    <t>998725101</t>
  </si>
  <si>
    <t>Přesun hmot tonážní pro zařizovací předměty v objektech v do 6 m</t>
  </si>
  <si>
    <t>-508136139</t>
  </si>
  <si>
    <t>998735201</t>
  </si>
  <si>
    <t>Přesun hmot procentní pro otopná tělesa v objektech v do 6 m</t>
  </si>
  <si>
    <t>-2126421116</t>
  </si>
  <si>
    <t>998766101</t>
  </si>
  <si>
    <t>Přesun hmot tonážní pro konstrukce truhlářské v objektech v do 6 m</t>
  </si>
  <si>
    <t>2054985506</t>
  </si>
  <si>
    <t>2,30*1,92</t>
  </si>
  <si>
    <t>4,416*1,1 'Přepočtené koeficientem množství</t>
  </si>
  <si>
    <t>998771101</t>
  </si>
  <si>
    <t>Přesun hmot tonážní pro podlahy z dlaždic v objektech v do 6 m</t>
  </si>
  <si>
    <t>-254812410</t>
  </si>
  <si>
    <t>1,92*2,30-0,70*1,70</t>
  </si>
  <si>
    <t>(1,92+2,30)*2-0,60-0,70-1,70</t>
  </si>
  <si>
    <t>(1,92+2,30)*2*2</t>
  </si>
  <si>
    <t>15,08*1,1 'Přepočtené koeficientem množství</t>
  </si>
  <si>
    <t>998781101</t>
  </si>
  <si>
    <t>Přesun hmot tonážní pro obklady keramické v objektech v do 6 m</t>
  </si>
  <si>
    <t>1986518417</t>
  </si>
  <si>
    <t>(1,92+2,30)*2*(2,65-1,50)</t>
  </si>
  <si>
    <t>(1,92+2,30)*2*(2,65-2)</t>
  </si>
  <si>
    <t>5 - Oprava bytové jednotky - p.Feiková 1.NP</t>
  </si>
  <si>
    <t>(2,23+2,26)*2*1,50-1,70*0,60-0,90*0,60</t>
  </si>
  <si>
    <t>2,23*2,26*0,15</t>
  </si>
  <si>
    <t>2,23*2,26+1,30*2,40</t>
  </si>
  <si>
    <t>(1,70+0,90)*0,60</t>
  </si>
  <si>
    <t>(2,23+2,26)*2*1,50</t>
  </si>
  <si>
    <t>3,491*2 'Přepočtené koeficientem množství</t>
  </si>
  <si>
    <t>2,23*2,26</t>
  </si>
  <si>
    <t>725220851</t>
  </si>
  <si>
    <t>Demontáž van akrylátových</t>
  </si>
  <si>
    <t>-1627389710</t>
  </si>
  <si>
    <t>725813112</t>
  </si>
  <si>
    <t>Ventil rohový pračkový -ZŮSTANE STÁVAJÍCÍ</t>
  </si>
  <si>
    <t>1301226629</t>
  </si>
  <si>
    <t>5,04*1,1 'Přepočtené koeficientem množství</t>
  </si>
  <si>
    <t>2,23*2,26-0,90*1,70</t>
  </si>
  <si>
    <t>(2,23+2,26)*2-0,60-0,90</t>
  </si>
  <si>
    <t>(2,23+2,26)*2*2</t>
  </si>
  <si>
    <t>16,16*1,1 'Přepočtené koeficientem množství</t>
  </si>
  <si>
    <t>(2,23+2,26)*2*(2,65-1,50)</t>
  </si>
  <si>
    <t>125</t>
  </si>
  <si>
    <t>(2,23+2,26)*2*(2,65-2)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</si>
</sst>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6" t="s">
        <v>14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1"/>
      <c r="AQ5" s="21"/>
      <c r="AR5" s="19"/>
      <c r="BE5" s="255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8" t="s">
        <v>17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1"/>
      <c r="AQ6" s="21"/>
      <c r="AR6" s="19"/>
      <c r="BE6" s="256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6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6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6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6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56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6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56"/>
      <c r="BS13" s="16" t="s">
        <v>6</v>
      </c>
    </row>
    <row r="14" spans="2:71" ht="12.75">
      <c r="B14" s="20"/>
      <c r="C14" s="21"/>
      <c r="D14" s="21"/>
      <c r="E14" s="279" t="s">
        <v>29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56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6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6"/>
      <c r="BS16" s="16" t="s">
        <v>4</v>
      </c>
    </row>
    <row r="17" spans="2:7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56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6"/>
      <c r="BS18" s="16" t="s">
        <v>6</v>
      </c>
    </row>
    <row r="19" spans="2:7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6"/>
      <c r="BS19" s="16" t="s">
        <v>6</v>
      </c>
    </row>
    <row r="20" spans="2:7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56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6"/>
    </row>
    <row r="22" spans="2:57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6"/>
    </row>
    <row r="23" spans="2:57" ht="16.5" customHeight="1">
      <c r="B23" s="20"/>
      <c r="C23" s="21"/>
      <c r="D23" s="21"/>
      <c r="E23" s="281" t="s">
        <v>1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1"/>
      <c r="AP23" s="21"/>
      <c r="AQ23" s="21"/>
      <c r="AR23" s="19"/>
      <c r="BE23" s="256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6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6"/>
    </row>
    <row r="26" spans="2:57" s="1" customFormat="1" ht="25.9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8">
        <f>ROUND(AG94,2)</f>
        <v>0</v>
      </c>
      <c r="AL26" s="259"/>
      <c r="AM26" s="259"/>
      <c r="AN26" s="259"/>
      <c r="AO26" s="259"/>
      <c r="AP26" s="34"/>
      <c r="AQ26" s="34"/>
      <c r="AR26" s="37"/>
      <c r="BE26" s="25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6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2" t="s">
        <v>36</v>
      </c>
      <c r="M28" s="282"/>
      <c r="N28" s="282"/>
      <c r="O28" s="282"/>
      <c r="P28" s="282"/>
      <c r="Q28" s="34"/>
      <c r="R28" s="34"/>
      <c r="S28" s="34"/>
      <c r="T28" s="34"/>
      <c r="U28" s="34"/>
      <c r="V28" s="34"/>
      <c r="W28" s="282" t="s">
        <v>37</v>
      </c>
      <c r="X28" s="282"/>
      <c r="Y28" s="282"/>
      <c r="Z28" s="282"/>
      <c r="AA28" s="282"/>
      <c r="AB28" s="282"/>
      <c r="AC28" s="282"/>
      <c r="AD28" s="282"/>
      <c r="AE28" s="282"/>
      <c r="AF28" s="34"/>
      <c r="AG28" s="34"/>
      <c r="AH28" s="34"/>
      <c r="AI28" s="34"/>
      <c r="AJ28" s="34"/>
      <c r="AK28" s="282" t="s">
        <v>38</v>
      </c>
      <c r="AL28" s="282"/>
      <c r="AM28" s="282"/>
      <c r="AN28" s="282"/>
      <c r="AO28" s="282"/>
      <c r="AP28" s="34"/>
      <c r="AQ28" s="34"/>
      <c r="AR28" s="37"/>
      <c r="BE28" s="256"/>
    </row>
    <row r="29" spans="2:57" s="2" customFormat="1" ht="14.45" customHeight="1">
      <c r="B29" s="38"/>
      <c r="C29" s="39"/>
      <c r="D29" s="28" t="s">
        <v>39</v>
      </c>
      <c r="E29" s="39"/>
      <c r="F29" s="28" t="s">
        <v>40</v>
      </c>
      <c r="G29" s="39"/>
      <c r="H29" s="39"/>
      <c r="I29" s="39"/>
      <c r="J29" s="39"/>
      <c r="K29" s="39"/>
      <c r="L29" s="283">
        <v>0.21</v>
      </c>
      <c r="M29" s="254"/>
      <c r="N29" s="254"/>
      <c r="O29" s="254"/>
      <c r="P29" s="254"/>
      <c r="Q29" s="39"/>
      <c r="R29" s="39"/>
      <c r="S29" s="39"/>
      <c r="T29" s="39"/>
      <c r="U29" s="39"/>
      <c r="V29" s="39"/>
      <c r="W29" s="253">
        <f>ROUND(AZ94,2)</f>
        <v>0</v>
      </c>
      <c r="X29" s="254"/>
      <c r="Y29" s="254"/>
      <c r="Z29" s="254"/>
      <c r="AA29" s="254"/>
      <c r="AB29" s="254"/>
      <c r="AC29" s="254"/>
      <c r="AD29" s="254"/>
      <c r="AE29" s="254"/>
      <c r="AF29" s="39"/>
      <c r="AG29" s="39"/>
      <c r="AH29" s="39"/>
      <c r="AI29" s="39"/>
      <c r="AJ29" s="39"/>
      <c r="AK29" s="253">
        <f>ROUND(AV94,2)</f>
        <v>0</v>
      </c>
      <c r="AL29" s="254"/>
      <c r="AM29" s="254"/>
      <c r="AN29" s="254"/>
      <c r="AO29" s="254"/>
      <c r="AP29" s="39"/>
      <c r="AQ29" s="39"/>
      <c r="AR29" s="40"/>
      <c r="BE29" s="257"/>
    </row>
    <row r="30" spans="2:57" s="2" customFormat="1" ht="14.45" customHeight="1">
      <c r="B30" s="38"/>
      <c r="C30" s="39"/>
      <c r="D30" s="39"/>
      <c r="E30" s="39"/>
      <c r="F30" s="28" t="s">
        <v>41</v>
      </c>
      <c r="G30" s="39"/>
      <c r="H30" s="39"/>
      <c r="I30" s="39"/>
      <c r="J30" s="39"/>
      <c r="K30" s="39"/>
      <c r="L30" s="283">
        <v>0.15</v>
      </c>
      <c r="M30" s="254"/>
      <c r="N30" s="254"/>
      <c r="O30" s="254"/>
      <c r="P30" s="254"/>
      <c r="Q30" s="39"/>
      <c r="R30" s="39"/>
      <c r="S30" s="39"/>
      <c r="T30" s="39"/>
      <c r="U30" s="39"/>
      <c r="V30" s="39"/>
      <c r="W30" s="253">
        <f>ROUND(BA94,2)</f>
        <v>0</v>
      </c>
      <c r="X30" s="254"/>
      <c r="Y30" s="254"/>
      <c r="Z30" s="254"/>
      <c r="AA30" s="254"/>
      <c r="AB30" s="254"/>
      <c r="AC30" s="254"/>
      <c r="AD30" s="254"/>
      <c r="AE30" s="254"/>
      <c r="AF30" s="39"/>
      <c r="AG30" s="39"/>
      <c r="AH30" s="39"/>
      <c r="AI30" s="39"/>
      <c r="AJ30" s="39"/>
      <c r="AK30" s="253">
        <f>ROUND(AW94,2)</f>
        <v>0</v>
      </c>
      <c r="AL30" s="254"/>
      <c r="AM30" s="254"/>
      <c r="AN30" s="254"/>
      <c r="AO30" s="254"/>
      <c r="AP30" s="39"/>
      <c r="AQ30" s="39"/>
      <c r="AR30" s="40"/>
      <c r="BE30" s="257"/>
    </row>
    <row r="31" spans="2:57" s="2" customFormat="1" ht="14.45" customHeight="1" hidden="1">
      <c r="B31" s="38"/>
      <c r="C31" s="39"/>
      <c r="D31" s="39"/>
      <c r="E31" s="39"/>
      <c r="F31" s="28" t="s">
        <v>42</v>
      </c>
      <c r="G31" s="39"/>
      <c r="H31" s="39"/>
      <c r="I31" s="39"/>
      <c r="J31" s="39"/>
      <c r="K31" s="39"/>
      <c r="L31" s="283">
        <v>0.21</v>
      </c>
      <c r="M31" s="254"/>
      <c r="N31" s="254"/>
      <c r="O31" s="254"/>
      <c r="P31" s="254"/>
      <c r="Q31" s="39"/>
      <c r="R31" s="39"/>
      <c r="S31" s="39"/>
      <c r="T31" s="39"/>
      <c r="U31" s="39"/>
      <c r="V31" s="39"/>
      <c r="W31" s="253">
        <f>ROUND(BB94,2)</f>
        <v>0</v>
      </c>
      <c r="X31" s="254"/>
      <c r="Y31" s="254"/>
      <c r="Z31" s="254"/>
      <c r="AA31" s="254"/>
      <c r="AB31" s="254"/>
      <c r="AC31" s="254"/>
      <c r="AD31" s="254"/>
      <c r="AE31" s="254"/>
      <c r="AF31" s="39"/>
      <c r="AG31" s="39"/>
      <c r="AH31" s="39"/>
      <c r="AI31" s="39"/>
      <c r="AJ31" s="39"/>
      <c r="AK31" s="253">
        <v>0</v>
      </c>
      <c r="AL31" s="254"/>
      <c r="AM31" s="254"/>
      <c r="AN31" s="254"/>
      <c r="AO31" s="254"/>
      <c r="AP31" s="39"/>
      <c r="AQ31" s="39"/>
      <c r="AR31" s="40"/>
      <c r="BE31" s="257"/>
    </row>
    <row r="32" spans="2:57" s="2" customFormat="1" ht="14.45" customHeight="1" hidden="1">
      <c r="B32" s="38"/>
      <c r="C32" s="39"/>
      <c r="D32" s="39"/>
      <c r="E32" s="39"/>
      <c r="F32" s="28" t="s">
        <v>43</v>
      </c>
      <c r="G32" s="39"/>
      <c r="H32" s="39"/>
      <c r="I32" s="39"/>
      <c r="J32" s="39"/>
      <c r="K32" s="39"/>
      <c r="L32" s="283">
        <v>0.15</v>
      </c>
      <c r="M32" s="254"/>
      <c r="N32" s="254"/>
      <c r="O32" s="254"/>
      <c r="P32" s="254"/>
      <c r="Q32" s="39"/>
      <c r="R32" s="39"/>
      <c r="S32" s="39"/>
      <c r="T32" s="39"/>
      <c r="U32" s="39"/>
      <c r="V32" s="39"/>
      <c r="W32" s="253">
        <f>ROUND(BC94,2)</f>
        <v>0</v>
      </c>
      <c r="X32" s="254"/>
      <c r="Y32" s="254"/>
      <c r="Z32" s="254"/>
      <c r="AA32" s="254"/>
      <c r="AB32" s="254"/>
      <c r="AC32" s="254"/>
      <c r="AD32" s="254"/>
      <c r="AE32" s="254"/>
      <c r="AF32" s="39"/>
      <c r="AG32" s="39"/>
      <c r="AH32" s="39"/>
      <c r="AI32" s="39"/>
      <c r="AJ32" s="39"/>
      <c r="AK32" s="253">
        <v>0</v>
      </c>
      <c r="AL32" s="254"/>
      <c r="AM32" s="254"/>
      <c r="AN32" s="254"/>
      <c r="AO32" s="254"/>
      <c r="AP32" s="39"/>
      <c r="AQ32" s="39"/>
      <c r="AR32" s="40"/>
      <c r="BE32" s="257"/>
    </row>
    <row r="33" spans="2:57" s="2" customFormat="1" ht="14.45" customHeight="1" hidden="1">
      <c r="B33" s="38"/>
      <c r="C33" s="39"/>
      <c r="D33" s="39"/>
      <c r="E33" s="39"/>
      <c r="F33" s="28" t="s">
        <v>44</v>
      </c>
      <c r="G33" s="39"/>
      <c r="H33" s="39"/>
      <c r="I33" s="39"/>
      <c r="J33" s="39"/>
      <c r="K33" s="39"/>
      <c r="L33" s="283">
        <v>0</v>
      </c>
      <c r="M33" s="254"/>
      <c r="N33" s="254"/>
      <c r="O33" s="254"/>
      <c r="P33" s="254"/>
      <c r="Q33" s="39"/>
      <c r="R33" s="39"/>
      <c r="S33" s="39"/>
      <c r="T33" s="39"/>
      <c r="U33" s="39"/>
      <c r="V33" s="39"/>
      <c r="W33" s="253">
        <f>ROUND(BD94,2)</f>
        <v>0</v>
      </c>
      <c r="X33" s="254"/>
      <c r="Y33" s="254"/>
      <c r="Z33" s="254"/>
      <c r="AA33" s="254"/>
      <c r="AB33" s="254"/>
      <c r="AC33" s="254"/>
      <c r="AD33" s="254"/>
      <c r="AE33" s="254"/>
      <c r="AF33" s="39"/>
      <c r="AG33" s="39"/>
      <c r="AH33" s="39"/>
      <c r="AI33" s="39"/>
      <c r="AJ33" s="39"/>
      <c r="AK33" s="253">
        <v>0</v>
      </c>
      <c r="AL33" s="254"/>
      <c r="AM33" s="254"/>
      <c r="AN33" s="254"/>
      <c r="AO33" s="254"/>
      <c r="AP33" s="39"/>
      <c r="AQ33" s="39"/>
      <c r="AR33" s="40"/>
      <c r="BE33" s="257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6"/>
    </row>
    <row r="35" spans="2:44" s="1" customFormat="1" ht="25.9" customHeight="1"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60" t="s">
        <v>47</v>
      </c>
      <c r="Y35" s="261"/>
      <c r="Z35" s="261"/>
      <c r="AA35" s="261"/>
      <c r="AB35" s="261"/>
      <c r="AC35" s="43"/>
      <c r="AD35" s="43"/>
      <c r="AE35" s="43"/>
      <c r="AF35" s="43"/>
      <c r="AG35" s="43"/>
      <c r="AH35" s="43"/>
      <c r="AI35" s="43"/>
      <c r="AJ35" s="43"/>
      <c r="AK35" s="262">
        <f>SUM(AK26:AK33)</f>
        <v>0</v>
      </c>
      <c r="AL35" s="261"/>
      <c r="AM35" s="261"/>
      <c r="AN35" s="261"/>
      <c r="AO35" s="263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49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50</v>
      </c>
      <c r="AI60" s="36"/>
      <c r="AJ60" s="36"/>
      <c r="AK60" s="36"/>
      <c r="AL60" s="36"/>
      <c r="AM60" s="47" t="s">
        <v>51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53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50</v>
      </c>
      <c r="AI75" s="36"/>
      <c r="AJ75" s="36"/>
      <c r="AK75" s="36"/>
      <c r="AL75" s="36"/>
      <c r="AM75" s="47" t="s">
        <v>51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DPSBUKOV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3" t="str">
        <f>K6</f>
        <v>Oprava sociálních zařízení (2019) - 5 bytových jednotek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Ústí nad Labem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75" t="str">
        <f>IF(AN8="","",AN8)</f>
        <v>9. 7. 2019</v>
      </c>
      <c r="AN87" s="275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71" t="str">
        <f>IF(E17="","",E17)</f>
        <v xml:space="preserve"> </v>
      </c>
      <c r="AN89" s="272"/>
      <c r="AO89" s="272"/>
      <c r="AP89" s="272"/>
      <c r="AQ89" s="34"/>
      <c r="AR89" s="37"/>
      <c r="AS89" s="265" t="s">
        <v>55</v>
      </c>
      <c r="AT89" s="266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271" t="str">
        <f>IF(E20="","",E20)</f>
        <v>D.Prombergerová</v>
      </c>
      <c r="AN90" s="272"/>
      <c r="AO90" s="272"/>
      <c r="AP90" s="272"/>
      <c r="AQ90" s="34"/>
      <c r="AR90" s="37"/>
      <c r="AS90" s="267"/>
      <c r="AT90" s="268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9"/>
      <c r="AT91" s="270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92" t="s">
        <v>56</v>
      </c>
      <c r="D92" s="285"/>
      <c r="E92" s="285"/>
      <c r="F92" s="285"/>
      <c r="G92" s="285"/>
      <c r="H92" s="67"/>
      <c r="I92" s="284" t="s">
        <v>57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58</v>
      </c>
      <c r="AH92" s="285"/>
      <c r="AI92" s="285"/>
      <c r="AJ92" s="285"/>
      <c r="AK92" s="285"/>
      <c r="AL92" s="285"/>
      <c r="AM92" s="285"/>
      <c r="AN92" s="284" t="s">
        <v>59</v>
      </c>
      <c r="AO92" s="285"/>
      <c r="AP92" s="286"/>
      <c r="AQ92" s="68" t="s">
        <v>60</v>
      </c>
      <c r="AR92" s="37"/>
      <c r="AS92" s="69" t="s">
        <v>61</v>
      </c>
      <c r="AT92" s="70" t="s">
        <v>62</v>
      </c>
      <c r="AU92" s="70" t="s">
        <v>63</v>
      </c>
      <c r="AV92" s="70" t="s">
        <v>64</v>
      </c>
      <c r="AW92" s="70" t="s">
        <v>65</v>
      </c>
      <c r="AX92" s="70" t="s">
        <v>66</v>
      </c>
      <c r="AY92" s="70" t="s">
        <v>67</v>
      </c>
      <c r="AZ92" s="70" t="s">
        <v>68</v>
      </c>
      <c r="BA92" s="70" t="s">
        <v>69</v>
      </c>
      <c r="BB92" s="70" t="s">
        <v>70</v>
      </c>
      <c r="BC92" s="70" t="s">
        <v>71</v>
      </c>
      <c r="BD92" s="71" t="s">
        <v>72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73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90">
        <f>ROUND(SUM(AG95:AG99),2)</f>
        <v>0</v>
      </c>
      <c r="AH94" s="290"/>
      <c r="AI94" s="290"/>
      <c r="AJ94" s="290"/>
      <c r="AK94" s="290"/>
      <c r="AL94" s="290"/>
      <c r="AM94" s="290"/>
      <c r="AN94" s="291">
        <f aca="true" t="shared" si="0" ref="AN94:AN99">SUM(AG94,AT94)</f>
        <v>0</v>
      </c>
      <c r="AO94" s="291"/>
      <c r="AP94" s="291"/>
      <c r="AQ94" s="79" t="s">
        <v>1</v>
      </c>
      <c r="AR94" s="80"/>
      <c r="AS94" s="81">
        <f>ROUND(SUM(AS95:AS99),2)</f>
        <v>0</v>
      </c>
      <c r="AT94" s="82">
        <f aca="true" t="shared" si="1" ref="AT94:AT99">ROUND(SUM(AV94:AW94),2)</f>
        <v>0</v>
      </c>
      <c r="AU94" s="83">
        <f>ROUND(SUM(AU95:AU99),5)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ROUND(SUM(AZ95:AZ99),2)</f>
        <v>0</v>
      </c>
      <c r="BA94" s="82">
        <f>ROUND(SUM(BA95:BA99),2)</f>
        <v>0</v>
      </c>
      <c r="BB94" s="82">
        <f>ROUND(SUM(BB95:BB99),2)</f>
        <v>0</v>
      </c>
      <c r="BC94" s="82">
        <f>ROUND(SUM(BC95:BC99),2)</f>
        <v>0</v>
      </c>
      <c r="BD94" s="84">
        <f>ROUND(SUM(BD95:BD99),2)</f>
        <v>0</v>
      </c>
      <c r="BS94" s="85" t="s">
        <v>74</v>
      </c>
      <c r="BT94" s="85" t="s">
        <v>75</v>
      </c>
      <c r="BU94" s="86" t="s">
        <v>76</v>
      </c>
      <c r="BV94" s="85" t="s">
        <v>77</v>
      </c>
      <c r="BW94" s="85" t="s">
        <v>5</v>
      </c>
      <c r="BX94" s="85" t="s">
        <v>78</v>
      </c>
      <c r="CL94" s="85" t="s">
        <v>1</v>
      </c>
    </row>
    <row r="95" spans="1:91" s="6" customFormat="1" ht="27" customHeight="1">
      <c r="A95" s="87" t="s">
        <v>79</v>
      </c>
      <c r="B95" s="88"/>
      <c r="C95" s="89"/>
      <c r="D95" s="293" t="s">
        <v>80</v>
      </c>
      <c r="E95" s="293"/>
      <c r="F95" s="293"/>
      <c r="G95" s="293"/>
      <c r="H95" s="293"/>
      <c r="I95" s="90"/>
      <c r="J95" s="293" t="s">
        <v>81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88">
        <f>'1 - Oprava bytové jednotk...'!J30</f>
        <v>0</v>
      </c>
      <c r="AH95" s="289"/>
      <c r="AI95" s="289"/>
      <c r="AJ95" s="289"/>
      <c r="AK95" s="289"/>
      <c r="AL95" s="289"/>
      <c r="AM95" s="289"/>
      <c r="AN95" s="288">
        <f t="shared" si="0"/>
        <v>0</v>
      </c>
      <c r="AO95" s="289"/>
      <c r="AP95" s="289"/>
      <c r="AQ95" s="91" t="s">
        <v>82</v>
      </c>
      <c r="AR95" s="92"/>
      <c r="AS95" s="93">
        <v>0</v>
      </c>
      <c r="AT95" s="94">
        <f t="shared" si="1"/>
        <v>0</v>
      </c>
      <c r="AU95" s="95">
        <f>'1 - Oprava bytové jednotk...'!P136</f>
        <v>0</v>
      </c>
      <c r="AV95" s="94">
        <f>'1 - Oprava bytové jednotk...'!J33</f>
        <v>0</v>
      </c>
      <c r="AW95" s="94">
        <f>'1 - Oprava bytové jednotk...'!J34</f>
        <v>0</v>
      </c>
      <c r="AX95" s="94">
        <f>'1 - Oprava bytové jednotk...'!J35</f>
        <v>0</v>
      </c>
      <c r="AY95" s="94">
        <f>'1 - Oprava bytové jednotk...'!J36</f>
        <v>0</v>
      </c>
      <c r="AZ95" s="94">
        <f>'1 - Oprava bytové jednotk...'!F33</f>
        <v>0</v>
      </c>
      <c r="BA95" s="94">
        <f>'1 - Oprava bytové jednotk...'!F34</f>
        <v>0</v>
      </c>
      <c r="BB95" s="94">
        <f>'1 - Oprava bytové jednotk...'!F35</f>
        <v>0</v>
      </c>
      <c r="BC95" s="94">
        <f>'1 - Oprava bytové jednotk...'!F36</f>
        <v>0</v>
      </c>
      <c r="BD95" s="96">
        <f>'1 - Oprava bytové jednotk...'!F37</f>
        <v>0</v>
      </c>
      <c r="BT95" s="97" t="s">
        <v>80</v>
      </c>
      <c r="BV95" s="97" t="s">
        <v>77</v>
      </c>
      <c r="BW95" s="97" t="s">
        <v>83</v>
      </c>
      <c r="BX95" s="97" t="s">
        <v>5</v>
      </c>
      <c r="CL95" s="97" t="s">
        <v>1</v>
      </c>
      <c r="CM95" s="97" t="s">
        <v>80</v>
      </c>
    </row>
    <row r="96" spans="1:91" s="6" customFormat="1" ht="27" customHeight="1">
      <c r="A96" s="87" t="s">
        <v>79</v>
      </c>
      <c r="B96" s="88"/>
      <c r="C96" s="89"/>
      <c r="D96" s="293" t="s">
        <v>84</v>
      </c>
      <c r="E96" s="293"/>
      <c r="F96" s="293"/>
      <c r="G96" s="293"/>
      <c r="H96" s="293"/>
      <c r="I96" s="90"/>
      <c r="J96" s="293" t="s">
        <v>85</v>
      </c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88">
        <f>'2 - Oprava bytové jednotk...'!J30</f>
        <v>0</v>
      </c>
      <c r="AH96" s="289"/>
      <c r="AI96" s="289"/>
      <c r="AJ96" s="289"/>
      <c r="AK96" s="289"/>
      <c r="AL96" s="289"/>
      <c r="AM96" s="289"/>
      <c r="AN96" s="288">
        <f t="shared" si="0"/>
        <v>0</v>
      </c>
      <c r="AO96" s="289"/>
      <c r="AP96" s="289"/>
      <c r="AQ96" s="91" t="s">
        <v>82</v>
      </c>
      <c r="AR96" s="92"/>
      <c r="AS96" s="93">
        <v>0</v>
      </c>
      <c r="AT96" s="94">
        <f t="shared" si="1"/>
        <v>0</v>
      </c>
      <c r="AU96" s="95">
        <f>'2 - Oprava bytové jednotk...'!P136</f>
        <v>0</v>
      </c>
      <c r="AV96" s="94">
        <f>'2 - Oprava bytové jednotk...'!J33</f>
        <v>0</v>
      </c>
      <c r="AW96" s="94">
        <f>'2 - Oprava bytové jednotk...'!J34</f>
        <v>0</v>
      </c>
      <c r="AX96" s="94">
        <f>'2 - Oprava bytové jednotk...'!J35</f>
        <v>0</v>
      </c>
      <c r="AY96" s="94">
        <f>'2 - Oprava bytové jednotk...'!J36</f>
        <v>0</v>
      </c>
      <c r="AZ96" s="94">
        <f>'2 - Oprava bytové jednotk...'!F33</f>
        <v>0</v>
      </c>
      <c r="BA96" s="94">
        <f>'2 - Oprava bytové jednotk...'!F34</f>
        <v>0</v>
      </c>
      <c r="BB96" s="94">
        <f>'2 - Oprava bytové jednotk...'!F35</f>
        <v>0</v>
      </c>
      <c r="BC96" s="94">
        <f>'2 - Oprava bytové jednotk...'!F36</f>
        <v>0</v>
      </c>
      <c r="BD96" s="96">
        <f>'2 - Oprava bytové jednotk...'!F37</f>
        <v>0</v>
      </c>
      <c r="BT96" s="97" t="s">
        <v>80</v>
      </c>
      <c r="BV96" s="97" t="s">
        <v>77</v>
      </c>
      <c r="BW96" s="97" t="s">
        <v>86</v>
      </c>
      <c r="BX96" s="97" t="s">
        <v>5</v>
      </c>
      <c r="CL96" s="97" t="s">
        <v>1</v>
      </c>
      <c r="CM96" s="97" t="s">
        <v>80</v>
      </c>
    </row>
    <row r="97" spans="1:91" s="6" customFormat="1" ht="27" customHeight="1">
      <c r="A97" s="87" t="s">
        <v>79</v>
      </c>
      <c r="B97" s="88"/>
      <c r="C97" s="89"/>
      <c r="D97" s="293" t="s">
        <v>87</v>
      </c>
      <c r="E97" s="293"/>
      <c r="F97" s="293"/>
      <c r="G97" s="293"/>
      <c r="H97" s="293"/>
      <c r="I97" s="90"/>
      <c r="J97" s="293" t="s">
        <v>88</v>
      </c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88">
        <f>'3 - Oprava bytové jednotk...'!J30</f>
        <v>0</v>
      </c>
      <c r="AH97" s="289"/>
      <c r="AI97" s="289"/>
      <c r="AJ97" s="289"/>
      <c r="AK97" s="289"/>
      <c r="AL97" s="289"/>
      <c r="AM97" s="289"/>
      <c r="AN97" s="288">
        <f t="shared" si="0"/>
        <v>0</v>
      </c>
      <c r="AO97" s="289"/>
      <c r="AP97" s="289"/>
      <c r="AQ97" s="91" t="s">
        <v>82</v>
      </c>
      <c r="AR97" s="92"/>
      <c r="AS97" s="93">
        <v>0</v>
      </c>
      <c r="AT97" s="94">
        <f t="shared" si="1"/>
        <v>0</v>
      </c>
      <c r="AU97" s="95">
        <f>'3 - Oprava bytové jednotk...'!P136</f>
        <v>0</v>
      </c>
      <c r="AV97" s="94">
        <f>'3 - Oprava bytové jednotk...'!J33</f>
        <v>0</v>
      </c>
      <c r="AW97" s="94">
        <f>'3 - Oprava bytové jednotk...'!J34</f>
        <v>0</v>
      </c>
      <c r="AX97" s="94">
        <f>'3 - Oprava bytové jednotk...'!J35</f>
        <v>0</v>
      </c>
      <c r="AY97" s="94">
        <f>'3 - Oprava bytové jednotk...'!J36</f>
        <v>0</v>
      </c>
      <c r="AZ97" s="94">
        <f>'3 - Oprava bytové jednotk...'!F33</f>
        <v>0</v>
      </c>
      <c r="BA97" s="94">
        <f>'3 - Oprava bytové jednotk...'!F34</f>
        <v>0</v>
      </c>
      <c r="BB97" s="94">
        <f>'3 - Oprava bytové jednotk...'!F35</f>
        <v>0</v>
      </c>
      <c r="BC97" s="94">
        <f>'3 - Oprava bytové jednotk...'!F36</f>
        <v>0</v>
      </c>
      <c r="BD97" s="96">
        <f>'3 - Oprava bytové jednotk...'!F37</f>
        <v>0</v>
      </c>
      <c r="BT97" s="97" t="s">
        <v>80</v>
      </c>
      <c r="BV97" s="97" t="s">
        <v>77</v>
      </c>
      <c r="BW97" s="97" t="s">
        <v>89</v>
      </c>
      <c r="BX97" s="97" t="s">
        <v>5</v>
      </c>
      <c r="CL97" s="97" t="s">
        <v>1</v>
      </c>
      <c r="CM97" s="97" t="s">
        <v>80</v>
      </c>
    </row>
    <row r="98" spans="1:91" s="6" customFormat="1" ht="16.5" customHeight="1">
      <c r="A98" s="87" t="s">
        <v>79</v>
      </c>
      <c r="B98" s="88"/>
      <c r="C98" s="89"/>
      <c r="D98" s="293" t="s">
        <v>90</v>
      </c>
      <c r="E98" s="293"/>
      <c r="F98" s="293"/>
      <c r="G98" s="293"/>
      <c r="H98" s="293"/>
      <c r="I98" s="90"/>
      <c r="J98" s="293" t="s">
        <v>91</v>
      </c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88">
        <f>'4 - Oprava bytové jednotk...'!J30</f>
        <v>0</v>
      </c>
      <c r="AH98" s="289"/>
      <c r="AI98" s="289"/>
      <c r="AJ98" s="289"/>
      <c r="AK98" s="289"/>
      <c r="AL98" s="289"/>
      <c r="AM98" s="289"/>
      <c r="AN98" s="288">
        <f t="shared" si="0"/>
        <v>0</v>
      </c>
      <c r="AO98" s="289"/>
      <c r="AP98" s="289"/>
      <c r="AQ98" s="91" t="s">
        <v>82</v>
      </c>
      <c r="AR98" s="92"/>
      <c r="AS98" s="93">
        <v>0</v>
      </c>
      <c r="AT98" s="94">
        <f t="shared" si="1"/>
        <v>0</v>
      </c>
      <c r="AU98" s="95">
        <f>'4 - Oprava bytové jednotk...'!P136</f>
        <v>0</v>
      </c>
      <c r="AV98" s="94">
        <f>'4 - Oprava bytové jednotk...'!J33</f>
        <v>0</v>
      </c>
      <c r="AW98" s="94">
        <f>'4 - Oprava bytové jednotk...'!J34</f>
        <v>0</v>
      </c>
      <c r="AX98" s="94">
        <f>'4 - Oprava bytové jednotk...'!J35</f>
        <v>0</v>
      </c>
      <c r="AY98" s="94">
        <f>'4 - Oprava bytové jednotk...'!J36</f>
        <v>0</v>
      </c>
      <c r="AZ98" s="94">
        <f>'4 - Oprava bytové jednotk...'!F33</f>
        <v>0</v>
      </c>
      <c r="BA98" s="94">
        <f>'4 - Oprava bytové jednotk...'!F34</f>
        <v>0</v>
      </c>
      <c r="BB98" s="94">
        <f>'4 - Oprava bytové jednotk...'!F35</f>
        <v>0</v>
      </c>
      <c r="BC98" s="94">
        <f>'4 - Oprava bytové jednotk...'!F36</f>
        <v>0</v>
      </c>
      <c r="BD98" s="96">
        <f>'4 - Oprava bytové jednotk...'!F37</f>
        <v>0</v>
      </c>
      <c r="BT98" s="97" t="s">
        <v>80</v>
      </c>
      <c r="BV98" s="97" t="s">
        <v>77</v>
      </c>
      <c r="BW98" s="97" t="s">
        <v>92</v>
      </c>
      <c r="BX98" s="97" t="s">
        <v>5</v>
      </c>
      <c r="CL98" s="97" t="s">
        <v>1</v>
      </c>
      <c r="CM98" s="97" t="s">
        <v>80</v>
      </c>
    </row>
    <row r="99" spans="1:91" s="6" customFormat="1" ht="27" customHeight="1">
      <c r="A99" s="87" t="s">
        <v>79</v>
      </c>
      <c r="B99" s="88"/>
      <c r="C99" s="89"/>
      <c r="D99" s="293" t="s">
        <v>93</v>
      </c>
      <c r="E99" s="293"/>
      <c r="F99" s="293"/>
      <c r="G99" s="293"/>
      <c r="H99" s="293"/>
      <c r="I99" s="90"/>
      <c r="J99" s="293" t="s">
        <v>94</v>
      </c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88">
        <f>'5 - Oprava bytové jednotk...'!J30</f>
        <v>0</v>
      </c>
      <c r="AH99" s="289"/>
      <c r="AI99" s="289"/>
      <c r="AJ99" s="289"/>
      <c r="AK99" s="289"/>
      <c r="AL99" s="289"/>
      <c r="AM99" s="289"/>
      <c r="AN99" s="288">
        <f t="shared" si="0"/>
        <v>0</v>
      </c>
      <c r="AO99" s="289"/>
      <c r="AP99" s="289"/>
      <c r="AQ99" s="91" t="s">
        <v>82</v>
      </c>
      <c r="AR99" s="92"/>
      <c r="AS99" s="98">
        <v>0</v>
      </c>
      <c r="AT99" s="99">
        <f t="shared" si="1"/>
        <v>0</v>
      </c>
      <c r="AU99" s="100">
        <f>'5 - Oprava bytové jednotk...'!P136</f>
        <v>0</v>
      </c>
      <c r="AV99" s="99">
        <f>'5 - Oprava bytové jednotk...'!J33</f>
        <v>0</v>
      </c>
      <c r="AW99" s="99">
        <f>'5 - Oprava bytové jednotk...'!J34</f>
        <v>0</v>
      </c>
      <c r="AX99" s="99">
        <f>'5 - Oprava bytové jednotk...'!J35</f>
        <v>0</v>
      </c>
      <c r="AY99" s="99">
        <f>'5 - Oprava bytové jednotk...'!J36</f>
        <v>0</v>
      </c>
      <c r="AZ99" s="99">
        <f>'5 - Oprava bytové jednotk...'!F33</f>
        <v>0</v>
      </c>
      <c r="BA99" s="99">
        <f>'5 - Oprava bytové jednotk...'!F34</f>
        <v>0</v>
      </c>
      <c r="BB99" s="99">
        <f>'5 - Oprava bytové jednotk...'!F35</f>
        <v>0</v>
      </c>
      <c r="BC99" s="99">
        <f>'5 - Oprava bytové jednotk...'!F36</f>
        <v>0</v>
      </c>
      <c r="BD99" s="101">
        <f>'5 - Oprava bytové jednotk...'!F37</f>
        <v>0</v>
      </c>
      <c r="BT99" s="97" t="s">
        <v>80</v>
      </c>
      <c r="BV99" s="97" t="s">
        <v>77</v>
      </c>
      <c r="BW99" s="97" t="s">
        <v>95</v>
      </c>
      <c r="BX99" s="97" t="s">
        <v>5</v>
      </c>
      <c r="CL99" s="97" t="s">
        <v>1</v>
      </c>
      <c r="CM99" s="97" t="s">
        <v>80</v>
      </c>
    </row>
    <row r="100" spans="2:44" s="1" customFormat="1" ht="30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7"/>
    </row>
    <row r="101" spans="2:44" s="1" customFormat="1" ht="6.95" customHeight="1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37"/>
    </row>
  </sheetData>
  <sheetProtection algorithmName="SHA-512" hashValue="gIsPyrctPm54TeNfKQAXojDbRiN3hDdh0yDI9/hdE8OM5vastg1Ptuya56oETAgTz2kKIDZ/sHA6Rq4clzdNqg==" saltValue="JpOOligJ+h6Hb2JHsjJ9q4s+XVWDSVgkFktdJm5bkg2q7GTx7SPq4Y4FZc7hso/MXmfjS7GFERELFS6z/mtlIQ==" spinCount="100000" sheet="1" objects="1" scenarios="1" formatColumns="0" formatRows="0"/>
  <mergeCells count="58"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Oprava bytové jednotk...'!C2" display="/"/>
    <hyperlink ref="A96" location="'2 - Oprava bytové jednotk...'!C2" display="/"/>
    <hyperlink ref="A97" location="'3 - Oprava bytové jednotk...'!C2" display="/"/>
    <hyperlink ref="A98" location="'4 - Oprava bytové jednotk...'!C2" display="/"/>
    <hyperlink ref="A99" location="'5 - Oprava bytové jednot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83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80</v>
      </c>
    </row>
    <row r="4" spans="2:46" ht="24.95" customHeight="1">
      <c r="B4" s="19"/>
      <c r="D4" s="106" t="s">
        <v>96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4" t="str">
        <f>'Rekapitulace stavby'!K6</f>
        <v>Oprava sociálních zařízení (2019) - 5 bytových jednotek</v>
      </c>
      <c r="F7" s="295"/>
      <c r="G7" s="295"/>
      <c r="H7" s="295"/>
      <c r="L7" s="19"/>
    </row>
    <row r="8" spans="2:12" s="1" customFormat="1" ht="12" customHeight="1">
      <c r="B8" s="37"/>
      <c r="D8" s="108" t="s">
        <v>97</v>
      </c>
      <c r="I8" s="109"/>
      <c r="L8" s="37"/>
    </row>
    <row r="9" spans="2:12" s="1" customFormat="1" ht="36.95" customHeight="1">
      <c r="B9" s="37"/>
      <c r="E9" s="296" t="s">
        <v>98</v>
      </c>
      <c r="F9" s="297"/>
      <c r="G9" s="297"/>
      <c r="H9" s="297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9. 7. 2019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8" t="str">
        <f>'Rekapitulace stavby'!E14</f>
        <v>Vyplň údaj</v>
      </c>
      <c r="F18" s="299"/>
      <c r="G18" s="299"/>
      <c r="H18" s="299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27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32</v>
      </c>
      <c r="I23" s="111" t="s">
        <v>25</v>
      </c>
      <c r="J23" s="110" t="s">
        <v>1</v>
      </c>
      <c r="L23" s="37"/>
    </row>
    <row r="24" spans="2:12" s="1" customFormat="1" ht="18" customHeight="1">
      <c r="B24" s="37"/>
      <c r="E24" s="110" t="s">
        <v>33</v>
      </c>
      <c r="I24" s="111" t="s">
        <v>27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34</v>
      </c>
      <c r="I26" s="109"/>
      <c r="L26" s="37"/>
    </row>
    <row r="27" spans="2:12" s="7" customFormat="1" ht="16.5" customHeight="1">
      <c r="B27" s="113"/>
      <c r="E27" s="300" t="s">
        <v>1</v>
      </c>
      <c r="F27" s="300"/>
      <c r="G27" s="300"/>
      <c r="H27" s="300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35</v>
      </c>
      <c r="I30" s="109"/>
      <c r="J30" s="117">
        <f>ROUND(J136,2)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37</v>
      </c>
      <c r="I32" s="119" t="s">
        <v>36</v>
      </c>
      <c r="J32" s="118" t="s">
        <v>38</v>
      </c>
      <c r="L32" s="37"/>
    </row>
    <row r="33" spans="2:12" s="1" customFormat="1" ht="14.45" customHeight="1">
      <c r="B33" s="37"/>
      <c r="D33" s="120" t="s">
        <v>39</v>
      </c>
      <c r="E33" s="108" t="s">
        <v>40</v>
      </c>
      <c r="F33" s="121">
        <f>ROUND((SUM(BE136:BE357)),2)</f>
        <v>0</v>
      </c>
      <c r="I33" s="122">
        <v>0.21</v>
      </c>
      <c r="J33" s="121">
        <f>ROUND(((SUM(BE136:BE357))*I33),2)</f>
        <v>0</v>
      </c>
      <c r="L33" s="37"/>
    </row>
    <row r="34" spans="2:12" s="1" customFormat="1" ht="14.45" customHeight="1">
      <c r="B34" s="37"/>
      <c r="E34" s="108" t="s">
        <v>41</v>
      </c>
      <c r="F34" s="121">
        <f>ROUND((SUM(BF136:BF357)),2)</f>
        <v>0</v>
      </c>
      <c r="I34" s="122">
        <v>0.15</v>
      </c>
      <c r="J34" s="121">
        <f>ROUND(((SUM(BF136:BF357))*I34),2)</f>
        <v>0</v>
      </c>
      <c r="L34" s="37"/>
    </row>
    <row r="35" spans="2:12" s="1" customFormat="1" ht="14.45" customHeight="1" hidden="1">
      <c r="B35" s="37"/>
      <c r="E35" s="108" t="s">
        <v>42</v>
      </c>
      <c r="F35" s="121">
        <f>ROUND((SUM(BG136:BG357)),2)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43</v>
      </c>
      <c r="F36" s="121">
        <f>ROUND((SUM(BH136:BH357)),2)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44</v>
      </c>
      <c r="F37" s="121">
        <f>ROUND((SUM(BI136:BI357)),2)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45</v>
      </c>
      <c r="E39" s="125"/>
      <c r="F39" s="125"/>
      <c r="G39" s="126" t="s">
        <v>46</v>
      </c>
      <c r="H39" s="127" t="s">
        <v>47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48</v>
      </c>
      <c r="E50" s="132"/>
      <c r="F50" s="132"/>
      <c r="G50" s="131" t="s">
        <v>49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50</v>
      </c>
      <c r="E61" s="135"/>
      <c r="F61" s="136" t="s">
        <v>51</v>
      </c>
      <c r="G61" s="134" t="s">
        <v>50</v>
      </c>
      <c r="H61" s="135"/>
      <c r="I61" s="137"/>
      <c r="J61" s="138" t="s">
        <v>51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52</v>
      </c>
      <c r="E65" s="132"/>
      <c r="F65" s="132"/>
      <c r="G65" s="131" t="s">
        <v>53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50</v>
      </c>
      <c r="E76" s="135"/>
      <c r="F76" s="136" t="s">
        <v>51</v>
      </c>
      <c r="G76" s="134" t="s">
        <v>50</v>
      </c>
      <c r="H76" s="135"/>
      <c r="I76" s="137"/>
      <c r="J76" s="138" t="s">
        <v>51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99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1" t="str">
        <f>E7</f>
        <v>Oprava sociálních zařízení (2019) - 5 bytových jednotek</v>
      </c>
      <c r="F85" s="302"/>
      <c r="G85" s="302"/>
      <c r="H85" s="302"/>
      <c r="I85" s="109"/>
      <c r="J85" s="34"/>
      <c r="K85" s="34"/>
      <c r="L85" s="37"/>
    </row>
    <row r="86" spans="2:12" s="1" customFormat="1" ht="12" customHeight="1">
      <c r="B86" s="33"/>
      <c r="C86" s="28" t="s">
        <v>97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3" t="str">
        <f>E9</f>
        <v>1 - Oprava bytové jednotky - p.Řeháčková 3.NP</v>
      </c>
      <c r="F87" s="303"/>
      <c r="G87" s="303"/>
      <c r="H87" s="303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Ústí nad Labem</v>
      </c>
      <c r="G89" s="34"/>
      <c r="H89" s="34"/>
      <c r="I89" s="111" t="s">
        <v>22</v>
      </c>
      <c r="J89" s="60" t="str">
        <f>IF(J12="","",J12)</f>
        <v>9. 7. 2019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32</v>
      </c>
      <c r="J92" s="31" t="str">
        <f>E24</f>
        <v>D.Prombergerová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100</v>
      </c>
      <c r="D94" s="146"/>
      <c r="E94" s="146"/>
      <c r="F94" s="146"/>
      <c r="G94" s="146"/>
      <c r="H94" s="146"/>
      <c r="I94" s="147"/>
      <c r="J94" s="148" t="s">
        <v>101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102</v>
      </c>
      <c r="D96" s="34"/>
      <c r="E96" s="34"/>
      <c r="F96" s="34"/>
      <c r="G96" s="34"/>
      <c r="H96" s="34"/>
      <c r="I96" s="109"/>
      <c r="J96" s="78">
        <f>J136</f>
        <v>0</v>
      </c>
      <c r="K96" s="34"/>
      <c r="L96" s="37"/>
      <c r="AU96" s="16" t="s">
        <v>103</v>
      </c>
    </row>
    <row r="97" spans="2:12" s="8" customFormat="1" ht="24.95" customHeight="1">
      <c r="B97" s="150"/>
      <c r="C97" s="151"/>
      <c r="D97" s="152" t="s">
        <v>104</v>
      </c>
      <c r="E97" s="153"/>
      <c r="F97" s="153"/>
      <c r="G97" s="153"/>
      <c r="H97" s="153"/>
      <c r="I97" s="154"/>
      <c r="J97" s="155">
        <f>J137</f>
        <v>0</v>
      </c>
      <c r="K97" s="151"/>
      <c r="L97" s="156"/>
    </row>
    <row r="98" spans="2:12" s="9" customFormat="1" ht="19.9" customHeight="1">
      <c r="B98" s="157"/>
      <c r="C98" s="158"/>
      <c r="D98" s="159" t="s">
        <v>105</v>
      </c>
      <c r="E98" s="160"/>
      <c r="F98" s="160"/>
      <c r="G98" s="160"/>
      <c r="H98" s="160"/>
      <c r="I98" s="161"/>
      <c r="J98" s="162">
        <f>J138</f>
        <v>0</v>
      </c>
      <c r="K98" s="158"/>
      <c r="L98" s="163"/>
    </row>
    <row r="99" spans="2:12" s="9" customFormat="1" ht="19.9" customHeight="1">
      <c r="B99" s="157"/>
      <c r="C99" s="158"/>
      <c r="D99" s="159" t="s">
        <v>106</v>
      </c>
      <c r="E99" s="160"/>
      <c r="F99" s="160"/>
      <c r="G99" s="160"/>
      <c r="H99" s="160"/>
      <c r="I99" s="161"/>
      <c r="J99" s="162">
        <f>J165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107</v>
      </c>
      <c r="E100" s="160"/>
      <c r="F100" s="160"/>
      <c r="G100" s="160"/>
      <c r="H100" s="160"/>
      <c r="I100" s="161"/>
      <c r="J100" s="162">
        <f>J190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108</v>
      </c>
      <c r="E101" s="160"/>
      <c r="F101" s="160"/>
      <c r="G101" s="160"/>
      <c r="H101" s="160"/>
      <c r="I101" s="161"/>
      <c r="J101" s="162">
        <f>J196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109</v>
      </c>
      <c r="E102" s="153"/>
      <c r="F102" s="153"/>
      <c r="G102" s="153"/>
      <c r="H102" s="153"/>
      <c r="I102" s="154"/>
      <c r="J102" s="155">
        <f>J198</f>
        <v>0</v>
      </c>
      <c r="K102" s="151"/>
      <c r="L102" s="156"/>
    </row>
    <row r="103" spans="2:12" s="9" customFormat="1" ht="19.9" customHeight="1">
      <c r="B103" s="157"/>
      <c r="C103" s="158"/>
      <c r="D103" s="159" t="s">
        <v>110</v>
      </c>
      <c r="E103" s="160"/>
      <c r="F103" s="160"/>
      <c r="G103" s="160"/>
      <c r="H103" s="160"/>
      <c r="I103" s="161"/>
      <c r="J103" s="162">
        <f>J199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111</v>
      </c>
      <c r="E104" s="160"/>
      <c r="F104" s="160"/>
      <c r="G104" s="160"/>
      <c r="H104" s="160"/>
      <c r="I104" s="161"/>
      <c r="J104" s="162">
        <f>J214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112</v>
      </c>
      <c r="E105" s="160"/>
      <c r="F105" s="160"/>
      <c r="G105" s="160"/>
      <c r="H105" s="160"/>
      <c r="I105" s="161"/>
      <c r="J105" s="162">
        <f>J232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113</v>
      </c>
      <c r="E106" s="160"/>
      <c r="F106" s="160"/>
      <c r="G106" s="160"/>
      <c r="H106" s="160"/>
      <c r="I106" s="161"/>
      <c r="J106" s="162">
        <f>J248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114</v>
      </c>
      <c r="E107" s="160"/>
      <c r="F107" s="160"/>
      <c r="G107" s="160"/>
      <c r="H107" s="160"/>
      <c r="I107" s="161"/>
      <c r="J107" s="162">
        <f>J282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115</v>
      </c>
      <c r="E108" s="160"/>
      <c r="F108" s="160"/>
      <c r="G108" s="160"/>
      <c r="H108" s="160"/>
      <c r="I108" s="161"/>
      <c r="J108" s="162">
        <f>J286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116</v>
      </c>
      <c r="E109" s="160"/>
      <c r="F109" s="160"/>
      <c r="G109" s="160"/>
      <c r="H109" s="160"/>
      <c r="I109" s="161"/>
      <c r="J109" s="162">
        <f>J292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117</v>
      </c>
      <c r="E110" s="160"/>
      <c r="F110" s="160"/>
      <c r="G110" s="160"/>
      <c r="H110" s="160"/>
      <c r="I110" s="161"/>
      <c r="J110" s="162">
        <f>J295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118</v>
      </c>
      <c r="E111" s="160"/>
      <c r="F111" s="160"/>
      <c r="G111" s="160"/>
      <c r="H111" s="160"/>
      <c r="I111" s="161"/>
      <c r="J111" s="162">
        <f>J301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119</v>
      </c>
      <c r="E112" s="160"/>
      <c r="F112" s="160"/>
      <c r="G112" s="160"/>
      <c r="H112" s="160"/>
      <c r="I112" s="161"/>
      <c r="J112" s="162">
        <f>J309</f>
        <v>0</v>
      </c>
      <c r="K112" s="158"/>
      <c r="L112" s="163"/>
    </row>
    <row r="113" spans="2:12" s="9" customFormat="1" ht="19.9" customHeight="1">
      <c r="B113" s="157"/>
      <c r="C113" s="158"/>
      <c r="D113" s="159" t="s">
        <v>120</v>
      </c>
      <c r="E113" s="160"/>
      <c r="F113" s="160"/>
      <c r="G113" s="160"/>
      <c r="H113" s="160"/>
      <c r="I113" s="161"/>
      <c r="J113" s="162">
        <f>J325</f>
        <v>0</v>
      </c>
      <c r="K113" s="158"/>
      <c r="L113" s="163"/>
    </row>
    <row r="114" spans="2:12" s="9" customFormat="1" ht="19.9" customHeight="1">
      <c r="B114" s="157"/>
      <c r="C114" s="158"/>
      <c r="D114" s="159" t="s">
        <v>121</v>
      </c>
      <c r="E114" s="160"/>
      <c r="F114" s="160"/>
      <c r="G114" s="160"/>
      <c r="H114" s="160"/>
      <c r="I114" s="161"/>
      <c r="J114" s="162">
        <f>J330</f>
        <v>0</v>
      </c>
      <c r="K114" s="158"/>
      <c r="L114" s="163"/>
    </row>
    <row r="115" spans="2:12" s="9" customFormat="1" ht="19.9" customHeight="1">
      <c r="B115" s="157"/>
      <c r="C115" s="158"/>
      <c r="D115" s="159" t="s">
        <v>122</v>
      </c>
      <c r="E115" s="160"/>
      <c r="F115" s="160"/>
      <c r="G115" s="160"/>
      <c r="H115" s="160"/>
      <c r="I115" s="161"/>
      <c r="J115" s="162">
        <f>J344</f>
        <v>0</v>
      </c>
      <c r="K115" s="158"/>
      <c r="L115" s="163"/>
    </row>
    <row r="116" spans="2:12" s="9" customFormat="1" ht="19.9" customHeight="1">
      <c r="B116" s="157"/>
      <c r="C116" s="158"/>
      <c r="D116" s="159" t="s">
        <v>123</v>
      </c>
      <c r="E116" s="160"/>
      <c r="F116" s="160"/>
      <c r="G116" s="160"/>
      <c r="H116" s="160"/>
      <c r="I116" s="161"/>
      <c r="J116" s="162">
        <f>J349</f>
        <v>0</v>
      </c>
      <c r="K116" s="158"/>
      <c r="L116" s="163"/>
    </row>
    <row r="117" spans="2:12" s="1" customFormat="1" ht="21.7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41"/>
      <c r="J118" s="49"/>
      <c r="K118" s="49"/>
      <c r="L118" s="37"/>
    </row>
    <row r="122" spans="2:12" s="1" customFormat="1" ht="6.95" customHeight="1">
      <c r="B122" s="50"/>
      <c r="C122" s="51"/>
      <c r="D122" s="51"/>
      <c r="E122" s="51"/>
      <c r="F122" s="51"/>
      <c r="G122" s="51"/>
      <c r="H122" s="51"/>
      <c r="I122" s="144"/>
      <c r="J122" s="51"/>
      <c r="K122" s="51"/>
      <c r="L122" s="37"/>
    </row>
    <row r="123" spans="2:12" s="1" customFormat="1" ht="24.95" customHeight="1">
      <c r="B123" s="33"/>
      <c r="C123" s="22" t="s">
        <v>124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12" customHeight="1">
      <c r="B125" s="33"/>
      <c r="C125" s="28" t="s">
        <v>16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301" t="str">
        <f>E7</f>
        <v>Oprava sociálních zařízení (2019) - 5 bytových jednotek</v>
      </c>
      <c r="F126" s="302"/>
      <c r="G126" s="302"/>
      <c r="H126" s="302"/>
      <c r="I126" s="109"/>
      <c r="J126" s="34"/>
      <c r="K126" s="34"/>
      <c r="L126" s="37"/>
    </row>
    <row r="127" spans="2:12" s="1" customFormat="1" ht="12" customHeight="1">
      <c r="B127" s="33"/>
      <c r="C127" s="28" t="s">
        <v>97</v>
      </c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6.5" customHeight="1">
      <c r="B128" s="33"/>
      <c r="C128" s="34"/>
      <c r="D128" s="34"/>
      <c r="E128" s="273" t="str">
        <f>E9</f>
        <v>1 - Oprava bytové jednotky - p.Řeháčková 3.NP</v>
      </c>
      <c r="F128" s="303"/>
      <c r="G128" s="303"/>
      <c r="H128" s="303"/>
      <c r="I128" s="109"/>
      <c r="J128" s="34"/>
      <c r="K128" s="34"/>
      <c r="L128" s="37"/>
    </row>
    <row r="129" spans="2:12" s="1" customFormat="1" ht="6.9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12" s="1" customFormat="1" ht="12" customHeight="1">
      <c r="B130" s="33"/>
      <c r="C130" s="28" t="s">
        <v>20</v>
      </c>
      <c r="D130" s="34"/>
      <c r="E130" s="34"/>
      <c r="F130" s="26" t="str">
        <f>F12</f>
        <v>Ústí nad Labem</v>
      </c>
      <c r="G130" s="34"/>
      <c r="H130" s="34"/>
      <c r="I130" s="111" t="s">
        <v>22</v>
      </c>
      <c r="J130" s="60" t="str">
        <f>IF(J12="","",J12)</f>
        <v>9. 7. 2019</v>
      </c>
      <c r="K130" s="34"/>
      <c r="L130" s="37"/>
    </row>
    <row r="131" spans="2:12" s="1" customFormat="1" ht="6.95" customHeight="1">
      <c r="B131" s="33"/>
      <c r="C131" s="34"/>
      <c r="D131" s="34"/>
      <c r="E131" s="34"/>
      <c r="F131" s="34"/>
      <c r="G131" s="34"/>
      <c r="H131" s="34"/>
      <c r="I131" s="109"/>
      <c r="J131" s="34"/>
      <c r="K131" s="34"/>
      <c r="L131" s="37"/>
    </row>
    <row r="132" spans="2:12" s="1" customFormat="1" ht="15.2" customHeight="1">
      <c r="B132" s="33"/>
      <c r="C132" s="28" t="s">
        <v>24</v>
      </c>
      <c r="D132" s="34"/>
      <c r="E132" s="34"/>
      <c r="F132" s="26" t="str">
        <f>E15</f>
        <v xml:space="preserve"> </v>
      </c>
      <c r="G132" s="34"/>
      <c r="H132" s="34"/>
      <c r="I132" s="111" t="s">
        <v>30</v>
      </c>
      <c r="J132" s="31" t="str">
        <f>E21</f>
        <v xml:space="preserve"> </v>
      </c>
      <c r="K132" s="34"/>
      <c r="L132" s="37"/>
    </row>
    <row r="133" spans="2:12" s="1" customFormat="1" ht="15.2" customHeight="1">
      <c r="B133" s="33"/>
      <c r="C133" s="28" t="s">
        <v>28</v>
      </c>
      <c r="D133" s="34"/>
      <c r="E133" s="34"/>
      <c r="F133" s="26" t="str">
        <f>IF(E18="","",E18)</f>
        <v>Vyplň údaj</v>
      </c>
      <c r="G133" s="34"/>
      <c r="H133" s="34"/>
      <c r="I133" s="111" t="s">
        <v>32</v>
      </c>
      <c r="J133" s="31" t="str">
        <f>E24</f>
        <v>D.Prombergerová</v>
      </c>
      <c r="K133" s="34"/>
      <c r="L133" s="37"/>
    </row>
    <row r="134" spans="2:12" s="1" customFormat="1" ht="10.35" customHeight="1">
      <c r="B134" s="33"/>
      <c r="C134" s="34"/>
      <c r="D134" s="34"/>
      <c r="E134" s="34"/>
      <c r="F134" s="34"/>
      <c r="G134" s="34"/>
      <c r="H134" s="34"/>
      <c r="I134" s="109"/>
      <c r="J134" s="34"/>
      <c r="K134" s="34"/>
      <c r="L134" s="37"/>
    </row>
    <row r="135" spans="2:20" s="10" customFormat="1" ht="29.25" customHeight="1">
      <c r="B135" s="164"/>
      <c r="C135" s="165" t="s">
        <v>125</v>
      </c>
      <c r="D135" s="166" t="s">
        <v>60</v>
      </c>
      <c r="E135" s="166" t="s">
        <v>56</v>
      </c>
      <c r="F135" s="166" t="s">
        <v>57</v>
      </c>
      <c r="G135" s="166" t="s">
        <v>126</v>
      </c>
      <c r="H135" s="166" t="s">
        <v>127</v>
      </c>
      <c r="I135" s="167" t="s">
        <v>128</v>
      </c>
      <c r="J135" s="168" t="s">
        <v>101</v>
      </c>
      <c r="K135" s="169" t="s">
        <v>129</v>
      </c>
      <c r="L135" s="170"/>
      <c r="M135" s="69" t="s">
        <v>1</v>
      </c>
      <c r="N135" s="70" t="s">
        <v>39</v>
      </c>
      <c r="O135" s="70" t="s">
        <v>130</v>
      </c>
      <c r="P135" s="70" t="s">
        <v>131</v>
      </c>
      <c r="Q135" s="70" t="s">
        <v>132</v>
      </c>
      <c r="R135" s="70" t="s">
        <v>133</v>
      </c>
      <c r="S135" s="70" t="s">
        <v>134</v>
      </c>
      <c r="T135" s="71" t="s">
        <v>135</v>
      </c>
    </row>
    <row r="136" spans="2:63" s="1" customFormat="1" ht="22.9" customHeight="1">
      <c r="B136" s="33"/>
      <c r="C136" s="76" t="s">
        <v>136</v>
      </c>
      <c r="D136" s="34"/>
      <c r="E136" s="34"/>
      <c r="F136" s="34"/>
      <c r="G136" s="34"/>
      <c r="H136" s="34"/>
      <c r="I136" s="109"/>
      <c r="J136" s="171">
        <f>BK136</f>
        <v>0</v>
      </c>
      <c r="K136" s="34"/>
      <c r="L136" s="37"/>
      <c r="M136" s="72"/>
      <c r="N136" s="73"/>
      <c r="O136" s="73"/>
      <c r="P136" s="172">
        <f>P137+P198</f>
        <v>0</v>
      </c>
      <c r="Q136" s="73"/>
      <c r="R136" s="172">
        <f>R137+R198</f>
        <v>3.159596089200001</v>
      </c>
      <c r="S136" s="73"/>
      <c r="T136" s="173">
        <f>T137+T198</f>
        <v>3.7587673</v>
      </c>
      <c r="AT136" s="16" t="s">
        <v>74</v>
      </c>
      <c r="AU136" s="16" t="s">
        <v>103</v>
      </c>
      <c r="BK136" s="174">
        <f>BK137+BK198</f>
        <v>0</v>
      </c>
    </row>
    <row r="137" spans="2:63" s="11" customFormat="1" ht="25.9" customHeight="1">
      <c r="B137" s="175"/>
      <c r="C137" s="176"/>
      <c r="D137" s="177" t="s">
        <v>74</v>
      </c>
      <c r="E137" s="178" t="s">
        <v>137</v>
      </c>
      <c r="F137" s="178" t="s">
        <v>138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P138+P165+P190+P196</f>
        <v>0</v>
      </c>
      <c r="Q137" s="183"/>
      <c r="R137" s="184">
        <f>R138+R165+R190+R196</f>
        <v>2.4887742177000005</v>
      </c>
      <c r="S137" s="183"/>
      <c r="T137" s="185">
        <f>T138+T165+T190+T196</f>
        <v>3.59329</v>
      </c>
      <c r="AR137" s="186" t="s">
        <v>80</v>
      </c>
      <c r="AT137" s="187" t="s">
        <v>74</v>
      </c>
      <c r="AU137" s="187" t="s">
        <v>75</v>
      </c>
      <c r="AY137" s="186" t="s">
        <v>139</v>
      </c>
      <c r="BK137" s="188">
        <f>BK138+BK165+BK190+BK196</f>
        <v>0</v>
      </c>
    </row>
    <row r="138" spans="2:63" s="11" customFormat="1" ht="22.9" customHeight="1">
      <c r="B138" s="175"/>
      <c r="C138" s="176"/>
      <c r="D138" s="177" t="s">
        <v>74</v>
      </c>
      <c r="E138" s="189" t="s">
        <v>140</v>
      </c>
      <c r="F138" s="189" t="s">
        <v>141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SUM(P139:P164)</f>
        <v>0</v>
      </c>
      <c r="Q138" s="183"/>
      <c r="R138" s="184">
        <f>SUM(R139:R164)</f>
        <v>2.4884329377000003</v>
      </c>
      <c r="S138" s="183"/>
      <c r="T138" s="185">
        <f>SUM(T139:T164)</f>
        <v>0</v>
      </c>
      <c r="AR138" s="186" t="s">
        <v>80</v>
      </c>
      <c r="AT138" s="187" t="s">
        <v>74</v>
      </c>
      <c r="AU138" s="187" t="s">
        <v>80</v>
      </c>
      <c r="AY138" s="186" t="s">
        <v>139</v>
      </c>
      <c r="BK138" s="188">
        <f>SUM(BK139:BK164)</f>
        <v>0</v>
      </c>
    </row>
    <row r="139" spans="2:65" s="1" customFormat="1" ht="24" customHeight="1">
      <c r="B139" s="33"/>
      <c r="C139" s="191" t="s">
        <v>80</v>
      </c>
      <c r="D139" s="191" t="s">
        <v>142</v>
      </c>
      <c r="E139" s="192" t="s">
        <v>143</v>
      </c>
      <c r="F139" s="193" t="s">
        <v>144</v>
      </c>
      <c r="G139" s="194" t="s">
        <v>145</v>
      </c>
      <c r="H139" s="195">
        <v>0.49</v>
      </c>
      <c r="I139" s="196"/>
      <c r="J139" s="197">
        <f>ROUND(I139*H139,2)</f>
        <v>0</v>
      </c>
      <c r="K139" s="193" t="s">
        <v>146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0.02048</v>
      </c>
      <c r="R139" s="200">
        <f>Q139*H139</f>
        <v>0.010035200000000001</v>
      </c>
      <c r="S139" s="200">
        <v>0</v>
      </c>
      <c r="T139" s="201">
        <f>S139*H139</f>
        <v>0</v>
      </c>
      <c r="AR139" s="202" t="s">
        <v>90</v>
      </c>
      <c r="AT139" s="202" t="s">
        <v>142</v>
      </c>
      <c r="AU139" s="202" t="s">
        <v>84</v>
      </c>
      <c r="AY139" s="16" t="s">
        <v>139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90</v>
      </c>
      <c r="BM139" s="202" t="s">
        <v>147</v>
      </c>
    </row>
    <row r="140" spans="2:51" s="12" customFormat="1" ht="11.25">
      <c r="B140" s="204"/>
      <c r="C140" s="205"/>
      <c r="D140" s="206" t="s">
        <v>148</v>
      </c>
      <c r="E140" s="207" t="s">
        <v>1</v>
      </c>
      <c r="F140" s="208" t="s">
        <v>149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148</v>
      </c>
      <c r="AU140" s="214" t="s">
        <v>84</v>
      </c>
      <c r="AV140" s="12" t="s">
        <v>80</v>
      </c>
      <c r="AW140" s="12" t="s">
        <v>31</v>
      </c>
      <c r="AX140" s="12" t="s">
        <v>75</v>
      </c>
      <c r="AY140" s="214" t="s">
        <v>139</v>
      </c>
    </row>
    <row r="141" spans="2:51" s="13" customFormat="1" ht="11.25">
      <c r="B141" s="215"/>
      <c r="C141" s="216"/>
      <c r="D141" s="206" t="s">
        <v>148</v>
      </c>
      <c r="E141" s="217" t="s">
        <v>1</v>
      </c>
      <c r="F141" s="218" t="s">
        <v>150</v>
      </c>
      <c r="G141" s="216"/>
      <c r="H141" s="219">
        <v>0.49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148</v>
      </c>
      <c r="AU141" s="225" t="s">
        <v>84</v>
      </c>
      <c r="AV141" s="13" t="s">
        <v>84</v>
      </c>
      <c r="AW141" s="13" t="s">
        <v>31</v>
      </c>
      <c r="AX141" s="13" t="s">
        <v>80</v>
      </c>
      <c r="AY141" s="225" t="s">
        <v>139</v>
      </c>
    </row>
    <row r="142" spans="2:65" s="1" customFormat="1" ht="16.5" customHeight="1">
      <c r="B142" s="33"/>
      <c r="C142" s="191" t="s">
        <v>84</v>
      </c>
      <c r="D142" s="191" t="s">
        <v>142</v>
      </c>
      <c r="E142" s="192" t="s">
        <v>151</v>
      </c>
      <c r="F142" s="193" t="s">
        <v>152</v>
      </c>
      <c r="G142" s="194" t="s">
        <v>145</v>
      </c>
      <c r="H142" s="195">
        <v>2.4</v>
      </c>
      <c r="I142" s="196"/>
      <c r="J142" s="197">
        <f>ROUND(I142*H142,2)</f>
        <v>0</v>
      </c>
      <c r="K142" s="193" t="s">
        <v>146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0.04</v>
      </c>
      <c r="R142" s="200">
        <f>Q142*H142</f>
        <v>0.096</v>
      </c>
      <c r="S142" s="200">
        <v>0</v>
      </c>
      <c r="T142" s="201">
        <f>S142*H142</f>
        <v>0</v>
      </c>
      <c r="AR142" s="202" t="s">
        <v>90</v>
      </c>
      <c r="AT142" s="202" t="s">
        <v>142</v>
      </c>
      <c r="AU142" s="202" t="s">
        <v>84</v>
      </c>
      <c r="AY142" s="16" t="s">
        <v>139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90</v>
      </c>
      <c r="BM142" s="202" t="s">
        <v>153</v>
      </c>
    </row>
    <row r="143" spans="2:51" s="12" customFormat="1" ht="11.25">
      <c r="B143" s="204"/>
      <c r="C143" s="205"/>
      <c r="D143" s="206" t="s">
        <v>148</v>
      </c>
      <c r="E143" s="207" t="s">
        <v>1</v>
      </c>
      <c r="F143" s="208" t="s">
        <v>154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148</v>
      </c>
      <c r="AU143" s="214" t="s">
        <v>84</v>
      </c>
      <c r="AV143" s="12" t="s">
        <v>80</v>
      </c>
      <c r="AW143" s="12" t="s">
        <v>31</v>
      </c>
      <c r="AX143" s="12" t="s">
        <v>75</v>
      </c>
      <c r="AY143" s="214" t="s">
        <v>139</v>
      </c>
    </row>
    <row r="144" spans="2:51" s="13" customFormat="1" ht="11.25">
      <c r="B144" s="215"/>
      <c r="C144" s="216"/>
      <c r="D144" s="206" t="s">
        <v>148</v>
      </c>
      <c r="E144" s="217" t="s">
        <v>1</v>
      </c>
      <c r="F144" s="218" t="s">
        <v>155</v>
      </c>
      <c r="G144" s="216"/>
      <c r="H144" s="219">
        <v>2.4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148</v>
      </c>
      <c r="AU144" s="225" t="s">
        <v>84</v>
      </c>
      <c r="AV144" s="13" t="s">
        <v>84</v>
      </c>
      <c r="AW144" s="13" t="s">
        <v>31</v>
      </c>
      <c r="AX144" s="13" t="s">
        <v>80</v>
      </c>
      <c r="AY144" s="225" t="s">
        <v>139</v>
      </c>
    </row>
    <row r="145" spans="2:65" s="1" customFormat="1" ht="24" customHeight="1">
      <c r="B145" s="33"/>
      <c r="C145" s="191" t="s">
        <v>87</v>
      </c>
      <c r="D145" s="191" t="s">
        <v>142</v>
      </c>
      <c r="E145" s="192" t="s">
        <v>156</v>
      </c>
      <c r="F145" s="193" t="s">
        <v>157</v>
      </c>
      <c r="G145" s="194" t="s">
        <v>145</v>
      </c>
      <c r="H145" s="195">
        <v>12.18</v>
      </c>
      <c r="I145" s="196"/>
      <c r="J145" s="197">
        <f>ROUND(I145*H145,2)</f>
        <v>0</v>
      </c>
      <c r="K145" s="193" t="s">
        <v>146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0.0154</v>
      </c>
      <c r="R145" s="200">
        <f>Q145*H145</f>
        <v>0.187572</v>
      </c>
      <c r="S145" s="200">
        <v>0</v>
      </c>
      <c r="T145" s="201">
        <f>S145*H145</f>
        <v>0</v>
      </c>
      <c r="AR145" s="202" t="s">
        <v>90</v>
      </c>
      <c r="AT145" s="202" t="s">
        <v>142</v>
      </c>
      <c r="AU145" s="202" t="s">
        <v>84</v>
      </c>
      <c r="AY145" s="16" t="s">
        <v>139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90</v>
      </c>
      <c r="BM145" s="202" t="s">
        <v>158</v>
      </c>
    </row>
    <row r="146" spans="2:51" s="12" customFormat="1" ht="11.25">
      <c r="B146" s="204"/>
      <c r="C146" s="205"/>
      <c r="D146" s="206" t="s">
        <v>148</v>
      </c>
      <c r="E146" s="207" t="s">
        <v>1</v>
      </c>
      <c r="F146" s="208" t="s">
        <v>159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148</v>
      </c>
      <c r="AU146" s="214" t="s">
        <v>84</v>
      </c>
      <c r="AV146" s="12" t="s">
        <v>80</v>
      </c>
      <c r="AW146" s="12" t="s">
        <v>31</v>
      </c>
      <c r="AX146" s="12" t="s">
        <v>75</v>
      </c>
      <c r="AY146" s="214" t="s">
        <v>139</v>
      </c>
    </row>
    <row r="147" spans="2:51" s="13" customFormat="1" ht="11.25">
      <c r="B147" s="215"/>
      <c r="C147" s="216"/>
      <c r="D147" s="206" t="s">
        <v>148</v>
      </c>
      <c r="E147" s="217" t="s">
        <v>1</v>
      </c>
      <c r="F147" s="218" t="s">
        <v>160</v>
      </c>
      <c r="G147" s="216"/>
      <c r="H147" s="219">
        <v>13.08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148</v>
      </c>
      <c r="AU147" s="225" t="s">
        <v>84</v>
      </c>
      <c r="AV147" s="13" t="s">
        <v>84</v>
      </c>
      <c r="AW147" s="13" t="s">
        <v>31</v>
      </c>
      <c r="AX147" s="13" t="s">
        <v>75</v>
      </c>
      <c r="AY147" s="225" t="s">
        <v>139</v>
      </c>
    </row>
    <row r="148" spans="2:51" s="13" customFormat="1" ht="11.25">
      <c r="B148" s="215"/>
      <c r="C148" s="216"/>
      <c r="D148" s="206" t="s">
        <v>148</v>
      </c>
      <c r="E148" s="217" t="s">
        <v>1</v>
      </c>
      <c r="F148" s="218" t="s">
        <v>161</v>
      </c>
      <c r="G148" s="216"/>
      <c r="H148" s="219">
        <v>-0.9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148</v>
      </c>
      <c r="AU148" s="225" t="s">
        <v>84</v>
      </c>
      <c r="AV148" s="13" t="s">
        <v>84</v>
      </c>
      <c r="AW148" s="13" t="s">
        <v>31</v>
      </c>
      <c r="AX148" s="13" t="s">
        <v>75</v>
      </c>
      <c r="AY148" s="225" t="s">
        <v>139</v>
      </c>
    </row>
    <row r="149" spans="2:51" s="14" customFormat="1" ht="11.25">
      <c r="B149" s="226"/>
      <c r="C149" s="227"/>
      <c r="D149" s="206" t="s">
        <v>148</v>
      </c>
      <c r="E149" s="228" t="s">
        <v>1</v>
      </c>
      <c r="F149" s="229" t="s">
        <v>162</v>
      </c>
      <c r="G149" s="227"/>
      <c r="H149" s="230">
        <v>12.18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148</v>
      </c>
      <c r="AU149" s="236" t="s">
        <v>84</v>
      </c>
      <c r="AV149" s="14" t="s">
        <v>90</v>
      </c>
      <c r="AW149" s="14" t="s">
        <v>31</v>
      </c>
      <c r="AX149" s="14" t="s">
        <v>80</v>
      </c>
      <c r="AY149" s="236" t="s">
        <v>139</v>
      </c>
    </row>
    <row r="150" spans="2:65" s="1" customFormat="1" ht="24" customHeight="1">
      <c r="B150" s="33"/>
      <c r="C150" s="191" t="s">
        <v>90</v>
      </c>
      <c r="D150" s="191" t="s">
        <v>142</v>
      </c>
      <c r="E150" s="192" t="s">
        <v>163</v>
      </c>
      <c r="F150" s="193" t="s">
        <v>164</v>
      </c>
      <c r="G150" s="194" t="s">
        <v>145</v>
      </c>
      <c r="H150" s="195">
        <v>3.6</v>
      </c>
      <c r="I150" s="196"/>
      <c r="J150" s="197">
        <f>ROUND(I150*H150,2)</f>
        <v>0</v>
      </c>
      <c r="K150" s="193" t="s">
        <v>146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0.0382</v>
      </c>
      <c r="R150" s="200">
        <f>Q150*H150</f>
        <v>0.13752</v>
      </c>
      <c r="S150" s="200">
        <v>0</v>
      </c>
      <c r="T150" s="201">
        <f>S150*H150</f>
        <v>0</v>
      </c>
      <c r="AR150" s="202" t="s">
        <v>90</v>
      </c>
      <c r="AT150" s="202" t="s">
        <v>142</v>
      </c>
      <c r="AU150" s="202" t="s">
        <v>84</v>
      </c>
      <c r="AY150" s="16" t="s">
        <v>139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90</v>
      </c>
      <c r="BM150" s="202" t="s">
        <v>165</v>
      </c>
    </row>
    <row r="151" spans="2:51" s="12" customFormat="1" ht="11.25">
      <c r="B151" s="204"/>
      <c r="C151" s="205"/>
      <c r="D151" s="206" t="s">
        <v>148</v>
      </c>
      <c r="E151" s="207" t="s">
        <v>1</v>
      </c>
      <c r="F151" s="208" t="s">
        <v>154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148</v>
      </c>
      <c r="AU151" s="214" t="s">
        <v>84</v>
      </c>
      <c r="AV151" s="12" t="s">
        <v>80</v>
      </c>
      <c r="AW151" s="12" t="s">
        <v>31</v>
      </c>
      <c r="AX151" s="12" t="s">
        <v>75</v>
      </c>
      <c r="AY151" s="214" t="s">
        <v>139</v>
      </c>
    </row>
    <row r="152" spans="2:51" s="13" customFormat="1" ht="11.25">
      <c r="B152" s="215"/>
      <c r="C152" s="216"/>
      <c r="D152" s="206" t="s">
        <v>148</v>
      </c>
      <c r="E152" s="217" t="s">
        <v>1</v>
      </c>
      <c r="F152" s="218" t="s">
        <v>166</v>
      </c>
      <c r="G152" s="216"/>
      <c r="H152" s="219">
        <v>3.6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148</v>
      </c>
      <c r="AU152" s="225" t="s">
        <v>84</v>
      </c>
      <c r="AV152" s="13" t="s">
        <v>84</v>
      </c>
      <c r="AW152" s="13" t="s">
        <v>31</v>
      </c>
      <c r="AX152" s="13" t="s">
        <v>75</v>
      </c>
      <c r="AY152" s="225" t="s">
        <v>139</v>
      </c>
    </row>
    <row r="153" spans="2:51" s="14" customFormat="1" ht="11.25">
      <c r="B153" s="226"/>
      <c r="C153" s="227"/>
      <c r="D153" s="206" t="s">
        <v>148</v>
      </c>
      <c r="E153" s="228" t="s">
        <v>1</v>
      </c>
      <c r="F153" s="229" t="s">
        <v>162</v>
      </c>
      <c r="G153" s="227"/>
      <c r="H153" s="230">
        <v>3.6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148</v>
      </c>
      <c r="AU153" s="236" t="s">
        <v>84</v>
      </c>
      <c r="AV153" s="14" t="s">
        <v>90</v>
      </c>
      <c r="AW153" s="14" t="s">
        <v>31</v>
      </c>
      <c r="AX153" s="14" t="s">
        <v>80</v>
      </c>
      <c r="AY153" s="236" t="s">
        <v>139</v>
      </c>
    </row>
    <row r="154" spans="2:65" s="1" customFormat="1" ht="24" customHeight="1">
      <c r="B154" s="33"/>
      <c r="C154" s="191" t="s">
        <v>93</v>
      </c>
      <c r="D154" s="191" t="s">
        <v>142</v>
      </c>
      <c r="E154" s="192" t="s">
        <v>167</v>
      </c>
      <c r="F154" s="193" t="s">
        <v>168</v>
      </c>
      <c r="G154" s="194" t="s">
        <v>169</v>
      </c>
      <c r="H154" s="195">
        <v>9.8</v>
      </c>
      <c r="I154" s="196"/>
      <c r="J154" s="197">
        <f>ROUND(I154*H154,2)</f>
        <v>0</v>
      </c>
      <c r="K154" s="193" t="s">
        <v>146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0.0015</v>
      </c>
      <c r="R154" s="200">
        <f>Q154*H154</f>
        <v>0.014700000000000001</v>
      </c>
      <c r="S154" s="200">
        <v>0</v>
      </c>
      <c r="T154" s="201">
        <f>S154*H154</f>
        <v>0</v>
      </c>
      <c r="AR154" s="202" t="s">
        <v>170</v>
      </c>
      <c r="AT154" s="202" t="s">
        <v>142</v>
      </c>
      <c r="AU154" s="202" t="s">
        <v>84</v>
      </c>
      <c r="AY154" s="16" t="s">
        <v>139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170</v>
      </c>
      <c r="BM154" s="202" t="s">
        <v>171</v>
      </c>
    </row>
    <row r="155" spans="2:51" s="12" customFormat="1" ht="11.25">
      <c r="B155" s="204"/>
      <c r="C155" s="205"/>
      <c r="D155" s="206" t="s">
        <v>148</v>
      </c>
      <c r="E155" s="207" t="s">
        <v>1</v>
      </c>
      <c r="F155" s="208" t="s">
        <v>172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148</v>
      </c>
      <c r="AU155" s="214" t="s">
        <v>84</v>
      </c>
      <c r="AV155" s="12" t="s">
        <v>80</v>
      </c>
      <c r="AW155" s="12" t="s">
        <v>31</v>
      </c>
      <c r="AX155" s="12" t="s">
        <v>75</v>
      </c>
      <c r="AY155" s="214" t="s">
        <v>139</v>
      </c>
    </row>
    <row r="156" spans="2:51" s="13" customFormat="1" ht="11.25">
      <c r="B156" s="215"/>
      <c r="C156" s="216"/>
      <c r="D156" s="206" t="s">
        <v>148</v>
      </c>
      <c r="E156" s="217" t="s">
        <v>1</v>
      </c>
      <c r="F156" s="218" t="s">
        <v>173</v>
      </c>
      <c r="G156" s="216"/>
      <c r="H156" s="219">
        <v>9.8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148</v>
      </c>
      <c r="AU156" s="225" t="s">
        <v>84</v>
      </c>
      <c r="AV156" s="13" t="s">
        <v>84</v>
      </c>
      <c r="AW156" s="13" t="s">
        <v>31</v>
      </c>
      <c r="AX156" s="13" t="s">
        <v>80</v>
      </c>
      <c r="AY156" s="225" t="s">
        <v>139</v>
      </c>
    </row>
    <row r="157" spans="2:65" s="1" customFormat="1" ht="24" customHeight="1">
      <c r="B157" s="33"/>
      <c r="C157" s="191" t="s">
        <v>140</v>
      </c>
      <c r="D157" s="191" t="s">
        <v>142</v>
      </c>
      <c r="E157" s="192" t="s">
        <v>174</v>
      </c>
      <c r="F157" s="193" t="s">
        <v>175</v>
      </c>
      <c r="G157" s="194" t="s">
        <v>176</v>
      </c>
      <c r="H157" s="195">
        <v>0.828</v>
      </c>
      <c r="I157" s="196"/>
      <c r="J157" s="197">
        <f>ROUND(I157*H157,2)</f>
        <v>0</v>
      </c>
      <c r="K157" s="193" t="s">
        <v>146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2.45329</v>
      </c>
      <c r="R157" s="200">
        <f>Q157*H157</f>
        <v>2.03132412</v>
      </c>
      <c r="S157" s="200">
        <v>0</v>
      </c>
      <c r="T157" s="201">
        <f>S157*H157</f>
        <v>0</v>
      </c>
      <c r="AR157" s="202" t="s">
        <v>90</v>
      </c>
      <c r="AT157" s="202" t="s">
        <v>142</v>
      </c>
      <c r="AU157" s="202" t="s">
        <v>84</v>
      </c>
      <c r="AY157" s="16" t="s">
        <v>139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90</v>
      </c>
      <c r="BM157" s="202" t="s">
        <v>177</v>
      </c>
    </row>
    <row r="158" spans="2:51" s="12" customFormat="1" ht="22.5">
      <c r="B158" s="204"/>
      <c r="C158" s="205"/>
      <c r="D158" s="206" t="s">
        <v>148</v>
      </c>
      <c r="E158" s="207" t="s">
        <v>1</v>
      </c>
      <c r="F158" s="208" t="s">
        <v>178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148</v>
      </c>
      <c r="AU158" s="214" t="s">
        <v>84</v>
      </c>
      <c r="AV158" s="12" t="s">
        <v>80</v>
      </c>
      <c r="AW158" s="12" t="s">
        <v>31</v>
      </c>
      <c r="AX158" s="12" t="s">
        <v>75</v>
      </c>
      <c r="AY158" s="214" t="s">
        <v>139</v>
      </c>
    </row>
    <row r="159" spans="2:51" s="13" customFormat="1" ht="11.25">
      <c r="B159" s="215"/>
      <c r="C159" s="216"/>
      <c r="D159" s="206" t="s">
        <v>148</v>
      </c>
      <c r="E159" s="217" t="s">
        <v>1</v>
      </c>
      <c r="F159" s="218" t="s">
        <v>179</v>
      </c>
      <c r="G159" s="216"/>
      <c r="H159" s="219">
        <v>0.828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148</v>
      </c>
      <c r="AU159" s="225" t="s">
        <v>84</v>
      </c>
      <c r="AV159" s="13" t="s">
        <v>84</v>
      </c>
      <c r="AW159" s="13" t="s">
        <v>31</v>
      </c>
      <c r="AX159" s="13" t="s">
        <v>80</v>
      </c>
      <c r="AY159" s="225" t="s">
        <v>139</v>
      </c>
    </row>
    <row r="160" spans="2:65" s="1" customFormat="1" ht="16.5" customHeight="1">
      <c r="B160" s="33"/>
      <c r="C160" s="191" t="s">
        <v>180</v>
      </c>
      <c r="D160" s="191" t="s">
        <v>142</v>
      </c>
      <c r="E160" s="192" t="s">
        <v>181</v>
      </c>
      <c r="F160" s="193" t="s">
        <v>182</v>
      </c>
      <c r="G160" s="194" t="s">
        <v>176</v>
      </c>
      <c r="H160" s="195">
        <v>0.27</v>
      </c>
      <c r="I160" s="196"/>
      <c r="J160" s="197">
        <f>ROUND(I160*H160,2)</f>
        <v>0</v>
      </c>
      <c r="K160" s="193" t="s">
        <v>146</v>
      </c>
      <c r="L160" s="37"/>
      <c r="M160" s="198" t="s">
        <v>1</v>
      </c>
      <c r="N160" s="199" t="s">
        <v>41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90</v>
      </c>
      <c r="AT160" s="202" t="s">
        <v>142</v>
      </c>
      <c r="AU160" s="202" t="s">
        <v>84</v>
      </c>
      <c r="AY160" s="16" t="s">
        <v>139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90</v>
      </c>
      <c r="BM160" s="202" t="s">
        <v>183</v>
      </c>
    </row>
    <row r="161" spans="2:51" s="12" customFormat="1" ht="11.25">
      <c r="B161" s="204"/>
      <c r="C161" s="205"/>
      <c r="D161" s="206" t="s">
        <v>148</v>
      </c>
      <c r="E161" s="207" t="s">
        <v>1</v>
      </c>
      <c r="F161" s="208" t="s">
        <v>184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148</v>
      </c>
      <c r="AU161" s="214" t="s">
        <v>84</v>
      </c>
      <c r="AV161" s="12" t="s">
        <v>80</v>
      </c>
      <c r="AW161" s="12" t="s">
        <v>31</v>
      </c>
      <c r="AX161" s="12" t="s">
        <v>75</v>
      </c>
      <c r="AY161" s="214" t="s">
        <v>139</v>
      </c>
    </row>
    <row r="162" spans="2:51" s="13" customFormat="1" ht="11.25">
      <c r="B162" s="215"/>
      <c r="C162" s="216"/>
      <c r="D162" s="206" t="s">
        <v>148</v>
      </c>
      <c r="E162" s="217" t="s">
        <v>1</v>
      </c>
      <c r="F162" s="218" t="s">
        <v>185</v>
      </c>
      <c r="G162" s="216"/>
      <c r="H162" s="219">
        <v>0.27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148</v>
      </c>
      <c r="AU162" s="225" t="s">
        <v>84</v>
      </c>
      <c r="AV162" s="13" t="s">
        <v>84</v>
      </c>
      <c r="AW162" s="13" t="s">
        <v>31</v>
      </c>
      <c r="AX162" s="13" t="s">
        <v>80</v>
      </c>
      <c r="AY162" s="225" t="s">
        <v>139</v>
      </c>
    </row>
    <row r="163" spans="2:65" s="1" customFormat="1" ht="24" customHeight="1">
      <c r="B163" s="33"/>
      <c r="C163" s="191" t="s">
        <v>186</v>
      </c>
      <c r="D163" s="191" t="s">
        <v>142</v>
      </c>
      <c r="E163" s="192" t="s">
        <v>187</v>
      </c>
      <c r="F163" s="193" t="s">
        <v>188</v>
      </c>
      <c r="G163" s="194" t="s">
        <v>189</v>
      </c>
      <c r="H163" s="195">
        <v>1</v>
      </c>
      <c r="I163" s="196"/>
      <c r="J163" s="197">
        <f>ROUND(I163*H163,2)</f>
        <v>0</v>
      </c>
      <c r="K163" s="193" t="s">
        <v>146</v>
      </c>
      <c r="L163" s="37"/>
      <c r="M163" s="198" t="s">
        <v>1</v>
      </c>
      <c r="N163" s="199" t="s">
        <v>41</v>
      </c>
      <c r="O163" s="65"/>
      <c r="P163" s="200">
        <f>O163*H163</f>
        <v>0</v>
      </c>
      <c r="Q163" s="200">
        <v>0.0004816177</v>
      </c>
      <c r="R163" s="200">
        <f>Q163*H163</f>
        <v>0.0004816177</v>
      </c>
      <c r="S163" s="200">
        <v>0</v>
      </c>
      <c r="T163" s="201">
        <f>S163*H163</f>
        <v>0</v>
      </c>
      <c r="AR163" s="202" t="s">
        <v>90</v>
      </c>
      <c r="AT163" s="202" t="s">
        <v>142</v>
      </c>
      <c r="AU163" s="202" t="s">
        <v>84</v>
      </c>
      <c r="AY163" s="16" t="s">
        <v>139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84</v>
      </c>
      <c r="BK163" s="203">
        <f>ROUND(I163*H163,2)</f>
        <v>0</v>
      </c>
      <c r="BL163" s="16" t="s">
        <v>90</v>
      </c>
      <c r="BM163" s="202" t="s">
        <v>190</v>
      </c>
    </row>
    <row r="164" spans="2:65" s="1" customFormat="1" ht="16.5" customHeight="1">
      <c r="B164" s="33"/>
      <c r="C164" s="237" t="s">
        <v>191</v>
      </c>
      <c r="D164" s="237" t="s">
        <v>192</v>
      </c>
      <c r="E164" s="238" t="s">
        <v>193</v>
      </c>
      <c r="F164" s="239" t="s">
        <v>194</v>
      </c>
      <c r="G164" s="240" t="s">
        <v>189</v>
      </c>
      <c r="H164" s="241">
        <v>1</v>
      </c>
      <c r="I164" s="242"/>
      <c r="J164" s="243">
        <f>ROUND(I164*H164,2)</f>
        <v>0</v>
      </c>
      <c r="K164" s="239" t="s">
        <v>195</v>
      </c>
      <c r="L164" s="244"/>
      <c r="M164" s="245" t="s">
        <v>1</v>
      </c>
      <c r="N164" s="246" t="s">
        <v>41</v>
      </c>
      <c r="O164" s="65"/>
      <c r="P164" s="200">
        <f>O164*H164</f>
        <v>0</v>
      </c>
      <c r="Q164" s="200">
        <v>0.0108</v>
      </c>
      <c r="R164" s="200">
        <f>Q164*H164</f>
        <v>0.0108</v>
      </c>
      <c r="S164" s="200">
        <v>0</v>
      </c>
      <c r="T164" s="201">
        <f>S164*H164</f>
        <v>0</v>
      </c>
      <c r="AR164" s="202" t="s">
        <v>186</v>
      </c>
      <c r="AT164" s="202" t="s">
        <v>192</v>
      </c>
      <c r="AU164" s="202" t="s">
        <v>84</v>
      </c>
      <c r="AY164" s="16" t="s">
        <v>139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90</v>
      </c>
      <c r="BM164" s="202" t="s">
        <v>196</v>
      </c>
    </row>
    <row r="165" spans="2:63" s="11" customFormat="1" ht="22.9" customHeight="1">
      <c r="B165" s="175"/>
      <c r="C165" s="176"/>
      <c r="D165" s="177" t="s">
        <v>74</v>
      </c>
      <c r="E165" s="189" t="s">
        <v>191</v>
      </c>
      <c r="F165" s="189" t="s">
        <v>197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SUM(P166:P189)</f>
        <v>0</v>
      </c>
      <c r="Q165" s="183"/>
      <c r="R165" s="184">
        <f>SUM(R166:R189)</f>
        <v>0.00034128</v>
      </c>
      <c r="S165" s="183"/>
      <c r="T165" s="185">
        <f>SUM(T166:T189)</f>
        <v>3.59329</v>
      </c>
      <c r="AR165" s="186" t="s">
        <v>80</v>
      </c>
      <c r="AT165" s="187" t="s">
        <v>74</v>
      </c>
      <c r="AU165" s="187" t="s">
        <v>80</v>
      </c>
      <c r="AY165" s="186" t="s">
        <v>139</v>
      </c>
      <c r="BK165" s="188">
        <f>SUM(BK166:BK189)</f>
        <v>0</v>
      </c>
    </row>
    <row r="166" spans="2:65" s="1" customFormat="1" ht="24" customHeight="1">
      <c r="B166" s="33"/>
      <c r="C166" s="191" t="s">
        <v>198</v>
      </c>
      <c r="D166" s="191" t="s">
        <v>142</v>
      </c>
      <c r="E166" s="192" t="s">
        <v>199</v>
      </c>
      <c r="F166" s="193" t="s">
        <v>200</v>
      </c>
      <c r="G166" s="194" t="s">
        <v>145</v>
      </c>
      <c r="H166" s="195">
        <v>8.64</v>
      </c>
      <c r="I166" s="196"/>
      <c r="J166" s="197">
        <f>ROUND(I166*H166,2)</f>
        <v>0</v>
      </c>
      <c r="K166" s="193" t="s">
        <v>146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3.95E-05</v>
      </c>
      <c r="R166" s="200">
        <f>Q166*H166</f>
        <v>0.00034128</v>
      </c>
      <c r="S166" s="200">
        <v>0</v>
      </c>
      <c r="T166" s="201">
        <f>S166*H166</f>
        <v>0</v>
      </c>
      <c r="AR166" s="202" t="s">
        <v>90</v>
      </c>
      <c r="AT166" s="202" t="s">
        <v>142</v>
      </c>
      <c r="AU166" s="202" t="s">
        <v>84</v>
      </c>
      <c r="AY166" s="16" t="s">
        <v>139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90</v>
      </c>
      <c r="BM166" s="202" t="s">
        <v>201</v>
      </c>
    </row>
    <row r="167" spans="2:51" s="12" customFormat="1" ht="11.25">
      <c r="B167" s="204"/>
      <c r="C167" s="205"/>
      <c r="D167" s="206" t="s">
        <v>148</v>
      </c>
      <c r="E167" s="207" t="s">
        <v>1</v>
      </c>
      <c r="F167" s="208" t="s">
        <v>202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148</v>
      </c>
      <c r="AU167" s="214" t="s">
        <v>84</v>
      </c>
      <c r="AV167" s="12" t="s">
        <v>80</v>
      </c>
      <c r="AW167" s="12" t="s">
        <v>31</v>
      </c>
      <c r="AX167" s="12" t="s">
        <v>75</v>
      </c>
      <c r="AY167" s="214" t="s">
        <v>139</v>
      </c>
    </row>
    <row r="168" spans="2:51" s="13" customFormat="1" ht="11.25">
      <c r="B168" s="215"/>
      <c r="C168" s="216"/>
      <c r="D168" s="206" t="s">
        <v>148</v>
      </c>
      <c r="E168" s="217" t="s">
        <v>1</v>
      </c>
      <c r="F168" s="218" t="s">
        <v>203</v>
      </c>
      <c r="G168" s="216"/>
      <c r="H168" s="219">
        <v>8.64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148</v>
      </c>
      <c r="AU168" s="225" t="s">
        <v>84</v>
      </c>
      <c r="AV168" s="13" t="s">
        <v>84</v>
      </c>
      <c r="AW168" s="13" t="s">
        <v>31</v>
      </c>
      <c r="AX168" s="13" t="s">
        <v>80</v>
      </c>
      <c r="AY168" s="225" t="s">
        <v>139</v>
      </c>
    </row>
    <row r="169" spans="2:65" s="1" customFormat="1" ht="16.5" customHeight="1">
      <c r="B169" s="33"/>
      <c r="C169" s="191" t="s">
        <v>204</v>
      </c>
      <c r="D169" s="191" t="s">
        <v>142</v>
      </c>
      <c r="E169" s="192" t="s">
        <v>205</v>
      </c>
      <c r="F169" s="193" t="s">
        <v>206</v>
      </c>
      <c r="G169" s="194" t="s">
        <v>145</v>
      </c>
      <c r="H169" s="195">
        <v>1.44</v>
      </c>
      <c r="I169" s="196"/>
      <c r="J169" s="197">
        <f>ROUND(I169*H169,2)</f>
        <v>0</v>
      </c>
      <c r="K169" s="193" t="s">
        <v>146</v>
      </c>
      <c r="L169" s="37"/>
      <c r="M169" s="198" t="s">
        <v>1</v>
      </c>
      <c r="N169" s="199" t="s">
        <v>41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0.131</v>
      </c>
      <c r="T169" s="201">
        <f>S169*H169</f>
        <v>0.18864</v>
      </c>
      <c r="AR169" s="202" t="s">
        <v>90</v>
      </c>
      <c r="AT169" s="202" t="s">
        <v>142</v>
      </c>
      <c r="AU169" s="202" t="s">
        <v>84</v>
      </c>
      <c r="AY169" s="16" t="s">
        <v>139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84</v>
      </c>
      <c r="BK169" s="203">
        <f>ROUND(I169*H169,2)</f>
        <v>0</v>
      </c>
      <c r="BL169" s="16" t="s">
        <v>90</v>
      </c>
      <c r="BM169" s="202" t="s">
        <v>207</v>
      </c>
    </row>
    <row r="170" spans="2:51" s="12" customFormat="1" ht="11.25">
      <c r="B170" s="204"/>
      <c r="C170" s="205"/>
      <c r="D170" s="206" t="s">
        <v>148</v>
      </c>
      <c r="E170" s="207" t="s">
        <v>1</v>
      </c>
      <c r="F170" s="208" t="s">
        <v>208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148</v>
      </c>
      <c r="AU170" s="214" t="s">
        <v>84</v>
      </c>
      <c r="AV170" s="12" t="s">
        <v>80</v>
      </c>
      <c r="AW170" s="12" t="s">
        <v>31</v>
      </c>
      <c r="AX170" s="12" t="s">
        <v>75</v>
      </c>
      <c r="AY170" s="214" t="s">
        <v>139</v>
      </c>
    </row>
    <row r="171" spans="2:51" s="13" customFormat="1" ht="11.25">
      <c r="B171" s="215"/>
      <c r="C171" s="216"/>
      <c r="D171" s="206" t="s">
        <v>148</v>
      </c>
      <c r="E171" s="217" t="s">
        <v>1</v>
      </c>
      <c r="F171" s="218" t="s">
        <v>209</v>
      </c>
      <c r="G171" s="216"/>
      <c r="H171" s="219">
        <v>1.44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148</v>
      </c>
      <c r="AU171" s="225" t="s">
        <v>84</v>
      </c>
      <c r="AV171" s="13" t="s">
        <v>84</v>
      </c>
      <c r="AW171" s="13" t="s">
        <v>31</v>
      </c>
      <c r="AX171" s="13" t="s">
        <v>80</v>
      </c>
      <c r="AY171" s="225" t="s">
        <v>139</v>
      </c>
    </row>
    <row r="172" spans="2:65" s="1" customFormat="1" ht="36" customHeight="1">
      <c r="B172" s="33"/>
      <c r="C172" s="191" t="s">
        <v>210</v>
      </c>
      <c r="D172" s="191" t="s">
        <v>142</v>
      </c>
      <c r="E172" s="192" t="s">
        <v>211</v>
      </c>
      <c r="F172" s="193" t="s">
        <v>212</v>
      </c>
      <c r="G172" s="194" t="s">
        <v>176</v>
      </c>
      <c r="H172" s="195">
        <v>0.828</v>
      </c>
      <c r="I172" s="196"/>
      <c r="J172" s="197">
        <f>ROUND(I172*H172,2)</f>
        <v>0</v>
      </c>
      <c r="K172" s="193" t="s">
        <v>146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2.2</v>
      </c>
      <c r="T172" s="201">
        <f>S172*H172</f>
        <v>1.8216</v>
      </c>
      <c r="AR172" s="202" t="s">
        <v>90</v>
      </c>
      <c r="AT172" s="202" t="s">
        <v>142</v>
      </c>
      <c r="AU172" s="202" t="s">
        <v>84</v>
      </c>
      <c r="AY172" s="16" t="s">
        <v>139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90</v>
      </c>
      <c r="BM172" s="202" t="s">
        <v>213</v>
      </c>
    </row>
    <row r="173" spans="2:51" s="12" customFormat="1" ht="22.5">
      <c r="B173" s="204"/>
      <c r="C173" s="205"/>
      <c r="D173" s="206" t="s">
        <v>148</v>
      </c>
      <c r="E173" s="207" t="s">
        <v>1</v>
      </c>
      <c r="F173" s="208" t="s">
        <v>214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148</v>
      </c>
      <c r="AU173" s="214" t="s">
        <v>84</v>
      </c>
      <c r="AV173" s="12" t="s">
        <v>80</v>
      </c>
      <c r="AW173" s="12" t="s">
        <v>31</v>
      </c>
      <c r="AX173" s="12" t="s">
        <v>75</v>
      </c>
      <c r="AY173" s="214" t="s">
        <v>139</v>
      </c>
    </row>
    <row r="174" spans="2:51" s="13" customFormat="1" ht="11.25">
      <c r="B174" s="215"/>
      <c r="C174" s="216"/>
      <c r="D174" s="206" t="s">
        <v>148</v>
      </c>
      <c r="E174" s="217" t="s">
        <v>1</v>
      </c>
      <c r="F174" s="218" t="s">
        <v>215</v>
      </c>
      <c r="G174" s="216"/>
      <c r="H174" s="219">
        <v>0.828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148</v>
      </c>
      <c r="AU174" s="225" t="s">
        <v>84</v>
      </c>
      <c r="AV174" s="13" t="s">
        <v>84</v>
      </c>
      <c r="AW174" s="13" t="s">
        <v>31</v>
      </c>
      <c r="AX174" s="13" t="s">
        <v>80</v>
      </c>
      <c r="AY174" s="225" t="s">
        <v>139</v>
      </c>
    </row>
    <row r="175" spans="2:65" s="1" customFormat="1" ht="24" customHeight="1">
      <c r="B175" s="33"/>
      <c r="C175" s="191" t="s">
        <v>216</v>
      </c>
      <c r="D175" s="191" t="s">
        <v>142</v>
      </c>
      <c r="E175" s="192" t="s">
        <v>217</v>
      </c>
      <c r="F175" s="193" t="s">
        <v>218</v>
      </c>
      <c r="G175" s="194" t="s">
        <v>145</v>
      </c>
      <c r="H175" s="195">
        <v>0.23</v>
      </c>
      <c r="I175" s="196"/>
      <c r="J175" s="197">
        <f>ROUND(I175*H175,2)</f>
        <v>0</v>
      </c>
      <c r="K175" s="193" t="s">
        <v>146</v>
      </c>
      <c r="L175" s="37"/>
      <c r="M175" s="198" t="s">
        <v>1</v>
      </c>
      <c r="N175" s="199" t="s">
        <v>41</v>
      </c>
      <c r="O175" s="65"/>
      <c r="P175" s="200">
        <f>O175*H175</f>
        <v>0</v>
      </c>
      <c r="Q175" s="200">
        <v>0</v>
      </c>
      <c r="R175" s="200">
        <f>Q175*H175</f>
        <v>0</v>
      </c>
      <c r="S175" s="200">
        <v>0.055</v>
      </c>
      <c r="T175" s="201">
        <f>S175*H175</f>
        <v>0.01265</v>
      </c>
      <c r="AR175" s="202" t="s">
        <v>90</v>
      </c>
      <c r="AT175" s="202" t="s">
        <v>142</v>
      </c>
      <c r="AU175" s="202" t="s">
        <v>84</v>
      </c>
      <c r="AY175" s="16" t="s">
        <v>139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84</v>
      </c>
      <c r="BK175" s="203">
        <f>ROUND(I175*H175,2)</f>
        <v>0</v>
      </c>
      <c r="BL175" s="16" t="s">
        <v>90</v>
      </c>
      <c r="BM175" s="202" t="s">
        <v>219</v>
      </c>
    </row>
    <row r="176" spans="2:51" s="12" customFormat="1" ht="11.25">
      <c r="B176" s="204"/>
      <c r="C176" s="205"/>
      <c r="D176" s="206" t="s">
        <v>148</v>
      </c>
      <c r="E176" s="207" t="s">
        <v>1</v>
      </c>
      <c r="F176" s="208" t="s">
        <v>149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148</v>
      </c>
      <c r="AU176" s="214" t="s">
        <v>84</v>
      </c>
      <c r="AV176" s="12" t="s">
        <v>80</v>
      </c>
      <c r="AW176" s="12" t="s">
        <v>31</v>
      </c>
      <c r="AX176" s="12" t="s">
        <v>75</v>
      </c>
      <c r="AY176" s="214" t="s">
        <v>139</v>
      </c>
    </row>
    <row r="177" spans="2:51" s="13" customFormat="1" ht="11.25">
      <c r="B177" s="215"/>
      <c r="C177" s="216"/>
      <c r="D177" s="206" t="s">
        <v>148</v>
      </c>
      <c r="E177" s="217" t="s">
        <v>1</v>
      </c>
      <c r="F177" s="218" t="s">
        <v>220</v>
      </c>
      <c r="G177" s="216"/>
      <c r="H177" s="219">
        <v>0.23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148</v>
      </c>
      <c r="AU177" s="225" t="s">
        <v>84</v>
      </c>
      <c r="AV177" s="13" t="s">
        <v>84</v>
      </c>
      <c r="AW177" s="13" t="s">
        <v>31</v>
      </c>
      <c r="AX177" s="13" t="s">
        <v>80</v>
      </c>
      <c r="AY177" s="225" t="s">
        <v>139</v>
      </c>
    </row>
    <row r="178" spans="2:65" s="1" customFormat="1" ht="16.5" customHeight="1">
      <c r="B178" s="33"/>
      <c r="C178" s="191" t="s">
        <v>221</v>
      </c>
      <c r="D178" s="191" t="s">
        <v>142</v>
      </c>
      <c r="E178" s="192" t="s">
        <v>222</v>
      </c>
      <c r="F178" s="193" t="s">
        <v>223</v>
      </c>
      <c r="G178" s="194" t="s">
        <v>145</v>
      </c>
      <c r="H178" s="195">
        <v>1.2</v>
      </c>
      <c r="I178" s="196"/>
      <c r="J178" s="197">
        <f>ROUND(I178*H178,2)</f>
        <v>0</v>
      </c>
      <c r="K178" s="193" t="s">
        <v>146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0.076</v>
      </c>
      <c r="T178" s="201">
        <f>S178*H178</f>
        <v>0.09119999999999999</v>
      </c>
      <c r="AR178" s="202" t="s">
        <v>90</v>
      </c>
      <c r="AT178" s="202" t="s">
        <v>142</v>
      </c>
      <c r="AU178" s="202" t="s">
        <v>84</v>
      </c>
      <c r="AY178" s="16" t="s">
        <v>139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90</v>
      </c>
      <c r="BM178" s="202" t="s">
        <v>224</v>
      </c>
    </row>
    <row r="179" spans="2:51" s="13" customFormat="1" ht="11.25">
      <c r="B179" s="215"/>
      <c r="C179" s="216"/>
      <c r="D179" s="206" t="s">
        <v>148</v>
      </c>
      <c r="E179" s="217" t="s">
        <v>1</v>
      </c>
      <c r="F179" s="218" t="s">
        <v>225</v>
      </c>
      <c r="G179" s="216"/>
      <c r="H179" s="219">
        <v>1.2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148</v>
      </c>
      <c r="AU179" s="225" t="s">
        <v>84</v>
      </c>
      <c r="AV179" s="13" t="s">
        <v>84</v>
      </c>
      <c r="AW179" s="13" t="s">
        <v>31</v>
      </c>
      <c r="AX179" s="13" t="s">
        <v>80</v>
      </c>
      <c r="AY179" s="225" t="s">
        <v>139</v>
      </c>
    </row>
    <row r="180" spans="2:65" s="1" customFormat="1" ht="24" customHeight="1">
      <c r="B180" s="33"/>
      <c r="C180" s="191" t="s">
        <v>8</v>
      </c>
      <c r="D180" s="191" t="s">
        <v>142</v>
      </c>
      <c r="E180" s="192" t="s">
        <v>226</v>
      </c>
      <c r="F180" s="193" t="s">
        <v>227</v>
      </c>
      <c r="G180" s="194" t="s">
        <v>145</v>
      </c>
      <c r="H180" s="195">
        <v>0.8</v>
      </c>
      <c r="I180" s="196"/>
      <c r="J180" s="197">
        <f>ROUND(I180*H180,2)</f>
        <v>0</v>
      </c>
      <c r="K180" s="193" t="s">
        <v>146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0.187</v>
      </c>
      <c r="T180" s="201">
        <f>S180*H180</f>
        <v>0.1496</v>
      </c>
      <c r="AR180" s="202" t="s">
        <v>90</v>
      </c>
      <c r="AT180" s="202" t="s">
        <v>142</v>
      </c>
      <c r="AU180" s="202" t="s">
        <v>84</v>
      </c>
      <c r="AY180" s="16" t="s">
        <v>139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90</v>
      </c>
      <c r="BM180" s="202" t="s">
        <v>228</v>
      </c>
    </row>
    <row r="181" spans="2:51" s="12" customFormat="1" ht="11.25">
      <c r="B181" s="204"/>
      <c r="C181" s="205"/>
      <c r="D181" s="206" t="s">
        <v>148</v>
      </c>
      <c r="E181" s="207" t="s">
        <v>1</v>
      </c>
      <c r="F181" s="208" t="s">
        <v>229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148</v>
      </c>
      <c r="AU181" s="214" t="s">
        <v>84</v>
      </c>
      <c r="AV181" s="12" t="s">
        <v>80</v>
      </c>
      <c r="AW181" s="12" t="s">
        <v>31</v>
      </c>
      <c r="AX181" s="12" t="s">
        <v>75</v>
      </c>
      <c r="AY181" s="214" t="s">
        <v>139</v>
      </c>
    </row>
    <row r="182" spans="2:51" s="13" customFormat="1" ht="11.25">
      <c r="B182" s="215"/>
      <c r="C182" s="216"/>
      <c r="D182" s="206" t="s">
        <v>148</v>
      </c>
      <c r="E182" s="217" t="s">
        <v>1</v>
      </c>
      <c r="F182" s="218" t="s">
        <v>230</v>
      </c>
      <c r="G182" s="216"/>
      <c r="H182" s="219">
        <v>0.8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148</v>
      </c>
      <c r="AU182" s="225" t="s">
        <v>84</v>
      </c>
      <c r="AV182" s="13" t="s">
        <v>84</v>
      </c>
      <c r="AW182" s="13" t="s">
        <v>31</v>
      </c>
      <c r="AX182" s="13" t="s">
        <v>80</v>
      </c>
      <c r="AY182" s="225" t="s">
        <v>139</v>
      </c>
    </row>
    <row r="183" spans="2:65" s="1" customFormat="1" ht="24" customHeight="1">
      <c r="B183" s="33"/>
      <c r="C183" s="191" t="s">
        <v>170</v>
      </c>
      <c r="D183" s="191" t="s">
        <v>142</v>
      </c>
      <c r="E183" s="192" t="s">
        <v>231</v>
      </c>
      <c r="F183" s="193" t="s">
        <v>232</v>
      </c>
      <c r="G183" s="194" t="s">
        <v>169</v>
      </c>
      <c r="H183" s="195">
        <v>24</v>
      </c>
      <c r="I183" s="196"/>
      <c r="J183" s="197">
        <f>ROUND(I183*H183,2)</f>
        <v>0</v>
      </c>
      <c r="K183" s="193" t="s">
        <v>146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0.018</v>
      </c>
      <c r="T183" s="201">
        <f>S183*H183</f>
        <v>0.43199999999999994</v>
      </c>
      <c r="AR183" s="202" t="s">
        <v>90</v>
      </c>
      <c r="AT183" s="202" t="s">
        <v>142</v>
      </c>
      <c r="AU183" s="202" t="s">
        <v>84</v>
      </c>
      <c r="AY183" s="16" t="s">
        <v>139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90</v>
      </c>
      <c r="BM183" s="202" t="s">
        <v>233</v>
      </c>
    </row>
    <row r="184" spans="2:51" s="12" customFormat="1" ht="11.25">
      <c r="B184" s="204"/>
      <c r="C184" s="205"/>
      <c r="D184" s="206" t="s">
        <v>148</v>
      </c>
      <c r="E184" s="207" t="s">
        <v>1</v>
      </c>
      <c r="F184" s="208" t="s">
        <v>234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148</v>
      </c>
      <c r="AU184" s="214" t="s">
        <v>84</v>
      </c>
      <c r="AV184" s="12" t="s">
        <v>80</v>
      </c>
      <c r="AW184" s="12" t="s">
        <v>31</v>
      </c>
      <c r="AX184" s="12" t="s">
        <v>75</v>
      </c>
      <c r="AY184" s="214" t="s">
        <v>139</v>
      </c>
    </row>
    <row r="185" spans="2:51" s="13" customFormat="1" ht="11.25">
      <c r="B185" s="215"/>
      <c r="C185" s="216"/>
      <c r="D185" s="206" t="s">
        <v>148</v>
      </c>
      <c r="E185" s="217" t="s">
        <v>1</v>
      </c>
      <c r="F185" s="218" t="s">
        <v>235</v>
      </c>
      <c r="G185" s="216"/>
      <c r="H185" s="219">
        <v>24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148</v>
      </c>
      <c r="AU185" s="225" t="s">
        <v>84</v>
      </c>
      <c r="AV185" s="13" t="s">
        <v>84</v>
      </c>
      <c r="AW185" s="13" t="s">
        <v>31</v>
      </c>
      <c r="AX185" s="13" t="s">
        <v>80</v>
      </c>
      <c r="AY185" s="225" t="s">
        <v>139</v>
      </c>
    </row>
    <row r="186" spans="2:65" s="1" customFormat="1" ht="24" customHeight="1">
      <c r="B186" s="33"/>
      <c r="C186" s="191" t="s">
        <v>236</v>
      </c>
      <c r="D186" s="191" t="s">
        <v>142</v>
      </c>
      <c r="E186" s="192" t="s">
        <v>237</v>
      </c>
      <c r="F186" s="193" t="s">
        <v>238</v>
      </c>
      <c r="G186" s="194" t="s">
        <v>145</v>
      </c>
      <c r="H186" s="195">
        <v>13.2</v>
      </c>
      <c r="I186" s="196"/>
      <c r="J186" s="197">
        <f>ROUND(I186*H186,2)</f>
        <v>0</v>
      </c>
      <c r="K186" s="193" t="s">
        <v>146</v>
      </c>
      <c r="L186" s="37"/>
      <c r="M186" s="198" t="s">
        <v>1</v>
      </c>
      <c r="N186" s="199" t="s">
        <v>41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0.068</v>
      </c>
      <c r="T186" s="201">
        <f>S186*H186</f>
        <v>0.8976000000000001</v>
      </c>
      <c r="AR186" s="202" t="s">
        <v>90</v>
      </c>
      <c r="AT186" s="202" t="s">
        <v>142</v>
      </c>
      <c r="AU186" s="202" t="s">
        <v>84</v>
      </c>
      <c r="AY186" s="16" t="s">
        <v>139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90</v>
      </c>
      <c r="BM186" s="202" t="s">
        <v>239</v>
      </c>
    </row>
    <row r="187" spans="2:51" s="13" customFormat="1" ht="11.25">
      <c r="B187" s="215"/>
      <c r="C187" s="216"/>
      <c r="D187" s="206" t="s">
        <v>148</v>
      </c>
      <c r="E187" s="217" t="s">
        <v>1</v>
      </c>
      <c r="F187" s="218" t="s">
        <v>240</v>
      </c>
      <c r="G187" s="216"/>
      <c r="H187" s="219">
        <v>14.1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148</v>
      </c>
      <c r="AU187" s="225" t="s">
        <v>84</v>
      </c>
      <c r="AV187" s="13" t="s">
        <v>84</v>
      </c>
      <c r="AW187" s="13" t="s">
        <v>31</v>
      </c>
      <c r="AX187" s="13" t="s">
        <v>75</v>
      </c>
      <c r="AY187" s="225" t="s">
        <v>139</v>
      </c>
    </row>
    <row r="188" spans="2:51" s="13" customFormat="1" ht="11.25">
      <c r="B188" s="215"/>
      <c r="C188" s="216"/>
      <c r="D188" s="206" t="s">
        <v>148</v>
      </c>
      <c r="E188" s="217" t="s">
        <v>1</v>
      </c>
      <c r="F188" s="218" t="s">
        <v>161</v>
      </c>
      <c r="G188" s="216"/>
      <c r="H188" s="219">
        <v>-0.9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148</v>
      </c>
      <c r="AU188" s="225" t="s">
        <v>84</v>
      </c>
      <c r="AV188" s="13" t="s">
        <v>84</v>
      </c>
      <c r="AW188" s="13" t="s">
        <v>31</v>
      </c>
      <c r="AX188" s="13" t="s">
        <v>75</v>
      </c>
      <c r="AY188" s="225" t="s">
        <v>139</v>
      </c>
    </row>
    <row r="189" spans="2:51" s="14" customFormat="1" ht="11.25">
      <c r="B189" s="226"/>
      <c r="C189" s="227"/>
      <c r="D189" s="206" t="s">
        <v>148</v>
      </c>
      <c r="E189" s="228" t="s">
        <v>1</v>
      </c>
      <c r="F189" s="229" t="s">
        <v>162</v>
      </c>
      <c r="G189" s="227"/>
      <c r="H189" s="230">
        <v>13.2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148</v>
      </c>
      <c r="AU189" s="236" t="s">
        <v>84</v>
      </c>
      <c r="AV189" s="14" t="s">
        <v>90</v>
      </c>
      <c r="AW189" s="14" t="s">
        <v>31</v>
      </c>
      <c r="AX189" s="14" t="s">
        <v>80</v>
      </c>
      <c r="AY189" s="236" t="s">
        <v>139</v>
      </c>
    </row>
    <row r="190" spans="2:63" s="11" customFormat="1" ht="22.9" customHeight="1">
      <c r="B190" s="175"/>
      <c r="C190" s="176"/>
      <c r="D190" s="177" t="s">
        <v>74</v>
      </c>
      <c r="E190" s="189" t="s">
        <v>241</v>
      </c>
      <c r="F190" s="189" t="s">
        <v>242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SUM(P191:P195)</f>
        <v>0</v>
      </c>
      <c r="Q190" s="183"/>
      <c r="R190" s="184">
        <f>SUM(R191:R195)</f>
        <v>0</v>
      </c>
      <c r="S190" s="183"/>
      <c r="T190" s="185">
        <f>SUM(T191:T195)</f>
        <v>0</v>
      </c>
      <c r="AR190" s="186" t="s">
        <v>80</v>
      </c>
      <c r="AT190" s="187" t="s">
        <v>74</v>
      </c>
      <c r="AU190" s="187" t="s">
        <v>80</v>
      </c>
      <c r="AY190" s="186" t="s">
        <v>139</v>
      </c>
      <c r="BK190" s="188">
        <f>SUM(BK191:BK195)</f>
        <v>0</v>
      </c>
    </row>
    <row r="191" spans="2:65" s="1" customFormat="1" ht="24" customHeight="1">
      <c r="B191" s="33"/>
      <c r="C191" s="191" t="s">
        <v>243</v>
      </c>
      <c r="D191" s="191" t="s">
        <v>142</v>
      </c>
      <c r="E191" s="192" t="s">
        <v>244</v>
      </c>
      <c r="F191" s="193" t="s">
        <v>245</v>
      </c>
      <c r="G191" s="194" t="s">
        <v>246</v>
      </c>
      <c r="H191" s="195">
        <v>3.759</v>
      </c>
      <c r="I191" s="196"/>
      <c r="J191" s="197">
        <f>ROUND(I191*H191,2)</f>
        <v>0</v>
      </c>
      <c r="K191" s="193" t="s">
        <v>146</v>
      </c>
      <c r="L191" s="37"/>
      <c r="M191" s="198" t="s">
        <v>1</v>
      </c>
      <c r="N191" s="199" t="s">
        <v>41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90</v>
      </c>
      <c r="AT191" s="202" t="s">
        <v>142</v>
      </c>
      <c r="AU191" s="202" t="s">
        <v>84</v>
      </c>
      <c r="AY191" s="16" t="s">
        <v>139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84</v>
      </c>
      <c r="BK191" s="203">
        <f>ROUND(I191*H191,2)</f>
        <v>0</v>
      </c>
      <c r="BL191" s="16" t="s">
        <v>90</v>
      </c>
      <c r="BM191" s="202" t="s">
        <v>247</v>
      </c>
    </row>
    <row r="192" spans="2:65" s="1" customFormat="1" ht="24" customHeight="1">
      <c r="B192" s="33"/>
      <c r="C192" s="191" t="s">
        <v>248</v>
      </c>
      <c r="D192" s="191" t="s">
        <v>142</v>
      </c>
      <c r="E192" s="192" t="s">
        <v>249</v>
      </c>
      <c r="F192" s="193" t="s">
        <v>250</v>
      </c>
      <c r="G192" s="194" t="s">
        <v>246</v>
      </c>
      <c r="H192" s="195">
        <v>3.759</v>
      </c>
      <c r="I192" s="196"/>
      <c r="J192" s="197">
        <f>ROUND(I192*H192,2)</f>
        <v>0</v>
      </c>
      <c r="K192" s="193" t="s">
        <v>146</v>
      </c>
      <c r="L192" s="37"/>
      <c r="M192" s="198" t="s">
        <v>1</v>
      </c>
      <c r="N192" s="199" t="s">
        <v>41</v>
      </c>
      <c r="O192" s="65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90</v>
      </c>
      <c r="AT192" s="202" t="s">
        <v>142</v>
      </c>
      <c r="AU192" s="202" t="s">
        <v>84</v>
      </c>
      <c r="AY192" s="16" t="s">
        <v>139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84</v>
      </c>
      <c r="BK192" s="203">
        <f>ROUND(I192*H192,2)</f>
        <v>0</v>
      </c>
      <c r="BL192" s="16" t="s">
        <v>90</v>
      </c>
      <c r="BM192" s="202" t="s">
        <v>251</v>
      </c>
    </row>
    <row r="193" spans="2:65" s="1" customFormat="1" ht="24" customHeight="1">
      <c r="B193" s="33"/>
      <c r="C193" s="191" t="s">
        <v>252</v>
      </c>
      <c r="D193" s="191" t="s">
        <v>142</v>
      </c>
      <c r="E193" s="192" t="s">
        <v>253</v>
      </c>
      <c r="F193" s="193" t="s">
        <v>254</v>
      </c>
      <c r="G193" s="194" t="s">
        <v>246</v>
      </c>
      <c r="H193" s="195">
        <v>7.518</v>
      </c>
      <c r="I193" s="196"/>
      <c r="J193" s="197">
        <f>ROUND(I193*H193,2)</f>
        <v>0</v>
      </c>
      <c r="K193" s="193" t="s">
        <v>146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90</v>
      </c>
      <c r="AT193" s="202" t="s">
        <v>142</v>
      </c>
      <c r="AU193" s="202" t="s">
        <v>84</v>
      </c>
      <c r="AY193" s="16" t="s">
        <v>139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90</v>
      </c>
      <c r="BM193" s="202" t="s">
        <v>255</v>
      </c>
    </row>
    <row r="194" spans="2:51" s="13" customFormat="1" ht="11.25">
      <c r="B194" s="215"/>
      <c r="C194" s="216"/>
      <c r="D194" s="206" t="s">
        <v>148</v>
      </c>
      <c r="E194" s="216"/>
      <c r="F194" s="218" t="s">
        <v>256</v>
      </c>
      <c r="G194" s="216"/>
      <c r="H194" s="219">
        <v>7.518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148</v>
      </c>
      <c r="AU194" s="225" t="s">
        <v>84</v>
      </c>
      <c r="AV194" s="13" t="s">
        <v>84</v>
      </c>
      <c r="AW194" s="13" t="s">
        <v>4</v>
      </c>
      <c r="AX194" s="13" t="s">
        <v>80</v>
      </c>
      <c r="AY194" s="225" t="s">
        <v>139</v>
      </c>
    </row>
    <row r="195" spans="2:65" s="1" customFormat="1" ht="24" customHeight="1">
      <c r="B195" s="33"/>
      <c r="C195" s="191" t="s">
        <v>7</v>
      </c>
      <c r="D195" s="191" t="s">
        <v>142</v>
      </c>
      <c r="E195" s="192" t="s">
        <v>257</v>
      </c>
      <c r="F195" s="193" t="s">
        <v>258</v>
      </c>
      <c r="G195" s="194" t="s">
        <v>246</v>
      </c>
      <c r="H195" s="195">
        <v>3.759</v>
      </c>
      <c r="I195" s="196"/>
      <c r="J195" s="197">
        <f>ROUND(I195*H195,2)</f>
        <v>0</v>
      </c>
      <c r="K195" s="193" t="s">
        <v>259</v>
      </c>
      <c r="L195" s="37"/>
      <c r="M195" s="198" t="s">
        <v>1</v>
      </c>
      <c r="N195" s="199" t="s">
        <v>41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90</v>
      </c>
      <c r="AT195" s="202" t="s">
        <v>142</v>
      </c>
      <c r="AU195" s="202" t="s">
        <v>84</v>
      </c>
      <c r="AY195" s="16" t="s">
        <v>139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90</v>
      </c>
      <c r="BM195" s="202" t="s">
        <v>260</v>
      </c>
    </row>
    <row r="196" spans="2:63" s="11" customFormat="1" ht="22.9" customHeight="1">
      <c r="B196" s="175"/>
      <c r="C196" s="176"/>
      <c r="D196" s="177" t="s">
        <v>74</v>
      </c>
      <c r="E196" s="189" t="s">
        <v>261</v>
      </c>
      <c r="F196" s="189" t="s">
        <v>262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80</v>
      </c>
      <c r="AT196" s="187" t="s">
        <v>74</v>
      </c>
      <c r="AU196" s="187" t="s">
        <v>80</v>
      </c>
      <c r="AY196" s="186" t="s">
        <v>139</v>
      </c>
      <c r="BK196" s="188">
        <f>BK197</f>
        <v>0</v>
      </c>
    </row>
    <row r="197" spans="2:65" s="1" customFormat="1" ht="16.5" customHeight="1">
      <c r="B197" s="33"/>
      <c r="C197" s="191" t="s">
        <v>263</v>
      </c>
      <c r="D197" s="191" t="s">
        <v>142</v>
      </c>
      <c r="E197" s="192" t="s">
        <v>264</v>
      </c>
      <c r="F197" s="193" t="s">
        <v>265</v>
      </c>
      <c r="G197" s="194" t="s">
        <v>246</v>
      </c>
      <c r="H197" s="195">
        <v>2.474</v>
      </c>
      <c r="I197" s="196"/>
      <c r="J197" s="197">
        <f>ROUND(I197*H197,2)</f>
        <v>0</v>
      </c>
      <c r="K197" s="193" t="s">
        <v>146</v>
      </c>
      <c r="L197" s="37"/>
      <c r="M197" s="198" t="s">
        <v>1</v>
      </c>
      <c r="N197" s="199" t="s">
        <v>41</v>
      </c>
      <c r="O197" s="65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02" t="s">
        <v>90</v>
      </c>
      <c r="AT197" s="202" t="s">
        <v>142</v>
      </c>
      <c r="AU197" s="202" t="s">
        <v>84</v>
      </c>
      <c r="AY197" s="16" t="s">
        <v>139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84</v>
      </c>
      <c r="BK197" s="203">
        <f>ROUND(I197*H197,2)</f>
        <v>0</v>
      </c>
      <c r="BL197" s="16" t="s">
        <v>90</v>
      </c>
      <c r="BM197" s="202" t="s">
        <v>266</v>
      </c>
    </row>
    <row r="198" spans="2:63" s="11" customFormat="1" ht="25.9" customHeight="1">
      <c r="B198" s="175"/>
      <c r="C198" s="176"/>
      <c r="D198" s="177" t="s">
        <v>74</v>
      </c>
      <c r="E198" s="178" t="s">
        <v>267</v>
      </c>
      <c r="F198" s="178" t="s">
        <v>268</v>
      </c>
      <c r="G198" s="176"/>
      <c r="H198" s="176"/>
      <c r="I198" s="179"/>
      <c r="J198" s="180">
        <f>BK198</f>
        <v>0</v>
      </c>
      <c r="K198" s="176"/>
      <c r="L198" s="181"/>
      <c r="M198" s="182"/>
      <c r="N198" s="183"/>
      <c r="O198" s="183"/>
      <c r="P198" s="184">
        <f>P199+P214+P232+P248+P282+P286+P292+P295+P301+P309+P325+P330+P344+P349</f>
        <v>0</v>
      </c>
      <c r="Q198" s="183"/>
      <c r="R198" s="184">
        <f>R199+R214+R232+R248+R282+R286+R292+R295+R301+R309+R325+R330+R344+R349</f>
        <v>0.6708218715</v>
      </c>
      <c r="S198" s="183"/>
      <c r="T198" s="185">
        <f>T199+T214+T232+T248+T282+T286+T292+T295+T301+T309+T325+T330+T344+T349</f>
        <v>0.1654773</v>
      </c>
      <c r="AR198" s="186" t="s">
        <v>84</v>
      </c>
      <c r="AT198" s="187" t="s">
        <v>74</v>
      </c>
      <c r="AU198" s="187" t="s">
        <v>75</v>
      </c>
      <c r="AY198" s="186" t="s">
        <v>139</v>
      </c>
      <c r="BK198" s="188">
        <f>BK199+BK214+BK232+BK248+BK282+BK286+BK292+BK295+BK301+BK309+BK325+BK330+BK344+BK349</f>
        <v>0</v>
      </c>
    </row>
    <row r="199" spans="2:63" s="11" customFormat="1" ht="22.9" customHeight="1">
      <c r="B199" s="175"/>
      <c r="C199" s="176"/>
      <c r="D199" s="177" t="s">
        <v>74</v>
      </c>
      <c r="E199" s="189" t="s">
        <v>269</v>
      </c>
      <c r="F199" s="189" t="s">
        <v>270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SUM(P200:P213)</f>
        <v>0</v>
      </c>
      <c r="Q199" s="183"/>
      <c r="R199" s="184">
        <f>SUM(R200:R213)</f>
        <v>0.043988</v>
      </c>
      <c r="S199" s="183"/>
      <c r="T199" s="185">
        <f>SUM(T200:T213)</f>
        <v>0</v>
      </c>
      <c r="AR199" s="186" t="s">
        <v>84</v>
      </c>
      <c r="AT199" s="187" t="s">
        <v>74</v>
      </c>
      <c r="AU199" s="187" t="s">
        <v>80</v>
      </c>
      <c r="AY199" s="186" t="s">
        <v>139</v>
      </c>
      <c r="BK199" s="188">
        <f>SUM(BK200:BK213)</f>
        <v>0</v>
      </c>
    </row>
    <row r="200" spans="2:65" s="1" customFormat="1" ht="36" customHeight="1">
      <c r="B200" s="33"/>
      <c r="C200" s="191" t="s">
        <v>271</v>
      </c>
      <c r="D200" s="191" t="s">
        <v>142</v>
      </c>
      <c r="E200" s="192" t="s">
        <v>272</v>
      </c>
      <c r="F200" s="193" t="s">
        <v>273</v>
      </c>
      <c r="G200" s="194" t="s">
        <v>145</v>
      </c>
      <c r="H200" s="195">
        <v>5.52</v>
      </c>
      <c r="I200" s="196"/>
      <c r="J200" s="197">
        <f>ROUND(I200*H200,2)</f>
        <v>0</v>
      </c>
      <c r="K200" s="193" t="s">
        <v>259</v>
      </c>
      <c r="L200" s="37"/>
      <c r="M200" s="198" t="s">
        <v>1</v>
      </c>
      <c r="N200" s="199" t="s">
        <v>41</v>
      </c>
      <c r="O200" s="65"/>
      <c r="P200" s="200">
        <f>O200*H200</f>
        <v>0</v>
      </c>
      <c r="Q200" s="200">
        <v>0.004</v>
      </c>
      <c r="R200" s="200">
        <f>Q200*H200</f>
        <v>0.02208</v>
      </c>
      <c r="S200" s="200">
        <v>0</v>
      </c>
      <c r="T200" s="201">
        <f>S200*H200</f>
        <v>0</v>
      </c>
      <c r="AR200" s="202" t="s">
        <v>170</v>
      </c>
      <c r="AT200" s="202" t="s">
        <v>142</v>
      </c>
      <c r="AU200" s="202" t="s">
        <v>84</v>
      </c>
      <c r="AY200" s="16" t="s">
        <v>139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84</v>
      </c>
      <c r="BK200" s="203">
        <f>ROUND(I200*H200,2)</f>
        <v>0</v>
      </c>
      <c r="BL200" s="16" t="s">
        <v>170</v>
      </c>
      <c r="BM200" s="202" t="s">
        <v>274</v>
      </c>
    </row>
    <row r="201" spans="2:51" s="12" customFormat="1" ht="11.25">
      <c r="B201" s="204"/>
      <c r="C201" s="205"/>
      <c r="D201" s="206" t="s">
        <v>148</v>
      </c>
      <c r="E201" s="207" t="s">
        <v>1</v>
      </c>
      <c r="F201" s="208" t="s">
        <v>275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148</v>
      </c>
      <c r="AU201" s="214" t="s">
        <v>84</v>
      </c>
      <c r="AV201" s="12" t="s">
        <v>80</v>
      </c>
      <c r="AW201" s="12" t="s">
        <v>31</v>
      </c>
      <c r="AX201" s="12" t="s">
        <v>75</v>
      </c>
      <c r="AY201" s="214" t="s">
        <v>139</v>
      </c>
    </row>
    <row r="202" spans="2:51" s="13" customFormat="1" ht="11.25">
      <c r="B202" s="215"/>
      <c r="C202" s="216"/>
      <c r="D202" s="206" t="s">
        <v>148</v>
      </c>
      <c r="E202" s="217" t="s">
        <v>1</v>
      </c>
      <c r="F202" s="218" t="s">
        <v>276</v>
      </c>
      <c r="G202" s="216"/>
      <c r="H202" s="219">
        <v>5.52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148</v>
      </c>
      <c r="AU202" s="225" t="s">
        <v>84</v>
      </c>
      <c r="AV202" s="13" t="s">
        <v>84</v>
      </c>
      <c r="AW202" s="13" t="s">
        <v>31</v>
      </c>
      <c r="AX202" s="13" t="s">
        <v>80</v>
      </c>
      <c r="AY202" s="225" t="s">
        <v>139</v>
      </c>
    </row>
    <row r="203" spans="2:65" s="1" customFormat="1" ht="36" customHeight="1">
      <c r="B203" s="33"/>
      <c r="C203" s="191" t="s">
        <v>277</v>
      </c>
      <c r="D203" s="191" t="s">
        <v>142</v>
      </c>
      <c r="E203" s="192" t="s">
        <v>278</v>
      </c>
      <c r="F203" s="193" t="s">
        <v>279</v>
      </c>
      <c r="G203" s="194" t="s">
        <v>145</v>
      </c>
      <c r="H203" s="195">
        <v>5.4</v>
      </c>
      <c r="I203" s="196"/>
      <c r="J203" s="197">
        <f>ROUND(I203*H203,2)</f>
        <v>0</v>
      </c>
      <c r="K203" s="193" t="s">
        <v>259</v>
      </c>
      <c r="L203" s="37"/>
      <c r="M203" s="198" t="s">
        <v>1</v>
      </c>
      <c r="N203" s="199" t="s">
        <v>41</v>
      </c>
      <c r="O203" s="65"/>
      <c r="P203" s="200">
        <f>O203*H203</f>
        <v>0</v>
      </c>
      <c r="Q203" s="200">
        <v>0.004</v>
      </c>
      <c r="R203" s="200">
        <f>Q203*H203</f>
        <v>0.0216</v>
      </c>
      <c r="S203" s="200">
        <v>0</v>
      </c>
      <c r="T203" s="201">
        <f>S203*H203</f>
        <v>0</v>
      </c>
      <c r="AR203" s="202" t="s">
        <v>170</v>
      </c>
      <c r="AT203" s="202" t="s">
        <v>142</v>
      </c>
      <c r="AU203" s="202" t="s">
        <v>84</v>
      </c>
      <c r="AY203" s="16" t="s">
        <v>139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84</v>
      </c>
      <c r="BK203" s="203">
        <f>ROUND(I203*H203,2)</f>
        <v>0</v>
      </c>
      <c r="BL203" s="16" t="s">
        <v>170</v>
      </c>
      <c r="BM203" s="202" t="s">
        <v>280</v>
      </c>
    </row>
    <row r="204" spans="2:51" s="12" customFormat="1" ht="11.25">
      <c r="B204" s="204"/>
      <c r="C204" s="205"/>
      <c r="D204" s="206" t="s">
        <v>148</v>
      </c>
      <c r="E204" s="207" t="s">
        <v>1</v>
      </c>
      <c r="F204" s="208" t="s">
        <v>281</v>
      </c>
      <c r="G204" s="205"/>
      <c r="H204" s="207" t="s">
        <v>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148</v>
      </c>
      <c r="AU204" s="214" t="s">
        <v>84</v>
      </c>
      <c r="AV204" s="12" t="s">
        <v>80</v>
      </c>
      <c r="AW204" s="12" t="s">
        <v>31</v>
      </c>
      <c r="AX204" s="12" t="s">
        <v>75</v>
      </c>
      <c r="AY204" s="214" t="s">
        <v>139</v>
      </c>
    </row>
    <row r="205" spans="2:51" s="13" customFormat="1" ht="11.25">
      <c r="B205" s="215"/>
      <c r="C205" s="216"/>
      <c r="D205" s="206" t="s">
        <v>148</v>
      </c>
      <c r="E205" s="217" t="s">
        <v>1</v>
      </c>
      <c r="F205" s="218" t="s">
        <v>282</v>
      </c>
      <c r="G205" s="216"/>
      <c r="H205" s="219">
        <v>5.4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148</v>
      </c>
      <c r="AU205" s="225" t="s">
        <v>84</v>
      </c>
      <c r="AV205" s="13" t="s">
        <v>84</v>
      </c>
      <c r="AW205" s="13" t="s">
        <v>31</v>
      </c>
      <c r="AX205" s="13" t="s">
        <v>80</v>
      </c>
      <c r="AY205" s="225" t="s">
        <v>139</v>
      </c>
    </row>
    <row r="206" spans="2:65" s="1" customFormat="1" ht="16.5" customHeight="1">
      <c r="B206" s="33"/>
      <c r="C206" s="191" t="s">
        <v>283</v>
      </c>
      <c r="D206" s="191" t="s">
        <v>142</v>
      </c>
      <c r="E206" s="192" t="s">
        <v>284</v>
      </c>
      <c r="F206" s="193" t="s">
        <v>285</v>
      </c>
      <c r="G206" s="194" t="s">
        <v>145</v>
      </c>
      <c r="H206" s="195">
        <v>2.61</v>
      </c>
      <c r="I206" s="196"/>
      <c r="J206" s="197">
        <f>ROUND(I206*H206,2)</f>
        <v>0</v>
      </c>
      <c r="K206" s="193" t="s">
        <v>146</v>
      </c>
      <c r="L206" s="37"/>
      <c r="M206" s="198" t="s">
        <v>1</v>
      </c>
      <c r="N206" s="199" t="s">
        <v>41</v>
      </c>
      <c r="O206" s="65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02" t="s">
        <v>170</v>
      </c>
      <c r="AT206" s="202" t="s">
        <v>142</v>
      </c>
      <c r="AU206" s="202" t="s">
        <v>84</v>
      </c>
      <c r="AY206" s="16" t="s">
        <v>139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84</v>
      </c>
      <c r="BK206" s="203">
        <f>ROUND(I206*H206,2)</f>
        <v>0</v>
      </c>
      <c r="BL206" s="16" t="s">
        <v>170</v>
      </c>
      <c r="BM206" s="202" t="s">
        <v>286</v>
      </c>
    </row>
    <row r="207" spans="2:51" s="12" customFormat="1" ht="11.25">
      <c r="B207" s="204"/>
      <c r="C207" s="205"/>
      <c r="D207" s="206" t="s">
        <v>148</v>
      </c>
      <c r="E207" s="207" t="s">
        <v>1</v>
      </c>
      <c r="F207" s="208" t="s">
        <v>287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148</v>
      </c>
      <c r="AU207" s="214" t="s">
        <v>84</v>
      </c>
      <c r="AV207" s="12" t="s">
        <v>80</v>
      </c>
      <c r="AW207" s="12" t="s">
        <v>31</v>
      </c>
      <c r="AX207" s="12" t="s">
        <v>75</v>
      </c>
      <c r="AY207" s="214" t="s">
        <v>139</v>
      </c>
    </row>
    <row r="208" spans="2:51" s="13" customFormat="1" ht="11.25">
      <c r="B208" s="215"/>
      <c r="C208" s="216"/>
      <c r="D208" s="206" t="s">
        <v>148</v>
      </c>
      <c r="E208" s="217" t="s">
        <v>1</v>
      </c>
      <c r="F208" s="218" t="s">
        <v>288</v>
      </c>
      <c r="G208" s="216"/>
      <c r="H208" s="219">
        <v>2.61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148</v>
      </c>
      <c r="AU208" s="225" t="s">
        <v>84</v>
      </c>
      <c r="AV208" s="13" t="s">
        <v>84</v>
      </c>
      <c r="AW208" s="13" t="s">
        <v>31</v>
      </c>
      <c r="AX208" s="13" t="s">
        <v>80</v>
      </c>
      <c r="AY208" s="225" t="s">
        <v>139</v>
      </c>
    </row>
    <row r="209" spans="2:65" s="1" customFormat="1" ht="16.5" customHeight="1">
      <c r="B209" s="33"/>
      <c r="C209" s="237" t="s">
        <v>289</v>
      </c>
      <c r="D209" s="237" t="s">
        <v>192</v>
      </c>
      <c r="E209" s="238" t="s">
        <v>290</v>
      </c>
      <c r="F209" s="239" t="s">
        <v>291</v>
      </c>
      <c r="G209" s="240" t="s">
        <v>292</v>
      </c>
      <c r="H209" s="241">
        <v>0.308</v>
      </c>
      <c r="I209" s="242"/>
      <c r="J209" s="243">
        <f>ROUND(I209*H209,2)</f>
        <v>0</v>
      </c>
      <c r="K209" s="239" t="s">
        <v>195</v>
      </c>
      <c r="L209" s="244"/>
      <c r="M209" s="245" t="s">
        <v>1</v>
      </c>
      <c r="N209" s="246" t="s">
        <v>41</v>
      </c>
      <c r="O209" s="65"/>
      <c r="P209" s="200">
        <f>O209*H209</f>
        <v>0</v>
      </c>
      <c r="Q209" s="200">
        <v>0.001</v>
      </c>
      <c r="R209" s="200">
        <f>Q209*H209</f>
        <v>0.000308</v>
      </c>
      <c r="S209" s="200">
        <v>0</v>
      </c>
      <c r="T209" s="201">
        <f>S209*H209</f>
        <v>0</v>
      </c>
      <c r="AR209" s="202" t="s">
        <v>293</v>
      </c>
      <c r="AT209" s="202" t="s">
        <v>192</v>
      </c>
      <c r="AU209" s="202" t="s">
        <v>84</v>
      </c>
      <c r="AY209" s="16" t="s">
        <v>139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170</v>
      </c>
      <c r="BM209" s="202" t="s">
        <v>294</v>
      </c>
    </row>
    <row r="210" spans="2:47" s="1" customFormat="1" ht="19.5">
      <c r="B210" s="33"/>
      <c r="C210" s="34"/>
      <c r="D210" s="206" t="s">
        <v>295</v>
      </c>
      <c r="E210" s="34"/>
      <c r="F210" s="247" t="s">
        <v>296</v>
      </c>
      <c r="G210" s="34"/>
      <c r="H210" s="34"/>
      <c r="I210" s="109"/>
      <c r="J210" s="34"/>
      <c r="K210" s="34"/>
      <c r="L210" s="37"/>
      <c r="M210" s="248"/>
      <c r="N210" s="65"/>
      <c r="O210" s="65"/>
      <c r="P210" s="65"/>
      <c r="Q210" s="65"/>
      <c r="R210" s="65"/>
      <c r="S210" s="65"/>
      <c r="T210" s="66"/>
      <c r="AT210" s="16" t="s">
        <v>295</v>
      </c>
      <c r="AU210" s="16" t="s">
        <v>84</v>
      </c>
    </row>
    <row r="211" spans="2:51" s="13" customFormat="1" ht="11.25">
      <c r="B211" s="215"/>
      <c r="C211" s="216"/>
      <c r="D211" s="206" t="s">
        <v>148</v>
      </c>
      <c r="E211" s="216"/>
      <c r="F211" s="218" t="s">
        <v>297</v>
      </c>
      <c r="G211" s="216"/>
      <c r="H211" s="219">
        <v>0.308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148</v>
      </c>
      <c r="AU211" s="225" t="s">
        <v>84</v>
      </c>
      <c r="AV211" s="13" t="s">
        <v>84</v>
      </c>
      <c r="AW211" s="13" t="s">
        <v>4</v>
      </c>
      <c r="AX211" s="13" t="s">
        <v>80</v>
      </c>
      <c r="AY211" s="225" t="s">
        <v>139</v>
      </c>
    </row>
    <row r="212" spans="2:65" s="1" customFormat="1" ht="24" customHeight="1">
      <c r="B212" s="33"/>
      <c r="C212" s="191" t="s">
        <v>298</v>
      </c>
      <c r="D212" s="191" t="s">
        <v>142</v>
      </c>
      <c r="E212" s="192" t="s">
        <v>299</v>
      </c>
      <c r="F212" s="193" t="s">
        <v>300</v>
      </c>
      <c r="G212" s="194" t="s">
        <v>246</v>
      </c>
      <c r="H212" s="195">
        <v>0.044</v>
      </c>
      <c r="I212" s="196"/>
      <c r="J212" s="197">
        <f>ROUND(I212*H212,2)</f>
        <v>0</v>
      </c>
      <c r="K212" s="193" t="s">
        <v>146</v>
      </c>
      <c r="L212" s="37"/>
      <c r="M212" s="198" t="s">
        <v>1</v>
      </c>
      <c r="N212" s="199" t="s">
        <v>41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170</v>
      </c>
      <c r="AT212" s="202" t="s">
        <v>142</v>
      </c>
      <c r="AU212" s="202" t="s">
        <v>84</v>
      </c>
      <c r="AY212" s="16" t="s">
        <v>139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84</v>
      </c>
      <c r="BK212" s="203">
        <f>ROUND(I212*H212,2)</f>
        <v>0</v>
      </c>
      <c r="BL212" s="16" t="s">
        <v>170</v>
      </c>
      <c r="BM212" s="202" t="s">
        <v>301</v>
      </c>
    </row>
    <row r="213" spans="2:65" s="1" customFormat="1" ht="24" customHeight="1">
      <c r="B213" s="33"/>
      <c r="C213" s="191" t="s">
        <v>302</v>
      </c>
      <c r="D213" s="191" t="s">
        <v>142</v>
      </c>
      <c r="E213" s="192" t="s">
        <v>303</v>
      </c>
      <c r="F213" s="193" t="s">
        <v>304</v>
      </c>
      <c r="G213" s="194" t="s">
        <v>246</v>
      </c>
      <c r="H213" s="195">
        <v>0.044</v>
      </c>
      <c r="I213" s="196"/>
      <c r="J213" s="197">
        <f>ROUND(I213*H213,2)</f>
        <v>0</v>
      </c>
      <c r="K213" s="193" t="s">
        <v>146</v>
      </c>
      <c r="L213" s="37"/>
      <c r="M213" s="198" t="s">
        <v>1</v>
      </c>
      <c r="N213" s="199" t="s">
        <v>41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170</v>
      </c>
      <c r="AT213" s="202" t="s">
        <v>142</v>
      </c>
      <c r="AU213" s="202" t="s">
        <v>84</v>
      </c>
      <c r="AY213" s="16" t="s">
        <v>139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170</v>
      </c>
      <c r="BM213" s="202" t="s">
        <v>305</v>
      </c>
    </row>
    <row r="214" spans="2:63" s="11" customFormat="1" ht="22.9" customHeight="1">
      <c r="B214" s="175"/>
      <c r="C214" s="176"/>
      <c r="D214" s="177" t="s">
        <v>74</v>
      </c>
      <c r="E214" s="189" t="s">
        <v>306</v>
      </c>
      <c r="F214" s="189" t="s">
        <v>307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SUM(P215:P231)</f>
        <v>0</v>
      </c>
      <c r="Q214" s="183"/>
      <c r="R214" s="184">
        <f>SUM(R215:R231)</f>
        <v>0.008821899999999999</v>
      </c>
      <c r="S214" s="183"/>
      <c r="T214" s="185">
        <f>SUM(T215:T231)</f>
        <v>0.0272</v>
      </c>
      <c r="AR214" s="186" t="s">
        <v>84</v>
      </c>
      <c r="AT214" s="187" t="s">
        <v>74</v>
      </c>
      <c r="AU214" s="187" t="s">
        <v>80</v>
      </c>
      <c r="AY214" s="186" t="s">
        <v>139</v>
      </c>
      <c r="BK214" s="188">
        <f>SUM(BK215:BK231)</f>
        <v>0</v>
      </c>
    </row>
    <row r="215" spans="2:65" s="1" customFormat="1" ht="16.5" customHeight="1">
      <c r="B215" s="33"/>
      <c r="C215" s="191" t="s">
        <v>308</v>
      </c>
      <c r="D215" s="191" t="s">
        <v>142</v>
      </c>
      <c r="E215" s="192" t="s">
        <v>309</v>
      </c>
      <c r="F215" s="193" t="s">
        <v>310</v>
      </c>
      <c r="G215" s="194" t="s">
        <v>169</v>
      </c>
      <c r="H215" s="195">
        <v>10</v>
      </c>
      <c r="I215" s="196"/>
      <c r="J215" s="197">
        <f>ROUND(I215*H215,2)</f>
        <v>0</v>
      </c>
      <c r="K215" s="193" t="s">
        <v>146</v>
      </c>
      <c r="L215" s="37"/>
      <c r="M215" s="198" t="s">
        <v>1</v>
      </c>
      <c r="N215" s="199" t="s">
        <v>41</v>
      </c>
      <c r="O215" s="65"/>
      <c r="P215" s="200">
        <f>O215*H215</f>
        <v>0</v>
      </c>
      <c r="Q215" s="200">
        <v>0</v>
      </c>
      <c r="R215" s="200">
        <f>Q215*H215</f>
        <v>0</v>
      </c>
      <c r="S215" s="200">
        <v>0.0021</v>
      </c>
      <c r="T215" s="201">
        <f>S215*H215</f>
        <v>0.020999999999999998</v>
      </c>
      <c r="AR215" s="202" t="s">
        <v>170</v>
      </c>
      <c r="AT215" s="202" t="s">
        <v>142</v>
      </c>
      <c r="AU215" s="202" t="s">
        <v>84</v>
      </c>
      <c r="AY215" s="16" t="s">
        <v>139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84</v>
      </c>
      <c r="BK215" s="203">
        <f>ROUND(I215*H215,2)</f>
        <v>0</v>
      </c>
      <c r="BL215" s="16" t="s">
        <v>170</v>
      </c>
      <c r="BM215" s="202" t="s">
        <v>311</v>
      </c>
    </row>
    <row r="216" spans="2:51" s="12" customFormat="1" ht="11.25">
      <c r="B216" s="204"/>
      <c r="C216" s="205"/>
      <c r="D216" s="206" t="s">
        <v>148</v>
      </c>
      <c r="E216" s="207" t="s">
        <v>1</v>
      </c>
      <c r="F216" s="208" t="s">
        <v>312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148</v>
      </c>
      <c r="AU216" s="214" t="s">
        <v>84</v>
      </c>
      <c r="AV216" s="12" t="s">
        <v>80</v>
      </c>
      <c r="AW216" s="12" t="s">
        <v>31</v>
      </c>
      <c r="AX216" s="12" t="s">
        <v>75</v>
      </c>
      <c r="AY216" s="214" t="s">
        <v>139</v>
      </c>
    </row>
    <row r="217" spans="2:51" s="13" customFormat="1" ht="11.25">
      <c r="B217" s="215"/>
      <c r="C217" s="216"/>
      <c r="D217" s="206" t="s">
        <v>148</v>
      </c>
      <c r="E217" s="217" t="s">
        <v>1</v>
      </c>
      <c r="F217" s="218" t="s">
        <v>198</v>
      </c>
      <c r="G217" s="216"/>
      <c r="H217" s="219">
        <v>10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148</v>
      </c>
      <c r="AU217" s="225" t="s">
        <v>84</v>
      </c>
      <c r="AV217" s="13" t="s">
        <v>84</v>
      </c>
      <c r="AW217" s="13" t="s">
        <v>31</v>
      </c>
      <c r="AX217" s="13" t="s">
        <v>80</v>
      </c>
      <c r="AY217" s="225" t="s">
        <v>139</v>
      </c>
    </row>
    <row r="218" spans="2:65" s="1" customFormat="1" ht="16.5" customHeight="1">
      <c r="B218" s="33"/>
      <c r="C218" s="191" t="s">
        <v>313</v>
      </c>
      <c r="D218" s="191" t="s">
        <v>142</v>
      </c>
      <c r="E218" s="192" t="s">
        <v>314</v>
      </c>
      <c r="F218" s="193" t="s">
        <v>315</v>
      </c>
      <c r="G218" s="194" t="s">
        <v>189</v>
      </c>
      <c r="H218" s="195">
        <v>1</v>
      </c>
      <c r="I218" s="196"/>
      <c r="J218" s="197">
        <f>ROUND(I218*H218,2)</f>
        <v>0</v>
      </c>
      <c r="K218" s="193" t="s">
        <v>146</v>
      </c>
      <c r="L218" s="37"/>
      <c r="M218" s="198" t="s">
        <v>1</v>
      </c>
      <c r="N218" s="199" t="s">
        <v>41</v>
      </c>
      <c r="O218" s="65"/>
      <c r="P218" s="200">
        <f>O218*H218</f>
        <v>0</v>
      </c>
      <c r="Q218" s="200">
        <v>0.0005261</v>
      </c>
      <c r="R218" s="200">
        <f>Q218*H218</f>
        <v>0.0005261</v>
      </c>
      <c r="S218" s="200">
        <v>0</v>
      </c>
      <c r="T218" s="201">
        <f>S218*H218</f>
        <v>0</v>
      </c>
      <c r="AR218" s="202" t="s">
        <v>170</v>
      </c>
      <c r="AT218" s="202" t="s">
        <v>142</v>
      </c>
      <c r="AU218" s="202" t="s">
        <v>84</v>
      </c>
      <c r="AY218" s="16" t="s">
        <v>139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84</v>
      </c>
      <c r="BK218" s="203">
        <f>ROUND(I218*H218,2)</f>
        <v>0</v>
      </c>
      <c r="BL218" s="16" t="s">
        <v>170</v>
      </c>
      <c r="BM218" s="202" t="s">
        <v>316</v>
      </c>
    </row>
    <row r="219" spans="2:65" s="1" customFormat="1" ht="16.5" customHeight="1">
      <c r="B219" s="33"/>
      <c r="C219" s="191" t="s">
        <v>317</v>
      </c>
      <c r="D219" s="191" t="s">
        <v>142</v>
      </c>
      <c r="E219" s="192" t="s">
        <v>318</v>
      </c>
      <c r="F219" s="193" t="s">
        <v>319</v>
      </c>
      <c r="G219" s="194" t="s">
        <v>189</v>
      </c>
      <c r="H219" s="195">
        <v>1</v>
      </c>
      <c r="I219" s="196"/>
      <c r="J219" s="197">
        <f>ROUND(I219*H219,2)</f>
        <v>0</v>
      </c>
      <c r="K219" s="193" t="s">
        <v>146</v>
      </c>
      <c r="L219" s="37"/>
      <c r="M219" s="198" t="s">
        <v>1</v>
      </c>
      <c r="N219" s="199" t="s">
        <v>41</v>
      </c>
      <c r="O219" s="65"/>
      <c r="P219" s="200">
        <f>O219*H219</f>
        <v>0</v>
      </c>
      <c r="Q219" s="200">
        <v>0.001005</v>
      </c>
      <c r="R219" s="200">
        <f>Q219*H219</f>
        <v>0.001005</v>
      </c>
      <c r="S219" s="200">
        <v>0</v>
      </c>
      <c r="T219" s="201">
        <f>S219*H219</f>
        <v>0</v>
      </c>
      <c r="AR219" s="202" t="s">
        <v>170</v>
      </c>
      <c r="AT219" s="202" t="s">
        <v>142</v>
      </c>
      <c r="AU219" s="202" t="s">
        <v>84</v>
      </c>
      <c r="AY219" s="16" t="s">
        <v>139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170</v>
      </c>
      <c r="BM219" s="202" t="s">
        <v>320</v>
      </c>
    </row>
    <row r="220" spans="2:65" s="1" customFormat="1" ht="16.5" customHeight="1">
      <c r="B220" s="33"/>
      <c r="C220" s="191" t="s">
        <v>293</v>
      </c>
      <c r="D220" s="191" t="s">
        <v>142</v>
      </c>
      <c r="E220" s="192" t="s">
        <v>321</v>
      </c>
      <c r="F220" s="193" t="s">
        <v>322</v>
      </c>
      <c r="G220" s="194" t="s">
        <v>169</v>
      </c>
      <c r="H220" s="195">
        <v>7</v>
      </c>
      <c r="I220" s="196"/>
      <c r="J220" s="197">
        <f>ROUND(I220*H220,2)</f>
        <v>0</v>
      </c>
      <c r="K220" s="193" t="s">
        <v>146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0.0004594</v>
      </c>
      <c r="R220" s="200">
        <f>Q220*H220</f>
        <v>0.0032158</v>
      </c>
      <c r="S220" s="200">
        <v>0</v>
      </c>
      <c r="T220" s="201">
        <f>S220*H220</f>
        <v>0</v>
      </c>
      <c r="AR220" s="202" t="s">
        <v>170</v>
      </c>
      <c r="AT220" s="202" t="s">
        <v>142</v>
      </c>
      <c r="AU220" s="202" t="s">
        <v>84</v>
      </c>
      <c r="AY220" s="16" t="s">
        <v>139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170</v>
      </c>
      <c r="BM220" s="202" t="s">
        <v>323</v>
      </c>
    </row>
    <row r="221" spans="2:51" s="12" customFormat="1" ht="11.25">
      <c r="B221" s="204"/>
      <c r="C221" s="205"/>
      <c r="D221" s="206" t="s">
        <v>148</v>
      </c>
      <c r="E221" s="207" t="s">
        <v>1</v>
      </c>
      <c r="F221" s="208" t="s">
        <v>324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148</v>
      </c>
      <c r="AU221" s="214" t="s">
        <v>84</v>
      </c>
      <c r="AV221" s="12" t="s">
        <v>80</v>
      </c>
      <c r="AW221" s="12" t="s">
        <v>31</v>
      </c>
      <c r="AX221" s="12" t="s">
        <v>75</v>
      </c>
      <c r="AY221" s="214" t="s">
        <v>139</v>
      </c>
    </row>
    <row r="222" spans="2:51" s="13" customFormat="1" ht="11.25">
      <c r="B222" s="215"/>
      <c r="C222" s="216"/>
      <c r="D222" s="206" t="s">
        <v>148</v>
      </c>
      <c r="E222" s="217" t="s">
        <v>1</v>
      </c>
      <c r="F222" s="218" t="s">
        <v>180</v>
      </c>
      <c r="G222" s="216"/>
      <c r="H222" s="219">
        <v>7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148</v>
      </c>
      <c r="AU222" s="225" t="s">
        <v>84</v>
      </c>
      <c r="AV222" s="13" t="s">
        <v>84</v>
      </c>
      <c r="AW222" s="13" t="s">
        <v>31</v>
      </c>
      <c r="AX222" s="13" t="s">
        <v>80</v>
      </c>
      <c r="AY222" s="225" t="s">
        <v>139</v>
      </c>
    </row>
    <row r="223" spans="2:65" s="1" customFormat="1" ht="16.5" customHeight="1">
      <c r="B223" s="33"/>
      <c r="C223" s="191" t="s">
        <v>325</v>
      </c>
      <c r="D223" s="191" t="s">
        <v>142</v>
      </c>
      <c r="E223" s="192" t="s">
        <v>326</v>
      </c>
      <c r="F223" s="193" t="s">
        <v>327</v>
      </c>
      <c r="G223" s="194" t="s">
        <v>169</v>
      </c>
      <c r="H223" s="195">
        <v>3</v>
      </c>
      <c r="I223" s="196"/>
      <c r="J223" s="197">
        <f>ROUND(I223*H223,2)</f>
        <v>0</v>
      </c>
      <c r="K223" s="193" t="s">
        <v>146</v>
      </c>
      <c r="L223" s="37"/>
      <c r="M223" s="198" t="s">
        <v>1</v>
      </c>
      <c r="N223" s="199" t="s">
        <v>41</v>
      </c>
      <c r="O223" s="65"/>
      <c r="P223" s="200">
        <f>O223*H223</f>
        <v>0</v>
      </c>
      <c r="Q223" s="200">
        <v>0.00077</v>
      </c>
      <c r="R223" s="200">
        <f>Q223*H223</f>
        <v>0.00231</v>
      </c>
      <c r="S223" s="200">
        <v>0</v>
      </c>
      <c r="T223" s="201">
        <f>S223*H223</f>
        <v>0</v>
      </c>
      <c r="AR223" s="202" t="s">
        <v>170</v>
      </c>
      <c r="AT223" s="202" t="s">
        <v>142</v>
      </c>
      <c r="AU223" s="202" t="s">
        <v>84</v>
      </c>
      <c r="AY223" s="16" t="s">
        <v>139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6" t="s">
        <v>84</v>
      </c>
      <c r="BK223" s="203">
        <f>ROUND(I223*H223,2)</f>
        <v>0</v>
      </c>
      <c r="BL223" s="16" t="s">
        <v>170</v>
      </c>
      <c r="BM223" s="202" t="s">
        <v>328</v>
      </c>
    </row>
    <row r="224" spans="2:51" s="12" customFormat="1" ht="11.25">
      <c r="B224" s="204"/>
      <c r="C224" s="205"/>
      <c r="D224" s="206" t="s">
        <v>148</v>
      </c>
      <c r="E224" s="207" t="s">
        <v>1</v>
      </c>
      <c r="F224" s="208" t="s">
        <v>329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148</v>
      </c>
      <c r="AU224" s="214" t="s">
        <v>84</v>
      </c>
      <c r="AV224" s="12" t="s">
        <v>80</v>
      </c>
      <c r="AW224" s="12" t="s">
        <v>31</v>
      </c>
      <c r="AX224" s="12" t="s">
        <v>75</v>
      </c>
      <c r="AY224" s="214" t="s">
        <v>139</v>
      </c>
    </row>
    <row r="225" spans="2:51" s="13" customFormat="1" ht="11.25">
      <c r="B225" s="215"/>
      <c r="C225" s="216"/>
      <c r="D225" s="206" t="s">
        <v>148</v>
      </c>
      <c r="E225" s="217" t="s">
        <v>1</v>
      </c>
      <c r="F225" s="218" t="s">
        <v>87</v>
      </c>
      <c r="G225" s="216"/>
      <c r="H225" s="219">
        <v>3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148</v>
      </c>
      <c r="AU225" s="225" t="s">
        <v>84</v>
      </c>
      <c r="AV225" s="13" t="s">
        <v>84</v>
      </c>
      <c r="AW225" s="13" t="s">
        <v>31</v>
      </c>
      <c r="AX225" s="13" t="s">
        <v>80</v>
      </c>
      <c r="AY225" s="225" t="s">
        <v>139</v>
      </c>
    </row>
    <row r="226" spans="2:65" s="1" customFormat="1" ht="16.5" customHeight="1">
      <c r="B226" s="33"/>
      <c r="C226" s="191" t="s">
        <v>330</v>
      </c>
      <c r="D226" s="191" t="s">
        <v>142</v>
      </c>
      <c r="E226" s="192" t="s">
        <v>331</v>
      </c>
      <c r="F226" s="193" t="s">
        <v>332</v>
      </c>
      <c r="G226" s="194" t="s">
        <v>189</v>
      </c>
      <c r="H226" s="195">
        <v>1</v>
      </c>
      <c r="I226" s="196"/>
      <c r="J226" s="197">
        <f aca="true" t="shared" si="0" ref="J226:J231">ROUND(I226*H226,2)</f>
        <v>0</v>
      </c>
      <c r="K226" s="193" t="s">
        <v>146</v>
      </c>
      <c r="L226" s="37"/>
      <c r="M226" s="198" t="s">
        <v>1</v>
      </c>
      <c r="N226" s="199" t="s">
        <v>41</v>
      </c>
      <c r="O226" s="65"/>
      <c r="P226" s="200">
        <f aca="true" t="shared" si="1" ref="P226:P231">O226*H226</f>
        <v>0</v>
      </c>
      <c r="Q226" s="200">
        <v>0.000565</v>
      </c>
      <c r="R226" s="200">
        <f aca="true" t="shared" si="2" ref="R226:R231">Q226*H226</f>
        <v>0.000565</v>
      </c>
      <c r="S226" s="200">
        <v>0</v>
      </c>
      <c r="T226" s="201">
        <f aca="true" t="shared" si="3" ref="T226:T231">S226*H226</f>
        <v>0</v>
      </c>
      <c r="AR226" s="202" t="s">
        <v>170</v>
      </c>
      <c r="AT226" s="202" t="s">
        <v>142</v>
      </c>
      <c r="AU226" s="202" t="s">
        <v>84</v>
      </c>
      <c r="AY226" s="16" t="s">
        <v>139</v>
      </c>
      <c r="BE226" s="203">
        <f aca="true" t="shared" si="4" ref="BE226:BE231">IF(N226="základní",J226,0)</f>
        <v>0</v>
      </c>
      <c r="BF226" s="203">
        <f aca="true" t="shared" si="5" ref="BF226:BF231">IF(N226="snížená",J226,0)</f>
        <v>0</v>
      </c>
      <c r="BG226" s="203">
        <f aca="true" t="shared" si="6" ref="BG226:BG231">IF(N226="zákl. přenesená",J226,0)</f>
        <v>0</v>
      </c>
      <c r="BH226" s="203">
        <f aca="true" t="shared" si="7" ref="BH226:BH231">IF(N226="sníž. přenesená",J226,0)</f>
        <v>0</v>
      </c>
      <c r="BI226" s="203">
        <f aca="true" t="shared" si="8" ref="BI226:BI231">IF(N226="nulová",J226,0)</f>
        <v>0</v>
      </c>
      <c r="BJ226" s="16" t="s">
        <v>84</v>
      </c>
      <c r="BK226" s="203">
        <f aca="true" t="shared" si="9" ref="BK226:BK231">ROUND(I226*H226,2)</f>
        <v>0</v>
      </c>
      <c r="BL226" s="16" t="s">
        <v>170</v>
      </c>
      <c r="BM226" s="202" t="s">
        <v>333</v>
      </c>
    </row>
    <row r="227" spans="2:65" s="1" customFormat="1" ht="24" customHeight="1">
      <c r="B227" s="33"/>
      <c r="C227" s="237" t="s">
        <v>334</v>
      </c>
      <c r="D227" s="237" t="s">
        <v>192</v>
      </c>
      <c r="E227" s="238" t="s">
        <v>335</v>
      </c>
      <c r="F227" s="239" t="s">
        <v>336</v>
      </c>
      <c r="G227" s="240" t="s">
        <v>189</v>
      </c>
      <c r="H227" s="241">
        <v>1</v>
      </c>
      <c r="I227" s="242"/>
      <c r="J227" s="243">
        <f t="shared" si="0"/>
        <v>0</v>
      </c>
      <c r="K227" s="239" t="s">
        <v>259</v>
      </c>
      <c r="L227" s="244"/>
      <c r="M227" s="245" t="s">
        <v>1</v>
      </c>
      <c r="N227" s="246" t="s">
        <v>41</v>
      </c>
      <c r="O227" s="65"/>
      <c r="P227" s="200">
        <f t="shared" si="1"/>
        <v>0</v>
      </c>
      <c r="Q227" s="200">
        <v>0.0012</v>
      </c>
      <c r="R227" s="200">
        <f t="shared" si="2"/>
        <v>0.0012</v>
      </c>
      <c r="S227" s="200">
        <v>0</v>
      </c>
      <c r="T227" s="201">
        <f t="shared" si="3"/>
        <v>0</v>
      </c>
      <c r="AR227" s="202" t="s">
        <v>293</v>
      </c>
      <c r="AT227" s="202" t="s">
        <v>192</v>
      </c>
      <c r="AU227" s="202" t="s">
        <v>84</v>
      </c>
      <c r="AY227" s="16" t="s">
        <v>139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6" t="s">
        <v>84</v>
      </c>
      <c r="BK227" s="203">
        <f t="shared" si="9"/>
        <v>0</v>
      </c>
      <c r="BL227" s="16" t="s">
        <v>170</v>
      </c>
      <c r="BM227" s="202" t="s">
        <v>337</v>
      </c>
    </row>
    <row r="228" spans="2:65" s="1" customFormat="1" ht="16.5" customHeight="1">
      <c r="B228" s="33"/>
      <c r="C228" s="191" t="s">
        <v>338</v>
      </c>
      <c r="D228" s="191" t="s">
        <v>142</v>
      </c>
      <c r="E228" s="192" t="s">
        <v>339</v>
      </c>
      <c r="F228" s="193" t="s">
        <v>340</v>
      </c>
      <c r="G228" s="194" t="s">
        <v>189</v>
      </c>
      <c r="H228" s="195">
        <v>2</v>
      </c>
      <c r="I228" s="196"/>
      <c r="J228" s="197">
        <f t="shared" si="0"/>
        <v>0</v>
      </c>
      <c r="K228" s="193" t="s">
        <v>146</v>
      </c>
      <c r="L228" s="37"/>
      <c r="M228" s="198" t="s">
        <v>1</v>
      </c>
      <c r="N228" s="199" t="s">
        <v>41</v>
      </c>
      <c r="O228" s="65"/>
      <c r="P228" s="200">
        <f t="shared" si="1"/>
        <v>0</v>
      </c>
      <c r="Q228" s="200">
        <v>0</v>
      </c>
      <c r="R228" s="200">
        <f t="shared" si="2"/>
        <v>0</v>
      </c>
      <c r="S228" s="200">
        <v>0.0031</v>
      </c>
      <c r="T228" s="201">
        <f t="shared" si="3"/>
        <v>0.0062</v>
      </c>
      <c r="AR228" s="202" t="s">
        <v>170</v>
      </c>
      <c r="AT228" s="202" t="s">
        <v>142</v>
      </c>
      <c r="AU228" s="202" t="s">
        <v>84</v>
      </c>
      <c r="AY228" s="16" t="s">
        <v>139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6" t="s">
        <v>84</v>
      </c>
      <c r="BK228" s="203">
        <f t="shared" si="9"/>
        <v>0</v>
      </c>
      <c r="BL228" s="16" t="s">
        <v>170</v>
      </c>
      <c r="BM228" s="202" t="s">
        <v>341</v>
      </c>
    </row>
    <row r="229" spans="2:65" s="1" customFormat="1" ht="16.5" customHeight="1">
      <c r="B229" s="33"/>
      <c r="C229" s="191" t="s">
        <v>342</v>
      </c>
      <c r="D229" s="191" t="s">
        <v>142</v>
      </c>
      <c r="E229" s="192" t="s">
        <v>343</v>
      </c>
      <c r="F229" s="193" t="s">
        <v>344</v>
      </c>
      <c r="G229" s="194" t="s">
        <v>169</v>
      </c>
      <c r="H229" s="195">
        <v>10</v>
      </c>
      <c r="I229" s="196"/>
      <c r="J229" s="197">
        <f t="shared" si="0"/>
        <v>0</v>
      </c>
      <c r="K229" s="193" t="s">
        <v>146</v>
      </c>
      <c r="L229" s="37"/>
      <c r="M229" s="198" t="s">
        <v>1</v>
      </c>
      <c r="N229" s="199" t="s">
        <v>41</v>
      </c>
      <c r="O229" s="65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02" t="s">
        <v>170</v>
      </c>
      <c r="AT229" s="202" t="s">
        <v>142</v>
      </c>
      <c r="AU229" s="202" t="s">
        <v>84</v>
      </c>
      <c r="AY229" s="16" t="s">
        <v>139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6" t="s">
        <v>84</v>
      </c>
      <c r="BK229" s="203">
        <f t="shared" si="9"/>
        <v>0</v>
      </c>
      <c r="BL229" s="16" t="s">
        <v>170</v>
      </c>
      <c r="BM229" s="202" t="s">
        <v>345</v>
      </c>
    </row>
    <row r="230" spans="2:65" s="1" customFormat="1" ht="24" customHeight="1">
      <c r="B230" s="33"/>
      <c r="C230" s="191" t="s">
        <v>346</v>
      </c>
      <c r="D230" s="191" t="s">
        <v>142</v>
      </c>
      <c r="E230" s="192" t="s">
        <v>347</v>
      </c>
      <c r="F230" s="193" t="s">
        <v>348</v>
      </c>
      <c r="G230" s="194" t="s">
        <v>246</v>
      </c>
      <c r="H230" s="195">
        <v>0.009</v>
      </c>
      <c r="I230" s="196"/>
      <c r="J230" s="197">
        <f t="shared" si="0"/>
        <v>0</v>
      </c>
      <c r="K230" s="193" t="s">
        <v>146</v>
      </c>
      <c r="L230" s="37"/>
      <c r="M230" s="198" t="s">
        <v>1</v>
      </c>
      <c r="N230" s="199" t="s">
        <v>41</v>
      </c>
      <c r="O230" s="65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02" t="s">
        <v>170</v>
      </c>
      <c r="AT230" s="202" t="s">
        <v>142</v>
      </c>
      <c r="AU230" s="202" t="s">
        <v>84</v>
      </c>
      <c r="AY230" s="16" t="s">
        <v>139</v>
      </c>
      <c r="BE230" s="203">
        <f t="shared" si="4"/>
        <v>0</v>
      </c>
      <c r="BF230" s="203">
        <f t="shared" si="5"/>
        <v>0</v>
      </c>
      <c r="BG230" s="203">
        <f t="shared" si="6"/>
        <v>0</v>
      </c>
      <c r="BH230" s="203">
        <f t="shared" si="7"/>
        <v>0</v>
      </c>
      <c r="BI230" s="203">
        <f t="shared" si="8"/>
        <v>0</v>
      </c>
      <c r="BJ230" s="16" t="s">
        <v>84</v>
      </c>
      <c r="BK230" s="203">
        <f t="shared" si="9"/>
        <v>0</v>
      </c>
      <c r="BL230" s="16" t="s">
        <v>170</v>
      </c>
      <c r="BM230" s="202" t="s">
        <v>349</v>
      </c>
    </row>
    <row r="231" spans="2:65" s="1" customFormat="1" ht="24" customHeight="1">
      <c r="B231" s="33"/>
      <c r="C231" s="191" t="s">
        <v>350</v>
      </c>
      <c r="D231" s="191" t="s">
        <v>142</v>
      </c>
      <c r="E231" s="192" t="s">
        <v>351</v>
      </c>
      <c r="F231" s="193" t="s">
        <v>352</v>
      </c>
      <c r="G231" s="194" t="s">
        <v>246</v>
      </c>
      <c r="H231" s="195">
        <v>0.009</v>
      </c>
      <c r="I231" s="196"/>
      <c r="J231" s="197">
        <f t="shared" si="0"/>
        <v>0</v>
      </c>
      <c r="K231" s="193" t="s">
        <v>146</v>
      </c>
      <c r="L231" s="37"/>
      <c r="M231" s="198" t="s">
        <v>1</v>
      </c>
      <c r="N231" s="199" t="s">
        <v>41</v>
      </c>
      <c r="O231" s="65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02" t="s">
        <v>170</v>
      </c>
      <c r="AT231" s="202" t="s">
        <v>142</v>
      </c>
      <c r="AU231" s="202" t="s">
        <v>84</v>
      </c>
      <c r="AY231" s="16" t="s">
        <v>139</v>
      </c>
      <c r="BE231" s="203">
        <f t="shared" si="4"/>
        <v>0</v>
      </c>
      <c r="BF231" s="203">
        <f t="shared" si="5"/>
        <v>0</v>
      </c>
      <c r="BG231" s="203">
        <f t="shared" si="6"/>
        <v>0</v>
      </c>
      <c r="BH231" s="203">
        <f t="shared" si="7"/>
        <v>0</v>
      </c>
      <c r="BI231" s="203">
        <f t="shared" si="8"/>
        <v>0</v>
      </c>
      <c r="BJ231" s="16" t="s">
        <v>84</v>
      </c>
      <c r="BK231" s="203">
        <f t="shared" si="9"/>
        <v>0</v>
      </c>
      <c r="BL231" s="16" t="s">
        <v>170</v>
      </c>
      <c r="BM231" s="202" t="s">
        <v>353</v>
      </c>
    </row>
    <row r="232" spans="2:63" s="11" customFormat="1" ht="22.9" customHeight="1">
      <c r="B232" s="175"/>
      <c r="C232" s="176"/>
      <c r="D232" s="177" t="s">
        <v>74</v>
      </c>
      <c r="E232" s="189" t="s">
        <v>354</v>
      </c>
      <c r="F232" s="189" t="s">
        <v>355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SUM(P233:P247)</f>
        <v>0</v>
      </c>
      <c r="Q232" s="183"/>
      <c r="R232" s="184">
        <f>SUM(R233:R247)</f>
        <v>0.00823808</v>
      </c>
      <c r="S232" s="183"/>
      <c r="T232" s="185">
        <f>SUM(T233:T247)</f>
        <v>0.0071400000000000005</v>
      </c>
      <c r="AR232" s="186" t="s">
        <v>84</v>
      </c>
      <c r="AT232" s="187" t="s">
        <v>74</v>
      </c>
      <c r="AU232" s="187" t="s">
        <v>80</v>
      </c>
      <c r="AY232" s="186" t="s">
        <v>139</v>
      </c>
      <c r="BK232" s="188">
        <f>SUM(BK233:BK247)</f>
        <v>0</v>
      </c>
    </row>
    <row r="233" spans="2:65" s="1" customFormat="1" ht="16.5" customHeight="1">
      <c r="B233" s="33"/>
      <c r="C233" s="191" t="s">
        <v>356</v>
      </c>
      <c r="D233" s="191" t="s">
        <v>142</v>
      </c>
      <c r="E233" s="192" t="s">
        <v>357</v>
      </c>
      <c r="F233" s="193" t="s">
        <v>358</v>
      </c>
      <c r="G233" s="194" t="s">
        <v>169</v>
      </c>
      <c r="H233" s="195">
        <v>14</v>
      </c>
      <c r="I233" s="196"/>
      <c r="J233" s="197">
        <f>ROUND(I233*H233,2)</f>
        <v>0</v>
      </c>
      <c r="K233" s="193" t="s">
        <v>146</v>
      </c>
      <c r="L233" s="37"/>
      <c r="M233" s="198" t="s">
        <v>1</v>
      </c>
      <c r="N233" s="199" t="s">
        <v>41</v>
      </c>
      <c r="O233" s="65"/>
      <c r="P233" s="200">
        <f>O233*H233</f>
        <v>0</v>
      </c>
      <c r="Q233" s="200">
        <v>0</v>
      </c>
      <c r="R233" s="200">
        <f>Q233*H233</f>
        <v>0</v>
      </c>
      <c r="S233" s="200">
        <v>0.00028</v>
      </c>
      <c r="T233" s="201">
        <f>S233*H233</f>
        <v>0.00392</v>
      </c>
      <c r="AR233" s="202" t="s">
        <v>170</v>
      </c>
      <c r="AT233" s="202" t="s">
        <v>142</v>
      </c>
      <c r="AU233" s="202" t="s">
        <v>84</v>
      </c>
      <c r="AY233" s="16" t="s">
        <v>139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6" t="s">
        <v>84</v>
      </c>
      <c r="BK233" s="203">
        <f>ROUND(I233*H233,2)</f>
        <v>0</v>
      </c>
      <c r="BL233" s="16" t="s">
        <v>170</v>
      </c>
      <c r="BM233" s="202" t="s">
        <v>359</v>
      </c>
    </row>
    <row r="234" spans="2:51" s="12" customFormat="1" ht="11.25">
      <c r="B234" s="204"/>
      <c r="C234" s="205"/>
      <c r="D234" s="206" t="s">
        <v>148</v>
      </c>
      <c r="E234" s="207" t="s">
        <v>1</v>
      </c>
      <c r="F234" s="208" t="s">
        <v>154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148</v>
      </c>
      <c r="AU234" s="214" t="s">
        <v>84</v>
      </c>
      <c r="AV234" s="12" t="s">
        <v>80</v>
      </c>
      <c r="AW234" s="12" t="s">
        <v>31</v>
      </c>
      <c r="AX234" s="12" t="s">
        <v>75</v>
      </c>
      <c r="AY234" s="214" t="s">
        <v>139</v>
      </c>
    </row>
    <row r="235" spans="2:51" s="13" customFormat="1" ht="11.25">
      <c r="B235" s="215"/>
      <c r="C235" s="216"/>
      <c r="D235" s="206" t="s">
        <v>148</v>
      </c>
      <c r="E235" s="217" t="s">
        <v>1</v>
      </c>
      <c r="F235" s="218" t="s">
        <v>221</v>
      </c>
      <c r="G235" s="216"/>
      <c r="H235" s="219">
        <v>14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148</v>
      </c>
      <c r="AU235" s="225" t="s">
        <v>84</v>
      </c>
      <c r="AV235" s="13" t="s">
        <v>84</v>
      </c>
      <c r="AW235" s="13" t="s">
        <v>31</v>
      </c>
      <c r="AX235" s="13" t="s">
        <v>80</v>
      </c>
      <c r="AY235" s="225" t="s">
        <v>139</v>
      </c>
    </row>
    <row r="236" spans="2:65" s="1" customFormat="1" ht="24" customHeight="1">
      <c r="B236" s="33"/>
      <c r="C236" s="191" t="s">
        <v>360</v>
      </c>
      <c r="D236" s="191" t="s">
        <v>142</v>
      </c>
      <c r="E236" s="192" t="s">
        <v>361</v>
      </c>
      <c r="F236" s="193" t="s">
        <v>362</v>
      </c>
      <c r="G236" s="194" t="s">
        <v>169</v>
      </c>
      <c r="H236" s="195">
        <v>14</v>
      </c>
      <c r="I236" s="196"/>
      <c r="J236" s="197">
        <f>ROUND(I236*H236,2)</f>
        <v>0</v>
      </c>
      <c r="K236" s="193" t="s">
        <v>146</v>
      </c>
      <c r="L236" s="37"/>
      <c r="M236" s="198" t="s">
        <v>1</v>
      </c>
      <c r="N236" s="199" t="s">
        <v>41</v>
      </c>
      <c r="O236" s="65"/>
      <c r="P236" s="200">
        <f>O236*H236</f>
        <v>0</v>
      </c>
      <c r="Q236" s="200">
        <v>0.000397</v>
      </c>
      <c r="R236" s="200">
        <f>Q236*H236</f>
        <v>0.0055580000000000004</v>
      </c>
      <c r="S236" s="200">
        <v>0</v>
      </c>
      <c r="T236" s="201">
        <f>S236*H236</f>
        <v>0</v>
      </c>
      <c r="AR236" s="202" t="s">
        <v>170</v>
      </c>
      <c r="AT236" s="202" t="s">
        <v>142</v>
      </c>
      <c r="AU236" s="202" t="s">
        <v>84</v>
      </c>
      <c r="AY236" s="16" t="s">
        <v>139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84</v>
      </c>
      <c r="BK236" s="203">
        <f>ROUND(I236*H236,2)</f>
        <v>0</v>
      </c>
      <c r="BL236" s="16" t="s">
        <v>170</v>
      </c>
      <c r="BM236" s="202" t="s">
        <v>363</v>
      </c>
    </row>
    <row r="237" spans="2:51" s="12" customFormat="1" ht="11.25">
      <c r="B237" s="204"/>
      <c r="C237" s="205"/>
      <c r="D237" s="206" t="s">
        <v>148</v>
      </c>
      <c r="E237" s="207" t="s">
        <v>1</v>
      </c>
      <c r="F237" s="208" t="s">
        <v>364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148</v>
      </c>
      <c r="AU237" s="214" t="s">
        <v>84</v>
      </c>
      <c r="AV237" s="12" t="s">
        <v>80</v>
      </c>
      <c r="AW237" s="12" t="s">
        <v>31</v>
      </c>
      <c r="AX237" s="12" t="s">
        <v>75</v>
      </c>
      <c r="AY237" s="214" t="s">
        <v>139</v>
      </c>
    </row>
    <row r="238" spans="2:51" s="13" customFormat="1" ht="11.25">
      <c r="B238" s="215"/>
      <c r="C238" s="216"/>
      <c r="D238" s="206" t="s">
        <v>148</v>
      </c>
      <c r="E238" s="217" t="s">
        <v>1</v>
      </c>
      <c r="F238" s="218" t="s">
        <v>221</v>
      </c>
      <c r="G238" s="216"/>
      <c r="H238" s="219">
        <v>14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148</v>
      </c>
      <c r="AU238" s="225" t="s">
        <v>84</v>
      </c>
      <c r="AV238" s="13" t="s">
        <v>84</v>
      </c>
      <c r="AW238" s="13" t="s">
        <v>31</v>
      </c>
      <c r="AX238" s="13" t="s">
        <v>80</v>
      </c>
      <c r="AY238" s="225" t="s">
        <v>139</v>
      </c>
    </row>
    <row r="239" spans="2:65" s="1" customFormat="1" ht="24" customHeight="1">
      <c r="B239" s="33"/>
      <c r="C239" s="191" t="s">
        <v>365</v>
      </c>
      <c r="D239" s="191" t="s">
        <v>142</v>
      </c>
      <c r="E239" s="192" t="s">
        <v>366</v>
      </c>
      <c r="F239" s="193" t="s">
        <v>367</v>
      </c>
      <c r="G239" s="194" t="s">
        <v>368</v>
      </c>
      <c r="H239" s="195">
        <v>14</v>
      </c>
      <c r="I239" s="196"/>
      <c r="J239" s="197">
        <f>ROUND(I239*H239,2)</f>
        <v>0</v>
      </c>
      <c r="K239" s="193" t="s">
        <v>146</v>
      </c>
      <c r="L239" s="37"/>
      <c r="M239" s="198" t="s">
        <v>1</v>
      </c>
      <c r="N239" s="199" t="s">
        <v>41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170</v>
      </c>
      <c r="AT239" s="202" t="s">
        <v>142</v>
      </c>
      <c r="AU239" s="202" t="s">
        <v>84</v>
      </c>
      <c r="AY239" s="16" t="s">
        <v>139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84</v>
      </c>
      <c r="BK239" s="203">
        <f>ROUND(I239*H239,2)</f>
        <v>0</v>
      </c>
      <c r="BL239" s="16" t="s">
        <v>170</v>
      </c>
      <c r="BM239" s="202" t="s">
        <v>369</v>
      </c>
    </row>
    <row r="240" spans="2:65" s="1" customFormat="1" ht="24" customHeight="1">
      <c r="B240" s="33"/>
      <c r="C240" s="191" t="s">
        <v>370</v>
      </c>
      <c r="D240" s="191" t="s">
        <v>142</v>
      </c>
      <c r="E240" s="192" t="s">
        <v>371</v>
      </c>
      <c r="F240" s="193" t="s">
        <v>372</v>
      </c>
      <c r="G240" s="194" t="s">
        <v>368</v>
      </c>
      <c r="H240" s="195">
        <v>1</v>
      </c>
      <c r="I240" s="196"/>
      <c r="J240" s="197">
        <f>ROUND(I240*H240,2)</f>
        <v>0</v>
      </c>
      <c r="K240" s="193" t="s">
        <v>146</v>
      </c>
      <c r="L240" s="37"/>
      <c r="M240" s="198" t="s">
        <v>1</v>
      </c>
      <c r="N240" s="199" t="s">
        <v>41</v>
      </c>
      <c r="O240" s="65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02" t="s">
        <v>170</v>
      </c>
      <c r="AT240" s="202" t="s">
        <v>142</v>
      </c>
      <c r="AU240" s="202" t="s">
        <v>84</v>
      </c>
      <c r="AY240" s="16" t="s">
        <v>139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170</v>
      </c>
      <c r="BM240" s="202" t="s">
        <v>373</v>
      </c>
    </row>
    <row r="241" spans="2:65" s="1" customFormat="1" ht="24" customHeight="1">
      <c r="B241" s="33"/>
      <c r="C241" s="191" t="s">
        <v>374</v>
      </c>
      <c r="D241" s="191" t="s">
        <v>142</v>
      </c>
      <c r="E241" s="192" t="s">
        <v>375</v>
      </c>
      <c r="F241" s="193" t="s">
        <v>376</v>
      </c>
      <c r="G241" s="194" t="s">
        <v>169</v>
      </c>
      <c r="H241" s="195">
        <v>14</v>
      </c>
      <c r="I241" s="196"/>
      <c r="J241" s="197">
        <f>ROUND(I241*H241,2)</f>
        <v>0</v>
      </c>
      <c r="K241" s="193" t="s">
        <v>146</v>
      </c>
      <c r="L241" s="37"/>
      <c r="M241" s="198" t="s">
        <v>1</v>
      </c>
      <c r="N241" s="199" t="s">
        <v>41</v>
      </c>
      <c r="O241" s="65"/>
      <c r="P241" s="200">
        <f>O241*H241</f>
        <v>0</v>
      </c>
      <c r="Q241" s="200">
        <v>0.00013072</v>
      </c>
      <c r="R241" s="200">
        <f>Q241*H241</f>
        <v>0.00183008</v>
      </c>
      <c r="S241" s="200">
        <v>0</v>
      </c>
      <c r="T241" s="201">
        <f>S241*H241</f>
        <v>0</v>
      </c>
      <c r="AR241" s="202" t="s">
        <v>170</v>
      </c>
      <c r="AT241" s="202" t="s">
        <v>142</v>
      </c>
      <c r="AU241" s="202" t="s">
        <v>84</v>
      </c>
      <c r="AY241" s="16" t="s">
        <v>139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170</v>
      </c>
      <c r="BM241" s="202" t="s">
        <v>377</v>
      </c>
    </row>
    <row r="242" spans="2:65" s="1" customFormat="1" ht="16.5" customHeight="1">
      <c r="B242" s="33"/>
      <c r="C242" s="191" t="s">
        <v>378</v>
      </c>
      <c r="D242" s="191" t="s">
        <v>142</v>
      </c>
      <c r="E242" s="192" t="s">
        <v>379</v>
      </c>
      <c r="F242" s="193" t="s">
        <v>380</v>
      </c>
      <c r="G242" s="194" t="s">
        <v>169</v>
      </c>
      <c r="H242" s="195">
        <v>14</v>
      </c>
      <c r="I242" s="196"/>
      <c r="J242" s="197">
        <f>ROUND(I242*H242,2)</f>
        <v>0</v>
      </c>
      <c r="K242" s="193" t="s">
        <v>146</v>
      </c>
      <c r="L242" s="37"/>
      <c r="M242" s="198" t="s">
        <v>1</v>
      </c>
      <c r="N242" s="199" t="s">
        <v>41</v>
      </c>
      <c r="O242" s="65"/>
      <c r="P242" s="200">
        <f>O242*H242</f>
        <v>0</v>
      </c>
      <c r="Q242" s="200">
        <v>0</v>
      </c>
      <c r="R242" s="200">
        <f>Q242*H242</f>
        <v>0</v>
      </c>
      <c r="S242" s="200">
        <v>0.00023</v>
      </c>
      <c r="T242" s="201">
        <f>S242*H242</f>
        <v>0.00322</v>
      </c>
      <c r="AR242" s="202" t="s">
        <v>170</v>
      </c>
      <c r="AT242" s="202" t="s">
        <v>142</v>
      </c>
      <c r="AU242" s="202" t="s">
        <v>84</v>
      </c>
      <c r="AY242" s="16" t="s">
        <v>139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6" t="s">
        <v>84</v>
      </c>
      <c r="BK242" s="203">
        <f>ROUND(I242*H242,2)</f>
        <v>0</v>
      </c>
      <c r="BL242" s="16" t="s">
        <v>170</v>
      </c>
      <c r="BM242" s="202" t="s">
        <v>381</v>
      </c>
    </row>
    <row r="243" spans="2:51" s="12" customFormat="1" ht="11.25">
      <c r="B243" s="204"/>
      <c r="C243" s="205"/>
      <c r="D243" s="206" t="s">
        <v>148</v>
      </c>
      <c r="E243" s="207" t="s">
        <v>1</v>
      </c>
      <c r="F243" s="208" t="s">
        <v>154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148</v>
      </c>
      <c r="AU243" s="214" t="s">
        <v>84</v>
      </c>
      <c r="AV243" s="12" t="s">
        <v>80</v>
      </c>
      <c r="AW243" s="12" t="s">
        <v>31</v>
      </c>
      <c r="AX243" s="12" t="s">
        <v>75</v>
      </c>
      <c r="AY243" s="214" t="s">
        <v>139</v>
      </c>
    </row>
    <row r="244" spans="2:51" s="13" customFormat="1" ht="11.25">
      <c r="B244" s="215"/>
      <c r="C244" s="216"/>
      <c r="D244" s="206" t="s">
        <v>148</v>
      </c>
      <c r="E244" s="217" t="s">
        <v>1</v>
      </c>
      <c r="F244" s="218" t="s">
        <v>221</v>
      </c>
      <c r="G244" s="216"/>
      <c r="H244" s="219">
        <v>14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148</v>
      </c>
      <c r="AU244" s="225" t="s">
        <v>84</v>
      </c>
      <c r="AV244" s="13" t="s">
        <v>84</v>
      </c>
      <c r="AW244" s="13" t="s">
        <v>31</v>
      </c>
      <c r="AX244" s="13" t="s">
        <v>80</v>
      </c>
      <c r="AY244" s="225" t="s">
        <v>139</v>
      </c>
    </row>
    <row r="245" spans="2:65" s="1" customFormat="1" ht="16.5" customHeight="1">
      <c r="B245" s="33"/>
      <c r="C245" s="191" t="s">
        <v>382</v>
      </c>
      <c r="D245" s="191" t="s">
        <v>142</v>
      </c>
      <c r="E245" s="192" t="s">
        <v>383</v>
      </c>
      <c r="F245" s="193" t="s">
        <v>384</v>
      </c>
      <c r="G245" s="194" t="s">
        <v>189</v>
      </c>
      <c r="H245" s="195">
        <v>5</v>
      </c>
      <c r="I245" s="196"/>
      <c r="J245" s="197">
        <f>ROUND(I245*H245,2)</f>
        <v>0</v>
      </c>
      <c r="K245" s="193" t="s">
        <v>146</v>
      </c>
      <c r="L245" s="37"/>
      <c r="M245" s="198" t="s">
        <v>1</v>
      </c>
      <c r="N245" s="199" t="s">
        <v>41</v>
      </c>
      <c r="O245" s="65"/>
      <c r="P245" s="200">
        <f>O245*H245</f>
        <v>0</v>
      </c>
      <c r="Q245" s="200">
        <v>0.00017</v>
      </c>
      <c r="R245" s="200">
        <f>Q245*H245</f>
        <v>0.0008500000000000001</v>
      </c>
      <c r="S245" s="200">
        <v>0</v>
      </c>
      <c r="T245" s="201">
        <f>S245*H245</f>
        <v>0</v>
      </c>
      <c r="AR245" s="202" t="s">
        <v>170</v>
      </c>
      <c r="AT245" s="202" t="s">
        <v>142</v>
      </c>
      <c r="AU245" s="202" t="s">
        <v>84</v>
      </c>
      <c r="AY245" s="16" t="s">
        <v>139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84</v>
      </c>
      <c r="BK245" s="203">
        <f>ROUND(I245*H245,2)</f>
        <v>0</v>
      </c>
      <c r="BL245" s="16" t="s">
        <v>170</v>
      </c>
      <c r="BM245" s="202" t="s">
        <v>385</v>
      </c>
    </row>
    <row r="246" spans="2:65" s="1" customFormat="1" ht="24" customHeight="1">
      <c r="B246" s="33"/>
      <c r="C246" s="191" t="s">
        <v>386</v>
      </c>
      <c r="D246" s="191" t="s">
        <v>142</v>
      </c>
      <c r="E246" s="192" t="s">
        <v>387</v>
      </c>
      <c r="F246" s="193" t="s">
        <v>388</v>
      </c>
      <c r="G246" s="194" t="s">
        <v>246</v>
      </c>
      <c r="H246" s="195">
        <v>0.008</v>
      </c>
      <c r="I246" s="196"/>
      <c r="J246" s="197">
        <f>ROUND(I246*H246,2)</f>
        <v>0</v>
      </c>
      <c r="K246" s="193" t="s">
        <v>146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02" t="s">
        <v>170</v>
      </c>
      <c r="AT246" s="202" t="s">
        <v>142</v>
      </c>
      <c r="AU246" s="202" t="s">
        <v>84</v>
      </c>
      <c r="AY246" s="16" t="s">
        <v>139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170</v>
      </c>
      <c r="BM246" s="202" t="s">
        <v>389</v>
      </c>
    </row>
    <row r="247" spans="2:65" s="1" customFormat="1" ht="24" customHeight="1">
      <c r="B247" s="33"/>
      <c r="C247" s="191" t="s">
        <v>390</v>
      </c>
      <c r="D247" s="191" t="s">
        <v>142</v>
      </c>
      <c r="E247" s="192" t="s">
        <v>391</v>
      </c>
      <c r="F247" s="193" t="s">
        <v>392</v>
      </c>
      <c r="G247" s="194" t="s">
        <v>246</v>
      </c>
      <c r="H247" s="195">
        <v>0.008</v>
      </c>
      <c r="I247" s="196"/>
      <c r="J247" s="197">
        <f>ROUND(I247*H247,2)</f>
        <v>0</v>
      </c>
      <c r="K247" s="193" t="s">
        <v>146</v>
      </c>
      <c r="L247" s="37"/>
      <c r="M247" s="198" t="s">
        <v>1</v>
      </c>
      <c r="N247" s="199" t="s">
        <v>41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170</v>
      </c>
      <c r="AT247" s="202" t="s">
        <v>142</v>
      </c>
      <c r="AU247" s="202" t="s">
        <v>84</v>
      </c>
      <c r="AY247" s="16" t="s">
        <v>139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84</v>
      </c>
      <c r="BK247" s="203">
        <f>ROUND(I247*H247,2)</f>
        <v>0</v>
      </c>
      <c r="BL247" s="16" t="s">
        <v>170</v>
      </c>
      <c r="BM247" s="202" t="s">
        <v>393</v>
      </c>
    </row>
    <row r="248" spans="2:63" s="11" customFormat="1" ht="22.9" customHeight="1">
      <c r="B248" s="175"/>
      <c r="C248" s="176"/>
      <c r="D248" s="177" t="s">
        <v>74</v>
      </c>
      <c r="E248" s="189" t="s">
        <v>394</v>
      </c>
      <c r="F248" s="189" t="s">
        <v>395</v>
      </c>
      <c r="G248" s="176"/>
      <c r="H248" s="176"/>
      <c r="I248" s="179"/>
      <c r="J248" s="190">
        <f>BK248</f>
        <v>0</v>
      </c>
      <c r="K248" s="176"/>
      <c r="L248" s="181"/>
      <c r="M248" s="182"/>
      <c r="N248" s="183"/>
      <c r="O248" s="183"/>
      <c r="P248" s="184">
        <f>SUM(P249:P281)</f>
        <v>0</v>
      </c>
      <c r="Q248" s="183"/>
      <c r="R248" s="184">
        <f>SUM(R249:R281)</f>
        <v>0.056660474700000005</v>
      </c>
      <c r="S248" s="183"/>
      <c r="T248" s="185">
        <f>SUM(T249:T281)</f>
        <v>0.11154</v>
      </c>
      <c r="AR248" s="186" t="s">
        <v>84</v>
      </c>
      <c r="AT248" s="187" t="s">
        <v>74</v>
      </c>
      <c r="AU248" s="187" t="s">
        <v>80</v>
      </c>
      <c r="AY248" s="186" t="s">
        <v>139</v>
      </c>
      <c r="BK248" s="188">
        <f>SUM(BK249:BK281)</f>
        <v>0</v>
      </c>
    </row>
    <row r="249" spans="2:65" s="1" customFormat="1" ht="16.5" customHeight="1">
      <c r="B249" s="33"/>
      <c r="C249" s="191" t="s">
        <v>396</v>
      </c>
      <c r="D249" s="191" t="s">
        <v>142</v>
      </c>
      <c r="E249" s="192" t="s">
        <v>397</v>
      </c>
      <c r="F249" s="193" t="s">
        <v>398</v>
      </c>
      <c r="G249" s="194" t="s">
        <v>368</v>
      </c>
      <c r="H249" s="195">
        <v>1</v>
      </c>
      <c r="I249" s="196"/>
      <c r="J249" s="197">
        <f>ROUND(I249*H249,2)</f>
        <v>0</v>
      </c>
      <c r="K249" s="193" t="s">
        <v>146</v>
      </c>
      <c r="L249" s="37"/>
      <c r="M249" s="198" t="s">
        <v>1</v>
      </c>
      <c r="N249" s="199" t="s">
        <v>41</v>
      </c>
      <c r="O249" s="65"/>
      <c r="P249" s="200">
        <f>O249*H249</f>
        <v>0</v>
      </c>
      <c r="Q249" s="200">
        <v>0</v>
      </c>
      <c r="R249" s="200">
        <f>Q249*H249</f>
        <v>0</v>
      </c>
      <c r="S249" s="200">
        <v>0.0342</v>
      </c>
      <c r="T249" s="201">
        <f>S249*H249</f>
        <v>0.0342</v>
      </c>
      <c r="AR249" s="202" t="s">
        <v>170</v>
      </c>
      <c r="AT249" s="202" t="s">
        <v>142</v>
      </c>
      <c r="AU249" s="202" t="s">
        <v>84</v>
      </c>
      <c r="AY249" s="16" t="s">
        <v>139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84</v>
      </c>
      <c r="BK249" s="203">
        <f>ROUND(I249*H249,2)</f>
        <v>0</v>
      </c>
      <c r="BL249" s="16" t="s">
        <v>170</v>
      </c>
      <c r="BM249" s="202" t="s">
        <v>399</v>
      </c>
    </row>
    <row r="250" spans="2:65" s="1" customFormat="1" ht="16.5" customHeight="1">
      <c r="B250" s="33"/>
      <c r="C250" s="191" t="s">
        <v>400</v>
      </c>
      <c r="D250" s="191" t="s">
        <v>142</v>
      </c>
      <c r="E250" s="192" t="s">
        <v>401</v>
      </c>
      <c r="F250" s="193" t="s">
        <v>402</v>
      </c>
      <c r="G250" s="194" t="s">
        <v>189</v>
      </c>
      <c r="H250" s="195">
        <v>1</v>
      </c>
      <c r="I250" s="196"/>
      <c r="J250" s="197">
        <f>ROUND(I250*H250,2)</f>
        <v>0</v>
      </c>
      <c r="K250" s="193" t="s">
        <v>146</v>
      </c>
      <c r="L250" s="37"/>
      <c r="M250" s="198" t="s">
        <v>1</v>
      </c>
      <c r="N250" s="199" t="s">
        <v>41</v>
      </c>
      <c r="O250" s="65"/>
      <c r="P250" s="200">
        <f>O250*H250</f>
        <v>0</v>
      </c>
      <c r="Q250" s="200">
        <v>0.00178</v>
      </c>
      <c r="R250" s="200">
        <f>Q250*H250</f>
        <v>0.00178</v>
      </c>
      <c r="S250" s="200">
        <v>0</v>
      </c>
      <c r="T250" s="201">
        <f>S250*H250</f>
        <v>0</v>
      </c>
      <c r="AR250" s="202" t="s">
        <v>170</v>
      </c>
      <c r="AT250" s="202" t="s">
        <v>142</v>
      </c>
      <c r="AU250" s="202" t="s">
        <v>84</v>
      </c>
      <c r="AY250" s="16" t="s">
        <v>139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84</v>
      </c>
      <c r="BK250" s="203">
        <f>ROUND(I250*H250,2)</f>
        <v>0</v>
      </c>
      <c r="BL250" s="16" t="s">
        <v>170</v>
      </c>
      <c r="BM250" s="202" t="s">
        <v>403</v>
      </c>
    </row>
    <row r="251" spans="2:65" s="1" customFormat="1" ht="16.5" customHeight="1">
      <c r="B251" s="33"/>
      <c r="C251" s="237" t="s">
        <v>404</v>
      </c>
      <c r="D251" s="237" t="s">
        <v>192</v>
      </c>
      <c r="E251" s="238" t="s">
        <v>405</v>
      </c>
      <c r="F251" s="239" t="s">
        <v>406</v>
      </c>
      <c r="G251" s="240" t="s">
        <v>189</v>
      </c>
      <c r="H251" s="241">
        <v>1</v>
      </c>
      <c r="I251" s="242"/>
      <c r="J251" s="243">
        <f>ROUND(I251*H251,2)</f>
        <v>0</v>
      </c>
      <c r="K251" s="239" t="s">
        <v>259</v>
      </c>
      <c r="L251" s="244"/>
      <c r="M251" s="245" t="s">
        <v>1</v>
      </c>
      <c r="N251" s="246" t="s">
        <v>41</v>
      </c>
      <c r="O251" s="65"/>
      <c r="P251" s="200">
        <f>O251*H251</f>
        <v>0</v>
      </c>
      <c r="Q251" s="200">
        <v>0.00128</v>
      </c>
      <c r="R251" s="200">
        <f>Q251*H251</f>
        <v>0.00128</v>
      </c>
      <c r="S251" s="200">
        <v>0</v>
      </c>
      <c r="T251" s="201">
        <f>S251*H251</f>
        <v>0</v>
      </c>
      <c r="AR251" s="202" t="s">
        <v>293</v>
      </c>
      <c r="AT251" s="202" t="s">
        <v>192</v>
      </c>
      <c r="AU251" s="202" t="s">
        <v>84</v>
      </c>
      <c r="AY251" s="16" t="s">
        <v>139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84</v>
      </c>
      <c r="BK251" s="203">
        <f>ROUND(I251*H251,2)</f>
        <v>0</v>
      </c>
      <c r="BL251" s="16" t="s">
        <v>170</v>
      </c>
      <c r="BM251" s="202" t="s">
        <v>407</v>
      </c>
    </row>
    <row r="252" spans="2:65" s="1" customFormat="1" ht="16.5" customHeight="1">
      <c r="B252" s="33"/>
      <c r="C252" s="237" t="s">
        <v>408</v>
      </c>
      <c r="D252" s="237" t="s">
        <v>192</v>
      </c>
      <c r="E252" s="238" t="s">
        <v>409</v>
      </c>
      <c r="F252" s="239" t="s">
        <v>410</v>
      </c>
      <c r="G252" s="240" t="s">
        <v>189</v>
      </c>
      <c r="H252" s="241">
        <v>1</v>
      </c>
      <c r="I252" s="242"/>
      <c r="J252" s="243">
        <f>ROUND(I252*H252,2)</f>
        <v>0</v>
      </c>
      <c r="K252" s="239" t="s">
        <v>1</v>
      </c>
      <c r="L252" s="244"/>
      <c r="M252" s="245" t="s">
        <v>1</v>
      </c>
      <c r="N252" s="246" t="s">
        <v>41</v>
      </c>
      <c r="O252" s="65"/>
      <c r="P252" s="200">
        <f>O252*H252</f>
        <v>0</v>
      </c>
      <c r="Q252" s="200">
        <v>0.021</v>
      </c>
      <c r="R252" s="200">
        <f>Q252*H252</f>
        <v>0.021</v>
      </c>
      <c r="S252" s="200">
        <v>0</v>
      </c>
      <c r="T252" s="201">
        <f>S252*H252</f>
        <v>0</v>
      </c>
      <c r="AR252" s="202" t="s">
        <v>293</v>
      </c>
      <c r="AT252" s="202" t="s">
        <v>192</v>
      </c>
      <c r="AU252" s="202" t="s">
        <v>84</v>
      </c>
      <c r="AY252" s="16" t="s">
        <v>139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170</v>
      </c>
      <c r="BM252" s="202" t="s">
        <v>411</v>
      </c>
    </row>
    <row r="253" spans="2:65" s="1" customFormat="1" ht="36" customHeight="1">
      <c r="B253" s="33"/>
      <c r="C253" s="237" t="s">
        <v>412</v>
      </c>
      <c r="D253" s="237" t="s">
        <v>192</v>
      </c>
      <c r="E253" s="238" t="s">
        <v>413</v>
      </c>
      <c r="F253" s="239" t="s">
        <v>414</v>
      </c>
      <c r="G253" s="240" t="s">
        <v>189</v>
      </c>
      <c r="H253" s="241">
        <v>1.1</v>
      </c>
      <c r="I253" s="242"/>
      <c r="J253" s="243">
        <f>ROUND(I253*H253,2)</f>
        <v>0</v>
      </c>
      <c r="K253" s="239" t="s">
        <v>146</v>
      </c>
      <c r="L253" s="244"/>
      <c r="M253" s="245" t="s">
        <v>1</v>
      </c>
      <c r="N253" s="246" t="s">
        <v>41</v>
      </c>
      <c r="O253" s="65"/>
      <c r="P253" s="200">
        <f>O253*H253</f>
        <v>0</v>
      </c>
      <c r="Q253" s="200">
        <v>0.006</v>
      </c>
      <c r="R253" s="200">
        <f>Q253*H253</f>
        <v>0.006600000000000001</v>
      </c>
      <c r="S253" s="200">
        <v>0</v>
      </c>
      <c r="T253" s="201">
        <f>S253*H253</f>
        <v>0</v>
      </c>
      <c r="AR253" s="202" t="s">
        <v>293</v>
      </c>
      <c r="AT253" s="202" t="s">
        <v>192</v>
      </c>
      <c r="AU253" s="202" t="s">
        <v>84</v>
      </c>
      <c r="AY253" s="16" t="s">
        <v>139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84</v>
      </c>
      <c r="BK253" s="203">
        <f>ROUND(I253*H253,2)</f>
        <v>0</v>
      </c>
      <c r="BL253" s="16" t="s">
        <v>170</v>
      </c>
      <c r="BM253" s="202" t="s">
        <v>415</v>
      </c>
    </row>
    <row r="254" spans="2:51" s="13" customFormat="1" ht="11.25">
      <c r="B254" s="215"/>
      <c r="C254" s="216"/>
      <c r="D254" s="206" t="s">
        <v>148</v>
      </c>
      <c r="E254" s="216"/>
      <c r="F254" s="218" t="s">
        <v>416</v>
      </c>
      <c r="G254" s="216"/>
      <c r="H254" s="219">
        <v>1.1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148</v>
      </c>
      <c r="AU254" s="225" t="s">
        <v>84</v>
      </c>
      <c r="AV254" s="13" t="s">
        <v>84</v>
      </c>
      <c r="AW254" s="13" t="s">
        <v>4</v>
      </c>
      <c r="AX254" s="13" t="s">
        <v>80</v>
      </c>
      <c r="AY254" s="225" t="s">
        <v>139</v>
      </c>
    </row>
    <row r="255" spans="2:65" s="1" customFormat="1" ht="16.5" customHeight="1">
      <c r="B255" s="33"/>
      <c r="C255" s="237" t="s">
        <v>417</v>
      </c>
      <c r="D255" s="237" t="s">
        <v>192</v>
      </c>
      <c r="E255" s="238" t="s">
        <v>418</v>
      </c>
      <c r="F255" s="239" t="s">
        <v>419</v>
      </c>
      <c r="G255" s="240" t="s">
        <v>189</v>
      </c>
      <c r="H255" s="241">
        <v>1.1</v>
      </c>
      <c r="I255" s="242"/>
      <c r="J255" s="243">
        <f>ROUND(I255*H255,2)</f>
        <v>0</v>
      </c>
      <c r="K255" s="239" t="s">
        <v>146</v>
      </c>
      <c r="L255" s="244"/>
      <c r="M255" s="245" t="s">
        <v>1</v>
      </c>
      <c r="N255" s="246" t="s">
        <v>41</v>
      </c>
      <c r="O255" s="65"/>
      <c r="P255" s="200">
        <f>O255*H255</f>
        <v>0</v>
      </c>
      <c r="Q255" s="200">
        <v>0.00043</v>
      </c>
      <c r="R255" s="200">
        <f>Q255*H255</f>
        <v>0.000473</v>
      </c>
      <c r="S255" s="200">
        <v>0</v>
      </c>
      <c r="T255" s="201">
        <f>S255*H255</f>
        <v>0</v>
      </c>
      <c r="AR255" s="202" t="s">
        <v>293</v>
      </c>
      <c r="AT255" s="202" t="s">
        <v>192</v>
      </c>
      <c r="AU255" s="202" t="s">
        <v>84</v>
      </c>
      <c r="AY255" s="16" t="s">
        <v>139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84</v>
      </c>
      <c r="BK255" s="203">
        <f>ROUND(I255*H255,2)</f>
        <v>0</v>
      </c>
      <c r="BL255" s="16" t="s">
        <v>170</v>
      </c>
      <c r="BM255" s="202" t="s">
        <v>420</v>
      </c>
    </row>
    <row r="256" spans="2:51" s="13" customFormat="1" ht="11.25">
      <c r="B256" s="215"/>
      <c r="C256" s="216"/>
      <c r="D256" s="206" t="s">
        <v>148</v>
      </c>
      <c r="E256" s="216"/>
      <c r="F256" s="218" t="s">
        <v>416</v>
      </c>
      <c r="G256" s="216"/>
      <c r="H256" s="219">
        <v>1.1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148</v>
      </c>
      <c r="AU256" s="225" t="s">
        <v>84</v>
      </c>
      <c r="AV256" s="13" t="s">
        <v>84</v>
      </c>
      <c r="AW256" s="13" t="s">
        <v>4</v>
      </c>
      <c r="AX256" s="13" t="s">
        <v>80</v>
      </c>
      <c r="AY256" s="225" t="s">
        <v>139</v>
      </c>
    </row>
    <row r="257" spans="2:65" s="1" customFormat="1" ht="16.5" customHeight="1">
      <c r="B257" s="33"/>
      <c r="C257" s="191" t="s">
        <v>421</v>
      </c>
      <c r="D257" s="191" t="s">
        <v>142</v>
      </c>
      <c r="E257" s="192" t="s">
        <v>422</v>
      </c>
      <c r="F257" s="193" t="s">
        <v>423</v>
      </c>
      <c r="G257" s="194" t="s">
        <v>368</v>
      </c>
      <c r="H257" s="195">
        <v>1</v>
      </c>
      <c r="I257" s="196"/>
      <c r="J257" s="197">
        <f aca="true" t="shared" si="10" ref="J257:J281">ROUND(I257*H257,2)</f>
        <v>0</v>
      </c>
      <c r="K257" s="193" t="s">
        <v>146</v>
      </c>
      <c r="L257" s="37"/>
      <c r="M257" s="198" t="s">
        <v>1</v>
      </c>
      <c r="N257" s="199" t="s">
        <v>41</v>
      </c>
      <c r="O257" s="65"/>
      <c r="P257" s="200">
        <f aca="true" t="shared" si="11" ref="P257:P281">O257*H257</f>
        <v>0</v>
      </c>
      <c r="Q257" s="200">
        <v>0</v>
      </c>
      <c r="R257" s="200">
        <f aca="true" t="shared" si="12" ref="R257:R281">Q257*H257</f>
        <v>0</v>
      </c>
      <c r="S257" s="200">
        <v>0.01946</v>
      </c>
      <c r="T257" s="201">
        <f aca="true" t="shared" si="13" ref="T257:T281">S257*H257</f>
        <v>0.01946</v>
      </c>
      <c r="AR257" s="202" t="s">
        <v>170</v>
      </c>
      <c r="AT257" s="202" t="s">
        <v>142</v>
      </c>
      <c r="AU257" s="202" t="s">
        <v>84</v>
      </c>
      <c r="AY257" s="16" t="s">
        <v>139</v>
      </c>
      <c r="BE257" s="203">
        <f aca="true" t="shared" si="14" ref="BE257:BE281">IF(N257="základní",J257,0)</f>
        <v>0</v>
      </c>
      <c r="BF257" s="203">
        <f aca="true" t="shared" si="15" ref="BF257:BF281">IF(N257="snížená",J257,0)</f>
        <v>0</v>
      </c>
      <c r="BG257" s="203">
        <f aca="true" t="shared" si="16" ref="BG257:BG281">IF(N257="zákl. přenesená",J257,0)</f>
        <v>0</v>
      </c>
      <c r="BH257" s="203">
        <f aca="true" t="shared" si="17" ref="BH257:BH281">IF(N257="sníž. přenesená",J257,0)</f>
        <v>0</v>
      </c>
      <c r="BI257" s="203">
        <f aca="true" t="shared" si="18" ref="BI257:BI281">IF(N257="nulová",J257,0)</f>
        <v>0</v>
      </c>
      <c r="BJ257" s="16" t="s">
        <v>84</v>
      </c>
      <c r="BK257" s="203">
        <f aca="true" t="shared" si="19" ref="BK257:BK281">ROUND(I257*H257,2)</f>
        <v>0</v>
      </c>
      <c r="BL257" s="16" t="s">
        <v>170</v>
      </c>
      <c r="BM257" s="202" t="s">
        <v>424</v>
      </c>
    </row>
    <row r="258" spans="2:65" s="1" customFormat="1" ht="16.5" customHeight="1">
      <c r="B258" s="33"/>
      <c r="C258" s="191" t="s">
        <v>425</v>
      </c>
      <c r="D258" s="191" t="s">
        <v>142</v>
      </c>
      <c r="E258" s="192" t="s">
        <v>426</v>
      </c>
      <c r="F258" s="193" t="s">
        <v>427</v>
      </c>
      <c r="G258" s="194" t="s">
        <v>368</v>
      </c>
      <c r="H258" s="195">
        <v>1</v>
      </c>
      <c r="I258" s="196"/>
      <c r="J258" s="197">
        <f t="shared" si="10"/>
        <v>0</v>
      </c>
      <c r="K258" s="193" t="s">
        <v>146</v>
      </c>
      <c r="L258" s="37"/>
      <c r="M258" s="198" t="s">
        <v>1</v>
      </c>
      <c r="N258" s="199" t="s">
        <v>41</v>
      </c>
      <c r="O258" s="65"/>
      <c r="P258" s="200">
        <f t="shared" si="11"/>
        <v>0</v>
      </c>
      <c r="Q258" s="200">
        <v>0.0018485897</v>
      </c>
      <c r="R258" s="200">
        <f t="shared" si="12"/>
        <v>0.0018485897</v>
      </c>
      <c r="S258" s="200">
        <v>0</v>
      </c>
      <c r="T258" s="201">
        <f t="shared" si="13"/>
        <v>0</v>
      </c>
      <c r="AR258" s="202" t="s">
        <v>170</v>
      </c>
      <c r="AT258" s="202" t="s">
        <v>142</v>
      </c>
      <c r="AU258" s="202" t="s">
        <v>84</v>
      </c>
      <c r="AY258" s="16" t="s">
        <v>139</v>
      </c>
      <c r="BE258" s="203">
        <f t="shared" si="14"/>
        <v>0</v>
      </c>
      <c r="BF258" s="203">
        <f t="shared" si="15"/>
        <v>0</v>
      </c>
      <c r="BG258" s="203">
        <f t="shared" si="16"/>
        <v>0</v>
      </c>
      <c r="BH258" s="203">
        <f t="shared" si="17"/>
        <v>0</v>
      </c>
      <c r="BI258" s="203">
        <f t="shared" si="18"/>
        <v>0</v>
      </c>
      <c r="BJ258" s="16" t="s">
        <v>84</v>
      </c>
      <c r="BK258" s="203">
        <f t="shared" si="19"/>
        <v>0</v>
      </c>
      <c r="BL258" s="16" t="s">
        <v>170</v>
      </c>
      <c r="BM258" s="202" t="s">
        <v>428</v>
      </c>
    </row>
    <row r="259" spans="2:65" s="1" customFormat="1" ht="24" customHeight="1">
      <c r="B259" s="33"/>
      <c r="C259" s="237" t="s">
        <v>429</v>
      </c>
      <c r="D259" s="237" t="s">
        <v>192</v>
      </c>
      <c r="E259" s="238" t="s">
        <v>430</v>
      </c>
      <c r="F259" s="239" t="s">
        <v>431</v>
      </c>
      <c r="G259" s="240" t="s">
        <v>189</v>
      </c>
      <c r="H259" s="241">
        <v>1</v>
      </c>
      <c r="I259" s="242"/>
      <c r="J259" s="243">
        <f t="shared" si="10"/>
        <v>0</v>
      </c>
      <c r="K259" s="239" t="s">
        <v>146</v>
      </c>
      <c r="L259" s="244"/>
      <c r="M259" s="245" t="s">
        <v>1</v>
      </c>
      <c r="N259" s="246" t="s">
        <v>41</v>
      </c>
      <c r="O259" s="65"/>
      <c r="P259" s="200">
        <f t="shared" si="11"/>
        <v>0</v>
      </c>
      <c r="Q259" s="200">
        <v>0.013</v>
      </c>
      <c r="R259" s="200">
        <f t="shared" si="12"/>
        <v>0.013</v>
      </c>
      <c r="S259" s="200">
        <v>0</v>
      </c>
      <c r="T259" s="201">
        <f t="shared" si="13"/>
        <v>0</v>
      </c>
      <c r="AR259" s="202" t="s">
        <v>293</v>
      </c>
      <c r="AT259" s="202" t="s">
        <v>192</v>
      </c>
      <c r="AU259" s="202" t="s">
        <v>84</v>
      </c>
      <c r="AY259" s="16" t="s">
        <v>139</v>
      </c>
      <c r="BE259" s="203">
        <f t="shared" si="14"/>
        <v>0</v>
      </c>
      <c r="BF259" s="203">
        <f t="shared" si="15"/>
        <v>0</v>
      </c>
      <c r="BG259" s="203">
        <f t="shared" si="16"/>
        <v>0</v>
      </c>
      <c r="BH259" s="203">
        <f t="shared" si="17"/>
        <v>0</v>
      </c>
      <c r="BI259" s="203">
        <f t="shared" si="18"/>
        <v>0</v>
      </c>
      <c r="BJ259" s="16" t="s">
        <v>84</v>
      </c>
      <c r="BK259" s="203">
        <f t="shared" si="19"/>
        <v>0</v>
      </c>
      <c r="BL259" s="16" t="s">
        <v>170</v>
      </c>
      <c r="BM259" s="202" t="s">
        <v>432</v>
      </c>
    </row>
    <row r="260" spans="2:65" s="1" customFormat="1" ht="16.5" customHeight="1">
      <c r="B260" s="33"/>
      <c r="C260" s="191" t="s">
        <v>433</v>
      </c>
      <c r="D260" s="191" t="s">
        <v>142</v>
      </c>
      <c r="E260" s="192" t="s">
        <v>434</v>
      </c>
      <c r="F260" s="193" t="s">
        <v>435</v>
      </c>
      <c r="G260" s="194" t="s">
        <v>368</v>
      </c>
      <c r="H260" s="195">
        <v>1</v>
      </c>
      <c r="I260" s="196"/>
      <c r="J260" s="197">
        <f t="shared" si="10"/>
        <v>0</v>
      </c>
      <c r="K260" s="193" t="s">
        <v>146</v>
      </c>
      <c r="L260" s="37"/>
      <c r="M260" s="198" t="s">
        <v>1</v>
      </c>
      <c r="N260" s="199" t="s">
        <v>41</v>
      </c>
      <c r="O260" s="65"/>
      <c r="P260" s="200">
        <f t="shared" si="11"/>
        <v>0</v>
      </c>
      <c r="Q260" s="200">
        <v>0</v>
      </c>
      <c r="R260" s="200">
        <f t="shared" si="12"/>
        <v>0</v>
      </c>
      <c r="S260" s="200">
        <v>0.0329</v>
      </c>
      <c r="T260" s="201">
        <f t="shared" si="13"/>
        <v>0.0329</v>
      </c>
      <c r="AR260" s="202" t="s">
        <v>170</v>
      </c>
      <c r="AT260" s="202" t="s">
        <v>142</v>
      </c>
      <c r="AU260" s="202" t="s">
        <v>84</v>
      </c>
      <c r="AY260" s="16" t="s">
        <v>139</v>
      </c>
      <c r="BE260" s="203">
        <f t="shared" si="14"/>
        <v>0</v>
      </c>
      <c r="BF260" s="203">
        <f t="shared" si="15"/>
        <v>0</v>
      </c>
      <c r="BG260" s="203">
        <f t="shared" si="16"/>
        <v>0</v>
      </c>
      <c r="BH260" s="203">
        <f t="shared" si="17"/>
        <v>0</v>
      </c>
      <c r="BI260" s="203">
        <f t="shared" si="18"/>
        <v>0</v>
      </c>
      <c r="BJ260" s="16" t="s">
        <v>84</v>
      </c>
      <c r="BK260" s="203">
        <f t="shared" si="19"/>
        <v>0</v>
      </c>
      <c r="BL260" s="16" t="s">
        <v>170</v>
      </c>
      <c r="BM260" s="202" t="s">
        <v>436</v>
      </c>
    </row>
    <row r="261" spans="2:65" s="1" customFormat="1" ht="24" customHeight="1">
      <c r="B261" s="33"/>
      <c r="C261" s="191" t="s">
        <v>437</v>
      </c>
      <c r="D261" s="191" t="s">
        <v>142</v>
      </c>
      <c r="E261" s="192" t="s">
        <v>438</v>
      </c>
      <c r="F261" s="193" t="s">
        <v>439</v>
      </c>
      <c r="G261" s="194" t="s">
        <v>368</v>
      </c>
      <c r="H261" s="195">
        <v>1</v>
      </c>
      <c r="I261" s="196"/>
      <c r="J261" s="197">
        <f t="shared" si="10"/>
        <v>0</v>
      </c>
      <c r="K261" s="193" t="s">
        <v>195</v>
      </c>
      <c r="L261" s="37"/>
      <c r="M261" s="198" t="s">
        <v>1</v>
      </c>
      <c r="N261" s="199" t="s">
        <v>41</v>
      </c>
      <c r="O261" s="65"/>
      <c r="P261" s="200">
        <f t="shared" si="11"/>
        <v>0</v>
      </c>
      <c r="Q261" s="200">
        <v>0.00102</v>
      </c>
      <c r="R261" s="200">
        <f t="shared" si="12"/>
        <v>0.00102</v>
      </c>
      <c r="S261" s="200">
        <v>0</v>
      </c>
      <c r="T261" s="201">
        <f t="shared" si="13"/>
        <v>0</v>
      </c>
      <c r="AR261" s="202" t="s">
        <v>170</v>
      </c>
      <c r="AT261" s="202" t="s">
        <v>142</v>
      </c>
      <c r="AU261" s="202" t="s">
        <v>84</v>
      </c>
      <c r="AY261" s="16" t="s">
        <v>139</v>
      </c>
      <c r="BE261" s="203">
        <f t="shared" si="14"/>
        <v>0</v>
      </c>
      <c r="BF261" s="203">
        <f t="shared" si="15"/>
        <v>0</v>
      </c>
      <c r="BG261" s="203">
        <f t="shared" si="16"/>
        <v>0</v>
      </c>
      <c r="BH261" s="203">
        <f t="shared" si="17"/>
        <v>0</v>
      </c>
      <c r="BI261" s="203">
        <f t="shared" si="18"/>
        <v>0</v>
      </c>
      <c r="BJ261" s="16" t="s">
        <v>84</v>
      </c>
      <c r="BK261" s="203">
        <f t="shared" si="19"/>
        <v>0</v>
      </c>
      <c r="BL261" s="16" t="s">
        <v>170</v>
      </c>
      <c r="BM261" s="202" t="s">
        <v>440</v>
      </c>
    </row>
    <row r="262" spans="2:65" s="1" customFormat="1" ht="24" customHeight="1">
      <c r="B262" s="33"/>
      <c r="C262" s="191" t="s">
        <v>441</v>
      </c>
      <c r="D262" s="191" t="s">
        <v>142</v>
      </c>
      <c r="E262" s="192" t="s">
        <v>442</v>
      </c>
      <c r="F262" s="193" t="s">
        <v>443</v>
      </c>
      <c r="G262" s="194" t="s">
        <v>368</v>
      </c>
      <c r="H262" s="195">
        <v>1</v>
      </c>
      <c r="I262" s="196"/>
      <c r="J262" s="197">
        <f t="shared" si="10"/>
        <v>0</v>
      </c>
      <c r="K262" s="193" t="s">
        <v>1</v>
      </c>
      <c r="L262" s="37"/>
      <c r="M262" s="198" t="s">
        <v>1</v>
      </c>
      <c r="N262" s="199" t="s">
        <v>41</v>
      </c>
      <c r="O262" s="65"/>
      <c r="P262" s="200">
        <f t="shared" si="11"/>
        <v>0</v>
      </c>
      <c r="Q262" s="200">
        <v>0.003</v>
      </c>
      <c r="R262" s="200">
        <f t="shared" si="12"/>
        <v>0.003</v>
      </c>
      <c r="S262" s="200">
        <v>0</v>
      </c>
      <c r="T262" s="201">
        <f t="shared" si="13"/>
        <v>0</v>
      </c>
      <c r="AR262" s="202" t="s">
        <v>170</v>
      </c>
      <c r="AT262" s="202" t="s">
        <v>142</v>
      </c>
      <c r="AU262" s="202" t="s">
        <v>84</v>
      </c>
      <c r="AY262" s="16" t="s">
        <v>139</v>
      </c>
      <c r="BE262" s="203">
        <f t="shared" si="14"/>
        <v>0</v>
      </c>
      <c r="BF262" s="203">
        <f t="shared" si="15"/>
        <v>0</v>
      </c>
      <c r="BG262" s="203">
        <f t="shared" si="16"/>
        <v>0</v>
      </c>
      <c r="BH262" s="203">
        <f t="shared" si="17"/>
        <v>0</v>
      </c>
      <c r="BI262" s="203">
        <f t="shared" si="18"/>
        <v>0</v>
      </c>
      <c r="BJ262" s="16" t="s">
        <v>84</v>
      </c>
      <c r="BK262" s="203">
        <f t="shared" si="19"/>
        <v>0</v>
      </c>
      <c r="BL262" s="16" t="s">
        <v>170</v>
      </c>
      <c r="BM262" s="202" t="s">
        <v>444</v>
      </c>
    </row>
    <row r="263" spans="2:65" s="1" customFormat="1" ht="24" customHeight="1">
      <c r="B263" s="33"/>
      <c r="C263" s="191" t="s">
        <v>445</v>
      </c>
      <c r="D263" s="191" t="s">
        <v>142</v>
      </c>
      <c r="E263" s="192" t="s">
        <v>446</v>
      </c>
      <c r="F263" s="193" t="s">
        <v>447</v>
      </c>
      <c r="G263" s="194" t="s">
        <v>368</v>
      </c>
      <c r="H263" s="195">
        <v>1</v>
      </c>
      <c r="I263" s="196"/>
      <c r="J263" s="197">
        <f t="shared" si="10"/>
        <v>0</v>
      </c>
      <c r="K263" s="193" t="s">
        <v>1</v>
      </c>
      <c r="L263" s="37"/>
      <c r="M263" s="198" t="s">
        <v>1</v>
      </c>
      <c r="N263" s="199" t="s">
        <v>41</v>
      </c>
      <c r="O263" s="65"/>
      <c r="P263" s="200">
        <f t="shared" si="11"/>
        <v>0</v>
      </c>
      <c r="Q263" s="200">
        <v>0.0007</v>
      </c>
      <c r="R263" s="200">
        <f t="shared" si="12"/>
        <v>0.0007</v>
      </c>
      <c r="S263" s="200">
        <v>0</v>
      </c>
      <c r="T263" s="201">
        <f t="shared" si="13"/>
        <v>0</v>
      </c>
      <c r="AR263" s="202" t="s">
        <v>170</v>
      </c>
      <c r="AT263" s="202" t="s">
        <v>142</v>
      </c>
      <c r="AU263" s="202" t="s">
        <v>84</v>
      </c>
      <c r="AY263" s="16" t="s">
        <v>139</v>
      </c>
      <c r="BE263" s="203">
        <f t="shared" si="14"/>
        <v>0</v>
      </c>
      <c r="BF263" s="203">
        <f t="shared" si="15"/>
        <v>0</v>
      </c>
      <c r="BG263" s="203">
        <f t="shared" si="16"/>
        <v>0</v>
      </c>
      <c r="BH263" s="203">
        <f t="shared" si="17"/>
        <v>0</v>
      </c>
      <c r="BI263" s="203">
        <f t="shared" si="18"/>
        <v>0</v>
      </c>
      <c r="BJ263" s="16" t="s">
        <v>84</v>
      </c>
      <c r="BK263" s="203">
        <f t="shared" si="19"/>
        <v>0</v>
      </c>
      <c r="BL263" s="16" t="s">
        <v>170</v>
      </c>
      <c r="BM263" s="202" t="s">
        <v>448</v>
      </c>
    </row>
    <row r="264" spans="2:65" s="1" customFormat="1" ht="24" customHeight="1">
      <c r="B264" s="33"/>
      <c r="C264" s="191" t="s">
        <v>449</v>
      </c>
      <c r="D264" s="191" t="s">
        <v>142</v>
      </c>
      <c r="E264" s="192" t="s">
        <v>450</v>
      </c>
      <c r="F264" s="193" t="s">
        <v>451</v>
      </c>
      <c r="G264" s="194" t="s">
        <v>368</v>
      </c>
      <c r="H264" s="195">
        <v>2</v>
      </c>
      <c r="I264" s="196"/>
      <c r="J264" s="197">
        <f t="shared" si="10"/>
        <v>0</v>
      </c>
      <c r="K264" s="193" t="s">
        <v>146</v>
      </c>
      <c r="L264" s="37"/>
      <c r="M264" s="198" t="s">
        <v>1</v>
      </c>
      <c r="N264" s="199" t="s">
        <v>41</v>
      </c>
      <c r="O264" s="65"/>
      <c r="P264" s="200">
        <f t="shared" si="11"/>
        <v>0</v>
      </c>
      <c r="Q264" s="200">
        <v>0.00075</v>
      </c>
      <c r="R264" s="200">
        <f t="shared" si="12"/>
        <v>0.0015</v>
      </c>
      <c r="S264" s="200">
        <v>0</v>
      </c>
      <c r="T264" s="201">
        <f t="shared" si="13"/>
        <v>0</v>
      </c>
      <c r="AR264" s="202" t="s">
        <v>170</v>
      </c>
      <c r="AT264" s="202" t="s">
        <v>142</v>
      </c>
      <c r="AU264" s="202" t="s">
        <v>84</v>
      </c>
      <c r="AY264" s="16" t="s">
        <v>139</v>
      </c>
      <c r="BE264" s="203">
        <f t="shared" si="14"/>
        <v>0</v>
      </c>
      <c r="BF264" s="203">
        <f t="shared" si="15"/>
        <v>0</v>
      </c>
      <c r="BG264" s="203">
        <f t="shared" si="16"/>
        <v>0</v>
      </c>
      <c r="BH264" s="203">
        <f t="shared" si="17"/>
        <v>0</v>
      </c>
      <c r="BI264" s="203">
        <f t="shared" si="18"/>
        <v>0</v>
      </c>
      <c r="BJ264" s="16" t="s">
        <v>84</v>
      </c>
      <c r="BK264" s="203">
        <f t="shared" si="19"/>
        <v>0</v>
      </c>
      <c r="BL264" s="16" t="s">
        <v>170</v>
      </c>
      <c r="BM264" s="202" t="s">
        <v>452</v>
      </c>
    </row>
    <row r="265" spans="2:65" s="1" customFormat="1" ht="16.5" customHeight="1">
      <c r="B265" s="33"/>
      <c r="C265" s="191" t="s">
        <v>453</v>
      </c>
      <c r="D265" s="191" t="s">
        <v>142</v>
      </c>
      <c r="E265" s="192" t="s">
        <v>454</v>
      </c>
      <c r="F265" s="193" t="s">
        <v>455</v>
      </c>
      <c r="G265" s="194" t="s">
        <v>368</v>
      </c>
      <c r="H265" s="195">
        <v>1</v>
      </c>
      <c r="I265" s="196"/>
      <c r="J265" s="197">
        <f t="shared" si="10"/>
        <v>0</v>
      </c>
      <c r="K265" s="193" t="s">
        <v>1</v>
      </c>
      <c r="L265" s="37"/>
      <c r="M265" s="198" t="s">
        <v>1</v>
      </c>
      <c r="N265" s="199" t="s">
        <v>41</v>
      </c>
      <c r="O265" s="65"/>
      <c r="P265" s="200">
        <f t="shared" si="11"/>
        <v>0</v>
      </c>
      <c r="Q265" s="200">
        <v>0</v>
      </c>
      <c r="R265" s="200">
        <f t="shared" si="12"/>
        <v>0</v>
      </c>
      <c r="S265" s="200">
        <v>0.0193</v>
      </c>
      <c r="T265" s="201">
        <f t="shared" si="13"/>
        <v>0.0193</v>
      </c>
      <c r="AR265" s="202" t="s">
        <v>170</v>
      </c>
      <c r="AT265" s="202" t="s">
        <v>142</v>
      </c>
      <c r="AU265" s="202" t="s">
        <v>84</v>
      </c>
      <c r="AY265" s="16" t="s">
        <v>139</v>
      </c>
      <c r="BE265" s="203">
        <f t="shared" si="14"/>
        <v>0</v>
      </c>
      <c r="BF265" s="203">
        <f t="shared" si="15"/>
        <v>0</v>
      </c>
      <c r="BG265" s="203">
        <f t="shared" si="16"/>
        <v>0</v>
      </c>
      <c r="BH265" s="203">
        <f t="shared" si="17"/>
        <v>0</v>
      </c>
      <c r="BI265" s="203">
        <f t="shared" si="18"/>
        <v>0</v>
      </c>
      <c r="BJ265" s="16" t="s">
        <v>84</v>
      </c>
      <c r="BK265" s="203">
        <f t="shared" si="19"/>
        <v>0</v>
      </c>
      <c r="BL265" s="16" t="s">
        <v>170</v>
      </c>
      <c r="BM265" s="202" t="s">
        <v>456</v>
      </c>
    </row>
    <row r="266" spans="2:65" s="1" customFormat="1" ht="24" customHeight="1">
      <c r="B266" s="33"/>
      <c r="C266" s="191" t="s">
        <v>457</v>
      </c>
      <c r="D266" s="191" t="s">
        <v>142</v>
      </c>
      <c r="E266" s="192" t="s">
        <v>458</v>
      </c>
      <c r="F266" s="193" t="s">
        <v>459</v>
      </c>
      <c r="G266" s="194" t="s">
        <v>368</v>
      </c>
      <c r="H266" s="195">
        <v>0</v>
      </c>
      <c r="I266" s="196"/>
      <c r="J266" s="197">
        <f t="shared" si="10"/>
        <v>0</v>
      </c>
      <c r="K266" s="193" t="s">
        <v>1</v>
      </c>
      <c r="L266" s="37"/>
      <c r="M266" s="198" t="s">
        <v>1</v>
      </c>
      <c r="N266" s="199" t="s">
        <v>41</v>
      </c>
      <c r="O266" s="65"/>
      <c r="P266" s="200">
        <f t="shared" si="11"/>
        <v>0</v>
      </c>
      <c r="Q266" s="200">
        <v>0</v>
      </c>
      <c r="R266" s="200">
        <f t="shared" si="12"/>
        <v>0</v>
      </c>
      <c r="S266" s="200">
        <v>0.008</v>
      </c>
      <c r="T266" s="201">
        <f t="shared" si="13"/>
        <v>0</v>
      </c>
      <c r="AR266" s="202" t="s">
        <v>170</v>
      </c>
      <c r="AT266" s="202" t="s">
        <v>142</v>
      </c>
      <c r="AU266" s="202" t="s">
        <v>84</v>
      </c>
      <c r="AY266" s="16" t="s">
        <v>139</v>
      </c>
      <c r="BE266" s="203">
        <f t="shared" si="14"/>
        <v>0</v>
      </c>
      <c r="BF266" s="203">
        <f t="shared" si="15"/>
        <v>0</v>
      </c>
      <c r="BG266" s="203">
        <f t="shared" si="16"/>
        <v>0</v>
      </c>
      <c r="BH266" s="203">
        <f t="shared" si="17"/>
        <v>0</v>
      </c>
      <c r="BI266" s="203">
        <f t="shared" si="18"/>
        <v>0</v>
      </c>
      <c r="BJ266" s="16" t="s">
        <v>84</v>
      </c>
      <c r="BK266" s="203">
        <f t="shared" si="19"/>
        <v>0</v>
      </c>
      <c r="BL266" s="16" t="s">
        <v>170</v>
      </c>
      <c r="BM266" s="202" t="s">
        <v>460</v>
      </c>
    </row>
    <row r="267" spans="2:65" s="1" customFormat="1" ht="16.5" customHeight="1">
      <c r="B267" s="33"/>
      <c r="C267" s="191" t="s">
        <v>461</v>
      </c>
      <c r="D267" s="191" t="s">
        <v>142</v>
      </c>
      <c r="E267" s="192" t="s">
        <v>462</v>
      </c>
      <c r="F267" s="193" t="s">
        <v>463</v>
      </c>
      <c r="G267" s="194" t="s">
        <v>368</v>
      </c>
      <c r="H267" s="195">
        <v>0</v>
      </c>
      <c r="I267" s="196"/>
      <c r="J267" s="197">
        <f t="shared" si="10"/>
        <v>0</v>
      </c>
      <c r="K267" s="193" t="s">
        <v>1</v>
      </c>
      <c r="L267" s="37"/>
      <c r="M267" s="198" t="s">
        <v>1</v>
      </c>
      <c r="N267" s="199" t="s">
        <v>41</v>
      </c>
      <c r="O267" s="65"/>
      <c r="P267" s="200">
        <f t="shared" si="11"/>
        <v>0</v>
      </c>
      <c r="Q267" s="200">
        <v>0</v>
      </c>
      <c r="R267" s="200">
        <f t="shared" si="12"/>
        <v>0</v>
      </c>
      <c r="S267" s="200">
        <v>0.008</v>
      </c>
      <c r="T267" s="201">
        <f t="shared" si="13"/>
        <v>0</v>
      </c>
      <c r="AR267" s="202" t="s">
        <v>170</v>
      </c>
      <c r="AT267" s="202" t="s">
        <v>142</v>
      </c>
      <c r="AU267" s="202" t="s">
        <v>84</v>
      </c>
      <c r="AY267" s="16" t="s">
        <v>139</v>
      </c>
      <c r="BE267" s="203">
        <f t="shared" si="14"/>
        <v>0</v>
      </c>
      <c r="BF267" s="203">
        <f t="shared" si="15"/>
        <v>0</v>
      </c>
      <c r="BG267" s="203">
        <f t="shared" si="16"/>
        <v>0</v>
      </c>
      <c r="BH267" s="203">
        <f t="shared" si="17"/>
        <v>0</v>
      </c>
      <c r="BI267" s="203">
        <f t="shared" si="18"/>
        <v>0</v>
      </c>
      <c r="BJ267" s="16" t="s">
        <v>84</v>
      </c>
      <c r="BK267" s="203">
        <f t="shared" si="19"/>
        <v>0</v>
      </c>
      <c r="BL267" s="16" t="s">
        <v>170</v>
      </c>
      <c r="BM267" s="202" t="s">
        <v>464</v>
      </c>
    </row>
    <row r="268" spans="2:65" s="1" customFormat="1" ht="16.5" customHeight="1">
      <c r="B268" s="33"/>
      <c r="C268" s="191" t="s">
        <v>465</v>
      </c>
      <c r="D268" s="191" t="s">
        <v>142</v>
      </c>
      <c r="E268" s="192" t="s">
        <v>466</v>
      </c>
      <c r="F268" s="193" t="s">
        <v>467</v>
      </c>
      <c r="G268" s="194" t="s">
        <v>368</v>
      </c>
      <c r="H268" s="195">
        <v>0</v>
      </c>
      <c r="I268" s="196"/>
      <c r="J268" s="197">
        <f t="shared" si="10"/>
        <v>0</v>
      </c>
      <c r="K268" s="193" t="s">
        <v>1</v>
      </c>
      <c r="L268" s="37"/>
      <c r="M268" s="198" t="s">
        <v>1</v>
      </c>
      <c r="N268" s="199" t="s">
        <v>41</v>
      </c>
      <c r="O268" s="65"/>
      <c r="P268" s="200">
        <f t="shared" si="11"/>
        <v>0</v>
      </c>
      <c r="Q268" s="200">
        <v>0</v>
      </c>
      <c r="R268" s="200">
        <f t="shared" si="12"/>
        <v>0</v>
      </c>
      <c r="S268" s="200">
        <v>0.008</v>
      </c>
      <c r="T268" s="201">
        <f t="shared" si="13"/>
        <v>0</v>
      </c>
      <c r="AR268" s="202" t="s">
        <v>170</v>
      </c>
      <c r="AT268" s="202" t="s">
        <v>142</v>
      </c>
      <c r="AU268" s="202" t="s">
        <v>84</v>
      </c>
      <c r="AY268" s="16" t="s">
        <v>139</v>
      </c>
      <c r="BE268" s="203">
        <f t="shared" si="14"/>
        <v>0</v>
      </c>
      <c r="BF268" s="203">
        <f t="shared" si="15"/>
        <v>0</v>
      </c>
      <c r="BG268" s="203">
        <f t="shared" si="16"/>
        <v>0</v>
      </c>
      <c r="BH268" s="203">
        <f t="shared" si="17"/>
        <v>0</v>
      </c>
      <c r="BI268" s="203">
        <f t="shared" si="18"/>
        <v>0</v>
      </c>
      <c r="BJ268" s="16" t="s">
        <v>84</v>
      </c>
      <c r="BK268" s="203">
        <f t="shared" si="19"/>
        <v>0</v>
      </c>
      <c r="BL268" s="16" t="s">
        <v>170</v>
      </c>
      <c r="BM268" s="202" t="s">
        <v>468</v>
      </c>
    </row>
    <row r="269" spans="2:65" s="1" customFormat="1" ht="16.5" customHeight="1">
      <c r="B269" s="33"/>
      <c r="C269" s="191" t="s">
        <v>469</v>
      </c>
      <c r="D269" s="191" t="s">
        <v>142</v>
      </c>
      <c r="E269" s="192" t="s">
        <v>470</v>
      </c>
      <c r="F269" s="193" t="s">
        <v>471</v>
      </c>
      <c r="G269" s="194" t="s">
        <v>189</v>
      </c>
      <c r="H269" s="195">
        <v>1</v>
      </c>
      <c r="I269" s="196"/>
      <c r="J269" s="197">
        <f t="shared" si="10"/>
        <v>0</v>
      </c>
      <c r="K269" s="193" t="s">
        <v>259</v>
      </c>
      <c r="L269" s="37"/>
      <c r="M269" s="198" t="s">
        <v>1</v>
      </c>
      <c r="N269" s="199" t="s">
        <v>41</v>
      </c>
      <c r="O269" s="65"/>
      <c r="P269" s="200">
        <f t="shared" si="11"/>
        <v>0</v>
      </c>
      <c r="Q269" s="200">
        <v>0</v>
      </c>
      <c r="R269" s="200">
        <f t="shared" si="12"/>
        <v>0</v>
      </c>
      <c r="S269" s="200">
        <v>0.00049</v>
      </c>
      <c r="T269" s="201">
        <f t="shared" si="13"/>
        <v>0.00049</v>
      </c>
      <c r="AR269" s="202" t="s">
        <v>170</v>
      </c>
      <c r="AT269" s="202" t="s">
        <v>142</v>
      </c>
      <c r="AU269" s="202" t="s">
        <v>84</v>
      </c>
      <c r="AY269" s="16" t="s">
        <v>139</v>
      </c>
      <c r="BE269" s="203">
        <f t="shared" si="14"/>
        <v>0</v>
      </c>
      <c r="BF269" s="203">
        <f t="shared" si="15"/>
        <v>0</v>
      </c>
      <c r="BG269" s="203">
        <f t="shared" si="16"/>
        <v>0</v>
      </c>
      <c r="BH269" s="203">
        <f t="shared" si="17"/>
        <v>0</v>
      </c>
      <c r="BI269" s="203">
        <f t="shared" si="18"/>
        <v>0</v>
      </c>
      <c r="BJ269" s="16" t="s">
        <v>84</v>
      </c>
      <c r="BK269" s="203">
        <f t="shared" si="19"/>
        <v>0</v>
      </c>
      <c r="BL269" s="16" t="s">
        <v>170</v>
      </c>
      <c r="BM269" s="202" t="s">
        <v>472</v>
      </c>
    </row>
    <row r="270" spans="2:65" s="1" customFormat="1" ht="24" customHeight="1">
      <c r="B270" s="33"/>
      <c r="C270" s="191" t="s">
        <v>473</v>
      </c>
      <c r="D270" s="191" t="s">
        <v>142</v>
      </c>
      <c r="E270" s="192" t="s">
        <v>474</v>
      </c>
      <c r="F270" s="193" t="s">
        <v>475</v>
      </c>
      <c r="G270" s="194" t="s">
        <v>368</v>
      </c>
      <c r="H270" s="195">
        <v>3</v>
      </c>
      <c r="I270" s="196"/>
      <c r="J270" s="197">
        <f t="shared" si="10"/>
        <v>0</v>
      </c>
      <c r="K270" s="193" t="s">
        <v>146</v>
      </c>
      <c r="L270" s="37"/>
      <c r="M270" s="198" t="s">
        <v>1</v>
      </c>
      <c r="N270" s="199" t="s">
        <v>41</v>
      </c>
      <c r="O270" s="65"/>
      <c r="P270" s="200">
        <f t="shared" si="11"/>
        <v>0</v>
      </c>
      <c r="Q270" s="200">
        <v>0.000300097</v>
      </c>
      <c r="R270" s="200">
        <f t="shared" si="12"/>
        <v>0.0009002909999999999</v>
      </c>
      <c r="S270" s="200">
        <v>0</v>
      </c>
      <c r="T270" s="201">
        <f t="shared" si="13"/>
        <v>0</v>
      </c>
      <c r="AR270" s="202" t="s">
        <v>170</v>
      </c>
      <c r="AT270" s="202" t="s">
        <v>142</v>
      </c>
      <c r="AU270" s="202" t="s">
        <v>84</v>
      </c>
      <c r="AY270" s="16" t="s">
        <v>139</v>
      </c>
      <c r="BE270" s="203">
        <f t="shared" si="14"/>
        <v>0</v>
      </c>
      <c r="BF270" s="203">
        <f t="shared" si="15"/>
        <v>0</v>
      </c>
      <c r="BG270" s="203">
        <f t="shared" si="16"/>
        <v>0</v>
      </c>
      <c r="BH270" s="203">
        <f t="shared" si="17"/>
        <v>0</v>
      </c>
      <c r="BI270" s="203">
        <f t="shared" si="18"/>
        <v>0</v>
      </c>
      <c r="BJ270" s="16" t="s">
        <v>84</v>
      </c>
      <c r="BK270" s="203">
        <f t="shared" si="19"/>
        <v>0</v>
      </c>
      <c r="BL270" s="16" t="s">
        <v>170</v>
      </c>
      <c r="BM270" s="202" t="s">
        <v>476</v>
      </c>
    </row>
    <row r="271" spans="2:65" s="1" customFormat="1" ht="16.5" customHeight="1">
      <c r="B271" s="33"/>
      <c r="C271" s="237" t="s">
        <v>477</v>
      </c>
      <c r="D271" s="237" t="s">
        <v>192</v>
      </c>
      <c r="E271" s="238" t="s">
        <v>478</v>
      </c>
      <c r="F271" s="239" t="s">
        <v>479</v>
      </c>
      <c r="G271" s="240" t="s">
        <v>189</v>
      </c>
      <c r="H271" s="241">
        <v>3</v>
      </c>
      <c r="I271" s="242"/>
      <c r="J271" s="243">
        <f t="shared" si="10"/>
        <v>0</v>
      </c>
      <c r="K271" s="239" t="s">
        <v>146</v>
      </c>
      <c r="L271" s="244"/>
      <c r="M271" s="245" t="s">
        <v>1</v>
      </c>
      <c r="N271" s="246" t="s">
        <v>41</v>
      </c>
      <c r="O271" s="65"/>
      <c r="P271" s="200">
        <f t="shared" si="11"/>
        <v>0</v>
      </c>
      <c r="Q271" s="200">
        <v>0.0001</v>
      </c>
      <c r="R271" s="200">
        <f t="shared" si="12"/>
        <v>0.00030000000000000003</v>
      </c>
      <c r="S271" s="200">
        <v>0</v>
      </c>
      <c r="T271" s="201">
        <f t="shared" si="13"/>
        <v>0</v>
      </c>
      <c r="AR271" s="202" t="s">
        <v>293</v>
      </c>
      <c r="AT271" s="202" t="s">
        <v>192</v>
      </c>
      <c r="AU271" s="202" t="s">
        <v>84</v>
      </c>
      <c r="AY271" s="16" t="s">
        <v>139</v>
      </c>
      <c r="BE271" s="203">
        <f t="shared" si="14"/>
        <v>0</v>
      </c>
      <c r="BF271" s="203">
        <f t="shared" si="15"/>
        <v>0</v>
      </c>
      <c r="BG271" s="203">
        <f t="shared" si="16"/>
        <v>0</v>
      </c>
      <c r="BH271" s="203">
        <f t="shared" si="17"/>
        <v>0</v>
      </c>
      <c r="BI271" s="203">
        <f t="shared" si="18"/>
        <v>0</v>
      </c>
      <c r="BJ271" s="16" t="s">
        <v>84</v>
      </c>
      <c r="BK271" s="203">
        <f t="shared" si="19"/>
        <v>0</v>
      </c>
      <c r="BL271" s="16" t="s">
        <v>170</v>
      </c>
      <c r="BM271" s="202" t="s">
        <v>480</v>
      </c>
    </row>
    <row r="272" spans="2:65" s="1" customFormat="1" ht="16.5" customHeight="1">
      <c r="B272" s="33"/>
      <c r="C272" s="191" t="s">
        <v>481</v>
      </c>
      <c r="D272" s="191" t="s">
        <v>142</v>
      </c>
      <c r="E272" s="192" t="s">
        <v>482</v>
      </c>
      <c r="F272" s="193" t="s">
        <v>483</v>
      </c>
      <c r="G272" s="194" t="s">
        <v>368</v>
      </c>
      <c r="H272" s="195">
        <v>2</v>
      </c>
      <c r="I272" s="196"/>
      <c r="J272" s="197">
        <f t="shared" si="10"/>
        <v>0</v>
      </c>
      <c r="K272" s="193" t="s">
        <v>146</v>
      </c>
      <c r="L272" s="37"/>
      <c r="M272" s="198" t="s">
        <v>1</v>
      </c>
      <c r="N272" s="199" t="s">
        <v>41</v>
      </c>
      <c r="O272" s="65"/>
      <c r="P272" s="200">
        <f t="shared" si="11"/>
        <v>0</v>
      </c>
      <c r="Q272" s="200">
        <v>0</v>
      </c>
      <c r="R272" s="200">
        <f t="shared" si="12"/>
        <v>0</v>
      </c>
      <c r="S272" s="200">
        <v>0.00156</v>
      </c>
      <c r="T272" s="201">
        <f t="shared" si="13"/>
        <v>0.00312</v>
      </c>
      <c r="AR272" s="202" t="s">
        <v>170</v>
      </c>
      <c r="AT272" s="202" t="s">
        <v>142</v>
      </c>
      <c r="AU272" s="202" t="s">
        <v>84</v>
      </c>
      <c r="AY272" s="16" t="s">
        <v>139</v>
      </c>
      <c r="BE272" s="203">
        <f t="shared" si="14"/>
        <v>0</v>
      </c>
      <c r="BF272" s="203">
        <f t="shared" si="15"/>
        <v>0</v>
      </c>
      <c r="BG272" s="203">
        <f t="shared" si="16"/>
        <v>0</v>
      </c>
      <c r="BH272" s="203">
        <f t="shared" si="17"/>
        <v>0</v>
      </c>
      <c r="BI272" s="203">
        <f t="shared" si="18"/>
        <v>0</v>
      </c>
      <c r="BJ272" s="16" t="s">
        <v>84</v>
      </c>
      <c r="BK272" s="203">
        <f t="shared" si="19"/>
        <v>0</v>
      </c>
      <c r="BL272" s="16" t="s">
        <v>170</v>
      </c>
      <c r="BM272" s="202" t="s">
        <v>484</v>
      </c>
    </row>
    <row r="273" spans="2:65" s="1" customFormat="1" ht="16.5" customHeight="1">
      <c r="B273" s="33"/>
      <c r="C273" s="191" t="s">
        <v>485</v>
      </c>
      <c r="D273" s="191" t="s">
        <v>142</v>
      </c>
      <c r="E273" s="192" t="s">
        <v>486</v>
      </c>
      <c r="F273" s="193" t="s">
        <v>487</v>
      </c>
      <c r="G273" s="194" t="s">
        <v>189</v>
      </c>
      <c r="H273" s="195">
        <v>1</v>
      </c>
      <c r="I273" s="196"/>
      <c r="J273" s="197">
        <f t="shared" si="10"/>
        <v>0</v>
      </c>
      <c r="K273" s="193" t="s">
        <v>146</v>
      </c>
      <c r="L273" s="37"/>
      <c r="M273" s="198" t="s">
        <v>1</v>
      </c>
      <c r="N273" s="199" t="s">
        <v>41</v>
      </c>
      <c r="O273" s="65"/>
      <c r="P273" s="200">
        <f t="shared" si="11"/>
        <v>0</v>
      </c>
      <c r="Q273" s="200">
        <v>4.0097E-05</v>
      </c>
      <c r="R273" s="200">
        <f t="shared" si="12"/>
        <v>4.0097E-05</v>
      </c>
      <c r="S273" s="200">
        <v>0</v>
      </c>
      <c r="T273" s="201">
        <f t="shared" si="13"/>
        <v>0</v>
      </c>
      <c r="AR273" s="202" t="s">
        <v>170</v>
      </c>
      <c r="AT273" s="202" t="s">
        <v>142</v>
      </c>
      <c r="AU273" s="202" t="s">
        <v>84</v>
      </c>
      <c r="AY273" s="16" t="s">
        <v>139</v>
      </c>
      <c r="BE273" s="203">
        <f t="shared" si="14"/>
        <v>0</v>
      </c>
      <c r="BF273" s="203">
        <f t="shared" si="15"/>
        <v>0</v>
      </c>
      <c r="BG273" s="203">
        <f t="shared" si="16"/>
        <v>0</v>
      </c>
      <c r="BH273" s="203">
        <f t="shared" si="17"/>
        <v>0</v>
      </c>
      <c r="BI273" s="203">
        <f t="shared" si="18"/>
        <v>0</v>
      </c>
      <c r="BJ273" s="16" t="s">
        <v>84</v>
      </c>
      <c r="BK273" s="203">
        <f t="shared" si="19"/>
        <v>0</v>
      </c>
      <c r="BL273" s="16" t="s">
        <v>170</v>
      </c>
      <c r="BM273" s="202" t="s">
        <v>488</v>
      </c>
    </row>
    <row r="274" spans="2:65" s="1" customFormat="1" ht="16.5" customHeight="1">
      <c r="B274" s="33"/>
      <c r="C274" s="237" t="s">
        <v>489</v>
      </c>
      <c r="D274" s="237" t="s">
        <v>192</v>
      </c>
      <c r="E274" s="238" t="s">
        <v>490</v>
      </c>
      <c r="F274" s="239" t="s">
        <v>491</v>
      </c>
      <c r="G274" s="240" t="s">
        <v>189</v>
      </c>
      <c r="H274" s="241">
        <v>1</v>
      </c>
      <c r="I274" s="242"/>
      <c r="J274" s="243">
        <f t="shared" si="10"/>
        <v>0</v>
      </c>
      <c r="K274" s="239" t="s">
        <v>259</v>
      </c>
      <c r="L274" s="244"/>
      <c r="M274" s="245" t="s">
        <v>1</v>
      </c>
      <c r="N274" s="246" t="s">
        <v>41</v>
      </c>
      <c r="O274" s="65"/>
      <c r="P274" s="200">
        <f t="shared" si="11"/>
        <v>0</v>
      </c>
      <c r="Q274" s="200">
        <v>0.0018</v>
      </c>
      <c r="R274" s="200">
        <f t="shared" si="12"/>
        <v>0.0018</v>
      </c>
      <c r="S274" s="200">
        <v>0</v>
      </c>
      <c r="T274" s="201">
        <f t="shared" si="13"/>
        <v>0</v>
      </c>
      <c r="AR274" s="202" t="s">
        <v>293</v>
      </c>
      <c r="AT274" s="202" t="s">
        <v>192</v>
      </c>
      <c r="AU274" s="202" t="s">
        <v>84</v>
      </c>
      <c r="AY274" s="16" t="s">
        <v>139</v>
      </c>
      <c r="BE274" s="203">
        <f t="shared" si="14"/>
        <v>0</v>
      </c>
      <c r="BF274" s="203">
        <f t="shared" si="15"/>
        <v>0</v>
      </c>
      <c r="BG274" s="203">
        <f t="shared" si="16"/>
        <v>0</v>
      </c>
      <c r="BH274" s="203">
        <f t="shared" si="17"/>
        <v>0</v>
      </c>
      <c r="BI274" s="203">
        <f t="shared" si="18"/>
        <v>0</v>
      </c>
      <c r="BJ274" s="16" t="s">
        <v>84</v>
      </c>
      <c r="BK274" s="203">
        <f t="shared" si="19"/>
        <v>0</v>
      </c>
      <c r="BL274" s="16" t="s">
        <v>170</v>
      </c>
      <c r="BM274" s="202" t="s">
        <v>492</v>
      </c>
    </row>
    <row r="275" spans="2:65" s="1" customFormat="1" ht="24" customHeight="1">
      <c r="B275" s="33"/>
      <c r="C275" s="191" t="s">
        <v>493</v>
      </c>
      <c r="D275" s="191" t="s">
        <v>142</v>
      </c>
      <c r="E275" s="192" t="s">
        <v>494</v>
      </c>
      <c r="F275" s="193" t="s">
        <v>495</v>
      </c>
      <c r="G275" s="194" t="s">
        <v>189</v>
      </c>
      <c r="H275" s="195">
        <v>1</v>
      </c>
      <c r="I275" s="196"/>
      <c r="J275" s="197">
        <f t="shared" si="10"/>
        <v>0</v>
      </c>
      <c r="K275" s="193" t="s">
        <v>259</v>
      </c>
      <c r="L275" s="37"/>
      <c r="M275" s="198" t="s">
        <v>1</v>
      </c>
      <c r="N275" s="199" t="s">
        <v>41</v>
      </c>
      <c r="O275" s="65"/>
      <c r="P275" s="200">
        <f t="shared" si="11"/>
        <v>0</v>
      </c>
      <c r="Q275" s="200">
        <v>0.000128497</v>
      </c>
      <c r="R275" s="200">
        <f t="shared" si="12"/>
        <v>0.000128497</v>
      </c>
      <c r="S275" s="200">
        <v>0</v>
      </c>
      <c r="T275" s="201">
        <f t="shared" si="13"/>
        <v>0</v>
      </c>
      <c r="AR275" s="202" t="s">
        <v>170</v>
      </c>
      <c r="AT275" s="202" t="s">
        <v>142</v>
      </c>
      <c r="AU275" s="202" t="s">
        <v>84</v>
      </c>
      <c r="AY275" s="16" t="s">
        <v>139</v>
      </c>
      <c r="BE275" s="203">
        <f t="shared" si="14"/>
        <v>0</v>
      </c>
      <c r="BF275" s="203">
        <f t="shared" si="15"/>
        <v>0</v>
      </c>
      <c r="BG275" s="203">
        <f t="shared" si="16"/>
        <v>0</v>
      </c>
      <c r="BH275" s="203">
        <f t="shared" si="17"/>
        <v>0</v>
      </c>
      <c r="BI275" s="203">
        <f t="shared" si="18"/>
        <v>0</v>
      </c>
      <c r="BJ275" s="16" t="s">
        <v>84</v>
      </c>
      <c r="BK275" s="203">
        <f t="shared" si="19"/>
        <v>0</v>
      </c>
      <c r="BL275" s="16" t="s">
        <v>170</v>
      </c>
      <c r="BM275" s="202" t="s">
        <v>496</v>
      </c>
    </row>
    <row r="276" spans="2:65" s="1" customFormat="1" ht="16.5" customHeight="1">
      <c r="B276" s="33"/>
      <c r="C276" s="237" t="s">
        <v>497</v>
      </c>
      <c r="D276" s="237" t="s">
        <v>192</v>
      </c>
      <c r="E276" s="238" t="s">
        <v>498</v>
      </c>
      <c r="F276" s="239" t="s">
        <v>499</v>
      </c>
      <c r="G276" s="240" t="s">
        <v>500</v>
      </c>
      <c r="H276" s="241">
        <v>1</v>
      </c>
      <c r="I276" s="242"/>
      <c r="J276" s="243">
        <f t="shared" si="10"/>
        <v>0</v>
      </c>
      <c r="K276" s="239" t="s">
        <v>146</v>
      </c>
      <c r="L276" s="244"/>
      <c r="M276" s="245" t="s">
        <v>1</v>
      </c>
      <c r="N276" s="246" t="s">
        <v>41</v>
      </c>
      <c r="O276" s="65"/>
      <c r="P276" s="200">
        <f t="shared" si="11"/>
        <v>0</v>
      </c>
      <c r="Q276" s="200">
        <v>0.00098</v>
      </c>
      <c r="R276" s="200">
        <f t="shared" si="12"/>
        <v>0.00098</v>
      </c>
      <c r="S276" s="200">
        <v>0</v>
      </c>
      <c r="T276" s="201">
        <f t="shared" si="13"/>
        <v>0</v>
      </c>
      <c r="AR276" s="202" t="s">
        <v>293</v>
      </c>
      <c r="AT276" s="202" t="s">
        <v>192</v>
      </c>
      <c r="AU276" s="202" t="s">
        <v>84</v>
      </c>
      <c r="AY276" s="16" t="s">
        <v>139</v>
      </c>
      <c r="BE276" s="203">
        <f t="shared" si="14"/>
        <v>0</v>
      </c>
      <c r="BF276" s="203">
        <f t="shared" si="15"/>
        <v>0</v>
      </c>
      <c r="BG276" s="203">
        <f t="shared" si="16"/>
        <v>0</v>
      </c>
      <c r="BH276" s="203">
        <f t="shared" si="17"/>
        <v>0</v>
      </c>
      <c r="BI276" s="203">
        <f t="shared" si="18"/>
        <v>0</v>
      </c>
      <c r="BJ276" s="16" t="s">
        <v>84</v>
      </c>
      <c r="BK276" s="203">
        <f t="shared" si="19"/>
        <v>0</v>
      </c>
      <c r="BL276" s="16" t="s">
        <v>170</v>
      </c>
      <c r="BM276" s="202" t="s">
        <v>501</v>
      </c>
    </row>
    <row r="277" spans="2:65" s="1" customFormat="1" ht="16.5" customHeight="1">
      <c r="B277" s="33"/>
      <c r="C277" s="191" t="s">
        <v>502</v>
      </c>
      <c r="D277" s="191" t="s">
        <v>142</v>
      </c>
      <c r="E277" s="192" t="s">
        <v>503</v>
      </c>
      <c r="F277" s="193" t="s">
        <v>504</v>
      </c>
      <c r="G277" s="194" t="s">
        <v>189</v>
      </c>
      <c r="H277" s="195">
        <v>1</v>
      </c>
      <c r="I277" s="196"/>
      <c r="J277" s="197">
        <f t="shared" si="10"/>
        <v>0</v>
      </c>
      <c r="K277" s="193" t="s">
        <v>146</v>
      </c>
      <c r="L277" s="37"/>
      <c r="M277" s="198" t="s">
        <v>1</v>
      </c>
      <c r="N277" s="199" t="s">
        <v>41</v>
      </c>
      <c r="O277" s="65"/>
      <c r="P277" s="200">
        <f t="shared" si="11"/>
        <v>0</v>
      </c>
      <c r="Q277" s="200">
        <v>0</v>
      </c>
      <c r="R277" s="200">
        <f t="shared" si="12"/>
        <v>0</v>
      </c>
      <c r="S277" s="200">
        <v>0.00085</v>
      </c>
      <c r="T277" s="201">
        <f t="shared" si="13"/>
        <v>0.00085</v>
      </c>
      <c r="AR277" s="202" t="s">
        <v>170</v>
      </c>
      <c r="AT277" s="202" t="s">
        <v>142</v>
      </c>
      <c r="AU277" s="202" t="s">
        <v>84</v>
      </c>
      <c r="AY277" s="16" t="s">
        <v>139</v>
      </c>
      <c r="BE277" s="203">
        <f t="shared" si="14"/>
        <v>0</v>
      </c>
      <c r="BF277" s="203">
        <f t="shared" si="15"/>
        <v>0</v>
      </c>
      <c r="BG277" s="203">
        <f t="shared" si="16"/>
        <v>0</v>
      </c>
      <c r="BH277" s="203">
        <f t="shared" si="17"/>
        <v>0</v>
      </c>
      <c r="BI277" s="203">
        <f t="shared" si="18"/>
        <v>0</v>
      </c>
      <c r="BJ277" s="16" t="s">
        <v>84</v>
      </c>
      <c r="BK277" s="203">
        <f t="shared" si="19"/>
        <v>0</v>
      </c>
      <c r="BL277" s="16" t="s">
        <v>170</v>
      </c>
      <c r="BM277" s="202" t="s">
        <v>505</v>
      </c>
    </row>
    <row r="278" spans="2:65" s="1" customFormat="1" ht="16.5" customHeight="1">
      <c r="B278" s="33"/>
      <c r="C278" s="191" t="s">
        <v>506</v>
      </c>
      <c r="D278" s="191" t="s">
        <v>142</v>
      </c>
      <c r="E278" s="192" t="s">
        <v>507</v>
      </c>
      <c r="F278" s="193" t="s">
        <v>508</v>
      </c>
      <c r="G278" s="194" t="s">
        <v>189</v>
      </c>
      <c r="H278" s="195">
        <v>1</v>
      </c>
      <c r="I278" s="196"/>
      <c r="J278" s="197">
        <f t="shared" si="10"/>
        <v>0</v>
      </c>
      <c r="K278" s="193" t="s">
        <v>146</v>
      </c>
      <c r="L278" s="37"/>
      <c r="M278" s="198" t="s">
        <v>1</v>
      </c>
      <c r="N278" s="199" t="s">
        <v>41</v>
      </c>
      <c r="O278" s="65"/>
      <c r="P278" s="200">
        <f t="shared" si="11"/>
        <v>0</v>
      </c>
      <c r="Q278" s="200">
        <v>0</v>
      </c>
      <c r="R278" s="200">
        <f t="shared" si="12"/>
        <v>0</v>
      </c>
      <c r="S278" s="200">
        <v>0.00122</v>
      </c>
      <c r="T278" s="201">
        <f t="shared" si="13"/>
        <v>0.00122</v>
      </c>
      <c r="AR278" s="202" t="s">
        <v>170</v>
      </c>
      <c r="AT278" s="202" t="s">
        <v>142</v>
      </c>
      <c r="AU278" s="202" t="s">
        <v>84</v>
      </c>
      <c r="AY278" s="16" t="s">
        <v>139</v>
      </c>
      <c r="BE278" s="203">
        <f t="shared" si="14"/>
        <v>0</v>
      </c>
      <c r="BF278" s="203">
        <f t="shared" si="15"/>
        <v>0</v>
      </c>
      <c r="BG278" s="203">
        <f t="shared" si="16"/>
        <v>0</v>
      </c>
      <c r="BH278" s="203">
        <f t="shared" si="17"/>
        <v>0</v>
      </c>
      <c r="BI278" s="203">
        <f t="shared" si="18"/>
        <v>0</v>
      </c>
      <c r="BJ278" s="16" t="s">
        <v>84</v>
      </c>
      <c r="BK278" s="203">
        <f t="shared" si="19"/>
        <v>0</v>
      </c>
      <c r="BL278" s="16" t="s">
        <v>170</v>
      </c>
      <c r="BM278" s="202" t="s">
        <v>509</v>
      </c>
    </row>
    <row r="279" spans="2:65" s="1" customFormat="1" ht="16.5" customHeight="1">
      <c r="B279" s="33"/>
      <c r="C279" s="191" t="s">
        <v>510</v>
      </c>
      <c r="D279" s="191" t="s">
        <v>142</v>
      </c>
      <c r="E279" s="192" t="s">
        <v>511</v>
      </c>
      <c r="F279" s="193" t="s">
        <v>512</v>
      </c>
      <c r="G279" s="194" t="s">
        <v>189</v>
      </c>
      <c r="H279" s="195">
        <v>1</v>
      </c>
      <c r="I279" s="196"/>
      <c r="J279" s="197">
        <f t="shared" si="10"/>
        <v>0</v>
      </c>
      <c r="K279" s="193" t="s">
        <v>146</v>
      </c>
      <c r="L279" s="37"/>
      <c r="M279" s="198" t="s">
        <v>1</v>
      </c>
      <c r="N279" s="199" t="s">
        <v>41</v>
      </c>
      <c r="O279" s="65"/>
      <c r="P279" s="200">
        <f t="shared" si="11"/>
        <v>0</v>
      </c>
      <c r="Q279" s="200">
        <v>0.00031</v>
      </c>
      <c r="R279" s="200">
        <f t="shared" si="12"/>
        <v>0.00031</v>
      </c>
      <c r="S279" s="200">
        <v>0</v>
      </c>
      <c r="T279" s="201">
        <f t="shared" si="13"/>
        <v>0</v>
      </c>
      <c r="AR279" s="202" t="s">
        <v>170</v>
      </c>
      <c r="AT279" s="202" t="s">
        <v>142</v>
      </c>
      <c r="AU279" s="202" t="s">
        <v>84</v>
      </c>
      <c r="AY279" s="16" t="s">
        <v>139</v>
      </c>
      <c r="BE279" s="203">
        <f t="shared" si="14"/>
        <v>0</v>
      </c>
      <c r="BF279" s="203">
        <f t="shared" si="15"/>
        <v>0</v>
      </c>
      <c r="BG279" s="203">
        <f t="shared" si="16"/>
        <v>0</v>
      </c>
      <c r="BH279" s="203">
        <f t="shared" si="17"/>
        <v>0</v>
      </c>
      <c r="BI279" s="203">
        <f t="shared" si="18"/>
        <v>0</v>
      </c>
      <c r="BJ279" s="16" t="s">
        <v>84</v>
      </c>
      <c r="BK279" s="203">
        <f t="shared" si="19"/>
        <v>0</v>
      </c>
      <c r="BL279" s="16" t="s">
        <v>170</v>
      </c>
      <c r="BM279" s="202" t="s">
        <v>513</v>
      </c>
    </row>
    <row r="280" spans="2:65" s="1" customFormat="1" ht="24" customHeight="1">
      <c r="B280" s="33"/>
      <c r="C280" s="191" t="s">
        <v>514</v>
      </c>
      <c r="D280" s="191" t="s">
        <v>142</v>
      </c>
      <c r="E280" s="192" t="s">
        <v>515</v>
      </c>
      <c r="F280" s="193" t="s">
        <v>516</v>
      </c>
      <c r="G280" s="194" t="s">
        <v>246</v>
      </c>
      <c r="H280" s="195">
        <v>0.057</v>
      </c>
      <c r="I280" s="196"/>
      <c r="J280" s="197">
        <f t="shared" si="10"/>
        <v>0</v>
      </c>
      <c r="K280" s="193" t="s">
        <v>146</v>
      </c>
      <c r="L280" s="37"/>
      <c r="M280" s="198" t="s">
        <v>1</v>
      </c>
      <c r="N280" s="199" t="s">
        <v>41</v>
      </c>
      <c r="O280" s="65"/>
      <c r="P280" s="200">
        <f t="shared" si="11"/>
        <v>0</v>
      </c>
      <c r="Q280" s="200">
        <v>0</v>
      </c>
      <c r="R280" s="200">
        <f t="shared" si="12"/>
        <v>0</v>
      </c>
      <c r="S280" s="200">
        <v>0</v>
      </c>
      <c r="T280" s="201">
        <f t="shared" si="13"/>
        <v>0</v>
      </c>
      <c r="AR280" s="202" t="s">
        <v>170</v>
      </c>
      <c r="AT280" s="202" t="s">
        <v>142</v>
      </c>
      <c r="AU280" s="202" t="s">
        <v>84</v>
      </c>
      <c r="AY280" s="16" t="s">
        <v>139</v>
      </c>
      <c r="BE280" s="203">
        <f t="shared" si="14"/>
        <v>0</v>
      </c>
      <c r="BF280" s="203">
        <f t="shared" si="15"/>
        <v>0</v>
      </c>
      <c r="BG280" s="203">
        <f t="shared" si="16"/>
        <v>0</v>
      </c>
      <c r="BH280" s="203">
        <f t="shared" si="17"/>
        <v>0</v>
      </c>
      <c r="BI280" s="203">
        <f t="shared" si="18"/>
        <v>0</v>
      </c>
      <c r="BJ280" s="16" t="s">
        <v>84</v>
      </c>
      <c r="BK280" s="203">
        <f t="shared" si="19"/>
        <v>0</v>
      </c>
      <c r="BL280" s="16" t="s">
        <v>170</v>
      </c>
      <c r="BM280" s="202" t="s">
        <v>517</v>
      </c>
    </row>
    <row r="281" spans="2:65" s="1" customFormat="1" ht="24" customHeight="1">
      <c r="B281" s="33"/>
      <c r="C281" s="191" t="s">
        <v>518</v>
      </c>
      <c r="D281" s="191" t="s">
        <v>142</v>
      </c>
      <c r="E281" s="192" t="s">
        <v>519</v>
      </c>
      <c r="F281" s="193" t="s">
        <v>520</v>
      </c>
      <c r="G281" s="194" t="s">
        <v>246</v>
      </c>
      <c r="H281" s="195">
        <v>0.057</v>
      </c>
      <c r="I281" s="196"/>
      <c r="J281" s="197">
        <f t="shared" si="10"/>
        <v>0</v>
      </c>
      <c r="K281" s="193" t="s">
        <v>146</v>
      </c>
      <c r="L281" s="37"/>
      <c r="M281" s="198" t="s">
        <v>1</v>
      </c>
      <c r="N281" s="199" t="s">
        <v>41</v>
      </c>
      <c r="O281" s="65"/>
      <c r="P281" s="200">
        <f t="shared" si="11"/>
        <v>0</v>
      </c>
      <c r="Q281" s="200">
        <v>0</v>
      </c>
      <c r="R281" s="200">
        <f t="shared" si="12"/>
        <v>0</v>
      </c>
      <c r="S281" s="200">
        <v>0</v>
      </c>
      <c r="T281" s="201">
        <f t="shared" si="13"/>
        <v>0</v>
      </c>
      <c r="AR281" s="202" t="s">
        <v>170</v>
      </c>
      <c r="AT281" s="202" t="s">
        <v>142</v>
      </c>
      <c r="AU281" s="202" t="s">
        <v>84</v>
      </c>
      <c r="AY281" s="16" t="s">
        <v>139</v>
      </c>
      <c r="BE281" s="203">
        <f t="shared" si="14"/>
        <v>0</v>
      </c>
      <c r="BF281" s="203">
        <f t="shared" si="15"/>
        <v>0</v>
      </c>
      <c r="BG281" s="203">
        <f t="shared" si="16"/>
        <v>0</v>
      </c>
      <c r="BH281" s="203">
        <f t="shared" si="17"/>
        <v>0</v>
      </c>
      <c r="BI281" s="203">
        <f t="shared" si="18"/>
        <v>0</v>
      </c>
      <c r="BJ281" s="16" t="s">
        <v>84</v>
      </c>
      <c r="BK281" s="203">
        <f t="shared" si="19"/>
        <v>0</v>
      </c>
      <c r="BL281" s="16" t="s">
        <v>170</v>
      </c>
      <c r="BM281" s="202" t="s">
        <v>521</v>
      </c>
    </row>
    <row r="282" spans="2:63" s="11" customFormat="1" ht="22.9" customHeight="1">
      <c r="B282" s="175"/>
      <c r="C282" s="176"/>
      <c r="D282" s="177" t="s">
        <v>74</v>
      </c>
      <c r="E282" s="189" t="s">
        <v>522</v>
      </c>
      <c r="F282" s="189" t="s">
        <v>523</v>
      </c>
      <c r="G282" s="176"/>
      <c r="H282" s="176"/>
      <c r="I282" s="179"/>
      <c r="J282" s="190">
        <f>BK282</f>
        <v>0</v>
      </c>
      <c r="K282" s="176"/>
      <c r="L282" s="181"/>
      <c r="M282" s="182"/>
      <c r="N282" s="183"/>
      <c r="O282" s="183"/>
      <c r="P282" s="184">
        <f>SUM(P283:P285)</f>
        <v>0</v>
      </c>
      <c r="Q282" s="183"/>
      <c r="R282" s="184">
        <f>SUM(R283:R285)</f>
        <v>0</v>
      </c>
      <c r="S282" s="183"/>
      <c r="T282" s="185">
        <f>SUM(T283:T285)</f>
        <v>0</v>
      </c>
      <c r="AR282" s="186" t="s">
        <v>84</v>
      </c>
      <c r="AT282" s="187" t="s">
        <v>74</v>
      </c>
      <c r="AU282" s="187" t="s">
        <v>80</v>
      </c>
      <c r="AY282" s="186" t="s">
        <v>139</v>
      </c>
      <c r="BK282" s="188">
        <f>SUM(BK283:BK285)</f>
        <v>0</v>
      </c>
    </row>
    <row r="283" spans="2:65" s="1" customFormat="1" ht="24" customHeight="1">
      <c r="B283" s="33"/>
      <c r="C283" s="191" t="s">
        <v>524</v>
      </c>
      <c r="D283" s="191" t="s">
        <v>142</v>
      </c>
      <c r="E283" s="192" t="s">
        <v>525</v>
      </c>
      <c r="F283" s="193" t="s">
        <v>526</v>
      </c>
      <c r="G283" s="194" t="s">
        <v>189</v>
      </c>
      <c r="H283" s="195">
        <v>1</v>
      </c>
      <c r="I283" s="196"/>
      <c r="J283" s="197">
        <f>ROUND(I283*H283,2)</f>
        <v>0</v>
      </c>
      <c r="K283" s="193" t="s">
        <v>146</v>
      </c>
      <c r="L283" s="37"/>
      <c r="M283" s="198" t="s">
        <v>1</v>
      </c>
      <c r="N283" s="199" t="s">
        <v>41</v>
      </c>
      <c r="O283" s="65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02" t="s">
        <v>170</v>
      </c>
      <c r="AT283" s="202" t="s">
        <v>142</v>
      </c>
      <c r="AU283" s="202" t="s">
        <v>84</v>
      </c>
      <c r="AY283" s="16" t="s">
        <v>139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84</v>
      </c>
      <c r="BK283" s="203">
        <f>ROUND(I283*H283,2)</f>
        <v>0</v>
      </c>
      <c r="BL283" s="16" t="s">
        <v>170</v>
      </c>
      <c r="BM283" s="202" t="s">
        <v>527</v>
      </c>
    </row>
    <row r="284" spans="2:65" s="1" customFormat="1" ht="16.5" customHeight="1">
      <c r="B284" s="33"/>
      <c r="C284" s="237" t="s">
        <v>528</v>
      </c>
      <c r="D284" s="237" t="s">
        <v>192</v>
      </c>
      <c r="E284" s="238" t="s">
        <v>529</v>
      </c>
      <c r="F284" s="239" t="s">
        <v>530</v>
      </c>
      <c r="G284" s="240" t="s">
        <v>531</v>
      </c>
      <c r="H284" s="241">
        <v>1</v>
      </c>
      <c r="I284" s="242"/>
      <c r="J284" s="243">
        <f>ROUND(I284*H284,2)</f>
        <v>0</v>
      </c>
      <c r="K284" s="239" t="s">
        <v>1</v>
      </c>
      <c r="L284" s="244"/>
      <c r="M284" s="245" t="s">
        <v>1</v>
      </c>
      <c r="N284" s="246" t="s">
        <v>41</v>
      </c>
      <c r="O284" s="65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02" t="s">
        <v>293</v>
      </c>
      <c r="AT284" s="202" t="s">
        <v>192</v>
      </c>
      <c r="AU284" s="202" t="s">
        <v>84</v>
      </c>
      <c r="AY284" s="16" t="s">
        <v>139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84</v>
      </c>
      <c r="BK284" s="203">
        <f>ROUND(I284*H284,2)</f>
        <v>0</v>
      </c>
      <c r="BL284" s="16" t="s">
        <v>170</v>
      </c>
      <c r="BM284" s="202" t="s">
        <v>532</v>
      </c>
    </row>
    <row r="285" spans="2:65" s="1" customFormat="1" ht="24" customHeight="1">
      <c r="B285" s="33"/>
      <c r="C285" s="191" t="s">
        <v>533</v>
      </c>
      <c r="D285" s="191" t="s">
        <v>142</v>
      </c>
      <c r="E285" s="192" t="s">
        <v>534</v>
      </c>
      <c r="F285" s="193" t="s">
        <v>535</v>
      </c>
      <c r="G285" s="194" t="s">
        <v>536</v>
      </c>
      <c r="H285" s="249"/>
      <c r="I285" s="196"/>
      <c r="J285" s="197">
        <f>ROUND(I285*H285,2)</f>
        <v>0</v>
      </c>
      <c r="K285" s="193" t="s">
        <v>146</v>
      </c>
      <c r="L285" s="37"/>
      <c r="M285" s="198" t="s">
        <v>1</v>
      </c>
      <c r="N285" s="199" t="s">
        <v>41</v>
      </c>
      <c r="O285" s="65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02" t="s">
        <v>170</v>
      </c>
      <c r="AT285" s="202" t="s">
        <v>142</v>
      </c>
      <c r="AU285" s="202" t="s">
        <v>84</v>
      </c>
      <c r="AY285" s="16" t="s">
        <v>139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84</v>
      </c>
      <c r="BK285" s="203">
        <f>ROUND(I285*H285,2)</f>
        <v>0</v>
      </c>
      <c r="BL285" s="16" t="s">
        <v>170</v>
      </c>
      <c r="BM285" s="202" t="s">
        <v>537</v>
      </c>
    </row>
    <row r="286" spans="2:63" s="11" customFormat="1" ht="22.9" customHeight="1">
      <c r="B286" s="175"/>
      <c r="C286" s="176"/>
      <c r="D286" s="177" t="s">
        <v>74</v>
      </c>
      <c r="E286" s="189" t="s">
        <v>538</v>
      </c>
      <c r="F286" s="189" t="s">
        <v>539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SUM(P287:P291)</f>
        <v>0</v>
      </c>
      <c r="Q286" s="183"/>
      <c r="R286" s="184">
        <f>SUM(R287:R291)</f>
        <v>6E-05</v>
      </c>
      <c r="S286" s="183"/>
      <c r="T286" s="185">
        <f>SUM(T287:T291)</f>
        <v>0</v>
      </c>
      <c r="AR286" s="186" t="s">
        <v>84</v>
      </c>
      <c r="AT286" s="187" t="s">
        <v>74</v>
      </c>
      <c r="AU286" s="187" t="s">
        <v>80</v>
      </c>
      <c r="AY286" s="186" t="s">
        <v>139</v>
      </c>
      <c r="BK286" s="188">
        <f>SUM(BK287:BK291)</f>
        <v>0</v>
      </c>
    </row>
    <row r="287" spans="2:65" s="1" customFormat="1" ht="24" customHeight="1">
      <c r="B287" s="33"/>
      <c r="C287" s="191" t="s">
        <v>540</v>
      </c>
      <c r="D287" s="191" t="s">
        <v>142</v>
      </c>
      <c r="E287" s="192" t="s">
        <v>541</v>
      </c>
      <c r="F287" s="193" t="s">
        <v>542</v>
      </c>
      <c r="G287" s="194" t="s">
        <v>189</v>
      </c>
      <c r="H287" s="195">
        <v>1</v>
      </c>
      <c r="I287" s="196"/>
      <c r="J287" s="197">
        <f>ROUND(I287*H287,2)</f>
        <v>0</v>
      </c>
      <c r="K287" s="193" t="s">
        <v>146</v>
      </c>
      <c r="L287" s="37"/>
      <c r="M287" s="198" t="s">
        <v>1</v>
      </c>
      <c r="N287" s="199" t="s">
        <v>41</v>
      </c>
      <c r="O287" s="65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02" t="s">
        <v>170</v>
      </c>
      <c r="AT287" s="202" t="s">
        <v>142</v>
      </c>
      <c r="AU287" s="202" t="s">
        <v>84</v>
      </c>
      <c r="AY287" s="16" t="s">
        <v>139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84</v>
      </c>
      <c r="BK287" s="203">
        <f>ROUND(I287*H287,2)</f>
        <v>0</v>
      </c>
      <c r="BL287" s="16" t="s">
        <v>170</v>
      </c>
      <c r="BM287" s="202" t="s">
        <v>543</v>
      </c>
    </row>
    <row r="288" spans="2:65" s="1" customFormat="1" ht="16.5" customHeight="1">
      <c r="B288" s="33"/>
      <c r="C288" s="237" t="s">
        <v>544</v>
      </c>
      <c r="D288" s="237" t="s">
        <v>192</v>
      </c>
      <c r="E288" s="238" t="s">
        <v>545</v>
      </c>
      <c r="F288" s="239" t="s">
        <v>546</v>
      </c>
      <c r="G288" s="240" t="s">
        <v>531</v>
      </c>
      <c r="H288" s="241">
        <v>1</v>
      </c>
      <c r="I288" s="242"/>
      <c r="J288" s="243">
        <f>ROUND(I288*H288,2)</f>
        <v>0</v>
      </c>
      <c r="K288" s="239" t="s">
        <v>1</v>
      </c>
      <c r="L288" s="244"/>
      <c r="M288" s="245" t="s">
        <v>1</v>
      </c>
      <c r="N288" s="246" t="s">
        <v>41</v>
      </c>
      <c r="O288" s="65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02" t="s">
        <v>293</v>
      </c>
      <c r="AT288" s="202" t="s">
        <v>192</v>
      </c>
      <c r="AU288" s="202" t="s">
        <v>84</v>
      </c>
      <c r="AY288" s="16" t="s">
        <v>139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84</v>
      </c>
      <c r="BK288" s="203">
        <f>ROUND(I288*H288,2)</f>
        <v>0</v>
      </c>
      <c r="BL288" s="16" t="s">
        <v>170</v>
      </c>
      <c r="BM288" s="202" t="s">
        <v>547</v>
      </c>
    </row>
    <row r="289" spans="2:65" s="1" customFormat="1" ht="24" customHeight="1">
      <c r="B289" s="33"/>
      <c r="C289" s="191" t="s">
        <v>548</v>
      </c>
      <c r="D289" s="191" t="s">
        <v>142</v>
      </c>
      <c r="E289" s="192" t="s">
        <v>549</v>
      </c>
      <c r="F289" s="193" t="s">
        <v>550</v>
      </c>
      <c r="G289" s="194" t="s">
        <v>189</v>
      </c>
      <c r="H289" s="195">
        <v>1</v>
      </c>
      <c r="I289" s="196"/>
      <c r="J289" s="197">
        <f>ROUND(I289*H289,2)</f>
        <v>0</v>
      </c>
      <c r="K289" s="193" t="s">
        <v>146</v>
      </c>
      <c r="L289" s="37"/>
      <c r="M289" s="198" t="s">
        <v>1</v>
      </c>
      <c r="N289" s="199" t="s">
        <v>41</v>
      </c>
      <c r="O289" s="65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02" t="s">
        <v>170</v>
      </c>
      <c r="AT289" s="202" t="s">
        <v>142</v>
      </c>
      <c r="AU289" s="202" t="s">
        <v>84</v>
      </c>
      <c r="AY289" s="16" t="s">
        <v>139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84</v>
      </c>
      <c r="BK289" s="203">
        <f>ROUND(I289*H289,2)</f>
        <v>0</v>
      </c>
      <c r="BL289" s="16" t="s">
        <v>170</v>
      </c>
      <c r="BM289" s="202" t="s">
        <v>551</v>
      </c>
    </row>
    <row r="290" spans="2:65" s="1" customFormat="1" ht="16.5" customHeight="1">
      <c r="B290" s="33"/>
      <c r="C290" s="237" t="s">
        <v>552</v>
      </c>
      <c r="D290" s="237" t="s">
        <v>192</v>
      </c>
      <c r="E290" s="238" t="s">
        <v>553</v>
      </c>
      <c r="F290" s="239" t="s">
        <v>554</v>
      </c>
      <c r="G290" s="240" t="s">
        <v>189</v>
      </c>
      <c r="H290" s="241">
        <v>1</v>
      </c>
      <c r="I290" s="242"/>
      <c r="J290" s="243">
        <f>ROUND(I290*H290,2)</f>
        <v>0</v>
      </c>
      <c r="K290" s="239" t="s">
        <v>146</v>
      </c>
      <c r="L290" s="244"/>
      <c r="M290" s="245" t="s">
        <v>1</v>
      </c>
      <c r="N290" s="246" t="s">
        <v>41</v>
      </c>
      <c r="O290" s="65"/>
      <c r="P290" s="200">
        <f>O290*H290</f>
        <v>0</v>
      </c>
      <c r="Q290" s="200">
        <v>6E-05</v>
      </c>
      <c r="R290" s="200">
        <f>Q290*H290</f>
        <v>6E-05</v>
      </c>
      <c r="S290" s="200">
        <v>0</v>
      </c>
      <c r="T290" s="201">
        <f>S290*H290</f>
        <v>0</v>
      </c>
      <c r="AR290" s="202" t="s">
        <v>293</v>
      </c>
      <c r="AT290" s="202" t="s">
        <v>192</v>
      </c>
      <c r="AU290" s="202" t="s">
        <v>84</v>
      </c>
      <c r="AY290" s="16" t="s">
        <v>139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170</v>
      </c>
      <c r="BM290" s="202" t="s">
        <v>555</v>
      </c>
    </row>
    <row r="291" spans="2:65" s="1" customFormat="1" ht="24" customHeight="1">
      <c r="B291" s="33"/>
      <c r="C291" s="191" t="s">
        <v>556</v>
      </c>
      <c r="D291" s="191" t="s">
        <v>142</v>
      </c>
      <c r="E291" s="192" t="s">
        <v>557</v>
      </c>
      <c r="F291" s="193" t="s">
        <v>558</v>
      </c>
      <c r="G291" s="194" t="s">
        <v>189</v>
      </c>
      <c r="H291" s="195">
        <v>1</v>
      </c>
      <c r="I291" s="196"/>
      <c r="J291" s="197">
        <f>ROUND(I291*H291,2)</f>
        <v>0</v>
      </c>
      <c r="K291" s="193" t="s">
        <v>1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02" t="s">
        <v>170</v>
      </c>
      <c r="AT291" s="202" t="s">
        <v>142</v>
      </c>
      <c r="AU291" s="202" t="s">
        <v>84</v>
      </c>
      <c r="AY291" s="16" t="s">
        <v>139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170</v>
      </c>
      <c r="BM291" s="202" t="s">
        <v>559</v>
      </c>
    </row>
    <row r="292" spans="2:63" s="11" customFormat="1" ht="22.9" customHeight="1">
      <c r="B292" s="175"/>
      <c r="C292" s="176"/>
      <c r="D292" s="177" t="s">
        <v>74</v>
      </c>
      <c r="E292" s="189" t="s">
        <v>560</v>
      </c>
      <c r="F292" s="189" t="s">
        <v>561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SUM(P293:P294)</f>
        <v>0</v>
      </c>
      <c r="Q292" s="183"/>
      <c r="R292" s="184">
        <f>SUM(R293:R294)</f>
        <v>0</v>
      </c>
      <c r="S292" s="183"/>
      <c r="T292" s="185">
        <f>SUM(T293:T294)</f>
        <v>0</v>
      </c>
      <c r="AR292" s="186" t="s">
        <v>84</v>
      </c>
      <c r="AT292" s="187" t="s">
        <v>74</v>
      </c>
      <c r="AU292" s="187" t="s">
        <v>80</v>
      </c>
      <c r="AY292" s="186" t="s">
        <v>139</v>
      </c>
      <c r="BK292" s="188">
        <f>SUM(BK293:BK294)</f>
        <v>0</v>
      </c>
    </row>
    <row r="293" spans="2:65" s="1" customFormat="1" ht="24" customHeight="1">
      <c r="B293" s="33"/>
      <c r="C293" s="191" t="s">
        <v>562</v>
      </c>
      <c r="D293" s="191" t="s">
        <v>142</v>
      </c>
      <c r="E293" s="192" t="s">
        <v>563</v>
      </c>
      <c r="F293" s="193" t="s">
        <v>564</v>
      </c>
      <c r="G293" s="194" t="s">
        <v>189</v>
      </c>
      <c r="H293" s="195">
        <v>2</v>
      </c>
      <c r="I293" s="196"/>
      <c r="J293" s="197">
        <f>ROUND(I293*H293,2)</f>
        <v>0</v>
      </c>
      <c r="K293" s="193" t="s">
        <v>146</v>
      </c>
      <c r="L293" s="37"/>
      <c r="M293" s="198" t="s">
        <v>1</v>
      </c>
      <c r="N293" s="199" t="s">
        <v>41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02" t="s">
        <v>170</v>
      </c>
      <c r="AT293" s="202" t="s">
        <v>142</v>
      </c>
      <c r="AU293" s="202" t="s">
        <v>84</v>
      </c>
      <c r="AY293" s="16" t="s">
        <v>139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84</v>
      </c>
      <c r="BK293" s="203">
        <f>ROUND(I293*H293,2)</f>
        <v>0</v>
      </c>
      <c r="BL293" s="16" t="s">
        <v>170</v>
      </c>
      <c r="BM293" s="202" t="s">
        <v>565</v>
      </c>
    </row>
    <row r="294" spans="2:65" s="1" customFormat="1" ht="16.5" customHeight="1">
      <c r="B294" s="33"/>
      <c r="C294" s="237" t="s">
        <v>566</v>
      </c>
      <c r="D294" s="237" t="s">
        <v>192</v>
      </c>
      <c r="E294" s="238" t="s">
        <v>567</v>
      </c>
      <c r="F294" s="239" t="s">
        <v>568</v>
      </c>
      <c r="G294" s="240" t="s">
        <v>531</v>
      </c>
      <c r="H294" s="241">
        <v>2</v>
      </c>
      <c r="I294" s="242"/>
      <c r="J294" s="243">
        <f>ROUND(I294*H294,2)</f>
        <v>0</v>
      </c>
      <c r="K294" s="239" t="s">
        <v>1</v>
      </c>
      <c r="L294" s="244"/>
      <c r="M294" s="245" t="s">
        <v>1</v>
      </c>
      <c r="N294" s="246" t="s">
        <v>41</v>
      </c>
      <c r="O294" s="65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02" t="s">
        <v>293</v>
      </c>
      <c r="AT294" s="202" t="s">
        <v>192</v>
      </c>
      <c r="AU294" s="202" t="s">
        <v>84</v>
      </c>
      <c r="AY294" s="16" t="s">
        <v>139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84</v>
      </c>
      <c r="BK294" s="203">
        <f>ROUND(I294*H294,2)</f>
        <v>0</v>
      </c>
      <c r="BL294" s="16" t="s">
        <v>170</v>
      </c>
      <c r="BM294" s="202" t="s">
        <v>569</v>
      </c>
    </row>
    <row r="295" spans="2:63" s="11" customFormat="1" ht="22.9" customHeight="1">
      <c r="B295" s="175"/>
      <c r="C295" s="176"/>
      <c r="D295" s="177" t="s">
        <v>74</v>
      </c>
      <c r="E295" s="189" t="s">
        <v>570</v>
      </c>
      <c r="F295" s="189" t="s">
        <v>571</v>
      </c>
      <c r="G295" s="176"/>
      <c r="H295" s="176"/>
      <c r="I295" s="179"/>
      <c r="J295" s="190">
        <f>BK295</f>
        <v>0</v>
      </c>
      <c r="K295" s="176"/>
      <c r="L295" s="181"/>
      <c r="M295" s="182"/>
      <c r="N295" s="183"/>
      <c r="O295" s="183"/>
      <c r="P295" s="184">
        <f>SUM(P296:P300)</f>
        <v>0</v>
      </c>
      <c r="Q295" s="183"/>
      <c r="R295" s="184">
        <f>SUM(R296:R300)</f>
        <v>0.0009</v>
      </c>
      <c r="S295" s="183"/>
      <c r="T295" s="185">
        <f>SUM(T296:T300)</f>
        <v>0.002</v>
      </c>
      <c r="AR295" s="186" t="s">
        <v>84</v>
      </c>
      <c r="AT295" s="187" t="s">
        <v>74</v>
      </c>
      <c r="AU295" s="187" t="s">
        <v>80</v>
      </c>
      <c r="AY295" s="186" t="s">
        <v>139</v>
      </c>
      <c r="BK295" s="188">
        <f>SUM(BK296:BK300)</f>
        <v>0</v>
      </c>
    </row>
    <row r="296" spans="2:65" s="1" customFormat="1" ht="16.5" customHeight="1">
      <c r="B296" s="33"/>
      <c r="C296" s="191" t="s">
        <v>572</v>
      </c>
      <c r="D296" s="191" t="s">
        <v>142</v>
      </c>
      <c r="E296" s="192" t="s">
        <v>573</v>
      </c>
      <c r="F296" s="193" t="s">
        <v>574</v>
      </c>
      <c r="G296" s="194" t="s">
        <v>189</v>
      </c>
      <c r="H296" s="195">
        <v>1</v>
      </c>
      <c r="I296" s="196"/>
      <c r="J296" s="197">
        <f>ROUND(I296*H296,2)</f>
        <v>0</v>
      </c>
      <c r="K296" s="193" t="s">
        <v>146</v>
      </c>
      <c r="L296" s="37"/>
      <c r="M296" s="198" t="s">
        <v>1</v>
      </c>
      <c r="N296" s="199" t="s">
        <v>41</v>
      </c>
      <c r="O296" s="65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02" t="s">
        <v>170</v>
      </c>
      <c r="AT296" s="202" t="s">
        <v>142</v>
      </c>
      <c r="AU296" s="202" t="s">
        <v>84</v>
      </c>
      <c r="AY296" s="16" t="s">
        <v>139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84</v>
      </c>
      <c r="BK296" s="203">
        <f>ROUND(I296*H296,2)</f>
        <v>0</v>
      </c>
      <c r="BL296" s="16" t="s">
        <v>170</v>
      </c>
      <c r="BM296" s="202" t="s">
        <v>575</v>
      </c>
    </row>
    <row r="297" spans="2:65" s="1" customFormat="1" ht="16.5" customHeight="1">
      <c r="B297" s="33"/>
      <c r="C297" s="237" t="s">
        <v>576</v>
      </c>
      <c r="D297" s="237" t="s">
        <v>192</v>
      </c>
      <c r="E297" s="238" t="s">
        <v>577</v>
      </c>
      <c r="F297" s="239" t="s">
        <v>578</v>
      </c>
      <c r="G297" s="240" t="s">
        <v>189</v>
      </c>
      <c r="H297" s="241">
        <v>1</v>
      </c>
      <c r="I297" s="242"/>
      <c r="J297" s="243">
        <f>ROUND(I297*H297,2)</f>
        <v>0</v>
      </c>
      <c r="K297" s="239" t="s">
        <v>146</v>
      </c>
      <c r="L297" s="244"/>
      <c r="M297" s="245" t="s">
        <v>1</v>
      </c>
      <c r="N297" s="246" t="s">
        <v>41</v>
      </c>
      <c r="O297" s="65"/>
      <c r="P297" s="200">
        <f>O297*H297</f>
        <v>0</v>
      </c>
      <c r="Q297" s="200">
        <v>0.0009</v>
      </c>
      <c r="R297" s="200">
        <f>Q297*H297</f>
        <v>0.0009</v>
      </c>
      <c r="S297" s="200">
        <v>0</v>
      </c>
      <c r="T297" s="201">
        <f>S297*H297</f>
        <v>0</v>
      </c>
      <c r="AR297" s="202" t="s">
        <v>293</v>
      </c>
      <c r="AT297" s="202" t="s">
        <v>192</v>
      </c>
      <c r="AU297" s="202" t="s">
        <v>84</v>
      </c>
      <c r="AY297" s="16" t="s">
        <v>139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170</v>
      </c>
      <c r="BM297" s="202" t="s">
        <v>579</v>
      </c>
    </row>
    <row r="298" spans="2:65" s="1" customFormat="1" ht="24" customHeight="1">
      <c r="B298" s="33"/>
      <c r="C298" s="191" t="s">
        <v>580</v>
      </c>
      <c r="D298" s="191" t="s">
        <v>142</v>
      </c>
      <c r="E298" s="192" t="s">
        <v>581</v>
      </c>
      <c r="F298" s="193" t="s">
        <v>582</v>
      </c>
      <c r="G298" s="194" t="s">
        <v>189</v>
      </c>
      <c r="H298" s="195">
        <v>1</v>
      </c>
      <c r="I298" s="196"/>
      <c r="J298" s="197">
        <f>ROUND(I298*H298,2)</f>
        <v>0</v>
      </c>
      <c r="K298" s="193" t="s">
        <v>146</v>
      </c>
      <c r="L298" s="37"/>
      <c r="M298" s="198" t="s">
        <v>1</v>
      </c>
      <c r="N298" s="199" t="s">
        <v>41</v>
      </c>
      <c r="O298" s="65"/>
      <c r="P298" s="200">
        <f>O298*H298</f>
        <v>0</v>
      </c>
      <c r="Q298" s="200">
        <v>0</v>
      </c>
      <c r="R298" s="200">
        <f>Q298*H298</f>
        <v>0</v>
      </c>
      <c r="S298" s="200">
        <v>0.002</v>
      </c>
      <c r="T298" s="201">
        <f>S298*H298</f>
        <v>0.002</v>
      </c>
      <c r="AR298" s="202" t="s">
        <v>170</v>
      </c>
      <c r="AT298" s="202" t="s">
        <v>142</v>
      </c>
      <c r="AU298" s="202" t="s">
        <v>84</v>
      </c>
      <c r="AY298" s="16" t="s">
        <v>139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84</v>
      </c>
      <c r="BK298" s="203">
        <f>ROUND(I298*H298,2)</f>
        <v>0</v>
      </c>
      <c r="BL298" s="16" t="s">
        <v>170</v>
      </c>
      <c r="BM298" s="202" t="s">
        <v>583</v>
      </c>
    </row>
    <row r="299" spans="2:65" s="1" customFormat="1" ht="24" customHeight="1">
      <c r="B299" s="33"/>
      <c r="C299" s="191" t="s">
        <v>584</v>
      </c>
      <c r="D299" s="191" t="s">
        <v>142</v>
      </c>
      <c r="E299" s="192" t="s">
        <v>585</v>
      </c>
      <c r="F299" s="193" t="s">
        <v>586</v>
      </c>
      <c r="G299" s="194" t="s">
        <v>246</v>
      </c>
      <c r="H299" s="195">
        <v>0.001</v>
      </c>
      <c r="I299" s="196"/>
      <c r="J299" s="197">
        <f>ROUND(I299*H299,2)</f>
        <v>0</v>
      </c>
      <c r="K299" s="193" t="s">
        <v>146</v>
      </c>
      <c r="L299" s="37"/>
      <c r="M299" s="198" t="s">
        <v>1</v>
      </c>
      <c r="N299" s="199" t="s">
        <v>41</v>
      </c>
      <c r="O299" s="65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02" t="s">
        <v>170</v>
      </c>
      <c r="AT299" s="202" t="s">
        <v>142</v>
      </c>
      <c r="AU299" s="202" t="s">
        <v>84</v>
      </c>
      <c r="AY299" s="16" t="s">
        <v>139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170</v>
      </c>
      <c r="BM299" s="202" t="s">
        <v>587</v>
      </c>
    </row>
    <row r="300" spans="2:65" s="1" customFormat="1" ht="24" customHeight="1">
      <c r="B300" s="33"/>
      <c r="C300" s="191" t="s">
        <v>588</v>
      </c>
      <c r="D300" s="191" t="s">
        <v>142</v>
      </c>
      <c r="E300" s="192" t="s">
        <v>589</v>
      </c>
      <c r="F300" s="193" t="s">
        <v>590</v>
      </c>
      <c r="G300" s="194" t="s">
        <v>246</v>
      </c>
      <c r="H300" s="195">
        <v>0.001</v>
      </c>
      <c r="I300" s="196"/>
      <c r="J300" s="197">
        <f>ROUND(I300*H300,2)</f>
        <v>0</v>
      </c>
      <c r="K300" s="193" t="s">
        <v>146</v>
      </c>
      <c r="L300" s="37"/>
      <c r="M300" s="198" t="s">
        <v>1</v>
      </c>
      <c r="N300" s="199" t="s">
        <v>41</v>
      </c>
      <c r="O300" s="65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02" t="s">
        <v>170</v>
      </c>
      <c r="AT300" s="202" t="s">
        <v>142</v>
      </c>
      <c r="AU300" s="202" t="s">
        <v>84</v>
      </c>
      <c r="AY300" s="16" t="s">
        <v>139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170</v>
      </c>
      <c r="BM300" s="202" t="s">
        <v>591</v>
      </c>
    </row>
    <row r="301" spans="2:63" s="11" customFormat="1" ht="22.9" customHeight="1">
      <c r="B301" s="175"/>
      <c r="C301" s="176"/>
      <c r="D301" s="177" t="s">
        <v>74</v>
      </c>
      <c r="E301" s="189" t="s">
        <v>592</v>
      </c>
      <c r="F301" s="189" t="s">
        <v>593</v>
      </c>
      <c r="G301" s="176"/>
      <c r="H301" s="176"/>
      <c r="I301" s="179"/>
      <c r="J301" s="190">
        <f>BK301</f>
        <v>0</v>
      </c>
      <c r="K301" s="176"/>
      <c r="L301" s="181"/>
      <c r="M301" s="182"/>
      <c r="N301" s="183"/>
      <c r="O301" s="183"/>
      <c r="P301" s="184">
        <f>SUM(P302:P308)</f>
        <v>0</v>
      </c>
      <c r="Q301" s="183"/>
      <c r="R301" s="184">
        <f>SUM(R302:R308)</f>
        <v>0.0187</v>
      </c>
      <c r="S301" s="183"/>
      <c r="T301" s="185">
        <f>SUM(T302:T308)</f>
        <v>0</v>
      </c>
      <c r="AR301" s="186" t="s">
        <v>84</v>
      </c>
      <c r="AT301" s="187" t="s">
        <v>74</v>
      </c>
      <c r="AU301" s="187" t="s">
        <v>80</v>
      </c>
      <c r="AY301" s="186" t="s">
        <v>139</v>
      </c>
      <c r="BK301" s="188">
        <f>SUM(BK302:BK308)</f>
        <v>0</v>
      </c>
    </row>
    <row r="302" spans="2:65" s="1" customFormat="1" ht="24" customHeight="1">
      <c r="B302" s="33"/>
      <c r="C302" s="191" t="s">
        <v>594</v>
      </c>
      <c r="D302" s="191" t="s">
        <v>142</v>
      </c>
      <c r="E302" s="192" t="s">
        <v>595</v>
      </c>
      <c r="F302" s="193" t="s">
        <v>596</v>
      </c>
      <c r="G302" s="194" t="s">
        <v>189</v>
      </c>
      <c r="H302" s="195">
        <v>1</v>
      </c>
      <c r="I302" s="196"/>
      <c r="J302" s="197">
        <f>ROUND(I302*H302,2)</f>
        <v>0</v>
      </c>
      <c r="K302" s="193" t="s">
        <v>259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170</v>
      </c>
      <c r="AT302" s="202" t="s">
        <v>142</v>
      </c>
      <c r="AU302" s="202" t="s">
        <v>84</v>
      </c>
      <c r="AY302" s="16" t="s">
        <v>139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170</v>
      </c>
      <c r="BM302" s="202" t="s">
        <v>597</v>
      </c>
    </row>
    <row r="303" spans="2:65" s="1" customFormat="1" ht="24" customHeight="1">
      <c r="B303" s="33"/>
      <c r="C303" s="237" t="s">
        <v>598</v>
      </c>
      <c r="D303" s="237" t="s">
        <v>192</v>
      </c>
      <c r="E303" s="238" t="s">
        <v>599</v>
      </c>
      <c r="F303" s="239" t="s">
        <v>600</v>
      </c>
      <c r="G303" s="240" t="s">
        <v>189</v>
      </c>
      <c r="H303" s="241">
        <v>1</v>
      </c>
      <c r="I303" s="242"/>
      <c r="J303" s="243">
        <f>ROUND(I303*H303,2)</f>
        <v>0</v>
      </c>
      <c r="K303" s="239" t="s">
        <v>195</v>
      </c>
      <c r="L303" s="244"/>
      <c r="M303" s="245" t="s">
        <v>1</v>
      </c>
      <c r="N303" s="246" t="s">
        <v>41</v>
      </c>
      <c r="O303" s="65"/>
      <c r="P303" s="200">
        <f>O303*H303</f>
        <v>0</v>
      </c>
      <c r="Q303" s="200">
        <v>0.0175</v>
      </c>
      <c r="R303" s="200">
        <f>Q303*H303</f>
        <v>0.0175</v>
      </c>
      <c r="S303" s="200">
        <v>0</v>
      </c>
      <c r="T303" s="201">
        <f>S303*H303</f>
        <v>0</v>
      </c>
      <c r="AR303" s="202" t="s">
        <v>293</v>
      </c>
      <c r="AT303" s="202" t="s">
        <v>192</v>
      </c>
      <c r="AU303" s="202" t="s">
        <v>84</v>
      </c>
      <c r="AY303" s="16" t="s">
        <v>139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6" t="s">
        <v>84</v>
      </c>
      <c r="BK303" s="203">
        <f>ROUND(I303*H303,2)</f>
        <v>0</v>
      </c>
      <c r="BL303" s="16" t="s">
        <v>170</v>
      </c>
      <c r="BM303" s="202" t="s">
        <v>601</v>
      </c>
    </row>
    <row r="304" spans="2:65" s="1" customFormat="1" ht="16.5" customHeight="1">
      <c r="B304" s="33"/>
      <c r="C304" s="191" t="s">
        <v>602</v>
      </c>
      <c r="D304" s="191" t="s">
        <v>142</v>
      </c>
      <c r="E304" s="192" t="s">
        <v>603</v>
      </c>
      <c r="F304" s="193" t="s">
        <v>604</v>
      </c>
      <c r="G304" s="194" t="s">
        <v>189</v>
      </c>
      <c r="H304" s="195">
        <v>1</v>
      </c>
      <c r="I304" s="196"/>
      <c r="J304" s="197">
        <f>ROUND(I304*H304,2)</f>
        <v>0</v>
      </c>
      <c r="K304" s="193" t="s">
        <v>146</v>
      </c>
      <c r="L304" s="37"/>
      <c r="M304" s="198" t="s">
        <v>1</v>
      </c>
      <c r="N304" s="199" t="s">
        <v>41</v>
      </c>
      <c r="O304" s="65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02" t="s">
        <v>170</v>
      </c>
      <c r="AT304" s="202" t="s">
        <v>142</v>
      </c>
      <c r="AU304" s="202" t="s">
        <v>84</v>
      </c>
      <c r="AY304" s="16" t="s">
        <v>139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84</v>
      </c>
      <c r="BK304" s="203">
        <f>ROUND(I304*H304,2)</f>
        <v>0</v>
      </c>
      <c r="BL304" s="16" t="s">
        <v>170</v>
      </c>
      <c r="BM304" s="202" t="s">
        <v>605</v>
      </c>
    </row>
    <row r="305" spans="2:65" s="1" customFormat="1" ht="16.5" customHeight="1">
      <c r="B305" s="33"/>
      <c r="C305" s="237" t="s">
        <v>606</v>
      </c>
      <c r="D305" s="237" t="s">
        <v>192</v>
      </c>
      <c r="E305" s="238" t="s">
        <v>607</v>
      </c>
      <c r="F305" s="239" t="s">
        <v>608</v>
      </c>
      <c r="G305" s="240" t="s">
        <v>189</v>
      </c>
      <c r="H305" s="241">
        <v>1</v>
      </c>
      <c r="I305" s="242"/>
      <c r="J305" s="243">
        <f>ROUND(I305*H305,2)</f>
        <v>0</v>
      </c>
      <c r="K305" s="239" t="s">
        <v>195</v>
      </c>
      <c r="L305" s="244"/>
      <c r="M305" s="245" t="s">
        <v>1</v>
      </c>
      <c r="N305" s="246" t="s">
        <v>41</v>
      </c>
      <c r="O305" s="65"/>
      <c r="P305" s="200">
        <f>O305*H305</f>
        <v>0</v>
      </c>
      <c r="Q305" s="200">
        <v>0.0012</v>
      </c>
      <c r="R305" s="200">
        <f>Q305*H305</f>
        <v>0.0012</v>
      </c>
      <c r="S305" s="200">
        <v>0</v>
      </c>
      <c r="T305" s="201">
        <f>S305*H305</f>
        <v>0</v>
      </c>
      <c r="AR305" s="202" t="s">
        <v>293</v>
      </c>
      <c r="AT305" s="202" t="s">
        <v>192</v>
      </c>
      <c r="AU305" s="202" t="s">
        <v>84</v>
      </c>
      <c r="AY305" s="16" t="s">
        <v>139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6" t="s">
        <v>84</v>
      </c>
      <c r="BK305" s="203">
        <f>ROUND(I305*H305,2)</f>
        <v>0</v>
      </c>
      <c r="BL305" s="16" t="s">
        <v>170</v>
      </c>
      <c r="BM305" s="202" t="s">
        <v>609</v>
      </c>
    </row>
    <row r="306" spans="2:47" s="1" customFormat="1" ht="29.25">
      <c r="B306" s="33"/>
      <c r="C306" s="34"/>
      <c r="D306" s="206" t="s">
        <v>295</v>
      </c>
      <c r="E306" s="34"/>
      <c r="F306" s="247" t="s">
        <v>610</v>
      </c>
      <c r="G306" s="34"/>
      <c r="H306" s="34"/>
      <c r="I306" s="109"/>
      <c r="J306" s="34"/>
      <c r="K306" s="34"/>
      <c r="L306" s="37"/>
      <c r="M306" s="248"/>
      <c r="N306" s="65"/>
      <c r="O306" s="65"/>
      <c r="P306" s="65"/>
      <c r="Q306" s="65"/>
      <c r="R306" s="65"/>
      <c r="S306" s="65"/>
      <c r="T306" s="66"/>
      <c r="AT306" s="16" t="s">
        <v>295</v>
      </c>
      <c r="AU306" s="16" t="s">
        <v>84</v>
      </c>
    </row>
    <row r="307" spans="2:65" s="1" customFormat="1" ht="24" customHeight="1">
      <c r="B307" s="33"/>
      <c r="C307" s="191" t="s">
        <v>611</v>
      </c>
      <c r="D307" s="191" t="s">
        <v>142</v>
      </c>
      <c r="E307" s="192" t="s">
        <v>612</v>
      </c>
      <c r="F307" s="193" t="s">
        <v>613</v>
      </c>
      <c r="G307" s="194" t="s">
        <v>246</v>
      </c>
      <c r="H307" s="195">
        <v>0.019</v>
      </c>
      <c r="I307" s="196"/>
      <c r="J307" s="197">
        <f>ROUND(I307*H307,2)</f>
        <v>0</v>
      </c>
      <c r="K307" s="193" t="s">
        <v>146</v>
      </c>
      <c r="L307" s="37"/>
      <c r="M307" s="198" t="s">
        <v>1</v>
      </c>
      <c r="N307" s="199" t="s">
        <v>41</v>
      </c>
      <c r="O307" s="65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02" t="s">
        <v>170</v>
      </c>
      <c r="AT307" s="202" t="s">
        <v>142</v>
      </c>
      <c r="AU307" s="202" t="s">
        <v>84</v>
      </c>
      <c r="AY307" s="16" t="s">
        <v>139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6" t="s">
        <v>84</v>
      </c>
      <c r="BK307" s="203">
        <f>ROUND(I307*H307,2)</f>
        <v>0</v>
      </c>
      <c r="BL307" s="16" t="s">
        <v>170</v>
      </c>
      <c r="BM307" s="202" t="s">
        <v>614</v>
      </c>
    </row>
    <row r="308" spans="2:65" s="1" customFormat="1" ht="24" customHeight="1">
      <c r="B308" s="33"/>
      <c r="C308" s="191" t="s">
        <v>615</v>
      </c>
      <c r="D308" s="191" t="s">
        <v>142</v>
      </c>
      <c r="E308" s="192" t="s">
        <v>616</v>
      </c>
      <c r="F308" s="193" t="s">
        <v>617</v>
      </c>
      <c r="G308" s="194" t="s">
        <v>246</v>
      </c>
      <c r="H308" s="195">
        <v>0.019</v>
      </c>
      <c r="I308" s="196"/>
      <c r="J308" s="197">
        <f>ROUND(I308*H308,2)</f>
        <v>0</v>
      </c>
      <c r="K308" s="193" t="s">
        <v>146</v>
      </c>
      <c r="L308" s="37"/>
      <c r="M308" s="198" t="s">
        <v>1</v>
      </c>
      <c r="N308" s="199" t="s">
        <v>41</v>
      </c>
      <c r="O308" s="65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02" t="s">
        <v>170</v>
      </c>
      <c r="AT308" s="202" t="s">
        <v>142</v>
      </c>
      <c r="AU308" s="202" t="s">
        <v>84</v>
      </c>
      <c r="AY308" s="16" t="s">
        <v>139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84</v>
      </c>
      <c r="BK308" s="203">
        <f>ROUND(I308*H308,2)</f>
        <v>0</v>
      </c>
      <c r="BL308" s="16" t="s">
        <v>170</v>
      </c>
      <c r="BM308" s="202" t="s">
        <v>618</v>
      </c>
    </row>
    <row r="309" spans="2:63" s="11" customFormat="1" ht="22.9" customHeight="1">
      <c r="B309" s="175"/>
      <c r="C309" s="176"/>
      <c r="D309" s="177" t="s">
        <v>74</v>
      </c>
      <c r="E309" s="189" t="s">
        <v>619</v>
      </c>
      <c r="F309" s="189" t="s">
        <v>620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SUM(P310:P324)</f>
        <v>0</v>
      </c>
      <c r="Q309" s="183"/>
      <c r="R309" s="184">
        <f>SUM(R310:R324)</f>
        <v>0.15657</v>
      </c>
      <c r="S309" s="183"/>
      <c r="T309" s="185">
        <f>SUM(T310:T324)</f>
        <v>0</v>
      </c>
      <c r="AR309" s="186" t="s">
        <v>84</v>
      </c>
      <c r="AT309" s="187" t="s">
        <v>74</v>
      </c>
      <c r="AU309" s="187" t="s">
        <v>80</v>
      </c>
      <c r="AY309" s="186" t="s">
        <v>139</v>
      </c>
      <c r="BK309" s="188">
        <f>SUM(BK310:BK324)</f>
        <v>0</v>
      </c>
    </row>
    <row r="310" spans="2:65" s="1" customFormat="1" ht="16.5" customHeight="1">
      <c r="B310" s="33"/>
      <c r="C310" s="191" t="s">
        <v>621</v>
      </c>
      <c r="D310" s="191" t="s">
        <v>142</v>
      </c>
      <c r="E310" s="192" t="s">
        <v>622</v>
      </c>
      <c r="F310" s="193" t="s">
        <v>623</v>
      </c>
      <c r="G310" s="194" t="s">
        <v>145</v>
      </c>
      <c r="H310" s="195">
        <v>5.52</v>
      </c>
      <c r="I310" s="196"/>
      <c r="J310" s="197">
        <f>ROUND(I310*H310,2)</f>
        <v>0</v>
      </c>
      <c r="K310" s="193" t="s">
        <v>146</v>
      </c>
      <c r="L310" s="37"/>
      <c r="M310" s="198" t="s">
        <v>1</v>
      </c>
      <c r="N310" s="199" t="s">
        <v>41</v>
      </c>
      <c r="O310" s="65"/>
      <c r="P310" s="200">
        <f>O310*H310</f>
        <v>0</v>
      </c>
      <c r="Q310" s="200">
        <v>0.0003</v>
      </c>
      <c r="R310" s="200">
        <f>Q310*H310</f>
        <v>0.0016559999999999997</v>
      </c>
      <c r="S310" s="200">
        <v>0</v>
      </c>
      <c r="T310" s="201">
        <f>S310*H310</f>
        <v>0</v>
      </c>
      <c r="AR310" s="202" t="s">
        <v>170</v>
      </c>
      <c r="AT310" s="202" t="s">
        <v>142</v>
      </c>
      <c r="AU310" s="202" t="s">
        <v>84</v>
      </c>
      <c r="AY310" s="16" t="s">
        <v>139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6" t="s">
        <v>84</v>
      </c>
      <c r="BK310" s="203">
        <f>ROUND(I310*H310,2)</f>
        <v>0</v>
      </c>
      <c r="BL310" s="16" t="s">
        <v>170</v>
      </c>
      <c r="BM310" s="202" t="s">
        <v>624</v>
      </c>
    </row>
    <row r="311" spans="2:51" s="13" customFormat="1" ht="11.25">
      <c r="B311" s="215"/>
      <c r="C311" s="216"/>
      <c r="D311" s="206" t="s">
        <v>148</v>
      </c>
      <c r="E311" s="217" t="s">
        <v>1</v>
      </c>
      <c r="F311" s="218" t="s">
        <v>625</v>
      </c>
      <c r="G311" s="216"/>
      <c r="H311" s="219">
        <v>5.52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148</v>
      </c>
      <c r="AU311" s="225" t="s">
        <v>84</v>
      </c>
      <c r="AV311" s="13" t="s">
        <v>84</v>
      </c>
      <c r="AW311" s="13" t="s">
        <v>31</v>
      </c>
      <c r="AX311" s="13" t="s">
        <v>80</v>
      </c>
      <c r="AY311" s="225" t="s">
        <v>139</v>
      </c>
    </row>
    <row r="312" spans="2:65" s="1" customFormat="1" ht="24" customHeight="1">
      <c r="B312" s="33"/>
      <c r="C312" s="191" t="s">
        <v>626</v>
      </c>
      <c r="D312" s="191" t="s">
        <v>142</v>
      </c>
      <c r="E312" s="192" t="s">
        <v>627</v>
      </c>
      <c r="F312" s="193" t="s">
        <v>628</v>
      </c>
      <c r="G312" s="194" t="s">
        <v>169</v>
      </c>
      <c r="H312" s="195">
        <v>2.7</v>
      </c>
      <c r="I312" s="196"/>
      <c r="J312" s="197">
        <f>ROUND(I312*H312,2)</f>
        <v>0</v>
      </c>
      <c r="K312" s="193" t="s">
        <v>146</v>
      </c>
      <c r="L312" s="37"/>
      <c r="M312" s="198" t="s">
        <v>1</v>
      </c>
      <c r="N312" s="199" t="s">
        <v>41</v>
      </c>
      <c r="O312" s="65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02" t="s">
        <v>170</v>
      </c>
      <c r="AT312" s="202" t="s">
        <v>142</v>
      </c>
      <c r="AU312" s="202" t="s">
        <v>84</v>
      </c>
      <c r="AY312" s="16" t="s">
        <v>139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6" t="s">
        <v>84</v>
      </c>
      <c r="BK312" s="203">
        <f>ROUND(I312*H312,2)</f>
        <v>0</v>
      </c>
      <c r="BL312" s="16" t="s">
        <v>170</v>
      </c>
      <c r="BM312" s="202" t="s">
        <v>629</v>
      </c>
    </row>
    <row r="313" spans="2:51" s="12" customFormat="1" ht="11.25">
      <c r="B313" s="204"/>
      <c r="C313" s="205"/>
      <c r="D313" s="206" t="s">
        <v>148</v>
      </c>
      <c r="E313" s="207" t="s">
        <v>1</v>
      </c>
      <c r="F313" s="208" t="s">
        <v>630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148</v>
      </c>
      <c r="AU313" s="214" t="s">
        <v>84</v>
      </c>
      <c r="AV313" s="12" t="s">
        <v>80</v>
      </c>
      <c r="AW313" s="12" t="s">
        <v>31</v>
      </c>
      <c r="AX313" s="12" t="s">
        <v>75</v>
      </c>
      <c r="AY313" s="214" t="s">
        <v>139</v>
      </c>
    </row>
    <row r="314" spans="2:51" s="13" customFormat="1" ht="11.25">
      <c r="B314" s="215"/>
      <c r="C314" s="216"/>
      <c r="D314" s="206" t="s">
        <v>148</v>
      </c>
      <c r="E314" s="217" t="s">
        <v>1</v>
      </c>
      <c r="F314" s="218" t="s">
        <v>631</v>
      </c>
      <c r="G314" s="216"/>
      <c r="H314" s="219">
        <v>2.7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148</v>
      </c>
      <c r="AU314" s="225" t="s">
        <v>84</v>
      </c>
      <c r="AV314" s="13" t="s">
        <v>84</v>
      </c>
      <c r="AW314" s="13" t="s">
        <v>31</v>
      </c>
      <c r="AX314" s="13" t="s">
        <v>80</v>
      </c>
      <c r="AY314" s="225" t="s">
        <v>139</v>
      </c>
    </row>
    <row r="315" spans="2:65" s="1" customFormat="1" ht="36" customHeight="1">
      <c r="B315" s="33"/>
      <c r="C315" s="237" t="s">
        <v>632</v>
      </c>
      <c r="D315" s="237" t="s">
        <v>192</v>
      </c>
      <c r="E315" s="238" t="s">
        <v>633</v>
      </c>
      <c r="F315" s="239" t="s">
        <v>634</v>
      </c>
      <c r="G315" s="240" t="s">
        <v>169</v>
      </c>
      <c r="H315" s="241">
        <v>2.7</v>
      </c>
      <c r="I315" s="242"/>
      <c r="J315" s="243">
        <f>ROUND(I315*H315,2)</f>
        <v>0</v>
      </c>
      <c r="K315" s="239" t="s">
        <v>195</v>
      </c>
      <c r="L315" s="244"/>
      <c r="M315" s="245" t="s">
        <v>1</v>
      </c>
      <c r="N315" s="246" t="s">
        <v>41</v>
      </c>
      <c r="O315" s="65"/>
      <c r="P315" s="200">
        <f>O315*H315</f>
        <v>0</v>
      </c>
      <c r="Q315" s="200">
        <v>4E-05</v>
      </c>
      <c r="R315" s="200">
        <f>Q315*H315</f>
        <v>0.00010800000000000001</v>
      </c>
      <c r="S315" s="200">
        <v>0</v>
      </c>
      <c r="T315" s="201">
        <f>S315*H315</f>
        <v>0</v>
      </c>
      <c r="AR315" s="202" t="s">
        <v>293</v>
      </c>
      <c r="AT315" s="202" t="s">
        <v>192</v>
      </c>
      <c r="AU315" s="202" t="s">
        <v>84</v>
      </c>
      <c r="AY315" s="16" t="s">
        <v>139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6" t="s">
        <v>84</v>
      </c>
      <c r="BK315" s="203">
        <f>ROUND(I315*H315,2)</f>
        <v>0</v>
      </c>
      <c r="BL315" s="16" t="s">
        <v>170</v>
      </c>
      <c r="BM315" s="202" t="s">
        <v>635</v>
      </c>
    </row>
    <row r="316" spans="2:65" s="1" customFormat="1" ht="36" customHeight="1">
      <c r="B316" s="33"/>
      <c r="C316" s="191" t="s">
        <v>636</v>
      </c>
      <c r="D316" s="191" t="s">
        <v>142</v>
      </c>
      <c r="E316" s="192" t="s">
        <v>637</v>
      </c>
      <c r="F316" s="193" t="s">
        <v>638</v>
      </c>
      <c r="G316" s="194" t="s">
        <v>145</v>
      </c>
      <c r="H316" s="195">
        <v>5.52</v>
      </c>
      <c r="I316" s="196"/>
      <c r="J316" s="197">
        <f>ROUND(I316*H316,2)</f>
        <v>0</v>
      </c>
      <c r="K316" s="193" t="s">
        <v>146</v>
      </c>
      <c r="L316" s="37"/>
      <c r="M316" s="198" t="s">
        <v>1</v>
      </c>
      <c r="N316" s="199" t="s">
        <v>41</v>
      </c>
      <c r="O316" s="65"/>
      <c r="P316" s="200">
        <f>O316*H316</f>
        <v>0</v>
      </c>
      <c r="Q316" s="200">
        <v>0.00689</v>
      </c>
      <c r="R316" s="200">
        <f>Q316*H316</f>
        <v>0.0380328</v>
      </c>
      <c r="S316" s="200">
        <v>0</v>
      </c>
      <c r="T316" s="201">
        <f>S316*H316</f>
        <v>0</v>
      </c>
      <c r="AR316" s="202" t="s">
        <v>170</v>
      </c>
      <c r="AT316" s="202" t="s">
        <v>142</v>
      </c>
      <c r="AU316" s="202" t="s">
        <v>84</v>
      </c>
      <c r="AY316" s="16" t="s">
        <v>139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6" t="s">
        <v>84</v>
      </c>
      <c r="BK316" s="203">
        <f>ROUND(I316*H316,2)</f>
        <v>0</v>
      </c>
      <c r="BL316" s="16" t="s">
        <v>170</v>
      </c>
      <c r="BM316" s="202" t="s">
        <v>639</v>
      </c>
    </row>
    <row r="317" spans="2:51" s="13" customFormat="1" ht="11.25">
      <c r="B317" s="215"/>
      <c r="C317" s="216"/>
      <c r="D317" s="206" t="s">
        <v>148</v>
      </c>
      <c r="E317" s="217" t="s">
        <v>1</v>
      </c>
      <c r="F317" s="218" t="s">
        <v>276</v>
      </c>
      <c r="G317" s="216"/>
      <c r="H317" s="219">
        <v>5.52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148</v>
      </c>
      <c r="AU317" s="225" t="s">
        <v>84</v>
      </c>
      <c r="AV317" s="13" t="s">
        <v>84</v>
      </c>
      <c r="AW317" s="13" t="s">
        <v>31</v>
      </c>
      <c r="AX317" s="13" t="s">
        <v>80</v>
      </c>
      <c r="AY317" s="225" t="s">
        <v>139</v>
      </c>
    </row>
    <row r="318" spans="2:65" s="1" customFormat="1" ht="36" customHeight="1">
      <c r="B318" s="33"/>
      <c r="C318" s="237" t="s">
        <v>640</v>
      </c>
      <c r="D318" s="237" t="s">
        <v>192</v>
      </c>
      <c r="E318" s="238" t="s">
        <v>641</v>
      </c>
      <c r="F318" s="239" t="s">
        <v>642</v>
      </c>
      <c r="G318" s="240" t="s">
        <v>145</v>
      </c>
      <c r="H318" s="241">
        <v>6.072</v>
      </c>
      <c r="I318" s="242"/>
      <c r="J318" s="243">
        <f>ROUND(I318*H318,2)</f>
        <v>0</v>
      </c>
      <c r="K318" s="239" t="s">
        <v>146</v>
      </c>
      <c r="L318" s="244"/>
      <c r="M318" s="245" t="s">
        <v>1</v>
      </c>
      <c r="N318" s="246" t="s">
        <v>41</v>
      </c>
      <c r="O318" s="65"/>
      <c r="P318" s="200">
        <f>O318*H318</f>
        <v>0</v>
      </c>
      <c r="Q318" s="200">
        <v>0.0192</v>
      </c>
      <c r="R318" s="200">
        <f>Q318*H318</f>
        <v>0.11658239999999999</v>
      </c>
      <c r="S318" s="200">
        <v>0</v>
      </c>
      <c r="T318" s="201">
        <f>S318*H318</f>
        <v>0</v>
      </c>
      <c r="AR318" s="202" t="s">
        <v>293</v>
      </c>
      <c r="AT318" s="202" t="s">
        <v>192</v>
      </c>
      <c r="AU318" s="202" t="s">
        <v>84</v>
      </c>
      <c r="AY318" s="16" t="s">
        <v>139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6" t="s">
        <v>84</v>
      </c>
      <c r="BK318" s="203">
        <f>ROUND(I318*H318,2)</f>
        <v>0</v>
      </c>
      <c r="BL318" s="16" t="s">
        <v>170</v>
      </c>
      <c r="BM318" s="202" t="s">
        <v>643</v>
      </c>
    </row>
    <row r="319" spans="2:51" s="13" customFormat="1" ht="11.25">
      <c r="B319" s="215"/>
      <c r="C319" s="216"/>
      <c r="D319" s="206" t="s">
        <v>148</v>
      </c>
      <c r="E319" s="216"/>
      <c r="F319" s="218" t="s">
        <v>644</v>
      </c>
      <c r="G319" s="216"/>
      <c r="H319" s="219">
        <v>6.072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148</v>
      </c>
      <c r="AU319" s="225" t="s">
        <v>84</v>
      </c>
      <c r="AV319" s="13" t="s">
        <v>84</v>
      </c>
      <c r="AW319" s="13" t="s">
        <v>4</v>
      </c>
      <c r="AX319" s="13" t="s">
        <v>80</v>
      </c>
      <c r="AY319" s="225" t="s">
        <v>139</v>
      </c>
    </row>
    <row r="320" spans="2:65" s="1" customFormat="1" ht="24" customHeight="1">
      <c r="B320" s="33"/>
      <c r="C320" s="191" t="s">
        <v>645</v>
      </c>
      <c r="D320" s="191" t="s">
        <v>142</v>
      </c>
      <c r="E320" s="192" t="s">
        <v>646</v>
      </c>
      <c r="F320" s="193" t="s">
        <v>647</v>
      </c>
      <c r="G320" s="194" t="s">
        <v>145</v>
      </c>
      <c r="H320" s="195">
        <v>5.52</v>
      </c>
      <c r="I320" s="196"/>
      <c r="J320" s="197">
        <f>ROUND(I320*H320,2)</f>
        <v>0</v>
      </c>
      <c r="K320" s="193" t="s">
        <v>146</v>
      </c>
      <c r="L320" s="37"/>
      <c r="M320" s="198" t="s">
        <v>1</v>
      </c>
      <c r="N320" s="199" t="s">
        <v>41</v>
      </c>
      <c r="O320" s="65"/>
      <c r="P320" s="200">
        <f>O320*H320</f>
        <v>0</v>
      </c>
      <c r="Q320" s="200">
        <v>0</v>
      </c>
      <c r="R320" s="200">
        <f>Q320*H320</f>
        <v>0</v>
      </c>
      <c r="S320" s="200">
        <v>0</v>
      </c>
      <c r="T320" s="201">
        <f>S320*H320</f>
        <v>0</v>
      </c>
      <c r="AR320" s="202" t="s">
        <v>170</v>
      </c>
      <c r="AT320" s="202" t="s">
        <v>142</v>
      </c>
      <c r="AU320" s="202" t="s">
        <v>84</v>
      </c>
      <c r="AY320" s="16" t="s">
        <v>139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6" t="s">
        <v>84</v>
      </c>
      <c r="BK320" s="203">
        <f>ROUND(I320*H320,2)</f>
        <v>0</v>
      </c>
      <c r="BL320" s="16" t="s">
        <v>170</v>
      </c>
      <c r="BM320" s="202" t="s">
        <v>648</v>
      </c>
    </row>
    <row r="321" spans="2:65" s="1" customFormat="1" ht="16.5" customHeight="1">
      <c r="B321" s="33"/>
      <c r="C321" s="191" t="s">
        <v>649</v>
      </c>
      <c r="D321" s="191" t="s">
        <v>142</v>
      </c>
      <c r="E321" s="192" t="s">
        <v>650</v>
      </c>
      <c r="F321" s="193" t="s">
        <v>651</v>
      </c>
      <c r="G321" s="194" t="s">
        <v>169</v>
      </c>
      <c r="H321" s="195">
        <v>0.9</v>
      </c>
      <c r="I321" s="196"/>
      <c r="J321" s="197">
        <f>ROUND(I321*H321,2)</f>
        <v>0</v>
      </c>
      <c r="K321" s="193" t="s">
        <v>146</v>
      </c>
      <c r="L321" s="37"/>
      <c r="M321" s="198" t="s">
        <v>1</v>
      </c>
      <c r="N321" s="199" t="s">
        <v>41</v>
      </c>
      <c r="O321" s="65"/>
      <c r="P321" s="200">
        <f>O321*H321</f>
        <v>0</v>
      </c>
      <c r="Q321" s="200">
        <v>4.2E-05</v>
      </c>
      <c r="R321" s="200">
        <f>Q321*H321</f>
        <v>3.78E-05</v>
      </c>
      <c r="S321" s="200">
        <v>0</v>
      </c>
      <c r="T321" s="201">
        <f>S321*H321</f>
        <v>0</v>
      </c>
      <c r="AR321" s="202" t="s">
        <v>170</v>
      </c>
      <c r="AT321" s="202" t="s">
        <v>142</v>
      </c>
      <c r="AU321" s="202" t="s">
        <v>84</v>
      </c>
      <c r="AY321" s="16" t="s">
        <v>139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6" t="s">
        <v>84</v>
      </c>
      <c r="BK321" s="203">
        <f>ROUND(I321*H321,2)</f>
        <v>0</v>
      </c>
      <c r="BL321" s="16" t="s">
        <v>170</v>
      </c>
      <c r="BM321" s="202" t="s">
        <v>652</v>
      </c>
    </row>
    <row r="322" spans="2:65" s="1" customFormat="1" ht="24" customHeight="1">
      <c r="B322" s="33"/>
      <c r="C322" s="237" t="s">
        <v>653</v>
      </c>
      <c r="D322" s="237" t="s">
        <v>192</v>
      </c>
      <c r="E322" s="238" t="s">
        <v>654</v>
      </c>
      <c r="F322" s="239" t="s">
        <v>655</v>
      </c>
      <c r="G322" s="240" t="s">
        <v>169</v>
      </c>
      <c r="H322" s="241">
        <v>0.9</v>
      </c>
      <c r="I322" s="242"/>
      <c r="J322" s="243">
        <f>ROUND(I322*H322,2)</f>
        <v>0</v>
      </c>
      <c r="K322" s="239" t="s">
        <v>259</v>
      </c>
      <c r="L322" s="244"/>
      <c r="M322" s="245" t="s">
        <v>1</v>
      </c>
      <c r="N322" s="246" t="s">
        <v>41</v>
      </c>
      <c r="O322" s="65"/>
      <c r="P322" s="200">
        <f>O322*H322</f>
        <v>0</v>
      </c>
      <c r="Q322" s="200">
        <v>0.00017</v>
      </c>
      <c r="R322" s="200">
        <f>Q322*H322</f>
        <v>0.000153</v>
      </c>
      <c r="S322" s="200">
        <v>0</v>
      </c>
      <c r="T322" s="201">
        <f>S322*H322</f>
        <v>0</v>
      </c>
      <c r="AR322" s="202" t="s">
        <v>293</v>
      </c>
      <c r="AT322" s="202" t="s">
        <v>192</v>
      </c>
      <c r="AU322" s="202" t="s">
        <v>84</v>
      </c>
      <c r="AY322" s="16" t="s">
        <v>139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6" t="s">
        <v>84</v>
      </c>
      <c r="BK322" s="203">
        <f>ROUND(I322*H322,2)</f>
        <v>0</v>
      </c>
      <c r="BL322" s="16" t="s">
        <v>170</v>
      </c>
      <c r="BM322" s="202" t="s">
        <v>656</v>
      </c>
    </row>
    <row r="323" spans="2:65" s="1" customFormat="1" ht="24" customHeight="1">
      <c r="B323" s="33"/>
      <c r="C323" s="191" t="s">
        <v>657</v>
      </c>
      <c r="D323" s="191" t="s">
        <v>142</v>
      </c>
      <c r="E323" s="192" t="s">
        <v>658</v>
      </c>
      <c r="F323" s="193" t="s">
        <v>659</v>
      </c>
      <c r="G323" s="194" t="s">
        <v>246</v>
      </c>
      <c r="H323" s="195">
        <v>0.157</v>
      </c>
      <c r="I323" s="196"/>
      <c r="J323" s="197">
        <f>ROUND(I323*H323,2)</f>
        <v>0</v>
      </c>
      <c r="K323" s="193" t="s">
        <v>146</v>
      </c>
      <c r="L323" s="37"/>
      <c r="M323" s="198" t="s">
        <v>1</v>
      </c>
      <c r="N323" s="199" t="s">
        <v>41</v>
      </c>
      <c r="O323" s="65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02" t="s">
        <v>170</v>
      </c>
      <c r="AT323" s="202" t="s">
        <v>142</v>
      </c>
      <c r="AU323" s="202" t="s">
        <v>84</v>
      </c>
      <c r="AY323" s="16" t="s">
        <v>139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6" t="s">
        <v>84</v>
      </c>
      <c r="BK323" s="203">
        <f>ROUND(I323*H323,2)</f>
        <v>0</v>
      </c>
      <c r="BL323" s="16" t="s">
        <v>170</v>
      </c>
      <c r="BM323" s="202" t="s">
        <v>660</v>
      </c>
    </row>
    <row r="324" spans="2:65" s="1" customFormat="1" ht="24" customHeight="1">
      <c r="B324" s="33"/>
      <c r="C324" s="191" t="s">
        <v>661</v>
      </c>
      <c r="D324" s="191" t="s">
        <v>142</v>
      </c>
      <c r="E324" s="192" t="s">
        <v>662</v>
      </c>
      <c r="F324" s="193" t="s">
        <v>663</v>
      </c>
      <c r="G324" s="194" t="s">
        <v>246</v>
      </c>
      <c r="H324" s="195">
        <v>0.157</v>
      </c>
      <c r="I324" s="196"/>
      <c r="J324" s="197">
        <f>ROUND(I324*H324,2)</f>
        <v>0</v>
      </c>
      <c r="K324" s="193" t="s">
        <v>146</v>
      </c>
      <c r="L324" s="37"/>
      <c r="M324" s="198" t="s">
        <v>1</v>
      </c>
      <c r="N324" s="199" t="s">
        <v>41</v>
      </c>
      <c r="O324" s="65"/>
      <c r="P324" s="200">
        <f>O324*H324</f>
        <v>0</v>
      </c>
      <c r="Q324" s="200">
        <v>0</v>
      </c>
      <c r="R324" s="200">
        <f>Q324*H324</f>
        <v>0</v>
      </c>
      <c r="S324" s="200">
        <v>0</v>
      </c>
      <c r="T324" s="201">
        <f>S324*H324</f>
        <v>0</v>
      </c>
      <c r="AR324" s="202" t="s">
        <v>170</v>
      </c>
      <c r="AT324" s="202" t="s">
        <v>142</v>
      </c>
      <c r="AU324" s="202" t="s">
        <v>84</v>
      </c>
      <c r="AY324" s="16" t="s">
        <v>139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6" t="s">
        <v>84</v>
      </c>
      <c r="BK324" s="203">
        <f>ROUND(I324*H324,2)</f>
        <v>0</v>
      </c>
      <c r="BL324" s="16" t="s">
        <v>170</v>
      </c>
      <c r="BM324" s="202" t="s">
        <v>664</v>
      </c>
    </row>
    <row r="325" spans="2:63" s="11" customFormat="1" ht="22.9" customHeight="1">
      <c r="B325" s="175"/>
      <c r="C325" s="176"/>
      <c r="D325" s="177" t="s">
        <v>74</v>
      </c>
      <c r="E325" s="189" t="s">
        <v>665</v>
      </c>
      <c r="F325" s="189" t="s">
        <v>666</v>
      </c>
      <c r="G325" s="176"/>
      <c r="H325" s="176"/>
      <c r="I325" s="179"/>
      <c r="J325" s="190">
        <f>BK325</f>
        <v>0</v>
      </c>
      <c r="K325" s="176"/>
      <c r="L325" s="181"/>
      <c r="M325" s="182"/>
      <c r="N325" s="183"/>
      <c r="O325" s="183"/>
      <c r="P325" s="184">
        <f>SUM(P326:P329)</f>
        <v>0</v>
      </c>
      <c r="Q325" s="183"/>
      <c r="R325" s="184">
        <f>SUM(R326:R329)</f>
        <v>0</v>
      </c>
      <c r="S325" s="183"/>
      <c r="T325" s="185">
        <f>SUM(T326:T329)</f>
        <v>0.012535</v>
      </c>
      <c r="AR325" s="186" t="s">
        <v>84</v>
      </c>
      <c r="AT325" s="187" t="s">
        <v>74</v>
      </c>
      <c r="AU325" s="187" t="s">
        <v>80</v>
      </c>
      <c r="AY325" s="186" t="s">
        <v>139</v>
      </c>
      <c r="BK325" s="188">
        <f>SUM(BK326:BK329)</f>
        <v>0</v>
      </c>
    </row>
    <row r="326" spans="2:65" s="1" customFormat="1" ht="24" customHeight="1">
      <c r="B326" s="33"/>
      <c r="C326" s="191" t="s">
        <v>667</v>
      </c>
      <c r="D326" s="191" t="s">
        <v>142</v>
      </c>
      <c r="E326" s="192" t="s">
        <v>668</v>
      </c>
      <c r="F326" s="193" t="s">
        <v>669</v>
      </c>
      <c r="G326" s="194" t="s">
        <v>145</v>
      </c>
      <c r="H326" s="195">
        <v>4.33</v>
      </c>
      <c r="I326" s="196"/>
      <c r="J326" s="197">
        <f>ROUND(I326*H326,2)</f>
        <v>0</v>
      </c>
      <c r="K326" s="193" t="s">
        <v>146</v>
      </c>
      <c r="L326" s="37"/>
      <c r="M326" s="198" t="s">
        <v>1</v>
      </c>
      <c r="N326" s="199" t="s">
        <v>41</v>
      </c>
      <c r="O326" s="65"/>
      <c r="P326" s="200">
        <f>O326*H326</f>
        <v>0</v>
      </c>
      <c r="Q326" s="200">
        <v>0</v>
      </c>
      <c r="R326" s="200">
        <f>Q326*H326</f>
        <v>0</v>
      </c>
      <c r="S326" s="200">
        <v>0.0025</v>
      </c>
      <c r="T326" s="201">
        <f>S326*H326</f>
        <v>0.010825</v>
      </c>
      <c r="AR326" s="202" t="s">
        <v>170</v>
      </c>
      <c r="AT326" s="202" t="s">
        <v>142</v>
      </c>
      <c r="AU326" s="202" t="s">
        <v>84</v>
      </c>
      <c r="AY326" s="16" t="s">
        <v>139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6" t="s">
        <v>84</v>
      </c>
      <c r="BK326" s="203">
        <f>ROUND(I326*H326,2)</f>
        <v>0</v>
      </c>
      <c r="BL326" s="16" t="s">
        <v>170</v>
      </c>
      <c r="BM326" s="202" t="s">
        <v>670</v>
      </c>
    </row>
    <row r="327" spans="2:51" s="13" customFormat="1" ht="11.25">
      <c r="B327" s="215"/>
      <c r="C327" s="216"/>
      <c r="D327" s="206" t="s">
        <v>148</v>
      </c>
      <c r="E327" s="217" t="s">
        <v>1</v>
      </c>
      <c r="F327" s="218" t="s">
        <v>671</v>
      </c>
      <c r="G327" s="216"/>
      <c r="H327" s="219">
        <v>4.33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148</v>
      </c>
      <c r="AU327" s="225" t="s">
        <v>84</v>
      </c>
      <c r="AV327" s="13" t="s">
        <v>84</v>
      </c>
      <c r="AW327" s="13" t="s">
        <v>31</v>
      </c>
      <c r="AX327" s="13" t="s">
        <v>80</v>
      </c>
      <c r="AY327" s="225" t="s">
        <v>139</v>
      </c>
    </row>
    <row r="328" spans="2:65" s="1" customFormat="1" ht="16.5" customHeight="1">
      <c r="B328" s="33"/>
      <c r="C328" s="191" t="s">
        <v>672</v>
      </c>
      <c r="D328" s="191" t="s">
        <v>142</v>
      </c>
      <c r="E328" s="192" t="s">
        <v>673</v>
      </c>
      <c r="F328" s="193" t="s">
        <v>674</v>
      </c>
      <c r="G328" s="194" t="s">
        <v>169</v>
      </c>
      <c r="H328" s="195">
        <v>5.7</v>
      </c>
      <c r="I328" s="196"/>
      <c r="J328" s="197">
        <f>ROUND(I328*H328,2)</f>
        <v>0</v>
      </c>
      <c r="K328" s="193" t="s">
        <v>146</v>
      </c>
      <c r="L328" s="37"/>
      <c r="M328" s="198" t="s">
        <v>1</v>
      </c>
      <c r="N328" s="199" t="s">
        <v>41</v>
      </c>
      <c r="O328" s="65"/>
      <c r="P328" s="200">
        <f>O328*H328</f>
        <v>0</v>
      </c>
      <c r="Q328" s="200">
        <v>0</v>
      </c>
      <c r="R328" s="200">
        <f>Q328*H328</f>
        <v>0</v>
      </c>
      <c r="S328" s="200">
        <v>0.0003</v>
      </c>
      <c r="T328" s="201">
        <f>S328*H328</f>
        <v>0.00171</v>
      </c>
      <c r="AR328" s="202" t="s">
        <v>170</v>
      </c>
      <c r="AT328" s="202" t="s">
        <v>142</v>
      </c>
      <c r="AU328" s="202" t="s">
        <v>84</v>
      </c>
      <c r="AY328" s="16" t="s">
        <v>139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6" t="s">
        <v>84</v>
      </c>
      <c r="BK328" s="203">
        <f>ROUND(I328*H328,2)</f>
        <v>0</v>
      </c>
      <c r="BL328" s="16" t="s">
        <v>170</v>
      </c>
      <c r="BM328" s="202" t="s">
        <v>675</v>
      </c>
    </row>
    <row r="329" spans="2:51" s="13" customFormat="1" ht="11.25">
      <c r="B329" s="215"/>
      <c r="C329" s="216"/>
      <c r="D329" s="206" t="s">
        <v>148</v>
      </c>
      <c r="E329" s="217" t="s">
        <v>1</v>
      </c>
      <c r="F329" s="218" t="s">
        <v>676</v>
      </c>
      <c r="G329" s="216"/>
      <c r="H329" s="219">
        <v>5.7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148</v>
      </c>
      <c r="AU329" s="225" t="s">
        <v>84</v>
      </c>
      <c r="AV329" s="13" t="s">
        <v>84</v>
      </c>
      <c r="AW329" s="13" t="s">
        <v>31</v>
      </c>
      <c r="AX329" s="13" t="s">
        <v>80</v>
      </c>
      <c r="AY329" s="225" t="s">
        <v>139</v>
      </c>
    </row>
    <row r="330" spans="2:63" s="11" customFormat="1" ht="22.9" customHeight="1">
      <c r="B330" s="175"/>
      <c r="C330" s="176"/>
      <c r="D330" s="177" t="s">
        <v>74</v>
      </c>
      <c r="E330" s="189" t="s">
        <v>677</v>
      </c>
      <c r="F330" s="189" t="s">
        <v>678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SUM(P331:P343)</f>
        <v>0</v>
      </c>
      <c r="Q330" s="183"/>
      <c r="R330" s="184">
        <f>SUM(R331:R343)</f>
        <v>0.35731</v>
      </c>
      <c r="S330" s="183"/>
      <c r="T330" s="185">
        <f>SUM(T331:T343)</f>
        <v>0</v>
      </c>
      <c r="AR330" s="186" t="s">
        <v>84</v>
      </c>
      <c r="AT330" s="187" t="s">
        <v>74</v>
      </c>
      <c r="AU330" s="187" t="s">
        <v>80</v>
      </c>
      <c r="AY330" s="186" t="s">
        <v>139</v>
      </c>
      <c r="BK330" s="188">
        <f>SUM(BK331:BK343)</f>
        <v>0</v>
      </c>
    </row>
    <row r="331" spans="2:65" s="1" customFormat="1" ht="24" customHeight="1">
      <c r="B331" s="33"/>
      <c r="C331" s="191" t="s">
        <v>679</v>
      </c>
      <c r="D331" s="191" t="s">
        <v>142</v>
      </c>
      <c r="E331" s="192" t="s">
        <v>680</v>
      </c>
      <c r="F331" s="193" t="s">
        <v>681</v>
      </c>
      <c r="G331" s="194" t="s">
        <v>145</v>
      </c>
      <c r="H331" s="195">
        <v>17</v>
      </c>
      <c r="I331" s="196"/>
      <c r="J331" s="197">
        <f>ROUND(I331*H331,2)</f>
        <v>0</v>
      </c>
      <c r="K331" s="193" t="s">
        <v>146</v>
      </c>
      <c r="L331" s="37"/>
      <c r="M331" s="198" t="s">
        <v>1</v>
      </c>
      <c r="N331" s="199" t="s">
        <v>41</v>
      </c>
      <c r="O331" s="65"/>
      <c r="P331" s="200">
        <f>O331*H331</f>
        <v>0</v>
      </c>
      <c r="Q331" s="200">
        <v>0.00605</v>
      </c>
      <c r="R331" s="200">
        <f>Q331*H331</f>
        <v>0.10285</v>
      </c>
      <c r="S331" s="200">
        <v>0</v>
      </c>
      <c r="T331" s="201">
        <f>S331*H331</f>
        <v>0</v>
      </c>
      <c r="AR331" s="202" t="s">
        <v>170</v>
      </c>
      <c r="AT331" s="202" t="s">
        <v>142</v>
      </c>
      <c r="AU331" s="202" t="s">
        <v>84</v>
      </c>
      <c r="AY331" s="16" t="s">
        <v>139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6" t="s">
        <v>84</v>
      </c>
      <c r="BK331" s="203">
        <f>ROUND(I331*H331,2)</f>
        <v>0</v>
      </c>
      <c r="BL331" s="16" t="s">
        <v>170</v>
      </c>
      <c r="BM331" s="202" t="s">
        <v>682</v>
      </c>
    </row>
    <row r="332" spans="2:51" s="13" customFormat="1" ht="11.25">
      <c r="B332" s="215"/>
      <c r="C332" s="216"/>
      <c r="D332" s="206" t="s">
        <v>148</v>
      </c>
      <c r="E332" s="217" t="s">
        <v>1</v>
      </c>
      <c r="F332" s="218" t="s">
        <v>683</v>
      </c>
      <c r="G332" s="216"/>
      <c r="H332" s="219">
        <v>18.8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148</v>
      </c>
      <c r="AU332" s="225" t="s">
        <v>84</v>
      </c>
      <c r="AV332" s="13" t="s">
        <v>84</v>
      </c>
      <c r="AW332" s="13" t="s">
        <v>31</v>
      </c>
      <c r="AX332" s="13" t="s">
        <v>75</v>
      </c>
      <c r="AY332" s="225" t="s">
        <v>139</v>
      </c>
    </row>
    <row r="333" spans="2:51" s="13" customFormat="1" ht="11.25">
      <c r="B333" s="215"/>
      <c r="C333" s="216"/>
      <c r="D333" s="206" t="s">
        <v>148</v>
      </c>
      <c r="E333" s="217" t="s">
        <v>1</v>
      </c>
      <c r="F333" s="218" t="s">
        <v>684</v>
      </c>
      <c r="G333" s="216"/>
      <c r="H333" s="219">
        <v>-1.8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148</v>
      </c>
      <c r="AU333" s="225" t="s">
        <v>84</v>
      </c>
      <c r="AV333" s="13" t="s">
        <v>84</v>
      </c>
      <c r="AW333" s="13" t="s">
        <v>31</v>
      </c>
      <c r="AX333" s="13" t="s">
        <v>75</v>
      </c>
      <c r="AY333" s="225" t="s">
        <v>139</v>
      </c>
    </row>
    <row r="334" spans="2:51" s="14" customFormat="1" ht="11.25">
      <c r="B334" s="226"/>
      <c r="C334" s="227"/>
      <c r="D334" s="206" t="s">
        <v>148</v>
      </c>
      <c r="E334" s="228" t="s">
        <v>1</v>
      </c>
      <c r="F334" s="229" t="s">
        <v>162</v>
      </c>
      <c r="G334" s="227"/>
      <c r="H334" s="230">
        <v>17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148</v>
      </c>
      <c r="AU334" s="236" t="s">
        <v>84</v>
      </c>
      <c r="AV334" s="14" t="s">
        <v>90</v>
      </c>
      <c r="AW334" s="14" t="s">
        <v>31</v>
      </c>
      <c r="AX334" s="14" t="s">
        <v>80</v>
      </c>
      <c r="AY334" s="236" t="s">
        <v>139</v>
      </c>
    </row>
    <row r="335" spans="2:65" s="1" customFormat="1" ht="16.5" customHeight="1">
      <c r="B335" s="33"/>
      <c r="C335" s="237" t="s">
        <v>685</v>
      </c>
      <c r="D335" s="237" t="s">
        <v>192</v>
      </c>
      <c r="E335" s="238" t="s">
        <v>686</v>
      </c>
      <c r="F335" s="239" t="s">
        <v>687</v>
      </c>
      <c r="G335" s="240" t="s">
        <v>145</v>
      </c>
      <c r="H335" s="241">
        <v>18.7</v>
      </c>
      <c r="I335" s="242"/>
      <c r="J335" s="243">
        <f>ROUND(I335*H335,2)</f>
        <v>0</v>
      </c>
      <c r="K335" s="239" t="s">
        <v>146</v>
      </c>
      <c r="L335" s="244"/>
      <c r="M335" s="245" t="s">
        <v>1</v>
      </c>
      <c r="N335" s="246" t="s">
        <v>41</v>
      </c>
      <c r="O335" s="65"/>
      <c r="P335" s="200">
        <f>O335*H335</f>
        <v>0</v>
      </c>
      <c r="Q335" s="200">
        <v>0.0129</v>
      </c>
      <c r="R335" s="200">
        <f>Q335*H335</f>
        <v>0.24123</v>
      </c>
      <c r="S335" s="200">
        <v>0</v>
      </c>
      <c r="T335" s="201">
        <f>S335*H335</f>
        <v>0</v>
      </c>
      <c r="AR335" s="202" t="s">
        <v>293</v>
      </c>
      <c r="AT335" s="202" t="s">
        <v>192</v>
      </c>
      <c r="AU335" s="202" t="s">
        <v>84</v>
      </c>
      <c r="AY335" s="16" t="s">
        <v>139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6" t="s">
        <v>84</v>
      </c>
      <c r="BK335" s="203">
        <f>ROUND(I335*H335,2)</f>
        <v>0</v>
      </c>
      <c r="BL335" s="16" t="s">
        <v>170</v>
      </c>
      <c r="BM335" s="202" t="s">
        <v>688</v>
      </c>
    </row>
    <row r="336" spans="2:51" s="13" customFormat="1" ht="11.25">
      <c r="B336" s="215"/>
      <c r="C336" s="216"/>
      <c r="D336" s="206" t="s">
        <v>148</v>
      </c>
      <c r="E336" s="216"/>
      <c r="F336" s="218" t="s">
        <v>689</v>
      </c>
      <c r="G336" s="216"/>
      <c r="H336" s="219">
        <v>18.7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148</v>
      </c>
      <c r="AU336" s="225" t="s">
        <v>84</v>
      </c>
      <c r="AV336" s="13" t="s">
        <v>84</v>
      </c>
      <c r="AW336" s="13" t="s">
        <v>4</v>
      </c>
      <c r="AX336" s="13" t="s">
        <v>80</v>
      </c>
      <c r="AY336" s="225" t="s">
        <v>139</v>
      </c>
    </row>
    <row r="337" spans="2:65" s="1" customFormat="1" ht="24" customHeight="1">
      <c r="B337" s="33"/>
      <c r="C337" s="191" t="s">
        <v>690</v>
      </c>
      <c r="D337" s="191" t="s">
        <v>142</v>
      </c>
      <c r="E337" s="192" t="s">
        <v>691</v>
      </c>
      <c r="F337" s="193" t="s">
        <v>692</v>
      </c>
      <c r="G337" s="194" t="s">
        <v>145</v>
      </c>
      <c r="H337" s="195">
        <v>17</v>
      </c>
      <c r="I337" s="196"/>
      <c r="J337" s="197">
        <f>ROUND(I337*H337,2)</f>
        <v>0</v>
      </c>
      <c r="K337" s="193" t="s">
        <v>146</v>
      </c>
      <c r="L337" s="37"/>
      <c r="M337" s="198" t="s">
        <v>1</v>
      </c>
      <c r="N337" s="199" t="s">
        <v>41</v>
      </c>
      <c r="O337" s="65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02" t="s">
        <v>170</v>
      </c>
      <c r="AT337" s="202" t="s">
        <v>142</v>
      </c>
      <c r="AU337" s="202" t="s">
        <v>84</v>
      </c>
      <c r="AY337" s="16" t="s">
        <v>139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6" t="s">
        <v>84</v>
      </c>
      <c r="BK337" s="203">
        <f>ROUND(I337*H337,2)</f>
        <v>0</v>
      </c>
      <c r="BL337" s="16" t="s">
        <v>170</v>
      </c>
      <c r="BM337" s="202" t="s">
        <v>693</v>
      </c>
    </row>
    <row r="338" spans="2:65" s="1" customFormat="1" ht="16.5" customHeight="1">
      <c r="B338" s="33"/>
      <c r="C338" s="191" t="s">
        <v>694</v>
      </c>
      <c r="D338" s="191" t="s">
        <v>142</v>
      </c>
      <c r="E338" s="192" t="s">
        <v>695</v>
      </c>
      <c r="F338" s="193" t="s">
        <v>696</v>
      </c>
      <c r="G338" s="194" t="s">
        <v>145</v>
      </c>
      <c r="H338" s="195">
        <v>1</v>
      </c>
      <c r="I338" s="196"/>
      <c r="J338" s="197">
        <f>ROUND(I338*H338,2)</f>
        <v>0</v>
      </c>
      <c r="K338" s="193" t="s">
        <v>1</v>
      </c>
      <c r="L338" s="37"/>
      <c r="M338" s="198" t="s">
        <v>1</v>
      </c>
      <c r="N338" s="199" t="s">
        <v>41</v>
      </c>
      <c r="O338" s="65"/>
      <c r="P338" s="200">
        <f>O338*H338</f>
        <v>0</v>
      </c>
      <c r="Q338" s="200">
        <v>0.00063</v>
      </c>
      <c r="R338" s="200">
        <f>Q338*H338</f>
        <v>0.00063</v>
      </c>
      <c r="S338" s="200">
        <v>0</v>
      </c>
      <c r="T338" s="201">
        <f>S338*H338</f>
        <v>0</v>
      </c>
      <c r="AR338" s="202" t="s">
        <v>170</v>
      </c>
      <c r="AT338" s="202" t="s">
        <v>142</v>
      </c>
      <c r="AU338" s="202" t="s">
        <v>84</v>
      </c>
      <c r="AY338" s="16" t="s">
        <v>139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6" t="s">
        <v>84</v>
      </c>
      <c r="BK338" s="203">
        <f>ROUND(I338*H338,2)</f>
        <v>0</v>
      </c>
      <c r="BL338" s="16" t="s">
        <v>170</v>
      </c>
      <c r="BM338" s="202" t="s">
        <v>697</v>
      </c>
    </row>
    <row r="339" spans="2:65" s="1" customFormat="1" ht="16.5" customHeight="1">
      <c r="B339" s="33"/>
      <c r="C339" s="237" t="s">
        <v>698</v>
      </c>
      <c r="D339" s="237" t="s">
        <v>192</v>
      </c>
      <c r="E339" s="238" t="s">
        <v>699</v>
      </c>
      <c r="F339" s="239" t="s">
        <v>700</v>
      </c>
      <c r="G339" s="240" t="s">
        <v>145</v>
      </c>
      <c r="H339" s="241">
        <v>1</v>
      </c>
      <c r="I339" s="242"/>
      <c r="J339" s="243">
        <f>ROUND(I339*H339,2)</f>
        <v>0</v>
      </c>
      <c r="K339" s="239" t="s">
        <v>1</v>
      </c>
      <c r="L339" s="244"/>
      <c r="M339" s="245" t="s">
        <v>1</v>
      </c>
      <c r="N339" s="246" t="s">
        <v>41</v>
      </c>
      <c r="O339" s="65"/>
      <c r="P339" s="200">
        <f>O339*H339</f>
        <v>0</v>
      </c>
      <c r="Q339" s="200">
        <v>0.0075</v>
      </c>
      <c r="R339" s="200">
        <f>Q339*H339</f>
        <v>0.0075</v>
      </c>
      <c r="S339" s="200">
        <v>0</v>
      </c>
      <c r="T339" s="201">
        <f>S339*H339</f>
        <v>0</v>
      </c>
      <c r="AR339" s="202" t="s">
        <v>293</v>
      </c>
      <c r="AT339" s="202" t="s">
        <v>192</v>
      </c>
      <c r="AU339" s="202" t="s">
        <v>84</v>
      </c>
      <c r="AY339" s="16" t="s">
        <v>139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6" t="s">
        <v>84</v>
      </c>
      <c r="BK339" s="203">
        <f>ROUND(I339*H339,2)</f>
        <v>0</v>
      </c>
      <c r="BL339" s="16" t="s">
        <v>170</v>
      </c>
      <c r="BM339" s="202" t="s">
        <v>701</v>
      </c>
    </row>
    <row r="340" spans="2:51" s="13" customFormat="1" ht="11.25">
      <c r="B340" s="215"/>
      <c r="C340" s="216"/>
      <c r="D340" s="206" t="s">
        <v>148</v>
      </c>
      <c r="E340" s="216"/>
      <c r="F340" s="218" t="s">
        <v>702</v>
      </c>
      <c r="G340" s="216"/>
      <c r="H340" s="219">
        <v>1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148</v>
      </c>
      <c r="AU340" s="225" t="s">
        <v>84</v>
      </c>
      <c r="AV340" s="13" t="s">
        <v>84</v>
      </c>
      <c r="AW340" s="13" t="s">
        <v>4</v>
      </c>
      <c r="AX340" s="13" t="s">
        <v>80</v>
      </c>
      <c r="AY340" s="225" t="s">
        <v>139</v>
      </c>
    </row>
    <row r="341" spans="2:65" s="1" customFormat="1" ht="16.5" customHeight="1">
      <c r="B341" s="33"/>
      <c r="C341" s="191" t="s">
        <v>703</v>
      </c>
      <c r="D341" s="191" t="s">
        <v>142</v>
      </c>
      <c r="E341" s="192" t="s">
        <v>704</v>
      </c>
      <c r="F341" s="193" t="s">
        <v>705</v>
      </c>
      <c r="G341" s="194" t="s">
        <v>145</v>
      </c>
      <c r="H341" s="195">
        <v>17</v>
      </c>
      <c r="I341" s="196"/>
      <c r="J341" s="197">
        <f>ROUND(I341*H341,2)</f>
        <v>0</v>
      </c>
      <c r="K341" s="193" t="s">
        <v>259</v>
      </c>
      <c r="L341" s="37"/>
      <c r="M341" s="198" t="s">
        <v>1</v>
      </c>
      <c r="N341" s="199" t="s">
        <v>41</v>
      </c>
      <c r="O341" s="65"/>
      <c r="P341" s="200">
        <f>O341*H341</f>
        <v>0</v>
      </c>
      <c r="Q341" s="200">
        <v>0.0003</v>
      </c>
      <c r="R341" s="200">
        <f>Q341*H341</f>
        <v>0.0050999999999999995</v>
      </c>
      <c r="S341" s="200">
        <v>0</v>
      </c>
      <c r="T341" s="201">
        <f>S341*H341</f>
        <v>0</v>
      </c>
      <c r="AR341" s="202" t="s">
        <v>170</v>
      </c>
      <c r="AT341" s="202" t="s">
        <v>142</v>
      </c>
      <c r="AU341" s="202" t="s">
        <v>84</v>
      </c>
      <c r="AY341" s="16" t="s">
        <v>139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6" t="s">
        <v>84</v>
      </c>
      <c r="BK341" s="203">
        <f>ROUND(I341*H341,2)</f>
        <v>0</v>
      </c>
      <c r="BL341" s="16" t="s">
        <v>170</v>
      </c>
      <c r="BM341" s="202" t="s">
        <v>706</v>
      </c>
    </row>
    <row r="342" spans="2:65" s="1" customFormat="1" ht="24" customHeight="1">
      <c r="B342" s="33"/>
      <c r="C342" s="191" t="s">
        <v>707</v>
      </c>
      <c r="D342" s="191" t="s">
        <v>142</v>
      </c>
      <c r="E342" s="192" t="s">
        <v>708</v>
      </c>
      <c r="F342" s="193" t="s">
        <v>709</v>
      </c>
      <c r="G342" s="194" t="s">
        <v>246</v>
      </c>
      <c r="H342" s="195">
        <v>0.357</v>
      </c>
      <c r="I342" s="196"/>
      <c r="J342" s="197">
        <f>ROUND(I342*H342,2)</f>
        <v>0</v>
      </c>
      <c r="K342" s="193" t="s">
        <v>146</v>
      </c>
      <c r="L342" s="37"/>
      <c r="M342" s="198" t="s">
        <v>1</v>
      </c>
      <c r="N342" s="199" t="s">
        <v>41</v>
      </c>
      <c r="O342" s="65"/>
      <c r="P342" s="200">
        <f>O342*H342</f>
        <v>0</v>
      </c>
      <c r="Q342" s="200">
        <v>0</v>
      </c>
      <c r="R342" s="200">
        <f>Q342*H342</f>
        <v>0</v>
      </c>
      <c r="S342" s="200">
        <v>0</v>
      </c>
      <c r="T342" s="201">
        <f>S342*H342</f>
        <v>0</v>
      </c>
      <c r="AR342" s="202" t="s">
        <v>170</v>
      </c>
      <c r="AT342" s="202" t="s">
        <v>142</v>
      </c>
      <c r="AU342" s="202" t="s">
        <v>84</v>
      </c>
      <c r="AY342" s="16" t="s">
        <v>139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6" t="s">
        <v>84</v>
      </c>
      <c r="BK342" s="203">
        <f>ROUND(I342*H342,2)</f>
        <v>0</v>
      </c>
      <c r="BL342" s="16" t="s">
        <v>170</v>
      </c>
      <c r="BM342" s="202" t="s">
        <v>710</v>
      </c>
    </row>
    <row r="343" spans="2:65" s="1" customFormat="1" ht="24" customHeight="1">
      <c r="B343" s="33"/>
      <c r="C343" s="191" t="s">
        <v>711</v>
      </c>
      <c r="D343" s="191" t="s">
        <v>142</v>
      </c>
      <c r="E343" s="192" t="s">
        <v>712</v>
      </c>
      <c r="F343" s="193" t="s">
        <v>713</v>
      </c>
      <c r="G343" s="194" t="s">
        <v>246</v>
      </c>
      <c r="H343" s="195">
        <v>0.357</v>
      </c>
      <c r="I343" s="196"/>
      <c r="J343" s="197">
        <f>ROUND(I343*H343,2)</f>
        <v>0</v>
      </c>
      <c r="K343" s="193" t="s">
        <v>146</v>
      </c>
      <c r="L343" s="37"/>
      <c r="M343" s="198" t="s">
        <v>1</v>
      </c>
      <c r="N343" s="199" t="s">
        <v>41</v>
      </c>
      <c r="O343" s="65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AR343" s="202" t="s">
        <v>170</v>
      </c>
      <c r="AT343" s="202" t="s">
        <v>142</v>
      </c>
      <c r="AU343" s="202" t="s">
        <v>84</v>
      </c>
      <c r="AY343" s="16" t="s">
        <v>139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6" t="s">
        <v>84</v>
      </c>
      <c r="BK343" s="203">
        <f>ROUND(I343*H343,2)</f>
        <v>0</v>
      </c>
      <c r="BL343" s="16" t="s">
        <v>170</v>
      </c>
      <c r="BM343" s="202" t="s">
        <v>714</v>
      </c>
    </row>
    <row r="344" spans="2:63" s="11" customFormat="1" ht="22.9" customHeight="1">
      <c r="B344" s="175"/>
      <c r="C344" s="176"/>
      <c r="D344" s="177" t="s">
        <v>74</v>
      </c>
      <c r="E344" s="189" t="s">
        <v>715</v>
      </c>
      <c r="F344" s="189" t="s">
        <v>716</v>
      </c>
      <c r="G344" s="176"/>
      <c r="H344" s="176"/>
      <c r="I344" s="179"/>
      <c r="J344" s="190">
        <f>BK344</f>
        <v>0</v>
      </c>
      <c r="K344" s="176"/>
      <c r="L344" s="181"/>
      <c r="M344" s="182"/>
      <c r="N344" s="183"/>
      <c r="O344" s="183"/>
      <c r="P344" s="184">
        <f>SUM(P345:P348)</f>
        <v>0</v>
      </c>
      <c r="Q344" s="183"/>
      <c r="R344" s="184">
        <f>SUM(R345:R348)</f>
        <v>0.00023822480000000002</v>
      </c>
      <c r="S344" s="183"/>
      <c r="T344" s="185">
        <f>SUM(T345:T348)</f>
        <v>0</v>
      </c>
      <c r="AR344" s="186" t="s">
        <v>84</v>
      </c>
      <c r="AT344" s="187" t="s">
        <v>74</v>
      </c>
      <c r="AU344" s="187" t="s">
        <v>80</v>
      </c>
      <c r="AY344" s="186" t="s">
        <v>139</v>
      </c>
      <c r="BK344" s="188">
        <f>SUM(BK345:BK348)</f>
        <v>0</v>
      </c>
    </row>
    <row r="345" spans="2:65" s="1" customFormat="1" ht="24" customHeight="1">
      <c r="B345" s="33"/>
      <c r="C345" s="191" t="s">
        <v>717</v>
      </c>
      <c r="D345" s="191" t="s">
        <v>142</v>
      </c>
      <c r="E345" s="192" t="s">
        <v>718</v>
      </c>
      <c r="F345" s="193" t="s">
        <v>719</v>
      </c>
      <c r="G345" s="194" t="s">
        <v>145</v>
      </c>
      <c r="H345" s="195">
        <v>0.968</v>
      </c>
      <c r="I345" s="196"/>
      <c r="J345" s="197">
        <f>ROUND(I345*H345,2)</f>
        <v>0</v>
      </c>
      <c r="K345" s="193" t="s">
        <v>146</v>
      </c>
      <c r="L345" s="37"/>
      <c r="M345" s="198" t="s">
        <v>1</v>
      </c>
      <c r="N345" s="199" t="s">
        <v>41</v>
      </c>
      <c r="O345" s="65"/>
      <c r="P345" s="200">
        <f>O345*H345</f>
        <v>0</v>
      </c>
      <c r="Q345" s="200">
        <v>0.00012305</v>
      </c>
      <c r="R345" s="200">
        <f>Q345*H345</f>
        <v>0.00011911240000000001</v>
      </c>
      <c r="S345" s="200">
        <v>0</v>
      </c>
      <c r="T345" s="201">
        <f>S345*H345</f>
        <v>0</v>
      </c>
      <c r="AR345" s="202" t="s">
        <v>170</v>
      </c>
      <c r="AT345" s="202" t="s">
        <v>142</v>
      </c>
      <c r="AU345" s="202" t="s">
        <v>84</v>
      </c>
      <c r="AY345" s="16" t="s">
        <v>139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6" t="s">
        <v>84</v>
      </c>
      <c r="BK345" s="203">
        <f>ROUND(I345*H345,2)</f>
        <v>0</v>
      </c>
      <c r="BL345" s="16" t="s">
        <v>170</v>
      </c>
      <c r="BM345" s="202" t="s">
        <v>720</v>
      </c>
    </row>
    <row r="346" spans="2:51" s="12" customFormat="1" ht="11.25">
      <c r="B346" s="204"/>
      <c r="C346" s="205"/>
      <c r="D346" s="206" t="s">
        <v>148</v>
      </c>
      <c r="E346" s="207" t="s">
        <v>1</v>
      </c>
      <c r="F346" s="208" t="s">
        <v>721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148</v>
      </c>
      <c r="AU346" s="214" t="s">
        <v>84</v>
      </c>
      <c r="AV346" s="12" t="s">
        <v>80</v>
      </c>
      <c r="AW346" s="12" t="s">
        <v>31</v>
      </c>
      <c r="AX346" s="12" t="s">
        <v>75</v>
      </c>
      <c r="AY346" s="214" t="s">
        <v>139</v>
      </c>
    </row>
    <row r="347" spans="2:51" s="13" customFormat="1" ht="11.25">
      <c r="B347" s="215"/>
      <c r="C347" s="216"/>
      <c r="D347" s="206" t="s">
        <v>148</v>
      </c>
      <c r="E347" s="217" t="s">
        <v>1</v>
      </c>
      <c r="F347" s="218" t="s">
        <v>722</v>
      </c>
      <c r="G347" s="216"/>
      <c r="H347" s="219">
        <v>0.968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148</v>
      </c>
      <c r="AU347" s="225" t="s">
        <v>84</v>
      </c>
      <c r="AV347" s="13" t="s">
        <v>84</v>
      </c>
      <c r="AW347" s="13" t="s">
        <v>31</v>
      </c>
      <c r="AX347" s="13" t="s">
        <v>80</v>
      </c>
      <c r="AY347" s="225" t="s">
        <v>139</v>
      </c>
    </row>
    <row r="348" spans="2:65" s="1" customFormat="1" ht="24" customHeight="1">
      <c r="B348" s="33"/>
      <c r="C348" s="191" t="s">
        <v>723</v>
      </c>
      <c r="D348" s="191" t="s">
        <v>142</v>
      </c>
      <c r="E348" s="192" t="s">
        <v>724</v>
      </c>
      <c r="F348" s="193" t="s">
        <v>725</v>
      </c>
      <c r="G348" s="194" t="s">
        <v>145</v>
      </c>
      <c r="H348" s="195">
        <v>0.968</v>
      </c>
      <c r="I348" s="196"/>
      <c r="J348" s="197">
        <f>ROUND(I348*H348,2)</f>
        <v>0</v>
      </c>
      <c r="K348" s="193" t="s">
        <v>146</v>
      </c>
      <c r="L348" s="37"/>
      <c r="M348" s="198" t="s">
        <v>1</v>
      </c>
      <c r="N348" s="199" t="s">
        <v>41</v>
      </c>
      <c r="O348" s="65"/>
      <c r="P348" s="200">
        <f>O348*H348</f>
        <v>0</v>
      </c>
      <c r="Q348" s="200">
        <v>0.00012305</v>
      </c>
      <c r="R348" s="200">
        <f>Q348*H348</f>
        <v>0.00011911240000000001</v>
      </c>
      <c r="S348" s="200">
        <v>0</v>
      </c>
      <c r="T348" s="201">
        <f>S348*H348</f>
        <v>0</v>
      </c>
      <c r="AR348" s="202" t="s">
        <v>170</v>
      </c>
      <c r="AT348" s="202" t="s">
        <v>142</v>
      </c>
      <c r="AU348" s="202" t="s">
        <v>84</v>
      </c>
      <c r="AY348" s="16" t="s">
        <v>139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16" t="s">
        <v>84</v>
      </c>
      <c r="BK348" s="203">
        <f>ROUND(I348*H348,2)</f>
        <v>0</v>
      </c>
      <c r="BL348" s="16" t="s">
        <v>170</v>
      </c>
      <c r="BM348" s="202" t="s">
        <v>726</v>
      </c>
    </row>
    <row r="349" spans="2:63" s="11" customFormat="1" ht="22.9" customHeight="1">
      <c r="B349" s="175"/>
      <c r="C349" s="176"/>
      <c r="D349" s="177" t="s">
        <v>74</v>
      </c>
      <c r="E349" s="189" t="s">
        <v>727</v>
      </c>
      <c r="F349" s="189" t="s">
        <v>728</v>
      </c>
      <c r="G349" s="176"/>
      <c r="H349" s="176"/>
      <c r="I349" s="179"/>
      <c r="J349" s="190">
        <f>BK349</f>
        <v>0</v>
      </c>
      <c r="K349" s="176"/>
      <c r="L349" s="181"/>
      <c r="M349" s="182"/>
      <c r="N349" s="183"/>
      <c r="O349" s="183"/>
      <c r="P349" s="184">
        <f>SUM(P350:P357)</f>
        <v>0</v>
      </c>
      <c r="Q349" s="183"/>
      <c r="R349" s="184">
        <f>SUM(R350:R357)</f>
        <v>0.019335191999999998</v>
      </c>
      <c r="S349" s="183"/>
      <c r="T349" s="185">
        <f>SUM(T350:T357)</f>
        <v>0.0050623</v>
      </c>
      <c r="AR349" s="186" t="s">
        <v>84</v>
      </c>
      <c r="AT349" s="187" t="s">
        <v>74</v>
      </c>
      <c r="AU349" s="187" t="s">
        <v>80</v>
      </c>
      <c r="AY349" s="186" t="s">
        <v>139</v>
      </c>
      <c r="BK349" s="188">
        <f>SUM(BK350:BK357)</f>
        <v>0</v>
      </c>
    </row>
    <row r="350" spans="2:65" s="1" customFormat="1" ht="16.5" customHeight="1">
      <c r="B350" s="33"/>
      <c r="C350" s="191" t="s">
        <v>729</v>
      </c>
      <c r="D350" s="191" t="s">
        <v>142</v>
      </c>
      <c r="E350" s="192" t="s">
        <v>730</v>
      </c>
      <c r="F350" s="193" t="s">
        <v>731</v>
      </c>
      <c r="G350" s="194" t="s">
        <v>145</v>
      </c>
      <c r="H350" s="195">
        <v>16.33</v>
      </c>
      <c r="I350" s="196"/>
      <c r="J350" s="197">
        <f>ROUND(I350*H350,2)</f>
        <v>0</v>
      </c>
      <c r="K350" s="193" t="s">
        <v>146</v>
      </c>
      <c r="L350" s="37"/>
      <c r="M350" s="198" t="s">
        <v>1</v>
      </c>
      <c r="N350" s="199" t="s">
        <v>41</v>
      </c>
      <c r="O350" s="65"/>
      <c r="P350" s="200">
        <f>O350*H350</f>
        <v>0</v>
      </c>
      <c r="Q350" s="200">
        <v>0.001</v>
      </c>
      <c r="R350" s="200">
        <f>Q350*H350</f>
        <v>0.016329999999999997</v>
      </c>
      <c r="S350" s="200">
        <v>0.00031</v>
      </c>
      <c r="T350" s="201">
        <f>S350*H350</f>
        <v>0.0050623</v>
      </c>
      <c r="AR350" s="202" t="s">
        <v>170</v>
      </c>
      <c r="AT350" s="202" t="s">
        <v>142</v>
      </c>
      <c r="AU350" s="202" t="s">
        <v>84</v>
      </c>
      <c r="AY350" s="16" t="s">
        <v>139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6" t="s">
        <v>84</v>
      </c>
      <c r="BK350" s="203">
        <f>ROUND(I350*H350,2)</f>
        <v>0</v>
      </c>
      <c r="BL350" s="16" t="s">
        <v>170</v>
      </c>
      <c r="BM350" s="202" t="s">
        <v>732</v>
      </c>
    </row>
    <row r="351" spans="2:51" s="13" customFormat="1" ht="11.25">
      <c r="B351" s="215"/>
      <c r="C351" s="216"/>
      <c r="D351" s="206" t="s">
        <v>148</v>
      </c>
      <c r="E351" s="217" t="s">
        <v>1</v>
      </c>
      <c r="F351" s="218" t="s">
        <v>276</v>
      </c>
      <c r="G351" s="216"/>
      <c r="H351" s="219">
        <v>5.52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148</v>
      </c>
      <c r="AU351" s="225" t="s">
        <v>84</v>
      </c>
      <c r="AV351" s="13" t="s">
        <v>84</v>
      </c>
      <c r="AW351" s="13" t="s">
        <v>31</v>
      </c>
      <c r="AX351" s="13" t="s">
        <v>75</v>
      </c>
      <c r="AY351" s="225" t="s">
        <v>139</v>
      </c>
    </row>
    <row r="352" spans="2:51" s="13" customFormat="1" ht="11.25">
      <c r="B352" s="215"/>
      <c r="C352" s="216"/>
      <c r="D352" s="206" t="s">
        <v>148</v>
      </c>
      <c r="E352" s="217" t="s">
        <v>1</v>
      </c>
      <c r="F352" s="218" t="s">
        <v>733</v>
      </c>
      <c r="G352" s="216"/>
      <c r="H352" s="219">
        <v>10.81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148</v>
      </c>
      <c r="AU352" s="225" t="s">
        <v>84</v>
      </c>
      <c r="AV352" s="13" t="s">
        <v>84</v>
      </c>
      <c r="AW352" s="13" t="s">
        <v>31</v>
      </c>
      <c r="AX352" s="13" t="s">
        <v>75</v>
      </c>
      <c r="AY352" s="225" t="s">
        <v>139</v>
      </c>
    </row>
    <row r="353" spans="2:51" s="14" customFormat="1" ht="11.25">
      <c r="B353" s="226"/>
      <c r="C353" s="227"/>
      <c r="D353" s="206" t="s">
        <v>148</v>
      </c>
      <c r="E353" s="228" t="s">
        <v>1</v>
      </c>
      <c r="F353" s="229" t="s">
        <v>162</v>
      </c>
      <c r="G353" s="227"/>
      <c r="H353" s="230">
        <v>16.33</v>
      </c>
      <c r="I353" s="231"/>
      <c r="J353" s="227"/>
      <c r="K353" s="227"/>
      <c r="L353" s="232"/>
      <c r="M353" s="233"/>
      <c r="N353" s="234"/>
      <c r="O353" s="234"/>
      <c r="P353" s="234"/>
      <c r="Q353" s="234"/>
      <c r="R353" s="234"/>
      <c r="S353" s="234"/>
      <c r="T353" s="235"/>
      <c r="AT353" s="236" t="s">
        <v>148</v>
      </c>
      <c r="AU353" s="236" t="s">
        <v>84</v>
      </c>
      <c r="AV353" s="14" t="s">
        <v>90</v>
      </c>
      <c r="AW353" s="14" t="s">
        <v>31</v>
      </c>
      <c r="AX353" s="14" t="s">
        <v>80</v>
      </c>
      <c r="AY353" s="236" t="s">
        <v>139</v>
      </c>
    </row>
    <row r="354" spans="2:65" s="1" customFormat="1" ht="24" customHeight="1">
      <c r="B354" s="33"/>
      <c r="C354" s="191" t="s">
        <v>734</v>
      </c>
      <c r="D354" s="191" t="s">
        <v>142</v>
      </c>
      <c r="E354" s="192" t="s">
        <v>735</v>
      </c>
      <c r="F354" s="193" t="s">
        <v>736</v>
      </c>
      <c r="G354" s="194" t="s">
        <v>145</v>
      </c>
      <c r="H354" s="195">
        <v>11.63</v>
      </c>
      <c r="I354" s="196"/>
      <c r="J354" s="197">
        <f>ROUND(I354*H354,2)</f>
        <v>0</v>
      </c>
      <c r="K354" s="193" t="s">
        <v>146</v>
      </c>
      <c r="L354" s="37"/>
      <c r="M354" s="198" t="s">
        <v>1</v>
      </c>
      <c r="N354" s="199" t="s">
        <v>41</v>
      </c>
      <c r="O354" s="65"/>
      <c r="P354" s="200">
        <f>O354*H354</f>
        <v>0</v>
      </c>
      <c r="Q354" s="200">
        <v>0.0002584</v>
      </c>
      <c r="R354" s="200">
        <f>Q354*H354</f>
        <v>0.0030051920000000003</v>
      </c>
      <c r="S354" s="200">
        <v>0</v>
      </c>
      <c r="T354" s="201">
        <f>S354*H354</f>
        <v>0</v>
      </c>
      <c r="AR354" s="202" t="s">
        <v>170</v>
      </c>
      <c r="AT354" s="202" t="s">
        <v>142</v>
      </c>
      <c r="AU354" s="202" t="s">
        <v>84</v>
      </c>
      <c r="AY354" s="16" t="s">
        <v>139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6" t="s">
        <v>84</v>
      </c>
      <c r="BK354" s="203">
        <f>ROUND(I354*H354,2)</f>
        <v>0</v>
      </c>
      <c r="BL354" s="16" t="s">
        <v>170</v>
      </c>
      <c r="BM354" s="202" t="s">
        <v>737</v>
      </c>
    </row>
    <row r="355" spans="2:51" s="13" customFormat="1" ht="11.25">
      <c r="B355" s="215"/>
      <c r="C355" s="216"/>
      <c r="D355" s="206" t="s">
        <v>148</v>
      </c>
      <c r="E355" s="217" t="s">
        <v>1</v>
      </c>
      <c r="F355" s="218" t="s">
        <v>276</v>
      </c>
      <c r="G355" s="216"/>
      <c r="H355" s="219">
        <v>5.52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148</v>
      </c>
      <c r="AU355" s="225" t="s">
        <v>84</v>
      </c>
      <c r="AV355" s="13" t="s">
        <v>84</v>
      </c>
      <c r="AW355" s="13" t="s">
        <v>31</v>
      </c>
      <c r="AX355" s="13" t="s">
        <v>75</v>
      </c>
      <c r="AY355" s="225" t="s">
        <v>139</v>
      </c>
    </row>
    <row r="356" spans="2:51" s="13" customFormat="1" ht="11.25">
      <c r="B356" s="215"/>
      <c r="C356" s="216"/>
      <c r="D356" s="206" t="s">
        <v>148</v>
      </c>
      <c r="E356" s="217" t="s">
        <v>1</v>
      </c>
      <c r="F356" s="218" t="s">
        <v>738</v>
      </c>
      <c r="G356" s="216"/>
      <c r="H356" s="219">
        <v>6.11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148</v>
      </c>
      <c r="AU356" s="225" t="s">
        <v>84</v>
      </c>
      <c r="AV356" s="13" t="s">
        <v>84</v>
      </c>
      <c r="AW356" s="13" t="s">
        <v>31</v>
      </c>
      <c r="AX356" s="13" t="s">
        <v>75</v>
      </c>
      <c r="AY356" s="225" t="s">
        <v>139</v>
      </c>
    </row>
    <row r="357" spans="2:51" s="14" customFormat="1" ht="11.25">
      <c r="B357" s="226"/>
      <c r="C357" s="227"/>
      <c r="D357" s="206" t="s">
        <v>148</v>
      </c>
      <c r="E357" s="228" t="s">
        <v>1</v>
      </c>
      <c r="F357" s="229" t="s">
        <v>162</v>
      </c>
      <c r="G357" s="227"/>
      <c r="H357" s="230">
        <v>11.629999999999999</v>
      </c>
      <c r="I357" s="231"/>
      <c r="J357" s="227"/>
      <c r="K357" s="227"/>
      <c r="L357" s="232"/>
      <c r="M357" s="250"/>
      <c r="N357" s="251"/>
      <c r="O357" s="251"/>
      <c r="P357" s="251"/>
      <c r="Q357" s="251"/>
      <c r="R357" s="251"/>
      <c r="S357" s="251"/>
      <c r="T357" s="252"/>
      <c r="AT357" s="236" t="s">
        <v>148</v>
      </c>
      <c r="AU357" s="236" t="s">
        <v>84</v>
      </c>
      <c r="AV357" s="14" t="s">
        <v>90</v>
      </c>
      <c r="AW357" s="14" t="s">
        <v>31</v>
      </c>
      <c r="AX357" s="14" t="s">
        <v>80</v>
      </c>
      <c r="AY357" s="236" t="s">
        <v>139</v>
      </c>
    </row>
    <row r="358" spans="2:12" s="1" customFormat="1" ht="6.95" customHeight="1">
      <c r="B358" s="48"/>
      <c r="C358" s="49"/>
      <c r="D358" s="49"/>
      <c r="E358" s="49"/>
      <c r="F358" s="49"/>
      <c r="G358" s="49"/>
      <c r="H358" s="49"/>
      <c r="I358" s="141"/>
      <c r="J358" s="49"/>
      <c r="K358" s="49"/>
      <c r="L358" s="37"/>
    </row>
  </sheetData>
  <sheetProtection algorithmName="SHA-512" hashValue="mDNdN6ulo7fh07HrgQcZuEAkBIKSo/IIt5X4J8v1Qdr7MLZKpwaUJvGZNfeFV0M63uNptNUAg4vlwjQD6F7tOA==" saltValue="q4HZSCzKGf3yQyyZESGnLrTqrk5jKn3dO03pUM2Cm6bsOIIe7BnQ1cp+ZL4KbltWDDletNEm6P8w+PDQot9iaA==" spinCount="100000" sheet="1" objects="1" scenarios="1" formatColumns="0" formatRows="0" autoFilter="0"/>
  <autoFilter ref="C135:K357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86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80</v>
      </c>
    </row>
    <row r="4" spans="2:46" ht="24.95" customHeight="1">
      <c r="B4" s="19"/>
      <c r="D4" s="106" t="s">
        <v>96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4" t="str">
        <f>'Rekapitulace stavby'!K6</f>
        <v>Oprava sociálních zařízení (2019) - 5 bytových jednotek</v>
      </c>
      <c r="F7" s="295"/>
      <c r="G7" s="295"/>
      <c r="H7" s="295"/>
      <c r="L7" s="19"/>
    </row>
    <row r="8" spans="2:12" s="1" customFormat="1" ht="12" customHeight="1">
      <c r="B8" s="37"/>
      <c r="D8" s="108" t="s">
        <v>97</v>
      </c>
      <c r="I8" s="109"/>
      <c r="L8" s="37"/>
    </row>
    <row r="9" spans="2:12" s="1" customFormat="1" ht="36.95" customHeight="1">
      <c r="B9" s="37"/>
      <c r="E9" s="296" t="s">
        <v>739</v>
      </c>
      <c r="F9" s="297"/>
      <c r="G9" s="297"/>
      <c r="H9" s="297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9. 7. 2019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8" t="str">
        <f>'Rekapitulace stavby'!E14</f>
        <v>Vyplň údaj</v>
      </c>
      <c r="F18" s="299"/>
      <c r="G18" s="299"/>
      <c r="H18" s="299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27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32</v>
      </c>
      <c r="I23" s="111" t="s">
        <v>25</v>
      </c>
      <c r="J23" s="110" t="s">
        <v>1</v>
      </c>
      <c r="L23" s="37"/>
    </row>
    <row r="24" spans="2:12" s="1" customFormat="1" ht="18" customHeight="1">
      <c r="B24" s="37"/>
      <c r="E24" s="110" t="s">
        <v>33</v>
      </c>
      <c r="I24" s="111" t="s">
        <v>27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34</v>
      </c>
      <c r="I26" s="109"/>
      <c r="L26" s="37"/>
    </row>
    <row r="27" spans="2:12" s="7" customFormat="1" ht="16.5" customHeight="1">
      <c r="B27" s="113"/>
      <c r="E27" s="300" t="s">
        <v>1</v>
      </c>
      <c r="F27" s="300"/>
      <c r="G27" s="300"/>
      <c r="H27" s="300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35</v>
      </c>
      <c r="I30" s="109"/>
      <c r="J30" s="117">
        <f>ROUND(J136,2)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37</v>
      </c>
      <c r="I32" s="119" t="s">
        <v>36</v>
      </c>
      <c r="J32" s="118" t="s">
        <v>38</v>
      </c>
      <c r="L32" s="37"/>
    </row>
    <row r="33" spans="2:12" s="1" customFormat="1" ht="14.45" customHeight="1">
      <c r="B33" s="37"/>
      <c r="D33" s="120" t="s">
        <v>39</v>
      </c>
      <c r="E33" s="108" t="s">
        <v>40</v>
      </c>
      <c r="F33" s="121">
        <f>ROUND((SUM(BE136:BE360)),2)</f>
        <v>0</v>
      </c>
      <c r="I33" s="122">
        <v>0.21</v>
      </c>
      <c r="J33" s="121">
        <f>ROUND(((SUM(BE136:BE360))*I33),2)</f>
        <v>0</v>
      </c>
      <c r="L33" s="37"/>
    </row>
    <row r="34" spans="2:12" s="1" customFormat="1" ht="14.45" customHeight="1">
      <c r="B34" s="37"/>
      <c r="E34" s="108" t="s">
        <v>41</v>
      </c>
      <c r="F34" s="121">
        <f>ROUND((SUM(BF136:BF360)),2)</f>
        <v>0</v>
      </c>
      <c r="I34" s="122">
        <v>0.15</v>
      </c>
      <c r="J34" s="121">
        <f>ROUND(((SUM(BF136:BF360))*I34),2)</f>
        <v>0</v>
      </c>
      <c r="L34" s="37"/>
    </row>
    <row r="35" spans="2:12" s="1" customFormat="1" ht="14.45" customHeight="1" hidden="1">
      <c r="B35" s="37"/>
      <c r="E35" s="108" t="s">
        <v>42</v>
      </c>
      <c r="F35" s="121">
        <f>ROUND((SUM(BG136:BG360)),2)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43</v>
      </c>
      <c r="F36" s="121">
        <f>ROUND((SUM(BH136:BH360)),2)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44</v>
      </c>
      <c r="F37" s="121">
        <f>ROUND((SUM(BI136:BI360)),2)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45</v>
      </c>
      <c r="E39" s="125"/>
      <c r="F39" s="125"/>
      <c r="G39" s="126" t="s">
        <v>46</v>
      </c>
      <c r="H39" s="127" t="s">
        <v>47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48</v>
      </c>
      <c r="E50" s="132"/>
      <c r="F50" s="132"/>
      <c r="G50" s="131" t="s">
        <v>49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50</v>
      </c>
      <c r="E61" s="135"/>
      <c r="F61" s="136" t="s">
        <v>51</v>
      </c>
      <c r="G61" s="134" t="s">
        <v>50</v>
      </c>
      <c r="H61" s="135"/>
      <c r="I61" s="137"/>
      <c r="J61" s="138" t="s">
        <v>51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52</v>
      </c>
      <c r="E65" s="132"/>
      <c r="F65" s="132"/>
      <c r="G65" s="131" t="s">
        <v>53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50</v>
      </c>
      <c r="E76" s="135"/>
      <c r="F76" s="136" t="s">
        <v>51</v>
      </c>
      <c r="G76" s="134" t="s">
        <v>50</v>
      </c>
      <c r="H76" s="135"/>
      <c r="I76" s="137"/>
      <c r="J76" s="138" t="s">
        <v>51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99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1" t="str">
        <f>E7</f>
        <v>Oprava sociálních zařízení (2019) - 5 bytových jednotek</v>
      </c>
      <c r="F85" s="302"/>
      <c r="G85" s="302"/>
      <c r="H85" s="302"/>
      <c r="I85" s="109"/>
      <c r="J85" s="34"/>
      <c r="K85" s="34"/>
      <c r="L85" s="37"/>
    </row>
    <row r="86" spans="2:12" s="1" customFormat="1" ht="12" customHeight="1">
      <c r="B86" s="33"/>
      <c r="C86" s="28" t="s">
        <v>97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3" t="str">
        <f>E9</f>
        <v>2 - Oprava bytové jednotky - p.Kricner 3.NP</v>
      </c>
      <c r="F87" s="303"/>
      <c r="G87" s="303"/>
      <c r="H87" s="303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Ústí nad Labem</v>
      </c>
      <c r="G89" s="34"/>
      <c r="H89" s="34"/>
      <c r="I89" s="111" t="s">
        <v>22</v>
      </c>
      <c r="J89" s="60" t="str">
        <f>IF(J12="","",J12)</f>
        <v>9. 7. 2019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32</v>
      </c>
      <c r="J92" s="31" t="str">
        <f>E24</f>
        <v>D.Prombergerová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100</v>
      </c>
      <c r="D94" s="146"/>
      <c r="E94" s="146"/>
      <c r="F94" s="146"/>
      <c r="G94" s="146"/>
      <c r="H94" s="146"/>
      <c r="I94" s="147"/>
      <c r="J94" s="148" t="s">
        <v>101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102</v>
      </c>
      <c r="D96" s="34"/>
      <c r="E96" s="34"/>
      <c r="F96" s="34"/>
      <c r="G96" s="34"/>
      <c r="H96" s="34"/>
      <c r="I96" s="109"/>
      <c r="J96" s="78">
        <f>J136</f>
        <v>0</v>
      </c>
      <c r="K96" s="34"/>
      <c r="L96" s="37"/>
      <c r="AU96" s="16" t="s">
        <v>103</v>
      </c>
    </row>
    <row r="97" spans="2:12" s="8" customFormat="1" ht="24.95" customHeight="1">
      <c r="B97" s="150"/>
      <c r="C97" s="151"/>
      <c r="D97" s="152" t="s">
        <v>104</v>
      </c>
      <c r="E97" s="153"/>
      <c r="F97" s="153"/>
      <c r="G97" s="153"/>
      <c r="H97" s="153"/>
      <c r="I97" s="154"/>
      <c r="J97" s="155">
        <f>J137</f>
        <v>0</v>
      </c>
      <c r="K97" s="151"/>
      <c r="L97" s="156"/>
    </row>
    <row r="98" spans="2:12" s="9" customFormat="1" ht="19.9" customHeight="1">
      <c r="B98" s="157"/>
      <c r="C98" s="158"/>
      <c r="D98" s="159" t="s">
        <v>105</v>
      </c>
      <c r="E98" s="160"/>
      <c r="F98" s="160"/>
      <c r="G98" s="160"/>
      <c r="H98" s="160"/>
      <c r="I98" s="161"/>
      <c r="J98" s="162">
        <f>J138</f>
        <v>0</v>
      </c>
      <c r="K98" s="158"/>
      <c r="L98" s="163"/>
    </row>
    <row r="99" spans="2:12" s="9" customFormat="1" ht="19.9" customHeight="1">
      <c r="B99" s="157"/>
      <c r="C99" s="158"/>
      <c r="D99" s="159" t="s">
        <v>106</v>
      </c>
      <c r="E99" s="160"/>
      <c r="F99" s="160"/>
      <c r="G99" s="160"/>
      <c r="H99" s="160"/>
      <c r="I99" s="161"/>
      <c r="J99" s="162">
        <f>J165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107</v>
      </c>
      <c r="E100" s="160"/>
      <c r="F100" s="160"/>
      <c r="G100" s="160"/>
      <c r="H100" s="160"/>
      <c r="I100" s="161"/>
      <c r="J100" s="162">
        <f>J190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108</v>
      </c>
      <c r="E101" s="160"/>
      <c r="F101" s="160"/>
      <c r="G101" s="160"/>
      <c r="H101" s="160"/>
      <c r="I101" s="161"/>
      <c r="J101" s="162">
        <f>J196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109</v>
      </c>
      <c r="E102" s="153"/>
      <c r="F102" s="153"/>
      <c r="G102" s="153"/>
      <c r="H102" s="153"/>
      <c r="I102" s="154"/>
      <c r="J102" s="155">
        <f>J198</f>
        <v>0</v>
      </c>
      <c r="K102" s="151"/>
      <c r="L102" s="156"/>
    </row>
    <row r="103" spans="2:12" s="9" customFormat="1" ht="19.9" customHeight="1">
      <c r="B103" s="157"/>
      <c r="C103" s="158"/>
      <c r="D103" s="159" t="s">
        <v>110</v>
      </c>
      <c r="E103" s="160"/>
      <c r="F103" s="160"/>
      <c r="G103" s="160"/>
      <c r="H103" s="160"/>
      <c r="I103" s="161"/>
      <c r="J103" s="162">
        <f>J199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111</v>
      </c>
      <c r="E104" s="160"/>
      <c r="F104" s="160"/>
      <c r="G104" s="160"/>
      <c r="H104" s="160"/>
      <c r="I104" s="161"/>
      <c r="J104" s="162">
        <f>J214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112</v>
      </c>
      <c r="E105" s="160"/>
      <c r="F105" s="160"/>
      <c r="G105" s="160"/>
      <c r="H105" s="160"/>
      <c r="I105" s="161"/>
      <c r="J105" s="162">
        <f>J232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113</v>
      </c>
      <c r="E106" s="160"/>
      <c r="F106" s="160"/>
      <c r="G106" s="160"/>
      <c r="H106" s="160"/>
      <c r="I106" s="161"/>
      <c r="J106" s="162">
        <f>J248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114</v>
      </c>
      <c r="E107" s="160"/>
      <c r="F107" s="160"/>
      <c r="G107" s="160"/>
      <c r="H107" s="160"/>
      <c r="I107" s="161"/>
      <c r="J107" s="162">
        <f>J282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115</v>
      </c>
      <c r="E108" s="160"/>
      <c r="F108" s="160"/>
      <c r="G108" s="160"/>
      <c r="H108" s="160"/>
      <c r="I108" s="161"/>
      <c r="J108" s="162">
        <f>J286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116</v>
      </c>
      <c r="E109" s="160"/>
      <c r="F109" s="160"/>
      <c r="G109" s="160"/>
      <c r="H109" s="160"/>
      <c r="I109" s="161"/>
      <c r="J109" s="162">
        <f>J292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117</v>
      </c>
      <c r="E110" s="160"/>
      <c r="F110" s="160"/>
      <c r="G110" s="160"/>
      <c r="H110" s="160"/>
      <c r="I110" s="161"/>
      <c r="J110" s="162">
        <f>J295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118</v>
      </c>
      <c r="E111" s="160"/>
      <c r="F111" s="160"/>
      <c r="G111" s="160"/>
      <c r="H111" s="160"/>
      <c r="I111" s="161"/>
      <c r="J111" s="162">
        <f>J301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119</v>
      </c>
      <c r="E112" s="160"/>
      <c r="F112" s="160"/>
      <c r="G112" s="160"/>
      <c r="H112" s="160"/>
      <c r="I112" s="161"/>
      <c r="J112" s="162">
        <f>J309</f>
        <v>0</v>
      </c>
      <c r="K112" s="158"/>
      <c r="L112" s="163"/>
    </row>
    <row r="113" spans="2:12" s="9" customFormat="1" ht="19.9" customHeight="1">
      <c r="B113" s="157"/>
      <c r="C113" s="158"/>
      <c r="D113" s="159" t="s">
        <v>120</v>
      </c>
      <c r="E113" s="160"/>
      <c r="F113" s="160"/>
      <c r="G113" s="160"/>
      <c r="H113" s="160"/>
      <c r="I113" s="161"/>
      <c r="J113" s="162">
        <f>J325</f>
        <v>0</v>
      </c>
      <c r="K113" s="158"/>
      <c r="L113" s="163"/>
    </row>
    <row r="114" spans="2:12" s="9" customFormat="1" ht="19.9" customHeight="1">
      <c r="B114" s="157"/>
      <c r="C114" s="158"/>
      <c r="D114" s="159" t="s">
        <v>121</v>
      </c>
      <c r="E114" s="160"/>
      <c r="F114" s="160"/>
      <c r="G114" s="160"/>
      <c r="H114" s="160"/>
      <c r="I114" s="161"/>
      <c r="J114" s="162">
        <f>J330</f>
        <v>0</v>
      </c>
      <c r="K114" s="158"/>
      <c r="L114" s="163"/>
    </row>
    <row r="115" spans="2:12" s="9" customFormat="1" ht="19.9" customHeight="1">
      <c r="B115" s="157"/>
      <c r="C115" s="158"/>
      <c r="D115" s="159" t="s">
        <v>122</v>
      </c>
      <c r="E115" s="160"/>
      <c r="F115" s="160"/>
      <c r="G115" s="160"/>
      <c r="H115" s="160"/>
      <c r="I115" s="161"/>
      <c r="J115" s="162">
        <f>J347</f>
        <v>0</v>
      </c>
      <c r="K115" s="158"/>
      <c r="L115" s="163"/>
    </row>
    <row r="116" spans="2:12" s="9" customFormat="1" ht="19.9" customHeight="1">
      <c r="B116" s="157"/>
      <c r="C116" s="158"/>
      <c r="D116" s="159" t="s">
        <v>123</v>
      </c>
      <c r="E116" s="160"/>
      <c r="F116" s="160"/>
      <c r="G116" s="160"/>
      <c r="H116" s="160"/>
      <c r="I116" s="161"/>
      <c r="J116" s="162">
        <f>J352</f>
        <v>0</v>
      </c>
      <c r="K116" s="158"/>
      <c r="L116" s="163"/>
    </row>
    <row r="117" spans="2:12" s="1" customFormat="1" ht="21.7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41"/>
      <c r="J118" s="49"/>
      <c r="K118" s="49"/>
      <c r="L118" s="37"/>
    </row>
    <row r="122" spans="2:12" s="1" customFormat="1" ht="6.95" customHeight="1">
      <c r="B122" s="50"/>
      <c r="C122" s="51"/>
      <c r="D122" s="51"/>
      <c r="E122" s="51"/>
      <c r="F122" s="51"/>
      <c r="G122" s="51"/>
      <c r="H122" s="51"/>
      <c r="I122" s="144"/>
      <c r="J122" s="51"/>
      <c r="K122" s="51"/>
      <c r="L122" s="37"/>
    </row>
    <row r="123" spans="2:12" s="1" customFormat="1" ht="24.95" customHeight="1">
      <c r="B123" s="33"/>
      <c r="C123" s="22" t="s">
        <v>124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12" customHeight="1">
      <c r="B125" s="33"/>
      <c r="C125" s="28" t="s">
        <v>16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301" t="str">
        <f>E7</f>
        <v>Oprava sociálních zařízení (2019) - 5 bytových jednotek</v>
      </c>
      <c r="F126" s="302"/>
      <c r="G126" s="302"/>
      <c r="H126" s="302"/>
      <c r="I126" s="109"/>
      <c r="J126" s="34"/>
      <c r="K126" s="34"/>
      <c r="L126" s="37"/>
    </row>
    <row r="127" spans="2:12" s="1" customFormat="1" ht="12" customHeight="1">
      <c r="B127" s="33"/>
      <c r="C127" s="28" t="s">
        <v>97</v>
      </c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6.5" customHeight="1">
      <c r="B128" s="33"/>
      <c r="C128" s="34"/>
      <c r="D128" s="34"/>
      <c r="E128" s="273" t="str">
        <f>E9</f>
        <v>2 - Oprava bytové jednotky - p.Kricner 3.NP</v>
      </c>
      <c r="F128" s="303"/>
      <c r="G128" s="303"/>
      <c r="H128" s="303"/>
      <c r="I128" s="109"/>
      <c r="J128" s="34"/>
      <c r="K128" s="34"/>
      <c r="L128" s="37"/>
    </row>
    <row r="129" spans="2:12" s="1" customFormat="1" ht="6.9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12" s="1" customFormat="1" ht="12" customHeight="1">
      <c r="B130" s="33"/>
      <c r="C130" s="28" t="s">
        <v>20</v>
      </c>
      <c r="D130" s="34"/>
      <c r="E130" s="34"/>
      <c r="F130" s="26" t="str">
        <f>F12</f>
        <v>Ústí nad Labem</v>
      </c>
      <c r="G130" s="34"/>
      <c r="H130" s="34"/>
      <c r="I130" s="111" t="s">
        <v>22</v>
      </c>
      <c r="J130" s="60" t="str">
        <f>IF(J12="","",J12)</f>
        <v>9. 7. 2019</v>
      </c>
      <c r="K130" s="34"/>
      <c r="L130" s="37"/>
    </row>
    <row r="131" spans="2:12" s="1" customFormat="1" ht="6.95" customHeight="1">
      <c r="B131" s="33"/>
      <c r="C131" s="34"/>
      <c r="D131" s="34"/>
      <c r="E131" s="34"/>
      <c r="F131" s="34"/>
      <c r="G131" s="34"/>
      <c r="H131" s="34"/>
      <c r="I131" s="109"/>
      <c r="J131" s="34"/>
      <c r="K131" s="34"/>
      <c r="L131" s="37"/>
    </row>
    <row r="132" spans="2:12" s="1" customFormat="1" ht="15.2" customHeight="1">
      <c r="B132" s="33"/>
      <c r="C132" s="28" t="s">
        <v>24</v>
      </c>
      <c r="D132" s="34"/>
      <c r="E132" s="34"/>
      <c r="F132" s="26" t="str">
        <f>E15</f>
        <v xml:space="preserve"> </v>
      </c>
      <c r="G132" s="34"/>
      <c r="H132" s="34"/>
      <c r="I132" s="111" t="s">
        <v>30</v>
      </c>
      <c r="J132" s="31" t="str">
        <f>E21</f>
        <v xml:space="preserve"> </v>
      </c>
      <c r="K132" s="34"/>
      <c r="L132" s="37"/>
    </row>
    <row r="133" spans="2:12" s="1" customFormat="1" ht="15.2" customHeight="1">
      <c r="B133" s="33"/>
      <c r="C133" s="28" t="s">
        <v>28</v>
      </c>
      <c r="D133" s="34"/>
      <c r="E133" s="34"/>
      <c r="F133" s="26" t="str">
        <f>IF(E18="","",E18)</f>
        <v>Vyplň údaj</v>
      </c>
      <c r="G133" s="34"/>
      <c r="H133" s="34"/>
      <c r="I133" s="111" t="s">
        <v>32</v>
      </c>
      <c r="J133" s="31" t="str">
        <f>E24</f>
        <v>D.Prombergerová</v>
      </c>
      <c r="K133" s="34"/>
      <c r="L133" s="37"/>
    </row>
    <row r="134" spans="2:12" s="1" customFormat="1" ht="10.35" customHeight="1">
      <c r="B134" s="33"/>
      <c r="C134" s="34"/>
      <c r="D134" s="34"/>
      <c r="E134" s="34"/>
      <c r="F134" s="34"/>
      <c r="G134" s="34"/>
      <c r="H134" s="34"/>
      <c r="I134" s="109"/>
      <c r="J134" s="34"/>
      <c r="K134" s="34"/>
      <c r="L134" s="37"/>
    </row>
    <row r="135" spans="2:20" s="10" customFormat="1" ht="29.25" customHeight="1">
      <c r="B135" s="164"/>
      <c r="C135" s="165" t="s">
        <v>125</v>
      </c>
      <c r="D135" s="166" t="s">
        <v>60</v>
      </c>
      <c r="E135" s="166" t="s">
        <v>56</v>
      </c>
      <c r="F135" s="166" t="s">
        <v>57</v>
      </c>
      <c r="G135" s="166" t="s">
        <v>126</v>
      </c>
      <c r="H135" s="166" t="s">
        <v>127</v>
      </c>
      <c r="I135" s="167" t="s">
        <v>128</v>
      </c>
      <c r="J135" s="168" t="s">
        <v>101</v>
      </c>
      <c r="K135" s="169" t="s">
        <v>129</v>
      </c>
      <c r="L135" s="170"/>
      <c r="M135" s="69" t="s">
        <v>1</v>
      </c>
      <c r="N135" s="70" t="s">
        <v>39</v>
      </c>
      <c r="O135" s="70" t="s">
        <v>130</v>
      </c>
      <c r="P135" s="70" t="s">
        <v>131</v>
      </c>
      <c r="Q135" s="70" t="s">
        <v>132</v>
      </c>
      <c r="R135" s="70" t="s">
        <v>133</v>
      </c>
      <c r="S135" s="70" t="s">
        <v>134</v>
      </c>
      <c r="T135" s="71" t="s">
        <v>135</v>
      </c>
    </row>
    <row r="136" spans="2:63" s="1" customFormat="1" ht="22.9" customHeight="1">
      <c r="B136" s="33"/>
      <c r="C136" s="76" t="s">
        <v>136</v>
      </c>
      <c r="D136" s="34"/>
      <c r="E136" s="34"/>
      <c r="F136" s="34"/>
      <c r="G136" s="34"/>
      <c r="H136" s="34"/>
      <c r="I136" s="109"/>
      <c r="J136" s="171">
        <f>BK136</f>
        <v>0</v>
      </c>
      <c r="K136" s="34"/>
      <c r="L136" s="37"/>
      <c r="M136" s="72"/>
      <c r="N136" s="73"/>
      <c r="O136" s="73"/>
      <c r="P136" s="172">
        <f>P137+P198</f>
        <v>0</v>
      </c>
      <c r="Q136" s="73"/>
      <c r="R136" s="172">
        <f>R137+R198</f>
        <v>2.5432217797</v>
      </c>
      <c r="S136" s="73"/>
      <c r="T136" s="173">
        <f>T137+T198</f>
        <v>3.1549455</v>
      </c>
      <c r="AT136" s="16" t="s">
        <v>74</v>
      </c>
      <c r="AU136" s="16" t="s">
        <v>103</v>
      </c>
      <c r="BK136" s="174">
        <f>BK137+BK198</f>
        <v>0</v>
      </c>
    </row>
    <row r="137" spans="2:63" s="11" customFormat="1" ht="25.9" customHeight="1">
      <c r="B137" s="175"/>
      <c r="C137" s="176"/>
      <c r="D137" s="177" t="s">
        <v>74</v>
      </c>
      <c r="E137" s="178" t="s">
        <v>137</v>
      </c>
      <c r="F137" s="178" t="s">
        <v>138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P138+P165+P190+P196</f>
        <v>0</v>
      </c>
      <c r="Q137" s="183"/>
      <c r="R137" s="184">
        <f>R138+R165+R190+R196</f>
        <v>1.9631341502</v>
      </c>
      <c r="S137" s="183"/>
      <c r="T137" s="185">
        <f>T138+T165+T190+T196</f>
        <v>3.00009</v>
      </c>
      <c r="AR137" s="186" t="s">
        <v>80</v>
      </c>
      <c r="AT137" s="187" t="s">
        <v>74</v>
      </c>
      <c r="AU137" s="187" t="s">
        <v>75</v>
      </c>
      <c r="AY137" s="186" t="s">
        <v>139</v>
      </c>
      <c r="BK137" s="188">
        <f>BK138+BK165+BK190+BK196</f>
        <v>0</v>
      </c>
    </row>
    <row r="138" spans="2:63" s="11" customFormat="1" ht="22.9" customHeight="1">
      <c r="B138" s="175"/>
      <c r="C138" s="176"/>
      <c r="D138" s="177" t="s">
        <v>74</v>
      </c>
      <c r="E138" s="189" t="s">
        <v>140</v>
      </c>
      <c r="F138" s="189" t="s">
        <v>141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SUM(P139:P164)</f>
        <v>0</v>
      </c>
      <c r="Q138" s="183"/>
      <c r="R138" s="184">
        <f>SUM(R139:R164)</f>
        <v>1.9628428377</v>
      </c>
      <c r="S138" s="183"/>
      <c r="T138" s="185">
        <f>SUM(T139:T164)</f>
        <v>0</v>
      </c>
      <c r="AR138" s="186" t="s">
        <v>80</v>
      </c>
      <c r="AT138" s="187" t="s">
        <v>74</v>
      </c>
      <c r="AU138" s="187" t="s">
        <v>80</v>
      </c>
      <c r="AY138" s="186" t="s">
        <v>139</v>
      </c>
      <c r="BK138" s="188">
        <f>SUM(BK139:BK164)</f>
        <v>0</v>
      </c>
    </row>
    <row r="139" spans="2:65" s="1" customFormat="1" ht="24" customHeight="1">
      <c r="B139" s="33"/>
      <c r="C139" s="191" t="s">
        <v>80</v>
      </c>
      <c r="D139" s="191" t="s">
        <v>142</v>
      </c>
      <c r="E139" s="192" t="s">
        <v>143</v>
      </c>
      <c r="F139" s="193" t="s">
        <v>144</v>
      </c>
      <c r="G139" s="194" t="s">
        <v>145</v>
      </c>
      <c r="H139" s="195">
        <v>0.49</v>
      </c>
      <c r="I139" s="196"/>
      <c r="J139" s="197">
        <f>ROUND(I139*H139,2)</f>
        <v>0</v>
      </c>
      <c r="K139" s="193" t="s">
        <v>146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0.02048</v>
      </c>
      <c r="R139" s="200">
        <f>Q139*H139</f>
        <v>0.010035200000000001</v>
      </c>
      <c r="S139" s="200">
        <v>0</v>
      </c>
      <c r="T139" s="201">
        <f>S139*H139</f>
        <v>0</v>
      </c>
      <c r="AR139" s="202" t="s">
        <v>90</v>
      </c>
      <c r="AT139" s="202" t="s">
        <v>142</v>
      </c>
      <c r="AU139" s="202" t="s">
        <v>84</v>
      </c>
      <c r="AY139" s="16" t="s">
        <v>139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90</v>
      </c>
      <c r="BM139" s="202" t="s">
        <v>147</v>
      </c>
    </row>
    <row r="140" spans="2:51" s="12" customFormat="1" ht="11.25">
      <c r="B140" s="204"/>
      <c r="C140" s="205"/>
      <c r="D140" s="206" t="s">
        <v>148</v>
      </c>
      <c r="E140" s="207" t="s">
        <v>1</v>
      </c>
      <c r="F140" s="208" t="s">
        <v>149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148</v>
      </c>
      <c r="AU140" s="214" t="s">
        <v>84</v>
      </c>
      <c r="AV140" s="12" t="s">
        <v>80</v>
      </c>
      <c r="AW140" s="12" t="s">
        <v>31</v>
      </c>
      <c r="AX140" s="12" t="s">
        <v>75</v>
      </c>
      <c r="AY140" s="214" t="s">
        <v>139</v>
      </c>
    </row>
    <row r="141" spans="2:51" s="13" customFormat="1" ht="11.25">
      <c r="B141" s="215"/>
      <c r="C141" s="216"/>
      <c r="D141" s="206" t="s">
        <v>148</v>
      </c>
      <c r="E141" s="217" t="s">
        <v>1</v>
      </c>
      <c r="F141" s="218" t="s">
        <v>150</v>
      </c>
      <c r="G141" s="216"/>
      <c r="H141" s="219">
        <v>0.49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148</v>
      </c>
      <c r="AU141" s="225" t="s">
        <v>84</v>
      </c>
      <c r="AV141" s="13" t="s">
        <v>84</v>
      </c>
      <c r="AW141" s="13" t="s">
        <v>31</v>
      </c>
      <c r="AX141" s="13" t="s">
        <v>80</v>
      </c>
      <c r="AY141" s="225" t="s">
        <v>139</v>
      </c>
    </row>
    <row r="142" spans="2:65" s="1" customFormat="1" ht="16.5" customHeight="1">
      <c r="B142" s="33"/>
      <c r="C142" s="191" t="s">
        <v>84</v>
      </c>
      <c r="D142" s="191" t="s">
        <v>142</v>
      </c>
      <c r="E142" s="192" t="s">
        <v>151</v>
      </c>
      <c r="F142" s="193" t="s">
        <v>152</v>
      </c>
      <c r="G142" s="194" t="s">
        <v>145</v>
      </c>
      <c r="H142" s="195">
        <v>2.05</v>
      </c>
      <c r="I142" s="196"/>
      <c r="J142" s="197">
        <f>ROUND(I142*H142,2)</f>
        <v>0</v>
      </c>
      <c r="K142" s="193" t="s">
        <v>146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0.04</v>
      </c>
      <c r="R142" s="200">
        <f>Q142*H142</f>
        <v>0.08199999999999999</v>
      </c>
      <c r="S142" s="200">
        <v>0</v>
      </c>
      <c r="T142" s="201">
        <f>S142*H142</f>
        <v>0</v>
      </c>
      <c r="AR142" s="202" t="s">
        <v>90</v>
      </c>
      <c r="AT142" s="202" t="s">
        <v>142</v>
      </c>
      <c r="AU142" s="202" t="s">
        <v>84</v>
      </c>
      <c r="AY142" s="16" t="s">
        <v>139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90</v>
      </c>
      <c r="BM142" s="202" t="s">
        <v>153</v>
      </c>
    </row>
    <row r="143" spans="2:51" s="12" customFormat="1" ht="11.25">
      <c r="B143" s="204"/>
      <c r="C143" s="205"/>
      <c r="D143" s="206" t="s">
        <v>148</v>
      </c>
      <c r="E143" s="207" t="s">
        <v>1</v>
      </c>
      <c r="F143" s="208" t="s">
        <v>154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148</v>
      </c>
      <c r="AU143" s="214" t="s">
        <v>84</v>
      </c>
      <c r="AV143" s="12" t="s">
        <v>80</v>
      </c>
      <c r="AW143" s="12" t="s">
        <v>31</v>
      </c>
      <c r="AX143" s="12" t="s">
        <v>75</v>
      </c>
      <c r="AY143" s="214" t="s">
        <v>139</v>
      </c>
    </row>
    <row r="144" spans="2:51" s="13" customFormat="1" ht="11.25">
      <c r="B144" s="215"/>
      <c r="C144" s="216"/>
      <c r="D144" s="206" t="s">
        <v>148</v>
      </c>
      <c r="E144" s="217" t="s">
        <v>1</v>
      </c>
      <c r="F144" s="218" t="s">
        <v>740</v>
      </c>
      <c r="G144" s="216"/>
      <c r="H144" s="219">
        <v>2.05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148</v>
      </c>
      <c r="AU144" s="225" t="s">
        <v>84</v>
      </c>
      <c r="AV144" s="13" t="s">
        <v>84</v>
      </c>
      <c r="AW144" s="13" t="s">
        <v>31</v>
      </c>
      <c r="AX144" s="13" t="s">
        <v>80</v>
      </c>
      <c r="AY144" s="225" t="s">
        <v>139</v>
      </c>
    </row>
    <row r="145" spans="2:65" s="1" customFormat="1" ht="24" customHeight="1">
      <c r="B145" s="33"/>
      <c r="C145" s="191" t="s">
        <v>87</v>
      </c>
      <c r="D145" s="191" t="s">
        <v>142</v>
      </c>
      <c r="E145" s="192" t="s">
        <v>156</v>
      </c>
      <c r="F145" s="193" t="s">
        <v>157</v>
      </c>
      <c r="G145" s="194" t="s">
        <v>145</v>
      </c>
      <c r="H145" s="195">
        <v>10.53</v>
      </c>
      <c r="I145" s="196"/>
      <c r="J145" s="197">
        <f>ROUND(I145*H145,2)</f>
        <v>0</v>
      </c>
      <c r="K145" s="193" t="s">
        <v>146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0.0154</v>
      </c>
      <c r="R145" s="200">
        <f>Q145*H145</f>
        <v>0.162162</v>
      </c>
      <c r="S145" s="200">
        <v>0</v>
      </c>
      <c r="T145" s="201">
        <f>S145*H145</f>
        <v>0</v>
      </c>
      <c r="AR145" s="202" t="s">
        <v>90</v>
      </c>
      <c r="AT145" s="202" t="s">
        <v>142</v>
      </c>
      <c r="AU145" s="202" t="s">
        <v>84</v>
      </c>
      <c r="AY145" s="16" t="s">
        <v>139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90</v>
      </c>
      <c r="BM145" s="202" t="s">
        <v>158</v>
      </c>
    </row>
    <row r="146" spans="2:51" s="12" customFormat="1" ht="11.25">
      <c r="B146" s="204"/>
      <c r="C146" s="205"/>
      <c r="D146" s="206" t="s">
        <v>148</v>
      </c>
      <c r="E146" s="207" t="s">
        <v>1</v>
      </c>
      <c r="F146" s="208" t="s">
        <v>159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148</v>
      </c>
      <c r="AU146" s="214" t="s">
        <v>84</v>
      </c>
      <c r="AV146" s="12" t="s">
        <v>80</v>
      </c>
      <c r="AW146" s="12" t="s">
        <v>31</v>
      </c>
      <c r="AX146" s="12" t="s">
        <v>75</v>
      </c>
      <c r="AY146" s="214" t="s">
        <v>139</v>
      </c>
    </row>
    <row r="147" spans="2:51" s="13" customFormat="1" ht="11.25">
      <c r="B147" s="215"/>
      <c r="C147" s="216"/>
      <c r="D147" s="206" t="s">
        <v>148</v>
      </c>
      <c r="E147" s="217" t="s">
        <v>1</v>
      </c>
      <c r="F147" s="218" t="s">
        <v>741</v>
      </c>
      <c r="G147" s="216"/>
      <c r="H147" s="219">
        <v>11.43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148</v>
      </c>
      <c r="AU147" s="225" t="s">
        <v>84</v>
      </c>
      <c r="AV147" s="13" t="s">
        <v>84</v>
      </c>
      <c r="AW147" s="13" t="s">
        <v>31</v>
      </c>
      <c r="AX147" s="13" t="s">
        <v>75</v>
      </c>
      <c r="AY147" s="225" t="s">
        <v>139</v>
      </c>
    </row>
    <row r="148" spans="2:51" s="13" customFormat="1" ht="11.25">
      <c r="B148" s="215"/>
      <c r="C148" s="216"/>
      <c r="D148" s="206" t="s">
        <v>148</v>
      </c>
      <c r="E148" s="217" t="s">
        <v>1</v>
      </c>
      <c r="F148" s="218" t="s">
        <v>161</v>
      </c>
      <c r="G148" s="216"/>
      <c r="H148" s="219">
        <v>-0.9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148</v>
      </c>
      <c r="AU148" s="225" t="s">
        <v>84</v>
      </c>
      <c r="AV148" s="13" t="s">
        <v>84</v>
      </c>
      <c r="AW148" s="13" t="s">
        <v>31</v>
      </c>
      <c r="AX148" s="13" t="s">
        <v>75</v>
      </c>
      <c r="AY148" s="225" t="s">
        <v>139</v>
      </c>
    </row>
    <row r="149" spans="2:51" s="14" customFormat="1" ht="11.25">
      <c r="B149" s="226"/>
      <c r="C149" s="227"/>
      <c r="D149" s="206" t="s">
        <v>148</v>
      </c>
      <c r="E149" s="228" t="s">
        <v>1</v>
      </c>
      <c r="F149" s="229" t="s">
        <v>162</v>
      </c>
      <c r="G149" s="227"/>
      <c r="H149" s="230">
        <v>10.53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148</v>
      </c>
      <c r="AU149" s="236" t="s">
        <v>84</v>
      </c>
      <c r="AV149" s="14" t="s">
        <v>90</v>
      </c>
      <c r="AW149" s="14" t="s">
        <v>31</v>
      </c>
      <c r="AX149" s="14" t="s">
        <v>80</v>
      </c>
      <c r="AY149" s="236" t="s">
        <v>139</v>
      </c>
    </row>
    <row r="150" spans="2:65" s="1" customFormat="1" ht="24" customHeight="1">
      <c r="B150" s="33"/>
      <c r="C150" s="191" t="s">
        <v>90</v>
      </c>
      <c r="D150" s="191" t="s">
        <v>142</v>
      </c>
      <c r="E150" s="192" t="s">
        <v>163</v>
      </c>
      <c r="F150" s="193" t="s">
        <v>164</v>
      </c>
      <c r="G150" s="194" t="s">
        <v>145</v>
      </c>
      <c r="H150" s="195">
        <v>3.075</v>
      </c>
      <c r="I150" s="196"/>
      <c r="J150" s="197">
        <f>ROUND(I150*H150,2)</f>
        <v>0</v>
      </c>
      <c r="K150" s="193" t="s">
        <v>146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0.0382</v>
      </c>
      <c r="R150" s="200">
        <f>Q150*H150</f>
        <v>0.117465</v>
      </c>
      <c r="S150" s="200">
        <v>0</v>
      </c>
      <c r="T150" s="201">
        <f>S150*H150</f>
        <v>0</v>
      </c>
      <c r="AR150" s="202" t="s">
        <v>90</v>
      </c>
      <c r="AT150" s="202" t="s">
        <v>142</v>
      </c>
      <c r="AU150" s="202" t="s">
        <v>84</v>
      </c>
      <c r="AY150" s="16" t="s">
        <v>139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90</v>
      </c>
      <c r="BM150" s="202" t="s">
        <v>165</v>
      </c>
    </row>
    <row r="151" spans="2:51" s="12" customFormat="1" ht="11.25">
      <c r="B151" s="204"/>
      <c r="C151" s="205"/>
      <c r="D151" s="206" t="s">
        <v>148</v>
      </c>
      <c r="E151" s="207" t="s">
        <v>1</v>
      </c>
      <c r="F151" s="208" t="s">
        <v>154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148</v>
      </c>
      <c r="AU151" s="214" t="s">
        <v>84</v>
      </c>
      <c r="AV151" s="12" t="s">
        <v>80</v>
      </c>
      <c r="AW151" s="12" t="s">
        <v>31</v>
      </c>
      <c r="AX151" s="12" t="s">
        <v>75</v>
      </c>
      <c r="AY151" s="214" t="s">
        <v>139</v>
      </c>
    </row>
    <row r="152" spans="2:51" s="13" customFormat="1" ht="11.25">
      <c r="B152" s="215"/>
      <c r="C152" s="216"/>
      <c r="D152" s="206" t="s">
        <v>148</v>
      </c>
      <c r="E152" s="217" t="s">
        <v>1</v>
      </c>
      <c r="F152" s="218" t="s">
        <v>742</v>
      </c>
      <c r="G152" s="216"/>
      <c r="H152" s="219">
        <v>3.075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148</v>
      </c>
      <c r="AU152" s="225" t="s">
        <v>84</v>
      </c>
      <c r="AV152" s="13" t="s">
        <v>84</v>
      </c>
      <c r="AW152" s="13" t="s">
        <v>31</v>
      </c>
      <c r="AX152" s="13" t="s">
        <v>75</v>
      </c>
      <c r="AY152" s="225" t="s">
        <v>139</v>
      </c>
    </row>
    <row r="153" spans="2:51" s="14" customFormat="1" ht="11.25">
      <c r="B153" s="226"/>
      <c r="C153" s="227"/>
      <c r="D153" s="206" t="s">
        <v>148</v>
      </c>
      <c r="E153" s="228" t="s">
        <v>1</v>
      </c>
      <c r="F153" s="229" t="s">
        <v>162</v>
      </c>
      <c r="G153" s="227"/>
      <c r="H153" s="230">
        <v>3.075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148</v>
      </c>
      <c r="AU153" s="236" t="s">
        <v>84</v>
      </c>
      <c r="AV153" s="14" t="s">
        <v>90</v>
      </c>
      <c r="AW153" s="14" t="s">
        <v>31</v>
      </c>
      <c r="AX153" s="14" t="s">
        <v>80</v>
      </c>
      <c r="AY153" s="236" t="s">
        <v>139</v>
      </c>
    </row>
    <row r="154" spans="2:65" s="1" customFormat="1" ht="24" customHeight="1">
      <c r="B154" s="33"/>
      <c r="C154" s="191" t="s">
        <v>93</v>
      </c>
      <c r="D154" s="191" t="s">
        <v>142</v>
      </c>
      <c r="E154" s="192" t="s">
        <v>167</v>
      </c>
      <c r="F154" s="193" t="s">
        <v>168</v>
      </c>
      <c r="G154" s="194" t="s">
        <v>169</v>
      </c>
      <c r="H154" s="195">
        <v>9.8</v>
      </c>
      <c r="I154" s="196"/>
      <c r="J154" s="197">
        <f>ROUND(I154*H154,2)</f>
        <v>0</v>
      </c>
      <c r="K154" s="193" t="s">
        <v>146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0.0015</v>
      </c>
      <c r="R154" s="200">
        <f>Q154*H154</f>
        <v>0.014700000000000001</v>
      </c>
      <c r="S154" s="200">
        <v>0</v>
      </c>
      <c r="T154" s="201">
        <f>S154*H154</f>
        <v>0</v>
      </c>
      <c r="AR154" s="202" t="s">
        <v>170</v>
      </c>
      <c r="AT154" s="202" t="s">
        <v>142</v>
      </c>
      <c r="AU154" s="202" t="s">
        <v>84</v>
      </c>
      <c r="AY154" s="16" t="s">
        <v>139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170</v>
      </c>
      <c r="BM154" s="202" t="s">
        <v>171</v>
      </c>
    </row>
    <row r="155" spans="2:51" s="12" customFormat="1" ht="11.25">
      <c r="B155" s="204"/>
      <c r="C155" s="205"/>
      <c r="D155" s="206" t="s">
        <v>148</v>
      </c>
      <c r="E155" s="207" t="s">
        <v>1</v>
      </c>
      <c r="F155" s="208" t="s">
        <v>172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148</v>
      </c>
      <c r="AU155" s="214" t="s">
        <v>84</v>
      </c>
      <c r="AV155" s="12" t="s">
        <v>80</v>
      </c>
      <c r="AW155" s="12" t="s">
        <v>31</v>
      </c>
      <c r="AX155" s="12" t="s">
        <v>75</v>
      </c>
      <c r="AY155" s="214" t="s">
        <v>139</v>
      </c>
    </row>
    <row r="156" spans="2:51" s="13" customFormat="1" ht="11.25">
      <c r="B156" s="215"/>
      <c r="C156" s="216"/>
      <c r="D156" s="206" t="s">
        <v>148</v>
      </c>
      <c r="E156" s="217" t="s">
        <v>1</v>
      </c>
      <c r="F156" s="218" t="s">
        <v>173</v>
      </c>
      <c r="G156" s="216"/>
      <c r="H156" s="219">
        <v>9.8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148</v>
      </c>
      <c r="AU156" s="225" t="s">
        <v>84</v>
      </c>
      <c r="AV156" s="13" t="s">
        <v>84</v>
      </c>
      <c r="AW156" s="13" t="s">
        <v>31</v>
      </c>
      <c r="AX156" s="13" t="s">
        <v>80</v>
      </c>
      <c r="AY156" s="225" t="s">
        <v>139</v>
      </c>
    </row>
    <row r="157" spans="2:65" s="1" customFormat="1" ht="24" customHeight="1">
      <c r="B157" s="33"/>
      <c r="C157" s="191" t="s">
        <v>140</v>
      </c>
      <c r="D157" s="191" t="s">
        <v>142</v>
      </c>
      <c r="E157" s="192" t="s">
        <v>174</v>
      </c>
      <c r="F157" s="193" t="s">
        <v>175</v>
      </c>
      <c r="G157" s="194" t="s">
        <v>176</v>
      </c>
      <c r="H157" s="195">
        <v>0.638</v>
      </c>
      <c r="I157" s="196"/>
      <c r="J157" s="197">
        <f>ROUND(I157*H157,2)</f>
        <v>0</v>
      </c>
      <c r="K157" s="193" t="s">
        <v>146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2.45329</v>
      </c>
      <c r="R157" s="200">
        <f>Q157*H157</f>
        <v>1.56519902</v>
      </c>
      <c r="S157" s="200">
        <v>0</v>
      </c>
      <c r="T157" s="201">
        <f>S157*H157</f>
        <v>0</v>
      </c>
      <c r="AR157" s="202" t="s">
        <v>90</v>
      </c>
      <c r="AT157" s="202" t="s">
        <v>142</v>
      </c>
      <c r="AU157" s="202" t="s">
        <v>84</v>
      </c>
      <c r="AY157" s="16" t="s">
        <v>139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90</v>
      </c>
      <c r="BM157" s="202" t="s">
        <v>177</v>
      </c>
    </row>
    <row r="158" spans="2:51" s="12" customFormat="1" ht="22.5">
      <c r="B158" s="204"/>
      <c r="C158" s="205"/>
      <c r="D158" s="206" t="s">
        <v>148</v>
      </c>
      <c r="E158" s="207" t="s">
        <v>1</v>
      </c>
      <c r="F158" s="208" t="s">
        <v>178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148</v>
      </c>
      <c r="AU158" s="214" t="s">
        <v>84</v>
      </c>
      <c r="AV158" s="12" t="s">
        <v>80</v>
      </c>
      <c r="AW158" s="12" t="s">
        <v>31</v>
      </c>
      <c r="AX158" s="12" t="s">
        <v>75</v>
      </c>
      <c r="AY158" s="214" t="s">
        <v>139</v>
      </c>
    </row>
    <row r="159" spans="2:51" s="13" customFormat="1" ht="11.25">
      <c r="B159" s="215"/>
      <c r="C159" s="216"/>
      <c r="D159" s="206" t="s">
        <v>148</v>
      </c>
      <c r="E159" s="217" t="s">
        <v>1</v>
      </c>
      <c r="F159" s="218" t="s">
        <v>743</v>
      </c>
      <c r="G159" s="216"/>
      <c r="H159" s="219">
        <v>0.638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148</v>
      </c>
      <c r="AU159" s="225" t="s">
        <v>84</v>
      </c>
      <c r="AV159" s="13" t="s">
        <v>84</v>
      </c>
      <c r="AW159" s="13" t="s">
        <v>31</v>
      </c>
      <c r="AX159" s="13" t="s">
        <v>80</v>
      </c>
      <c r="AY159" s="225" t="s">
        <v>139</v>
      </c>
    </row>
    <row r="160" spans="2:65" s="1" customFormat="1" ht="16.5" customHeight="1">
      <c r="B160" s="33"/>
      <c r="C160" s="191" t="s">
        <v>180</v>
      </c>
      <c r="D160" s="191" t="s">
        <v>142</v>
      </c>
      <c r="E160" s="192" t="s">
        <v>181</v>
      </c>
      <c r="F160" s="193" t="s">
        <v>182</v>
      </c>
      <c r="G160" s="194" t="s">
        <v>176</v>
      </c>
      <c r="H160" s="195">
        <v>0.27</v>
      </c>
      <c r="I160" s="196"/>
      <c r="J160" s="197">
        <f>ROUND(I160*H160,2)</f>
        <v>0</v>
      </c>
      <c r="K160" s="193" t="s">
        <v>146</v>
      </c>
      <c r="L160" s="37"/>
      <c r="M160" s="198" t="s">
        <v>1</v>
      </c>
      <c r="N160" s="199" t="s">
        <v>41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90</v>
      </c>
      <c r="AT160" s="202" t="s">
        <v>142</v>
      </c>
      <c r="AU160" s="202" t="s">
        <v>84</v>
      </c>
      <c r="AY160" s="16" t="s">
        <v>139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90</v>
      </c>
      <c r="BM160" s="202" t="s">
        <v>183</v>
      </c>
    </row>
    <row r="161" spans="2:51" s="12" customFormat="1" ht="11.25">
      <c r="B161" s="204"/>
      <c r="C161" s="205"/>
      <c r="D161" s="206" t="s">
        <v>148</v>
      </c>
      <c r="E161" s="207" t="s">
        <v>1</v>
      </c>
      <c r="F161" s="208" t="s">
        <v>184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148</v>
      </c>
      <c r="AU161" s="214" t="s">
        <v>84</v>
      </c>
      <c r="AV161" s="12" t="s">
        <v>80</v>
      </c>
      <c r="AW161" s="12" t="s">
        <v>31</v>
      </c>
      <c r="AX161" s="12" t="s">
        <v>75</v>
      </c>
      <c r="AY161" s="214" t="s">
        <v>139</v>
      </c>
    </row>
    <row r="162" spans="2:51" s="13" customFormat="1" ht="11.25">
      <c r="B162" s="215"/>
      <c r="C162" s="216"/>
      <c r="D162" s="206" t="s">
        <v>148</v>
      </c>
      <c r="E162" s="217" t="s">
        <v>1</v>
      </c>
      <c r="F162" s="218" t="s">
        <v>185</v>
      </c>
      <c r="G162" s="216"/>
      <c r="H162" s="219">
        <v>0.27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148</v>
      </c>
      <c r="AU162" s="225" t="s">
        <v>84</v>
      </c>
      <c r="AV162" s="13" t="s">
        <v>84</v>
      </c>
      <c r="AW162" s="13" t="s">
        <v>31</v>
      </c>
      <c r="AX162" s="13" t="s">
        <v>80</v>
      </c>
      <c r="AY162" s="225" t="s">
        <v>139</v>
      </c>
    </row>
    <row r="163" spans="2:65" s="1" customFormat="1" ht="24" customHeight="1">
      <c r="B163" s="33"/>
      <c r="C163" s="191" t="s">
        <v>186</v>
      </c>
      <c r="D163" s="191" t="s">
        <v>142</v>
      </c>
      <c r="E163" s="192" t="s">
        <v>187</v>
      </c>
      <c r="F163" s="193" t="s">
        <v>188</v>
      </c>
      <c r="G163" s="194" t="s">
        <v>189</v>
      </c>
      <c r="H163" s="195">
        <v>1</v>
      </c>
      <c r="I163" s="196"/>
      <c r="J163" s="197">
        <f>ROUND(I163*H163,2)</f>
        <v>0</v>
      </c>
      <c r="K163" s="193" t="s">
        <v>146</v>
      </c>
      <c r="L163" s="37"/>
      <c r="M163" s="198" t="s">
        <v>1</v>
      </c>
      <c r="N163" s="199" t="s">
        <v>41</v>
      </c>
      <c r="O163" s="65"/>
      <c r="P163" s="200">
        <f>O163*H163</f>
        <v>0</v>
      </c>
      <c r="Q163" s="200">
        <v>0.0004816177</v>
      </c>
      <c r="R163" s="200">
        <f>Q163*H163</f>
        <v>0.0004816177</v>
      </c>
      <c r="S163" s="200">
        <v>0</v>
      </c>
      <c r="T163" s="201">
        <f>S163*H163</f>
        <v>0</v>
      </c>
      <c r="AR163" s="202" t="s">
        <v>90</v>
      </c>
      <c r="AT163" s="202" t="s">
        <v>142</v>
      </c>
      <c r="AU163" s="202" t="s">
        <v>84</v>
      </c>
      <c r="AY163" s="16" t="s">
        <v>139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84</v>
      </c>
      <c r="BK163" s="203">
        <f>ROUND(I163*H163,2)</f>
        <v>0</v>
      </c>
      <c r="BL163" s="16" t="s">
        <v>90</v>
      </c>
      <c r="BM163" s="202" t="s">
        <v>190</v>
      </c>
    </row>
    <row r="164" spans="2:65" s="1" customFormat="1" ht="16.5" customHeight="1">
      <c r="B164" s="33"/>
      <c r="C164" s="237" t="s">
        <v>191</v>
      </c>
      <c r="D164" s="237" t="s">
        <v>192</v>
      </c>
      <c r="E164" s="238" t="s">
        <v>193</v>
      </c>
      <c r="F164" s="239" t="s">
        <v>194</v>
      </c>
      <c r="G164" s="240" t="s">
        <v>189</v>
      </c>
      <c r="H164" s="241">
        <v>1</v>
      </c>
      <c r="I164" s="242"/>
      <c r="J164" s="243">
        <f>ROUND(I164*H164,2)</f>
        <v>0</v>
      </c>
      <c r="K164" s="239" t="s">
        <v>195</v>
      </c>
      <c r="L164" s="244"/>
      <c r="M164" s="245" t="s">
        <v>1</v>
      </c>
      <c r="N164" s="246" t="s">
        <v>41</v>
      </c>
      <c r="O164" s="65"/>
      <c r="P164" s="200">
        <f>O164*H164</f>
        <v>0</v>
      </c>
      <c r="Q164" s="200">
        <v>0.0108</v>
      </c>
      <c r="R164" s="200">
        <f>Q164*H164</f>
        <v>0.0108</v>
      </c>
      <c r="S164" s="200">
        <v>0</v>
      </c>
      <c r="T164" s="201">
        <f>S164*H164</f>
        <v>0</v>
      </c>
      <c r="AR164" s="202" t="s">
        <v>186</v>
      </c>
      <c r="AT164" s="202" t="s">
        <v>192</v>
      </c>
      <c r="AU164" s="202" t="s">
        <v>84</v>
      </c>
      <c r="AY164" s="16" t="s">
        <v>139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90</v>
      </c>
      <c r="BM164" s="202" t="s">
        <v>196</v>
      </c>
    </row>
    <row r="165" spans="2:63" s="11" customFormat="1" ht="22.9" customHeight="1">
      <c r="B165" s="175"/>
      <c r="C165" s="176"/>
      <c r="D165" s="177" t="s">
        <v>74</v>
      </c>
      <c r="E165" s="189" t="s">
        <v>191</v>
      </c>
      <c r="F165" s="189" t="s">
        <v>197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SUM(P166:P189)</f>
        <v>0</v>
      </c>
      <c r="Q165" s="183"/>
      <c r="R165" s="184">
        <f>SUM(R166:R189)</f>
        <v>0.00029131249999999996</v>
      </c>
      <c r="S165" s="183"/>
      <c r="T165" s="185">
        <f>SUM(T166:T189)</f>
        <v>3.00009</v>
      </c>
      <c r="AR165" s="186" t="s">
        <v>80</v>
      </c>
      <c r="AT165" s="187" t="s">
        <v>74</v>
      </c>
      <c r="AU165" s="187" t="s">
        <v>80</v>
      </c>
      <c r="AY165" s="186" t="s">
        <v>139</v>
      </c>
      <c r="BK165" s="188">
        <f>SUM(BK166:BK189)</f>
        <v>0</v>
      </c>
    </row>
    <row r="166" spans="2:65" s="1" customFormat="1" ht="24" customHeight="1">
      <c r="B166" s="33"/>
      <c r="C166" s="191" t="s">
        <v>198</v>
      </c>
      <c r="D166" s="191" t="s">
        <v>142</v>
      </c>
      <c r="E166" s="192" t="s">
        <v>199</v>
      </c>
      <c r="F166" s="193" t="s">
        <v>200</v>
      </c>
      <c r="G166" s="194" t="s">
        <v>145</v>
      </c>
      <c r="H166" s="195">
        <v>7.375</v>
      </c>
      <c r="I166" s="196"/>
      <c r="J166" s="197">
        <f>ROUND(I166*H166,2)</f>
        <v>0</v>
      </c>
      <c r="K166" s="193" t="s">
        <v>146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3.95E-05</v>
      </c>
      <c r="R166" s="200">
        <f>Q166*H166</f>
        <v>0.00029131249999999996</v>
      </c>
      <c r="S166" s="200">
        <v>0</v>
      </c>
      <c r="T166" s="201">
        <f>S166*H166</f>
        <v>0</v>
      </c>
      <c r="AR166" s="202" t="s">
        <v>90</v>
      </c>
      <c r="AT166" s="202" t="s">
        <v>142</v>
      </c>
      <c r="AU166" s="202" t="s">
        <v>84</v>
      </c>
      <c r="AY166" s="16" t="s">
        <v>139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90</v>
      </c>
      <c r="BM166" s="202" t="s">
        <v>201</v>
      </c>
    </row>
    <row r="167" spans="2:51" s="12" customFormat="1" ht="11.25">
      <c r="B167" s="204"/>
      <c r="C167" s="205"/>
      <c r="D167" s="206" t="s">
        <v>148</v>
      </c>
      <c r="E167" s="207" t="s">
        <v>1</v>
      </c>
      <c r="F167" s="208" t="s">
        <v>202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148</v>
      </c>
      <c r="AU167" s="214" t="s">
        <v>84</v>
      </c>
      <c r="AV167" s="12" t="s">
        <v>80</v>
      </c>
      <c r="AW167" s="12" t="s">
        <v>31</v>
      </c>
      <c r="AX167" s="12" t="s">
        <v>75</v>
      </c>
      <c r="AY167" s="214" t="s">
        <v>139</v>
      </c>
    </row>
    <row r="168" spans="2:51" s="13" customFormat="1" ht="11.25">
      <c r="B168" s="215"/>
      <c r="C168" s="216"/>
      <c r="D168" s="206" t="s">
        <v>148</v>
      </c>
      <c r="E168" s="217" t="s">
        <v>1</v>
      </c>
      <c r="F168" s="218" t="s">
        <v>744</v>
      </c>
      <c r="G168" s="216"/>
      <c r="H168" s="219">
        <v>7.375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148</v>
      </c>
      <c r="AU168" s="225" t="s">
        <v>84</v>
      </c>
      <c r="AV168" s="13" t="s">
        <v>84</v>
      </c>
      <c r="AW168" s="13" t="s">
        <v>31</v>
      </c>
      <c r="AX168" s="13" t="s">
        <v>80</v>
      </c>
      <c r="AY168" s="225" t="s">
        <v>139</v>
      </c>
    </row>
    <row r="169" spans="2:65" s="1" customFormat="1" ht="16.5" customHeight="1">
      <c r="B169" s="33"/>
      <c r="C169" s="191" t="s">
        <v>204</v>
      </c>
      <c r="D169" s="191" t="s">
        <v>142</v>
      </c>
      <c r="E169" s="192" t="s">
        <v>205</v>
      </c>
      <c r="F169" s="193" t="s">
        <v>206</v>
      </c>
      <c r="G169" s="194" t="s">
        <v>145</v>
      </c>
      <c r="H169" s="195">
        <v>1.44</v>
      </c>
      <c r="I169" s="196"/>
      <c r="J169" s="197">
        <f>ROUND(I169*H169,2)</f>
        <v>0</v>
      </c>
      <c r="K169" s="193" t="s">
        <v>146</v>
      </c>
      <c r="L169" s="37"/>
      <c r="M169" s="198" t="s">
        <v>1</v>
      </c>
      <c r="N169" s="199" t="s">
        <v>41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0.131</v>
      </c>
      <c r="T169" s="201">
        <f>S169*H169</f>
        <v>0.18864</v>
      </c>
      <c r="AR169" s="202" t="s">
        <v>90</v>
      </c>
      <c r="AT169" s="202" t="s">
        <v>142</v>
      </c>
      <c r="AU169" s="202" t="s">
        <v>84</v>
      </c>
      <c r="AY169" s="16" t="s">
        <v>139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84</v>
      </c>
      <c r="BK169" s="203">
        <f>ROUND(I169*H169,2)</f>
        <v>0</v>
      </c>
      <c r="BL169" s="16" t="s">
        <v>90</v>
      </c>
      <c r="BM169" s="202" t="s">
        <v>207</v>
      </c>
    </row>
    <row r="170" spans="2:51" s="12" customFormat="1" ht="11.25">
      <c r="B170" s="204"/>
      <c r="C170" s="205"/>
      <c r="D170" s="206" t="s">
        <v>148</v>
      </c>
      <c r="E170" s="207" t="s">
        <v>1</v>
      </c>
      <c r="F170" s="208" t="s">
        <v>208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148</v>
      </c>
      <c r="AU170" s="214" t="s">
        <v>84</v>
      </c>
      <c r="AV170" s="12" t="s">
        <v>80</v>
      </c>
      <c r="AW170" s="12" t="s">
        <v>31</v>
      </c>
      <c r="AX170" s="12" t="s">
        <v>75</v>
      </c>
      <c r="AY170" s="214" t="s">
        <v>139</v>
      </c>
    </row>
    <row r="171" spans="2:51" s="13" customFormat="1" ht="11.25">
      <c r="B171" s="215"/>
      <c r="C171" s="216"/>
      <c r="D171" s="206" t="s">
        <v>148</v>
      </c>
      <c r="E171" s="217" t="s">
        <v>1</v>
      </c>
      <c r="F171" s="218" t="s">
        <v>209</v>
      </c>
      <c r="G171" s="216"/>
      <c r="H171" s="219">
        <v>1.44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148</v>
      </c>
      <c r="AU171" s="225" t="s">
        <v>84</v>
      </c>
      <c r="AV171" s="13" t="s">
        <v>84</v>
      </c>
      <c r="AW171" s="13" t="s">
        <v>31</v>
      </c>
      <c r="AX171" s="13" t="s">
        <v>80</v>
      </c>
      <c r="AY171" s="225" t="s">
        <v>139</v>
      </c>
    </row>
    <row r="172" spans="2:65" s="1" customFormat="1" ht="36" customHeight="1">
      <c r="B172" s="33"/>
      <c r="C172" s="191" t="s">
        <v>210</v>
      </c>
      <c r="D172" s="191" t="s">
        <v>142</v>
      </c>
      <c r="E172" s="192" t="s">
        <v>211</v>
      </c>
      <c r="F172" s="193" t="s">
        <v>212</v>
      </c>
      <c r="G172" s="194" t="s">
        <v>176</v>
      </c>
      <c r="H172" s="195">
        <v>0.638</v>
      </c>
      <c r="I172" s="196"/>
      <c r="J172" s="197">
        <f>ROUND(I172*H172,2)</f>
        <v>0</v>
      </c>
      <c r="K172" s="193" t="s">
        <v>146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2.2</v>
      </c>
      <c r="T172" s="201">
        <f>S172*H172</f>
        <v>1.4036000000000002</v>
      </c>
      <c r="AR172" s="202" t="s">
        <v>90</v>
      </c>
      <c r="AT172" s="202" t="s">
        <v>142</v>
      </c>
      <c r="AU172" s="202" t="s">
        <v>84</v>
      </c>
      <c r="AY172" s="16" t="s">
        <v>139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90</v>
      </c>
      <c r="BM172" s="202" t="s">
        <v>213</v>
      </c>
    </row>
    <row r="173" spans="2:51" s="12" customFormat="1" ht="22.5">
      <c r="B173" s="204"/>
      <c r="C173" s="205"/>
      <c r="D173" s="206" t="s">
        <v>148</v>
      </c>
      <c r="E173" s="207" t="s">
        <v>1</v>
      </c>
      <c r="F173" s="208" t="s">
        <v>214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148</v>
      </c>
      <c r="AU173" s="214" t="s">
        <v>84</v>
      </c>
      <c r="AV173" s="12" t="s">
        <v>80</v>
      </c>
      <c r="AW173" s="12" t="s">
        <v>31</v>
      </c>
      <c r="AX173" s="12" t="s">
        <v>75</v>
      </c>
      <c r="AY173" s="214" t="s">
        <v>139</v>
      </c>
    </row>
    <row r="174" spans="2:51" s="13" customFormat="1" ht="11.25">
      <c r="B174" s="215"/>
      <c r="C174" s="216"/>
      <c r="D174" s="206" t="s">
        <v>148</v>
      </c>
      <c r="E174" s="217" t="s">
        <v>1</v>
      </c>
      <c r="F174" s="218" t="s">
        <v>743</v>
      </c>
      <c r="G174" s="216"/>
      <c r="H174" s="219">
        <v>0.638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148</v>
      </c>
      <c r="AU174" s="225" t="s">
        <v>84</v>
      </c>
      <c r="AV174" s="13" t="s">
        <v>84</v>
      </c>
      <c r="AW174" s="13" t="s">
        <v>31</v>
      </c>
      <c r="AX174" s="13" t="s">
        <v>80</v>
      </c>
      <c r="AY174" s="225" t="s">
        <v>139</v>
      </c>
    </row>
    <row r="175" spans="2:65" s="1" customFormat="1" ht="24" customHeight="1">
      <c r="B175" s="33"/>
      <c r="C175" s="191" t="s">
        <v>216</v>
      </c>
      <c r="D175" s="191" t="s">
        <v>142</v>
      </c>
      <c r="E175" s="192" t="s">
        <v>217</v>
      </c>
      <c r="F175" s="193" t="s">
        <v>218</v>
      </c>
      <c r="G175" s="194" t="s">
        <v>145</v>
      </c>
      <c r="H175" s="195">
        <v>0.23</v>
      </c>
      <c r="I175" s="196"/>
      <c r="J175" s="197">
        <f>ROUND(I175*H175,2)</f>
        <v>0</v>
      </c>
      <c r="K175" s="193" t="s">
        <v>146</v>
      </c>
      <c r="L175" s="37"/>
      <c r="M175" s="198" t="s">
        <v>1</v>
      </c>
      <c r="N175" s="199" t="s">
        <v>41</v>
      </c>
      <c r="O175" s="65"/>
      <c r="P175" s="200">
        <f>O175*H175</f>
        <v>0</v>
      </c>
      <c r="Q175" s="200">
        <v>0</v>
      </c>
      <c r="R175" s="200">
        <f>Q175*H175</f>
        <v>0</v>
      </c>
      <c r="S175" s="200">
        <v>0.055</v>
      </c>
      <c r="T175" s="201">
        <f>S175*H175</f>
        <v>0.01265</v>
      </c>
      <c r="AR175" s="202" t="s">
        <v>90</v>
      </c>
      <c r="AT175" s="202" t="s">
        <v>142</v>
      </c>
      <c r="AU175" s="202" t="s">
        <v>84</v>
      </c>
      <c r="AY175" s="16" t="s">
        <v>139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84</v>
      </c>
      <c r="BK175" s="203">
        <f>ROUND(I175*H175,2)</f>
        <v>0</v>
      </c>
      <c r="BL175" s="16" t="s">
        <v>90</v>
      </c>
      <c r="BM175" s="202" t="s">
        <v>219</v>
      </c>
    </row>
    <row r="176" spans="2:51" s="12" customFormat="1" ht="11.25">
      <c r="B176" s="204"/>
      <c r="C176" s="205"/>
      <c r="D176" s="206" t="s">
        <v>148</v>
      </c>
      <c r="E176" s="207" t="s">
        <v>1</v>
      </c>
      <c r="F176" s="208" t="s">
        <v>149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148</v>
      </c>
      <c r="AU176" s="214" t="s">
        <v>84</v>
      </c>
      <c r="AV176" s="12" t="s">
        <v>80</v>
      </c>
      <c r="AW176" s="12" t="s">
        <v>31</v>
      </c>
      <c r="AX176" s="12" t="s">
        <v>75</v>
      </c>
      <c r="AY176" s="214" t="s">
        <v>139</v>
      </c>
    </row>
    <row r="177" spans="2:51" s="13" customFormat="1" ht="11.25">
      <c r="B177" s="215"/>
      <c r="C177" s="216"/>
      <c r="D177" s="206" t="s">
        <v>148</v>
      </c>
      <c r="E177" s="217" t="s">
        <v>1</v>
      </c>
      <c r="F177" s="218" t="s">
        <v>220</v>
      </c>
      <c r="G177" s="216"/>
      <c r="H177" s="219">
        <v>0.23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148</v>
      </c>
      <c r="AU177" s="225" t="s">
        <v>84</v>
      </c>
      <c r="AV177" s="13" t="s">
        <v>84</v>
      </c>
      <c r="AW177" s="13" t="s">
        <v>31</v>
      </c>
      <c r="AX177" s="13" t="s">
        <v>80</v>
      </c>
      <c r="AY177" s="225" t="s">
        <v>139</v>
      </c>
    </row>
    <row r="178" spans="2:65" s="1" customFormat="1" ht="16.5" customHeight="1">
      <c r="B178" s="33"/>
      <c r="C178" s="191" t="s">
        <v>221</v>
      </c>
      <c r="D178" s="191" t="s">
        <v>142</v>
      </c>
      <c r="E178" s="192" t="s">
        <v>222</v>
      </c>
      <c r="F178" s="193" t="s">
        <v>223</v>
      </c>
      <c r="G178" s="194" t="s">
        <v>145</v>
      </c>
      <c r="H178" s="195">
        <v>1.2</v>
      </c>
      <c r="I178" s="196"/>
      <c r="J178" s="197">
        <f>ROUND(I178*H178,2)</f>
        <v>0</v>
      </c>
      <c r="K178" s="193" t="s">
        <v>146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0.076</v>
      </c>
      <c r="T178" s="201">
        <f>S178*H178</f>
        <v>0.09119999999999999</v>
      </c>
      <c r="AR178" s="202" t="s">
        <v>90</v>
      </c>
      <c r="AT178" s="202" t="s">
        <v>142</v>
      </c>
      <c r="AU178" s="202" t="s">
        <v>84</v>
      </c>
      <c r="AY178" s="16" t="s">
        <v>139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90</v>
      </c>
      <c r="BM178" s="202" t="s">
        <v>224</v>
      </c>
    </row>
    <row r="179" spans="2:51" s="13" customFormat="1" ht="11.25">
      <c r="B179" s="215"/>
      <c r="C179" s="216"/>
      <c r="D179" s="206" t="s">
        <v>148</v>
      </c>
      <c r="E179" s="217" t="s">
        <v>1</v>
      </c>
      <c r="F179" s="218" t="s">
        <v>225</v>
      </c>
      <c r="G179" s="216"/>
      <c r="H179" s="219">
        <v>1.2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148</v>
      </c>
      <c r="AU179" s="225" t="s">
        <v>84</v>
      </c>
      <c r="AV179" s="13" t="s">
        <v>84</v>
      </c>
      <c r="AW179" s="13" t="s">
        <v>31</v>
      </c>
      <c r="AX179" s="13" t="s">
        <v>80</v>
      </c>
      <c r="AY179" s="225" t="s">
        <v>139</v>
      </c>
    </row>
    <row r="180" spans="2:65" s="1" customFormat="1" ht="24" customHeight="1">
      <c r="B180" s="33"/>
      <c r="C180" s="191" t="s">
        <v>8</v>
      </c>
      <c r="D180" s="191" t="s">
        <v>142</v>
      </c>
      <c r="E180" s="192" t="s">
        <v>226</v>
      </c>
      <c r="F180" s="193" t="s">
        <v>227</v>
      </c>
      <c r="G180" s="194" t="s">
        <v>145</v>
      </c>
      <c r="H180" s="195">
        <v>0.8</v>
      </c>
      <c r="I180" s="196"/>
      <c r="J180" s="197">
        <f>ROUND(I180*H180,2)</f>
        <v>0</v>
      </c>
      <c r="K180" s="193" t="s">
        <v>146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0.187</v>
      </c>
      <c r="T180" s="201">
        <f>S180*H180</f>
        <v>0.1496</v>
      </c>
      <c r="AR180" s="202" t="s">
        <v>90</v>
      </c>
      <c r="AT180" s="202" t="s">
        <v>142</v>
      </c>
      <c r="AU180" s="202" t="s">
        <v>84</v>
      </c>
      <c r="AY180" s="16" t="s">
        <v>139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90</v>
      </c>
      <c r="BM180" s="202" t="s">
        <v>228</v>
      </c>
    </row>
    <row r="181" spans="2:51" s="12" customFormat="1" ht="11.25">
      <c r="B181" s="204"/>
      <c r="C181" s="205"/>
      <c r="D181" s="206" t="s">
        <v>148</v>
      </c>
      <c r="E181" s="207" t="s">
        <v>1</v>
      </c>
      <c r="F181" s="208" t="s">
        <v>229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148</v>
      </c>
      <c r="AU181" s="214" t="s">
        <v>84</v>
      </c>
      <c r="AV181" s="12" t="s">
        <v>80</v>
      </c>
      <c r="AW181" s="12" t="s">
        <v>31</v>
      </c>
      <c r="AX181" s="12" t="s">
        <v>75</v>
      </c>
      <c r="AY181" s="214" t="s">
        <v>139</v>
      </c>
    </row>
    <row r="182" spans="2:51" s="13" customFormat="1" ht="11.25">
      <c r="B182" s="215"/>
      <c r="C182" s="216"/>
      <c r="D182" s="206" t="s">
        <v>148</v>
      </c>
      <c r="E182" s="217" t="s">
        <v>1</v>
      </c>
      <c r="F182" s="218" t="s">
        <v>230</v>
      </c>
      <c r="G182" s="216"/>
      <c r="H182" s="219">
        <v>0.8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148</v>
      </c>
      <c r="AU182" s="225" t="s">
        <v>84</v>
      </c>
      <c r="AV182" s="13" t="s">
        <v>84</v>
      </c>
      <c r="AW182" s="13" t="s">
        <v>31</v>
      </c>
      <c r="AX182" s="13" t="s">
        <v>80</v>
      </c>
      <c r="AY182" s="225" t="s">
        <v>139</v>
      </c>
    </row>
    <row r="183" spans="2:65" s="1" customFormat="1" ht="24" customHeight="1">
      <c r="B183" s="33"/>
      <c r="C183" s="191" t="s">
        <v>170</v>
      </c>
      <c r="D183" s="191" t="s">
        <v>142</v>
      </c>
      <c r="E183" s="192" t="s">
        <v>231</v>
      </c>
      <c r="F183" s="193" t="s">
        <v>232</v>
      </c>
      <c r="G183" s="194" t="s">
        <v>169</v>
      </c>
      <c r="H183" s="195">
        <v>20.5</v>
      </c>
      <c r="I183" s="196"/>
      <c r="J183" s="197">
        <f>ROUND(I183*H183,2)</f>
        <v>0</v>
      </c>
      <c r="K183" s="193" t="s">
        <v>146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0.018</v>
      </c>
      <c r="T183" s="201">
        <f>S183*H183</f>
        <v>0.369</v>
      </c>
      <c r="AR183" s="202" t="s">
        <v>90</v>
      </c>
      <c r="AT183" s="202" t="s">
        <v>142</v>
      </c>
      <c r="AU183" s="202" t="s">
        <v>84</v>
      </c>
      <c r="AY183" s="16" t="s">
        <v>139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90</v>
      </c>
      <c r="BM183" s="202" t="s">
        <v>233</v>
      </c>
    </row>
    <row r="184" spans="2:51" s="12" customFormat="1" ht="11.25">
      <c r="B184" s="204"/>
      <c r="C184" s="205"/>
      <c r="D184" s="206" t="s">
        <v>148</v>
      </c>
      <c r="E184" s="207" t="s">
        <v>1</v>
      </c>
      <c r="F184" s="208" t="s">
        <v>234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148</v>
      </c>
      <c r="AU184" s="214" t="s">
        <v>84</v>
      </c>
      <c r="AV184" s="12" t="s">
        <v>80</v>
      </c>
      <c r="AW184" s="12" t="s">
        <v>31</v>
      </c>
      <c r="AX184" s="12" t="s">
        <v>75</v>
      </c>
      <c r="AY184" s="214" t="s">
        <v>139</v>
      </c>
    </row>
    <row r="185" spans="2:51" s="13" customFormat="1" ht="11.25">
      <c r="B185" s="215"/>
      <c r="C185" s="216"/>
      <c r="D185" s="206" t="s">
        <v>148</v>
      </c>
      <c r="E185" s="217" t="s">
        <v>1</v>
      </c>
      <c r="F185" s="218" t="s">
        <v>745</v>
      </c>
      <c r="G185" s="216"/>
      <c r="H185" s="219">
        <v>20.5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148</v>
      </c>
      <c r="AU185" s="225" t="s">
        <v>84</v>
      </c>
      <c r="AV185" s="13" t="s">
        <v>84</v>
      </c>
      <c r="AW185" s="13" t="s">
        <v>31</v>
      </c>
      <c r="AX185" s="13" t="s">
        <v>80</v>
      </c>
      <c r="AY185" s="225" t="s">
        <v>139</v>
      </c>
    </row>
    <row r="186" spans="2:65" s="1" customFormat="1" ht="24" customHeight="1">
      <c r="B186" s="33"/>
      <c r="C186" s="191" t="s">
        <v>236</v>
      </c>
      <c r="D186" s="191" t="s">
        <v>142</v>
      </c>
      <c r="E186" s="192" t="s">
        <v>237</v>
      </c>
      <c r="F186" s="193" t="s">
        <v>238</v>
      </c>
      <c r="G186" s="194" t="s">
        <v>145</v>
      </c>
      <c r="H186" s="195">
        <v>11.55</v>
      </c>
      <c r="I186" s="196"/>
      <c r="J186" s="197">
        <f>ROUND(I186*H186,2)</f>
        <v>0</v>
      </c>
      <c r="K186" s="193" t="s">
        <v>146</v>
      </c>
      <c r="L186" s="37"/>
      <c r="M186" s="198" t="s">
        <v>1</v>
      </c>
      <c r="N186" s="199" t="s">
        <v>41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0.068</v>
      </c>
      <c r="T186" s="201">
        <f>S186*H186</f>
        <v>0.7854000000000001</v>
      </c>
      <c r="AR186" s="202" t="s">
        <v>90</v>
      </c>
      <c r="AT186" s="202" t="s">
        <v>142</v>
      </c>
      <c r="AU186" s="202" t="s">
        <v>84</v>
      </c>
      <c r="AY186" s="16" t="s">
        <v>139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90</v>
      </c>
      <c r="BM186" s="202" t="s">
        <v>239</v>
      </c>
    </row>
    <row r="187" spans="2:51" s="13" customFormat="1" ht="11.25">
      <c r="B187" s="215"/>
      <c r="C187" s="216"/>
      <c r="D187" s="206" t="s">
        <v>148</v>
      </c>
      <c r="E187" s="217" t="s">
        <v>1</v>
      </c>
      <c r="F187" s="218" t="s">
        <v>746</v>
      </c>
      <c r="G187" s="216"/>
      <c r="H187" s="219">
        <v>12.45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148</v>
      </c>
      <c r="AU187" s="225" t="s">
        <v>84</v>
      </c>
      <c r="AV187" s="13" t="s">
        <v>84</v>
      </c>
      <c r="AW187" s="13" t="s">
        <v>31</v>
      </c>
      <c r="AX187" s="13" t="s">
        <v>75</v>
      </c>
      <c r="AY187" s="225" t="s">
        <v>139</v>
      </c>
    </row>
    <row r="188" spans="2:51" s="13" customFormat="1" ht="11.25">
      <c r="B188" s="215"/>
      <c r="C188" s="216"/>
      <c r="D188" s="206" t="s">
        <v>148</v>
      </c>
      <c r="E188" s="217" t="s">
        <v>1</v>
      </c>
      <c r="F188" s="218" t="s">
        <v>161</v>
      </c>
      <c r="G188" s="216"/>
      <c r="H188" s="219">
        <v>-0.9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148</v>
      </c>
      <c r="AU188" s="225" t="s">
        <v>84</v>
      </c>
      <c r="AV188" s="13" t="s">
        <v>84</v>
      </c>
      <c r="AW188" s="13" t="s">
        <v>31</v>
      </c>
      <c r="AX188" s="13" t="s">
        <v>75</v>
      </c>
      <c r="AY188" s="225" t="s">
        <v>139</v>
      </c>
    </row>
    <row r="189" spans="2:51" s="14" customFormat="1" ht="11.25">
      <c r="B189" s="226"/>
      <c r="C189" s="227"/>
      <c r="D189" s="206" t="s">
        <v>148</v>
      </c>
      <c r="E189" s="228" t="s">
        <v>1</v>
      </c>
      <c r="F189" s="229" t="s">
        <v>162</v>
      </c>
      <c r="G189" s="227"/>
      <c r="H189" s="230">
        <v>11.549999999999999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148</v>
      </c>
      <c r="AU189" s="236" t="s">
        <v>84</v>
      </c>
      <c r="AV189" s="14" t="s">
        <v>90</v>
      </c>
      <c r="AW189" s="14" t="s">
        <v>31</v>
      </c>
      <c r="AX189" s="14" t="s">
        <v>80</v>
      </c>
      <c r="AY189" s="236" t="s">
        <v>139</v>
      </c>
    </row>
    <row r="190" spans="2:63" s="11" customFormat="1" ht="22.9" customHeight="1">
      <c r="B190" s="175"/>
      <c r="C190" s="176"/>
      <c r="D190" s="177" t="s">
        <v>74</v>
      </c>
      <c r="E190" s="189" t="s">
        <v>241</v>
      </c>
      <c r="F190" s="189" t="s">
        <v>242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SUM(P191:P195)</f>
        <v>0</v>
      </c>
      <c r="Q190" s="183"/>
      <c r="R190" s="184">
        <f>SUM(R191:R195)</f>
        <v>0</v>
      </c>
      <c r="S190" s="183"/>
      <c r="T190" s="185">
        <f>SUM(T191:T195)</f>
        <v>0</v>
      </c>
      <c r="AR190" s="186" t="s">
        <v>80</v>
      </c>
      <c r="AT190" s="187" t="s">
        <v>74</v>
      </c>
      <c r="AU190" s="187" t="s">
        <v>80</v>
      </c>
      <c r="AY190" s="186" t="s">
        <v>139</v>
      </c>
      <c r="BK190" s="188">
        <f>SUM(BK191:BK195)</f>
        <v>0</v>
      </c>
    </row>
    <row r="191" spans="2:65" s="1" customFormat="1" ht="24" customHeight="1">
      <c r="B191" s="33"/>
      <c r="C191" s="191" t="s">
        <v>243</v>
      </c>
      <c r="D191" s="191" t="s">
        <v>142</v>
      </c>
      <c r="E191" s="192" t="s">
        <v>244</v>
      </c>
      <c r="F191" s="193" t="s">
        <v>245</v>
      </c>
      <c r="G191" s="194" t="s">
        <v>246</v>
      </c>
      <c r="H191" s="195">
        <v>3.155</v>
      </c>
      <c r="I191" s="196"/>
      <c r="J191" s="197">
        <f>ROUND(I191*H191,2)</f>
        <v>0</v>
      </c>
      <c r="K191" s="193" t="s">
        <v>146</v>
      </c>
      <c r="L191" s="37"/>
      <c r="M191" s="198" t="s">
        <v>1</v>
      </c>
      <c r="N191" s="199" t="s">
        <v>41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90</v>
      </c>
      <c r="AT191" s="202" t="s">
        <v>142</v>
      </c>
      <c r="AU191" s="202" t="s">
        <v>84</v>
      </c>
      <c r="AY191" s="16" t="s">
        <v>139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84</v>
      </c>
      <c r="BK191" s="203">
        <f>ROUND(I191*H191,2)</f>
        <v>0</v>
      </c>
      <c r="BL191" s="16" t="s">
        <v>90</v>
      </c>
      <c r="BM191" s="202" t="s">
        <v>247</v>
      </c>
    </row>
    <row r="192" spans="2:65" s="1" customFormat="1" ht="24" customHeight="1">
      <c r="B192" s="33"/>
      <c r="C192" s="191" t="s">
        <v>248</v>
      </c>
      <c r="D192" s="191" t="s">
        <v>142</v>
      </c>
      <c r="E192" s="192" t="s">
        <v>249</v>
      </c>
      <c r="F192" s="193" t="s">
        <v>250</v>
      </c>
      <c r="G192" s="194" t="s">
        <v>246</v>
      </c>
      <c r="H192" s="195">
        <v>3.155</v>
      </c>
      <c r="I192" s="196"/>
      <c r="J192" s="197">
        <f>ROUND(I192*H192,2)</f>
        <v>0</v>
      </c>
      <c r="K192" s="193" t="s">
        <v>146</v>
      </c>
      <c r="L192" s="37"/>
      <c r="M192" s="198" t="s">
        <v>1</v>
      </c>
      <c r="N192" s="199" t="s">
        <v>41</v>
      </c>
      <c r="O192" s="65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90</v>
      </c>
      <c r="AT192" s="202" t="s">
        <v>142</v>
      </c>
      <c r="AU192" s="202" t="s">
        <v>84</v>
      </c>
      <c r="AY192" s="16" t="s">
        <v>139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84</v>
      </c>
      <c r="BK192" s="203">
        <f>ROUND(I192*H192,2)</f>
        <v>0</v>
      </c>
      <c r="BL192" s="16" t="s">
        <v>90</v>
      </c>
      <c r="BM192" s="202" t="s">
        <v>251</v>
      </c>
    </row>
    <row r="193" spans="2:65" s="1" customFormat="1" ht="24" customHeight="1">
      <c r="B193" s="33"/>
      <c r="C193" s="191" t="s">
        <v>252</v>
      </c>
      <c r="D193" s="191" t="s">
        <v>142</v>
      </c>
      <c r="E193" s="192" t="s">
        <v>253</v>
      </c>
      <c r="F193" s="193" t="s">
        <v>254</v>
      </c>
      <c r="G193" s="194" t="s">
        <v>246</v>
      </c>
      <c r="H193" s="195">
        <v>6.31</v>
      </c>
      <c r="I193" s="196"/>
      <c r="J193" s="197">
        <f>ROUND(I193*H193,2)</f>
        <v>0</v>
      </c>
      <c r="K193" s="193" t="s">
        <v>146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90</v>
      </c>
      <c r="AT193" s="202" t="s">
        <v>142</v>
      </c>
      <c r="AU193" s="202" t="s">
        <v>84</v>
      </c>
      <c r="AY193" s="16" t="s">
        <v>139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90</v>
      </c>
      <c r="BM193" s="202" t="s">
        <v>255</v>
      </c>
    </row>
    <row r="194" spans="2:51" s="13" customFormat="1" ht="11.25">
      <c r="B194" s="215"/>
      <c r="C194" s="216"/>
      <c r="D194" s="206" t="s">
        <v>148</v>
      </c>
      <c r="E194" s="216"/>
      <c r="F194" s="218" t="s">
        <v>747</v>
      </c>
      <c r="G194" s="216"/>
      <c r="H194" s="219">
        <v>6.31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148</v>
      </c>
      <c r="AU194" s="225" t="s">
        <v>84</v>
      </c>
      <c r="AV194" s="13" t="s">
        <v>84</v>
      </c>
      <c r="AW194" s="13" t="s">
        <v>4</v>
      </c>
      <c r="AX194" s="13" t="s">
        <v>80</v>
      </c>
      <c r="AY194" s="225" t="s">
        <v>139</v>
      </c>
    </row>
    <row r="195" spans="2:65" s="1" customFormat="1" ht="24" customHeight="1">
      <c r="B195" s="33"/>
      <c r="C195" s="191" t="s">
        <v>7</v>
      </c>
      <c r="D195" s="191" t="s">
        <v>142</v>
      </c>
      <c r="E195" s="192" t="s">
        <v>257</v>
      </c>
      <c r="F195" s="193" t="s">
        <v>258</v>
      </c>
      <c r="G195" s="194" t="s">
        <v>246</v>
      </c>
      <c r="H195" s="195">
        <v>3.155</v>
      </c>
      <c r="I195" s="196"/>
      <c r="J195" s="197">
        <f>ROUND(I195*H195,2)</f>
        <v>0</v>
      </c>
      <c r="K195" s="193" t="s">
        <v>259</v>
      </c>
      <c r="L195" s="37"/>
      <c r="M195" s="198" t="s">
        <v>1</v>
      </c>
      <c r="N195" s="199" t="s">
        <v>41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90</v>
      </c>
      <c r="AT195" s="202" t="s">
        <v>142</v>
      </c>
      <c r="AU195" s="202" t="s">
        <v>84</v>
      </c>
      <c r="AY195" s="16" t="s">
        <v>139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90</v>
      </c>
      <c r="BM195" s="202" t="s">
        <v>260</v>
      </c>
    </row>
    <row r="196" spans="2:63" s="11" customFormat="1" ht="22.9" customHeight="1">
      <c r="B196" s="175"/>
      <c r="C196" s="176"/>
      <c r="D196" s="177" t="s">
        <v>74</v>
      </c>
      <c r="E196" s="189" t="s">
        <v>261</v>
      </c>
      <c r="F196" s="189" t="s">
        <v>262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80</v>
      </c>
      <c r="AT196" s="187" t="s">
        <v>74</v>
      </c>
      <c r="AU196" s="187" t="s">
        <v>80</v>
      </c>
      <c r="AY196" s="186" t="s">
        <v>139</v>
      </c>
      <c r="BK196" s="188">
        <f>BK197</f>
        <v>0</v>
      </c>
    </row>
    <row r="197" spans="2:65" s="1" customFormat="1" ht="16.5" customHeight="1">
      <c r="B197" s="33"/>
      <c r="C197" s="191" t="s">
        <v>263</v>
      </c>
      <c r="D197" s="191" t="s">
        <v>142</v>
      </c>
      <c r="E197" s="192" t="s">
        <v>264</v>
      </c>
      <c r="F197" s="193" t="s">
        <v>265</v>
      </c>
      <c r="G197" s="194" t="s">
        <v>246</v>
      </c>
      <c r="H197" s="195">
        <v>1.948</v>
      </c>
      <c r="I197" s="196"/>
      <c r="J197" s="197">
        <f>ROUND(I197*H197,2)</f>
        <v>0</v>
      </c>
      <c r="K197" s="193" t="s">
        <v>146</v>
      </c>
      <c r="L197" s="37"/>
      <c r="M197" s="198" t="s">
        <v>1</v>
      </c>
      <c r="N197" s="199" t="s">
        <v>41</v>
      </c>
      <c r="O197" s="65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02" t="s">
        <v>90</v>
      </c>
      <c r="AT197" s="202" t="s">
        <v>142</v>
      </c>
      <c r="AU197" s="202" t="s">
        <v>84</v>
      </c>
      <c r="AY197" s="16" t="s">
        <v>139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84</v>
      </c>
      <c r="BK197" s="203">
        <f>ROUND(I197*H197,2)</f>
        <v>0</v>
      </c>
      <c r="BL197" s="16" t="s">
        <v>90</v>
      </c>
      <c r="BM197" s="202" t="s">
        <v>266</v>
      </c>
    </row>
    <row r="198" spans="2:63" s="11" customFormat="1" ht="25.9" customHeight="1">
      <c r="B198" s="175"/>
      <c r="C198" s="176"/>
      <c r="D198" s="177" t="s">
        <v>74</v>
      </c>
      <c r="E198" s="178" t="s">
        <v>267</v>
      </c>
      <c r="F198" s="178" t="s">
        <v>268</v>
      </c>
      <c r="G198" s="176"/>
      <c r="H198" s="176"/>
      <c r="I198" s="179"/>
      <c r="J198" s="180">
        <f>BK198</f>
        <v>0</v>
      </c>
      <c r="K198" s="176"/>
      <c r="L198" s="181"/>
      <c r="M198" s="182"/>
      <c r="N198" s="183"/>
      <c r="O198" s="183"/>
      <c r="P198" s="184">
        <f>P199+P214+P232+P248+P282+P286+P292+P295+P301+P309+P325+P330+P347+P352</f>
        <v>0</v>
      </c>
      <c r="Q198" s="183"/>
      <c r="R198" s="184">
        <f>R199+R214+R232+R248+R282+R286+R292+R295+R301+R309+R325+R330+R347+R352</f>
        <v>0.5800876295000001</v>
      </c>
      <c r="S198" s="183"/>
      <c r="T198" s="185">
        <f>T199+T214+T232+T248+T282+T286+T292+T295+T301+T309+T325+T330+T347+T352</f>
        <v>0.1548555</v>
      </c>
      <c r="AR198" s="186" t="s">
        <v>84</v>
      </c>
      <c r="AT198" s="187" t="s">
        <v>74</v>
      </c>
      <c r="AU198" s="187" t="s">
        <v>75</v>
      </c>
      <c r="AY198" s="186" t="s">
        <v>139</v>
      </c>
      <c r="BK198" s="188">
        <f>BK199+BK214+BK232+BK248+BK282+BK286+BK292+BK295+BK301+BK309+BK325+BK330+BK347+BK352</f>
        <v>0</v>
      </c>
    </row>
    <row r="199" spans="2:63" s="11" customFormat="1" ht="22.9" customHeight="1">
      <c r="B199" s="175"/>
      <c r="C199" s="176"/>
      <c r="D199" s="177" t="s">
        <v>74</v>
      </c>
      <c r="E199" s="189" t="s">
        <v>269</v>
      </c>
      <c r="F199" s="189" t="s">
        <v>270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SUM(P200:P213)</f>
        <v>0</v>
      </c>
      <c r="Q199" s="183"/>
      <c r="R199" s="184">
        <f>SUM(R200:R213)</f>
        <v>0.038928000000000004</v>
      </c>
      <c r="S199" s="183"/>
      <c r="T199" s="185">
        <f>SUM(T200:T213)</f>
        <v>0</v>
      </c>
      <c r="AR199" s="186" t="s">
        <v>84</v>
      </c>
      <c r="AT199" s="187" t="s">
        <v>74</v>
      </c>
      <c r="AU199" s="187" t="s">
        <v>80</v>
      </c>
      <c r="AY199" s="186" t="s">
        <v>139</v>
      </c>
      <c r="BK199" s="188">
        <f>SUM(BK200:BK213)</f>
        <v>0</v>
      </c>
    </row>
    <row r="200" spans="2:65" s="1" customFormat="1" ht="36" customHeight="1">
      <c r="B200" s="33"/>
      <c r="C200" s="191" t="s">
        <v>271</v>
      </c>
      <c r="D200" s="191" t="s">
        <v>142</v>
      </c>
      <c r="E200" s="192" t="s">
        <v>272</v>
      </c>
      <c r="F200" s="193" t="s">
        <v>273</v>
      </c>
      <c r="G200" s="194" t="s">
        <v>145</v>
      </c>
      <c r="H200" s="195">
        <v>4.255</v>
      </c>
      <c r="I200" s="196"/>
      <c r="J200" s="197">
        <f>ROUND(I200*H200,2)</f>
        <v>0</v>
      </c>
      <c r="K200" s="193" t="s">
        <v>259</v>
      </c>
      <c r="L200" s="37"/>
      <c r="M200" s="198" t="s">
        <v>1</v>
      </c>
      <c r="N200" s="199" t="s">
        <v>41</v>
      </c>
      <c r="O200" s="65"/>
      <c r="P200" s="200">
        <f>O200*H200</f>
        <v>0</v>
      </c>
      <c r="Q200" s="200">
        <v>0.004</v>
      </c>
      <c r="R200" s="200">
        <f>Q200*H200</f>
        <v>0.01702</v>
      </c>
      <c r="S200" s="200">
        <v>0</v>
      </c>
      <c r="T200" s="201">
        <f>S200*H200</f>
        <v>0</v>
      </c>
      <c r="AR200" s="202" t="s">
        <v>170</v>
      </c>
      <c r="AT200" s="202" t="s">
        <v>142</v>
      </c>
      <c r="AU200" s="202" t="s">
        <v>84</v>
      </c>
      <c r="AY200" s="16" t="s">
        <v>139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84</v>
      </c>
      <c r="BK200" s="203">
        <f>ROUND(I200*H200,2)</f>
        <v>0</v>
      </c>
      <c r="BL200" s="16" t="s">
        <v>170</v>
      </c>
      <c r="BM200" s="202" t="s">
        <v>274</v>
      </c>
    </row>
    <row r="201" spans="2:51" s="12" customFormat="1" ht="11.25">
      <c r="B201" s="204"/>
      <c r="C201" s="205"/>
      <c r="D201" s="206" t="s">
        <v>148</v>
      </c>
      <c r="E201" s="207" t="s">
        <v>1</v>
      </c>
      <c r="F201" s="208" t="s">
        <v>275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148</v>
      </c>
      <c r="AU201" s="214" t="s">
        <v>84</v>
      </c>
      <c r="AV201" s="12" t="s">
        <v>80</v>
      </c>
      <c r="AW201" s="12" t="s">
        <v>31</v>
      </c>
      <c r="AX201" s="12" t="s">
        <v>75</v>
      </c>
      <c r="AY201" s="214" t="s">
        <v>139</v>
      </c>
    </row>
    <row r="202" spans="2:51" s="13" customFormat="1" ht="11.25">
      <c r="B202" s="215"/>
      <c r="C202" s="216"/>
      <c r="D202" s="206" t="s">
        <v>148</v>
      </c>
      <c r="E202" s="217" t="s">
        <v>1</v>
      </c>
      <c r="F202" s="218" t="s">
        <v>748</v>
      </c>
      <c r="G202" s="216"/>
      <c r="H202" s="219">
        <v>4.255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148</v>
      </c>
      <c r="AU202" s="225" t="s">
        <v>84</v>
      </c>
      <c r="AV202" s="13" t="s">
        <v>84</v>
      </c>
      <c r="AW202" s="13" t="s">
        <v>31</v>
      </c>
      <c r="AX202" s="13" t="s">
        <v>80</v>
      </c>
      <c r="AY202" s="225" t="s">
        <v>139</v>
      </c>
    </row>
    <row r="203" spans="2:65" s="1" customFormat="1" ht="36" customHeight="1">
      <c r="B203" s="33"/>
      <c r="C203" s="191" t="s">
        <v>277</v>
      </c>
      <c r="D203" s="191" t="s">
        <v>142</v>
      </c>
      <c r="E203" s="192" t="s">
        <v>278</v>
      </c>
      <c r="F203" s="193" t="s">
        <v>279</v>
      </c>
      <c r="G203" s="194" t="s">
        <v>145</v>
      </c>
      <c r="H203" s="195">
        <v>5.4</v>
      </c>
      <c r="I203" s="196"/>
      <c r="J203" s="197">
        <f>ROUND(I203*H203,2)</f>
        <v>0</v>
      </c>
      <c r="K203" s="193" t="s">
        <v>259</v>
      </c>
      <c r="L203" s="37"/>
      <c r="M203" s="198" t="s">
        <v>1</v>
      </c>
      <c r="N203" s="199" t="s">
        <v>41</v>
      </c>
      <c r="O203" s="65"/>
      <c r="P203" s="200">
        <f>O203*H203</f>
        <v>0</v>
      </c>
      <c r="Q203" s="200">
        <v>0.004</v>
      </c>
      <c r="R203" s="200">
        <f>Q203*H203</f>
        <v>0.0216</v>
      </c>
      <c r="S203" s="200">
        <v>0</v>
      </c>
      <c r="T203" s="201">
        <f>S203*H203</f>
        <v>0</v>
      </c>
      <c r="AR203" s="202" t="s">
        <v>170</v>
      </c>
      <c r="AT203" s="202" t="s">
        <v>142</v>
      </c>
      <c r="AU203" s="202" t="s">
        <v>84</v>
      </c>
      <c r="AY203" s="16" t="s">
        <v>139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84</v>
      </c>
      <c r="BK203" s="203">
        <f>ROUND(I203*H203,2)</f>
        <v>0</v>
      </c>
      <c r="BL203" s="16" t="s">
        <v>170</v>
      </c>
      <c r="BM203" s="202" t="s">
        <v>280</v>
      </c>
    </row>
    <row r="204" spans="2:51" s="12" customFormat="1" ht="11.25">
      <c r="B204" s="204"/>
      <c r="C204" s="205"/>
      <c r="D204" s="206" t="s">
        <v>148</v>
      </c>
      <c r="E204" s="207" t="s">
        <v>1</v>
      </c>
      <c r="F204" s="208" t="s">
        <v>281</v>
      </c>
      <c r="G204" s="205"/>
      <c r="H204" s="207" t="s">
        <v>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148</v>
      </c>
      <c r="AU204" s="214" t="s">
        <v>84</v>
      </c>
      <c r="AV204" s="12" t="s">
        <v>80</v>
      </c>
      <c r="AW204" s="12" t="s">
        <v>31</v>
      </c>
      <c r="AX204" s="12" t="s">
        <v>75</v>
      </c>
      <c r="AY204" s="214" t="s">
        <v>139</v>
      </c>
    </row>
    <row r="205" spans="2:51" s="13" customFormat="1" ht="11.25">
      <c r="B205" s="215"/>
      <c r="C205" s="216"/>
      <c r="D205" s="206" t="s">
        <v>148</v>
      </c>
      <c r="E205" s="217" t="s">
        <v>1</v>
      </c>
      <c r="F205" s="218" t="s">
        <v>282</v>
      </c>
      <c r="G205" s="216"/>
      <c r="H205" s="219">
        <v>5.4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148</v>
      </c>
      <c r="AU205" s="225" t="s">
        <v>84</v>
      </c>
      <c r="AV205" s="13" t="s">
        <v>84</v>
      </c>
      <c r="AW205" s="13" t="s">
        <v>31</v>
      </c>
      <c r="AX205" s="13" t="s">
        <v>80</v>
      </c>
      <c r="AY205" s="225" t="s">
        <v>139</v>
      </c>
    </row>
    <row r="206" spans="2:65" s="1" customFormat="1" ht="16.5" customHeight="1">
      <c r="B206" s="33"/>
      <c r="C206" s="191" t="s">
        <v>283</v>
      </c>
      <c r="D206" s="191" t="s">
        <v>142</v>
      </c>
      <c r="E206" s="192" t="s">
        <v>284</v>
      </c>
      <c r="F206" s="193" t="s">
        <v>285</v>
      </c>
      <c r="G206" s="194" t="s">
        <v>145</v>
      </c>
      <c r="H206" s="195">
        <v>2.61</v>
      </c>
      <c r="I206" s="196"/>
      <c r="J206" s="197">
        <f>ROUND(I206*H206,2)</f>
        <v>0</v>
      </c>
      <c r="K206" s="193" t="s">
        <v>146</v>
      </c>
      <c r="L206" s="37"/>
      <c r="M206" s="198" t="s">
        <v>1</v>
      </c>
      <c r="N206" s="199" t="s">
        <v>41</v>
      </c>
      <c r="O206" s="65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02" t="s">
        <v>170</v>
      </c>
      <c r="AT206" s="202" t="s">
        <v>142</v>
      </c>
      <c r="AU206" s="202" t="s">
        <v>84</v>
      </c>
      <c r="AY206" s="16" t="s">
        <v>139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84</v>
      </c>
      <c r="BK206" s="203">
        <f>ROUND(I206*H206,2)</f>
        <v>0</v>
      </c>
      <c r="BL206" s="16" t="s">
        <v>170</v>
      </c>
      <c r="BM206" s="202" t="s">
        <v>286</v>
      </c>
    </row>
    <row r="207" spans="2:51" s="12" customFormat="1" ht="11.25">
      <c r="B207" s="204"/>
      <c r="C207" s="205"/>
      <c r="D207" s="206" t="s">
        <v>148</v>
      </c>
      <c r="E207" s="207" t="s">
        <v>1</v>
      </c>
      <c r="F207" s="208" t="s">
        <v>287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148</v>
      </c>
      <c r="AU207" s="214" t="s">
        <v>84</v>
      </c>
      <c r="AV207" s="12" t="s">
        <v>80</v>
      </c>
      <c r="AW207" s="12" t="s">
        <v>31</v>
      </c>
      <c r="AX207" s="12" t="s">
        <v>75</v>
      </c>
      <c r="AY207" s="214" t="s">
        <v>139</v>
      </c>
    </row>
    <row r="208" spans="2:51" s="13" customFormat="1" ht="11.25">
      <c r="B208" s="215"/>
      <c r="C208" s="216"/>
      <c r="D208" s="206" t="s">
        <v>148</v>
      </c>
      <c r="E208" s="217" t="s">
        <v>1</v>
      </c>
      <c r="F208" s="218" t="s">
        <v>288</v>
      </c>
      <c r="G208" s="216"/>
      <c r="H208" s="219">
        <v>2.61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148</v>
      </c>
      <c r="AU208" s="225" t="s">
        <v>84</v>
      </c>
      <c r="AV208" s="13" t="s">
        <v>84</v>
      </c>
      <c r="AW208" s="13" t="s">
        <v>31</v>
      </c>
      <c r="AX208" s="13" t="s">
        <v>80</v>
      </c>
      <c r="AY208" s="225" t="s">
        <v>139</v>
      </c>
    </row>
    <row r="209" spans="2:65" s="1" customFormat="1" ht="16.5" customHeight="1">
      <c r="B209" s="33"/>
      <c r="C209" s="237" t="s">
        <v>289</v>
      </c>
      <c r="D209" s="237" t="s">
        <v>192</v>
      </c>
      <c r="E209" s="238" t="s">
        <v>290</v>
      </c>
      <c r="F209" s="239" t="s">
        <v>291</v>
      </c>
      <c r="G209" s="240" t="s">
        <v>292</v>
      </c>
      <c r="H209" s="241">
        <v>0.308</v>
      </c>
      <c r="I209" s="242"/>
      <c r="J209" s="243">
        <f>ROUND(I209*H209,2)</f>
        <v>0</v>
      </c>
      <c r="K209" s="239" t="s">
        <v>195</v>
      </c>
      <c r="L209" s="244"/>
      <c r="M209" s="245" t="s">
        <v>1</v>
      </c>
      <c r="N209" s="246" t="s">
        <v>41</v>
      </c>
      <c r="O209" s="65"/>
      <c r="P209" s="200">
        <f>O209*H209</f>
        <v>0</v>
      </c>
      <c r="Q209" s="200">
        <v>0.001</v>
      </c>
      <c r="R209" s="200">
        <f>Q209*H209</f>
        <v>0.000308</v>
      </c>
      <c r="S209" s="200">
        <v>0</v>
      </c>
      <c r="T209" s="201">
        <f>S209*H209</f>
        <v>0</v>
      </c>
      <c r="AR209" s="202" t="s">
        <v>293</v>
      </c>
      <c r="AT209" s="202" t="s">
        <v>192</v>
      </c>
      <c r="AU209" s="202" t="s">
        <v>84</v>
      </c>
      <c r="AY209" s="16" t="s">
        <v>139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170</v>
      </c>
      <c r="BM209" s="202" t="s">
        <v>294</v>
      </c>
    </row>
    <row r="210" spans="2:47" s="1" customFormat="1" ht="19.5">
      <c r="B210" s="33"/>
      <c r="C210" s="34"/>
      <c r="D210" s="206" t="s">
        <v>295</v>
      </c>
      <c r="E210" s="34"/>
      <c r="F210" s="247" t="s">
        <v>296</v>
      </c>
      <c r="G210" s="34"/>
      <c r="H210" s="34"/>
      <c r="I210" s="109"/>
      <c r="J210" s="34"/>
      <c r="K210" s="34"/>
      <c r="L210" s="37"/>
      <c r="M210" s="248"/>
      <c r="N210" s="65"/>
      <c r="O210" s="65"/>
      <c r="P210" s="65"/>
      <c r="Q210" s="65"/>
      <c r="R210" s="65"/>
      <c r="S210" s="65"/>
      <c r="T210" s="66"/>
      <c r="AT210" s="16" t="s">
        <v>295</v>
      </c>
      <c r="AU210" s="16" t="s">
        <v>84</v>
      </c>
    </row>
    <row r="211" spans="2:51" s="13" customFormat="1" ht="11.25">
      <c r="B211" s="215"/>
      <c r="C211" s="216"/>
      <c r="D211" s="206" t="s">
        <v>148</v>
      </c>
      <c r="E211" s="216"/>
      <c r="F211" s="218" t="s">
        <v>297</v>
      </c>
      <c r="G211" s="216"/>
      <c r="H211" s="219">
        <v>0.308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148</v>
      </c>
      <c r="AU211" s="225" t="s">
        <v>84</v>
      </c>
      <c r="AV211" s="13" t="s">
        <v>84</v>
      </c>
      <c r="AW211" s="13" t="s">
        <v>4</v>
      </c>
      <c r="AX211" s="13" t="s">
        <v>80</v>
      </c>
      <c r="AY211" s="225" t="s">
        <v>139</v>
      </c>
    </row>
    <row r="212" spans="2:65" s="1" customFormat="1" ht="24" customHeight="1">
      <c r="B212" s="33"/>
      <c r="C212" s="191" t="s">
        <v>298</v>
      </c>
      <c r="D212" s="191" t="s">
        <v>142</v>
      </c>
      <c r="E212" s="192" t="s">
        <v>299</v>
      </c>
      <c r="F212" s="193" t="s">
        <v>300</v>
      </c>
      <c r="G212" s="194" t="s">
        <v>246</v>
      </c>
      <c r="H212" s="195">
        <v>0.039</v>
      </c>
      <c r="I212" s="196"/>
      <c r="J212" s="197">
        <f>ROUND(I212*H212,2)</f>
        <v>0</v>
      </c>
      <c r="K212" s="193" t="s">
        <v>146</v>
      </c>
      <c r="L212" s="37"/>
      <c r="M212" s="198" t="s">
        <v>1</v>
      </c>
      <c r="N212" s="199" t="s">
        <v>41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170</v>
      </c>
      <c r="AT212" s="202" t="s">
        <v>142</v>
      </c>
      <c r="AU212" s="202" t="s">
        <v>84</v>
      </c>
      <c r="AY212" s="16" t="s">
        <v>139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84</v>
      </c>
      <c r="BK212" s="203">
        <f>ROUND(I212*H212,2)</f>
        <v>0</v>
      </c>
      <c r="BL212" s="16" t="s">
        <v>170</v>
      </c>
      <c r="BM212" s="202" t="s">
        <v>301</v>
      </c>
    </row>
    <row r="213" spans="2:65" s="1" customFormat="1" ht="24" customHeight="1">
      <c r="B213" s="33"/>
      <c r="C213" s="191" t="s">
        <v>302</v>
      </c>
      <c r="D213" s="191" t="s">
        <v>142</v>
      </c>
      <c r="E213" s="192" t="s">
        <v>303</v>
      </c>
      <c r="F213" s="193" t="s">
        <v>304</v>
      </c>
      <c r="G213" s="194" t="s">
        <v>246</v>
      </c>
      <c r="H213" s="195">
        <v>0.039</v>
      </c>
      <c r="I213" s="196"/>
      <c r="J213" s="197">
        <f>ROUND(I213*H213,2)</f>
        <v>0</v>
      </c>
      <c r="K213" s="193" t="s">
        <v>146</v>
      </c>
      <c r="L213" s="37"/>
      <c r="M213" s="198" t="s">
        <v>1</v>
      </c>
      <c r="N213" s="199" t="s">
        <v>41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170</v>
      </c>
      <c r="AT213" s="202" t="s">
        <v>142</v>
      </c>
      <c r="AU213" s="202" t="s">
        <v>84</v>
      </c>
      <c r="AY213" s="16" t="s">
        <v>139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170</v>
      </c>
      <c r="BM213" s="202" t="s">
        <v>305</v>
      </c>
    </row>
    <row r="214" spans="2:63" s="11" customFormat="1" ht="22.9" customHeight="1">
      <c r="B214" s="175"/>
      <c r="C214" s="176"/>
      <c r="D214" s="177" t="s">
        <v>74</v>
      </c>
      <c r="E214" s="189" t="s">
        <v>306</v>
      </c>
      <c r="F214" s="189" t="s">
        <v>307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SUM(P215:P231)</f>
        <v>0</v>
      </c>
      <c r="Q214" s="183"/>
      <c r="R214" s="184">
        <f>SUM(R215:R231)</f>
        <v>0.007443699999999999</v>
      </c>
      <c r="S214" s="183"/>
      <c r="T214" s="185">
        <f>SUM(T215:T231)</f>
        <v>0.0209</v>
      </c>
      <c r="AR214" s="186" t="s">
        <v>84</v>
      </c>
      <c r="AT214" s="187" t="s">
        <v>74</v>
      </c>
      <c r="AU214" s="187" t="s">
        <v>80</v>
      </c>
      <c r="AY214" s="186" t="s">
        <v>139</v>
      </c>
      <c r="BK214" s="188">
        <f>SUM(BK215:BK231)</f>
        <v>0</v>
      </c>
    </row>
    <row r="215" spans="2:65" s="1" customFormat="1" ht="16.5" customHeight="1">
      <c r="B215" s="33"/>
      <c r="C215" s="191" t="s">
        <v>308</v>
      </c>
      <c r="D215" s="191" t="s">
        <v>142</v>
      </c>
      <c r="E215" s="192" t="s">
        <v>309</v>
      </c>
      <c r="F215" s="193" t="s">
        <v>310</v>
      </c>
      <c r="G215" s="194" t="s">
        <v>169</v>
      </c>
      <c r="H215" s="195">
        <v>7</v>
      </c>
      <c r="I215" s="196"/>
      <c r="J215" s="197">
        <f>ROUND(I215*H215,2)</f>
        <v>0</v>
      </c>
      <c r="K215" s="193" t="s">
        <v>146</v>
      </c>
      <c r="L215" s="37"/>
      <c r="M215" s="198" t="s">
        <v>1</v>
      </c>
      <c r="N215" s="199" t="s">
        <v>41</v>
      </c>
      <c r="O215" s="65"/>
      <c r="P215" s="200">
        <f>O215*H215</f>
        <v>0</v>
      </c>
      <c r="Q215" s="200">
        <v>0</v>
      </c>
      <c r="R215" s="200">
        <f>Q215*H215</f>
        <v>0</v>
      </c>
      <c r="S215" s="200">
        <v>0.0021</v>
      </c>
      <c r="T215" s="201">
        <f>S215*H215</f>
        <v>0.0147</v>
      </c>
      <c r="AR215" s="202" t="s">
        <v>170</v>
      </c>
      <c r="AT215" s="202" t="s">
        <v>142</v>
      </c>
      <c r="AU215" s="202" t="s">
        <v>84</v>
      </c>
      <c r="AY215" s="16" t="s">
        <v>139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84</v>
      </c>
      <c r="BK215" s="203">
        <f>ROUND(I215*H215,2)</f>
        <v>0</v>
      </c>
      <c r="BL215" s="16" t="s">
        <v>170</v>
      </c>
      <c r="BM215" s="202" t="s">
        <v>311</v>
      </c>
    </row>
    <row r="216" spans="2:51" s="12" customFormat="1" ht="11.25">
      <c r="B216" s="204"/>
      <c r="C216" s="205"/>
      <c r="D216" s="206" t="s">
        <v>148</v>
      </c>
      <c r="E216" s="207" t="s">
        <v>1</v>
      </c>
      <c r="F216" s="208" t="s">
        <v>312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148</v>
      </c>
      <c r="AU216" s="214" t="s">
        <v>84</v>
      </c>
      <c r="AV216" s="12" t="s">
        <v>80</v>
      </c>
      <c r="AW216" s="12" t="s">
        <v>31</v>
      </c>
      <c r="AX216" s="12" t="s">
        <v>75</v>
      </c>
      <c r="AY216" s="214" t="s">
        <v>139</v>
      </c>
    </row>
    <row r="217" spans="2:51" s="13" customFormat="1" ht="11.25">
      <c r="B217" s="215"/>
      <c r="C217" s="216"/>
      <c r="D217" s="206" t="s">
        <v>148</v>
      </c>
      <c r="E217" s="217" t="s">
        <v>1</v>
      </c>
      <c r="F217" s="218" t="s">
        <v>180</v>
      </c>
      <c r="G217" s="216"/>
      <c r="H217" s="219">
        <v>7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148</v>
      </c>
      <c r="AU217" s="225" t="s">
        <v>84</v>
      </c>
      <c r="AV217" s="13" t="s">
        <v>84</v>
      </c>
      <c r="AW217" s="13" t="s">
        <v>31</v>
      </c>
      <c r="AX217" s="13" t="s">
        <v>80</v>
      </c>
      <c r="AY217" s="225" t="s">
        <v>139</v>
      </c>
    </row>
    <row r="218" spans="2:65" s="1" customFormat="1" ht="16.5" customHeight="1">
      <c r="B218" s="33"/>
      <c r="C218" s="191" t="s">
        <v>313</v>
      </c>
      <c r="D218" s="191" t="s">
        <v>142</v>
      </c>
      <c r="E218" s="192" t="s">
        <v>314</v>
      </c>
      <c r="F218" s="193" t="s">
        <v>315</v>
      </c>
      <c r="G218" s="194" t="s">
        <v>189</v>
      </c>
      <c r="H218" s="195">
        <v>1</v>
      </c>
      <c r="I218" s="196"/>
      <c r="J218" s="197">
        <f>ROUND(I218*H218,2)</f>
        <v>0</v>
      </c>
      <c r="K218" s="193" t="s">
        <v>146</v>
      </c>
      <c r="L218" s="37"/>
      <c r="M218" s="198" t="s">
        <v>1</v>
      </c>
      <c r="N218" s="199" t="s">
        <v>41</v>
      </c>
      <c r="O218" s="65"/>
      <c r="P218" s="200">
        <f>O218*H218</f>
        <v>0</v>
      </c>
      <c r="Q218" s="200">
        <v>0.0005261</v>
      </c>
      <c r="R218" s="200">
        <f>Q218*H218</f>
        <v>0.0005261</v>
      </c>
      <c r="S218" s="200">
        <v>0</v>
      </c>
      <c r="T218" s="201">
        <f>S218*H218</f>
        <v>0</v>
      </c>
      <c r="AR218" s="202" t="s">
        <v>170</v>
      </c>
      <c r="AT218" s="202" t="s">
        <v>142</v>
      </c>
      <c r="AU218" s="202" t="s">
        <v>84</v>
      </c>
      <c r="AY218" s="16" t="s">
        <v>139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84</v>
      </c>
      <c r="BK218" s="203">
        <f>ROUND(I218*H218,2)</f>
        <v>0</v>
      </c>
      <c r="BL218" s="16" t="s">
        <v>170</v>
      </c>
      <c r="BM218" s="202" t="s">
        <v>316</v>
      </c>
    </row>
    <row r="219" spans="2:65" s="1" customFormat="1" ht="16.5" customHeight="1">
      <c r="B219" s="33"/>
      <c r="C219" s="191" t="s">
        <v>317</v>
      </c>
      <c r="D219" s="191" t="s">
        <v>142</v>
      </c>
      <c r="E219" s="192" t="s">
        <v>318</v>
      </c>
      <c r="F219" s="193" t="s">
        <v>319</v>
      </c>
      <c r="G219" s="194" t="s">
        <v>189</v>
      </c>
      <c r="H219" s="195">
        <v>1</v>
      </c>
      <c r="I219" s="196"/>
      <c r="J219" s="197">
        <f>ROUND(I219*H219,2)</f>
        <v>0</v>
      </c>
      <c r="K219" s="193" t="s">
        <v>146</v>
      </c>
      <c r="L219" s="37"/>
      <c r="M219" s="198" t="s">
        <v>1</v>
      </c>
      <c r="N219" s="199" t="s">
        <v>41</v>
      </c>
      <c r="O219" s="65"/>
      <c r="P219" s="200">
        <f>O219*H219</f>
        <v>0</v>
      </c>
      <c r="Q219" s="200">
        <v>0.001005</v>
      </c>
      <c r="R219" s="200">
        <f>Q219*H219</f>
        <v>0.001005</v>
      </c>
      <c r="S219" s="200">
        <v>0</v>
      </c>
      <c r="T219" s="201">
        <f>S219*H219</f>
        <v>0</v>
      </c>
      <c r="AR219" s="202" t="s">
        <v>170</v>
      </c>
      <c r="AT219" s="202" t="s">
        <v>142</v>
      </c>
      <c r="AU219" s="202" t="s">
        <v>84</v>
      </c>
      <c r="AY219" s="16" t="s">
        <v>139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170</v>
      </c>
      <c r="BM219" s="202" t="s">
        <v>320</v>
      </c>
    </row>
    <row r="220" spans="2:65" s="1" customFormat="1" ht="16.5" customHeight="1">
      <c r="B220" s="33"/>
      <c r="C220" s="191" t="s">
        <v>293</v>
      </c>
      <c r="D220" s="191" t="s">
        <v>142</v>
      </c>
      <c r="E220" s="192" t="s">
        <v>321</v>
      </c>
      <c r="F220" s="193" t="s">
        <v>322</v>
      </c>
      <c r="G220" s="194" t="s">
        <v>169</v>
      </c>
      <c r="H220" s="195">
        <v>4</v>
      </c>
      <c r="I220" s="196"/>
      <c r="J220" s="197">
        <f>ROUND(I220*H220,2)</f>
        <v>0</v>
      </c>
      <c r="K220" s="193" t="s">
        <v>146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0.0004594</v>
      </c>
      <c r="R220" s="200">
        <f>Q220*H220</f>
        <v>0.0018376</v>
      </c>
      <c r="S220" s="200">
        <v>0</v>
      </c>
      <c r="T220" s="201">
        <f>S220*H220</f>
        <v>0</v>
      </c>
      <c r="AR220" s="202" t="s">
        <v>170</v>
      </c>
      <c r="AT220" s="202" t="s">
        <v>142</v>
      </c>
      <c r="AU220" s="202" t="s">
        <v>84</v>
      </c>
      <c r="AY220" s="16" t="s">
        <v>139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170</v>
      </c>
      <c r="BM220" s="202" t="s">
        <v>323</v>
      </c>
    </row>
    <row r="221" spans="2:51" s="12" customFormat="1" ht="11.25">
      <c r="B221" s="204"/>
      <c r="C221" s="205"/>
      <c r="D221" s="206" t="s">
        <v>148</v>
      </c>
      <c r="E221" s="207" t="s">
        <v>1</v>
      </c>
      <c r="F221" s="208" t="s">
        <v>324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148</v>
      </c>
      <c r="AU221" s="214" t="s">
        <v>84</v>
      </c>
      <c r="AV221" s="12" t="s">
        <v>80</v>
      </c>
      <c r="AW221" s="12" t="s">
        <v>31</v>
      </c>
      <c r="AX221" s="12" t="s">
        <v>75</v>
      </c>
      <c r="AY221" s="214" t="s">
        <v>139</v>
      </c>
    </row>
    <row r="222" spans="2:51" s="13" customFormat="1" ht="11.25">
      <c r="B222" s="215"/>
      <c r="C222" s="216"/>
      <c r="D222" s="206" t="s">
        <v>148</v>
      </c>
      <c r="E222" s="217" t="s">
        <v>1</v>
      </c>
      <c r="F222" s="218" t="s">
        <v>90</v>
      </c>
      <c r="G222" s="216"/>
      <c r="H222" s="219">
        <v>4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148</v>
      </c>
      <c r="AU222" s="225" t="s">
        <v>84</v>
      </c>
      <c r="AV222" s="13" t="s">
        <v>84</v>
      </c>
      <c r="AW222" s="13" t="s">
        <v>31</v>
      </c>
      <c r="AX222" s="13" t="s">
        <v>80</v>
      </c>
      <c r="AY222" s="225" t="s">
        <v>139</v>
      </c>
    </row>
    <row r="223" spans="2:65" s="1" customFormat="1" ht="16.5" customHeight="1">
      <c r="B223" s="33"/>
      <c r="C223" s="191" t="s">
        <v>325</v>
      </c>
      <c r="D223" s="191" t="s">
        <v>142</v>
      </c>
      <c r="E223" s="192" t="s">
        <v>326</v>
      </c>
      <c r="F223" s="193" t="s">
        <v>327</v>
      </c>
      <c r="G223" s="194" t="s">
        <v>169</v>
      </c>
      <c r="H223" s="195">
        <v>3</v>
      </c>
      <c r="I223" s="196"/>
      <c r="J223" s="197">
        <f>ROUND(I223*H223,2)</f>
        <v>0</v>
      </c>
      <c r="K223" s="193" t="s">
        <v>146</v>
      </c>
      <c r="L223" s="37"/>
      <c r="M223" s="198" t="s">
        <v>1</v>
      </c>
      <c r="N223" s="199" t="s">
        <v>41</v>
      </c>
      <c r="O223" s="65"/>
      <c r="P223" s="200">
        <f>O223*H223</f>
        <v>0</v>
      </c>
      <c r="Q223" s="200">
        <v>0.00077</v>
      </c>
      <c r="R223" s="200">
        <f>Q223*H223</f>
        <v>0.00231</v>
      </c>
      <c r="S223" s="200">
        <v>0</v>
      </c>
      <c r="T223" s="201">
        <f>S223*H223</f>
        <v>0</v>
      </c>
      <c r="AR223" s="202" t="s">
        <v>170</v>
      </c>
      <c r="AT223" s="202" t="s">
        <v>142</v>
      </c>
      <c r="AU223" s="202" t="s">
        <v>84</v>
      </c>
      <c r="AY223" s="16" t="s">
        <v>139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6" t="s">
        <v>84</v>
      </c>
      <c r="BK223" s="203">
        <f>ROUND(I223*H223,2)</f>
        <v>0</v>
      </c>
      <c r="BL223" s="16" t="s">
        <v>170</v>
      </c>
      <c r="BM223" s="202" t="s">
        <v>328</v>
      </c>
    </row>
    <row r="224" spans="2:51" s="12" customFormat="1" ht="11.25">
      <c r="B224" s="204"/>
      <c r="C224" s="205"/>
      <c r="D224" s="206" t="s">
        <v>148</v>
      </c>
      <c r="E224" s="207" t="s">
        <v>1</v>
      </c>
      <c r="F224" s="208" t="s">
        <v>329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148</v>
      </c>
      <c r="AU224" s="214" t="s">
        <v>84</v>
      </c>
      <c r="AV224" s="12" t="s">
        <v>80</v>
      </c>
      <c r="AW224" s="12" t="s">
        <v>31</v>
      </c>
      <c r="AX224" s="12" t="s">
        <v>75</v>
      </c>
      <c r="AY224" s="214" t="s">
        <v>139</v>
      </c>
    </row>
    <row r="225" spans="2:51" s="13" customFormat="1" ht="11.25">
      <c r="B225" s="215"/>
      <c r="C225" s="216"/>
      <c r="D225" s="206" t="s">
        <v>148</v>
      </c>
      <c r="E225" s="217" t="s">
        <v>1</v>
      </c>
      <c r="F225" s="218" t="s">
        <v>87</v>
      </c>
      <c r="G225" s="216"/>
      <c r="H225" s="219">
        <v>3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148</v>
      </c>
      <c r="AU225" s="225" t="s">
        <v>84</v>
      </c>
      <c r="AV225" s="13" t="s">
        <v>84</v>
      </c>
      <c r="AW225" s="13" t="s">
        <v>31</v>
      </c>
      <c r="AX225" s="13" t="s">
        <v>80</v>
      </c>
      <c r="AY225" s="225" t="s">
        <v>139</v>
      </c>
    </row>
    <row r="226" spans="2:65" s="1" customFormat="1" ht="16.5" customHeight="1">
      <c r="B226" s="33"/>
      <c r="C226" s="191" t="s">
        <v>330</v>
      </c>
      <c r="D226" s="191" t="s">
        <v>142</v>
      </c>
      <c r="E226" s="192" t="s">
        <v>331</v>
      </c>
      <c r="F226" s="193" t="s">
        <v>332</v>
      </c>
      <c r="G226" s="194" t="s">
        <v>189</v>
      </c>
      <c r="H226" s="195">
        <v>1</v>
      </c>
      <c r="I226" s="196"/>
      <c r="J226" s="197">
        <f aca="true" t="shared" si="0" ref="J226:J231">ROUND(I226*H226,2)</f>
        <v>0</v>
      </c>
      <c r="K226" s="193" t="s">
        <v>146</v>
      </c>
      <c r="L226" s="37"/>
      <c r="M226" s="198" t="s">
        <v>1</v>
      </c>
      <c r="N226" s="199" t="s">
        <v>41</v>
      </c>
      <c r="O226" s="65"/>
      <c r="P226" s="200">
        <f aca="true" t="shared" si="1" ref="P226:P231">O226*H226</f>
        <v>0</v>
      </c>
      <c r="Q226" s="200">
        <v>0.000565</v>
      </c>
      <c r="R226" s="200">
        <f aca="true" t="shared" si="2" ref="R226:R231">Q226*H226</f>
        <v>0.000565</v>
      </c>
      <c r="S226" s="200">
        <v>0</v>
      </c>
      <c r="T226" s="201">
        <f aca="true" t="shared" si="3" ref="T226:T231">S226*H226</f>
        <v>0</v>
      </c>
      <c r="AR226" s="202" t="s">
        <v>170</v>
      </c>
      <c r="AT226" s="202" t="s">
        <v>142</v>
      </c>
      <c r="AU226" s="202" t="s">
        <v>84</v>
      </c>
      <c r="AY226" s="16" t="s">
        <v>139</v>
      </c>
      <c r="BE226" s="203">
        <f aca="true" t="shared" si="4" ref="BE226:BE231">IF(N226="základní",J226,0)</f>
        <v>0</v>
      </c>
      <c r="BF226" s="203">
        <f aca="true" t="shared" si="5" ref="BF226:BF231">IF(N226="snížená",J226,0)</f>
        <v>0</v>
      </c>
      <c r="BG226" s="203">
        <f aca="true" t="shared" si="6" ref="BG226:BG231">IF(N226="zákl. přenesená",J226,0)</f>
        <v>0</v>
      </c>
      <c r="BH226" s="203">
        <f aca="true" t="shared" si="7" ref="BH226:BH231">IF(N226="sníž. přenesená",J226,0)</f>
        <v>0</v>
      </c>
      <c r="BI226" s="203">
        <f aca="true" t="shared" si="8" ref="BI226:BI231">IF(N226="nulová",J226,0)</f>
        <v>0</v>
      </c>
      <c r="BJ226" s="16" t="s">
        <v>84</v>
      </c>
      <c r="BK226" s="203">
        <f aca="true" t="shared" si="9" ref="BK226:BK231">ROUND(I226*H226,2)</f>
        <v>0</v>
      </c>
      <c r="BL226" s="16" t="s">
        <v>170</v>
      </c>
      <c r="BM226" s="202" t="s">
        <v>333</v>
      </c>
    </row>
    <row r="227" spans="2:65" s="1" customFormat="1" ht="24" customHeight="1">
      <c r="B227" s="33"/>
      <c r="C227" s="237" t="s">
        <v>334</v>
      </c>
      <c r="D227" s="237" t="s">
        <v>192</v>
      </c>
      <c r="E227" s="238" t="s">
        <v>335</v>
      </c>
      <c r="F227" s="239" t="s">
        <v>336</v>
      </c>
      <c r="G227" s="240" t="s">
        <v>189</v>
      </c>
      <c r="H227" s="241">
        <v>1</v>
      </c>
      <c r="I227" s="242"/>
      <c r="J227" s="243">
        <f t="shared" si="0"/>
        <v>0</v>
      </c>
      <c r="K227" s="239" t="s">
        <v>259</v>
      </c>
      <c r="L227" s="244"/>
      <c r="M227" s="245" t="s">
        <v>1</v>
      </c>
      <c r="N227" s="246" t="s">
        <v>41</v>
      </c>
      <c r="O227" s="65"/>
      <c r="P227" s="200">
        <f t="shared" si="1"/>
        <v>0</v>
      </c>
      <c r="Q227" s="200">
        <v>0.0012</v>
      </c>
      <c r="R227" s="200">
        <f t="shared" si="2"/>
        <v>0.0012</v>
      </c>
      <c r="S227" s="200">
        <v>0</v>
      </c>
      <c r="T227" s="201">
        <f t="shared" si="3"/>
        <v>0</v>
      </c>
      <c r="AR227" s="202" t="s">
        <v>293</v>
      </c>
      <c r="AT227" s="202" t="s">
        <v>192</v>
      </c>
      <c r="AU227" s="202" t="s">
        <v>84</v>
      </c>
      <c r="AY227" s="16" t="s">
        <v>139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6" t="s">
        <v>84</v>
      </c>
      <c r="BK227" s="203">
        <f t="shared" si="9"/>
        <v>0</v>
      </c>
      <c r="BL227" s="16" t="s">
        <v>170</v>
      </c>
      <c r="BM227" s="202" t="s">
        <v>337</v>
      </c>
    </row>
    <row r="228" spans="2:65" s="1" customFormat="1" ht="16.5" customHeight="1">
      <c r="B228" s="33"/>
      <c r="C228" s="191" t="s">
        <v>338</v>
      </c>
      <c r="D228" s="191" t="s">
        <v>142</v>
      </c>
      <c r="E228" s="192" t="s">
        <v>339</v>
      </c>
      <c r="F228" s="193" t="s">
        <v>340</v>
      </c>
      <c r="G228" s="194" t="s">
        <v>189</v>
      </c>
      <c r="H228" s="195">
        <v>2</v>
      </c>
      <c r="I228" s="196"/>
      <c r="J228" s="197">
        <f t="shared" si="0"/>
        <v>0</v>
      </c>
      <c r="K228" s="193" t="s">
        <v>146</v>
      </c>
      <c r="L228" s="37"/>
      <c r="M228" s="198" t="s">
        <v>1</v>
      </c>
      <c r="N228" s="199" t="s">
        <v>41</v>
      </c>
      <c r="O228" s="65"/>
      <c r="P228" s="200">
        <f t="shared" si="1"/>
        <v>0</v>
      </c>
      <c r="Q228" s="200">
        <v>0</v>
      </c>
      <c r="R228" s="200">
        <f t="shared" si="2"/>
        <v>0</v>
      </c>
      <c r="S228" s="200">
        <v>0.0031</v>
      </c>
      <c r="T228" s="201">
        <f t="shared" si="3"/>
        <v>0.0062</v>
      </c>
      <c r="AR228" s="202" t="s">
        <v>170</v>
      </c>
      <c r="AT228" s="202" t="s">
        <v>142</v>
      </c>
      <c r="AU228" s="202" t="s">
        <v>84</v>
      </c>
      <c r="AY228" s="16" t="s">
        <v>139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6" t="s">
        <v>84</v>
      </c>
      <c r="BK228" s="203">
        <f t="shared" si="9"/>
        <v>0</v>
      </c>
      <c r="BL228" s="16" t="s">
        <v>170</v>
      </c>
      <c r="BM228" s="202" t="s">
        <v>341</v>
      </c>
    </row>
    <row r="229" spans="2:65" s="1" customFormat="1" ht="16.5" customHeight="1">
      <c r="B229" s="33"/>
      <c r="C229" s="191" t="s">
        <v>342</v>
      </c>
      <c r="D229" s="191" t="s">
        <v>142</v>
      </c>
      <c r="E229" s="192" t="s">
        <v>343</v>
      </c>
      <c r="F229" s="193" t="s">
        <v>344</v>
      </c>
      <c r="G229" s="194" t="s">
        <v>169</v>
      </c>
      <c r="H229" s="195">
        <v>7</v>
      </c>
      <c r="I229" s="196"/>
      <c r="J229" s="197">
        <f t="shared" si="0"/>
        <v>0</v>
      </c>
      <c r="K229" s="193" t="s">
        <v>146</v>
      </c>
      <c r="L229" s="37"/>
      <c r="M229" s="198" t="s">
        <v>1</v>
      </c>
      <c r="N229" s="199" t="s">
        <v>41</v>
      </c>
      <c r="O229" s="65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02" t="s">
        <v>170</v>
      </c>
      <c r="AT229" s="202" t="s">
        <v>142</v>
      </c>
      <c r="AU229" s="202" t="s">
        <v>84</v>
      </c>
      <c r="AY229" s="16" t="s">
        <v>139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6" t="s">
        <v>84</v>
      </c>
      <c r="BK229" s="203">
        <f t="shared" si="9"/>
        <v>0</v>
      </c>
      <c r="BL229" s="16" t="s">
        <v>170</v>
      </c>
      <c r="BM229" s="202" t="s">
        <v>345</v>
      </c>
    </row>
    <row r="230" spans="2:65" s="1" customFormat="1" ht="24" customHeight="1">
      <c r="B230" s="33"/>
      <c r="C230" s="191" t="s">
        <v>346</v>
      </c>
      <c r="D230" s="191" t="s">
        <v>142</v>
      </c>
      <c r="E230" s="192" t="s">
        <v>347</v>
      </c>
      <c r="F230" s="193" t="s">
        <v>348</v>
      </c>
      <c r="G230" s="194" t="s">
        <v>246</v>
      </c>
      <c r="H230" s="195">
        <v>0.007</v>
      </c>
      <c r="I230" s="196"/>
      <c r="J230" s="197">
        <f t="shared" si="0"/>
        <v>0</v>
      </c>
      <c r="K230" s="193" t="s">
        <v>146</v>
      </c>
      <c r="L230" s="37"/>
      <c r="M230" s="198" t="s">
        <v>1</v>
      </c>
      <c r="N230" s="199" t="s">
        <v>41</v>
      </c>
      <c r="O230" s="65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02" t="s">
        <v>170</v>
      </c>
      <c r="AT230" s="202" t="s">
        <v>142</v>
      </c>
      <c r="AU230" s="202" t="s">
        <v>84</v>
      </c>
      <c r="AY230" s="16" t="s">
        <v>139</v>
      </c>
      <c r="BE230" s="203">
        <f t="shared" si="4"/>
        <v>0</v>
      </c>
      <c r="BF230" s="203">
        <f t="shared" si="5"/>
        <v>0</v>
      </c>
      <c r="BG230" s="203">
        <f t="shared" si="6"/>
        <v>0</v>
      </c>
      <c r="BH230" s="203">
        <f t="shared" si="7"/>
        <v>0</v>
      </c>
      <c r="BI230" s="203">
        <f t="shared" si="8"/>
        <v>0</v>
      </c>
      <c r="BJ230" s="16" t="s">
        <v>84</v>
      </c>
      <c r="BK230" s="203">
        <f t="shared" si="9"/>
        <v>0</v>
      </c>
      <c r="BL230" s="16" t="s">
        <v>170</v>
      </c>
      <c r="BM230" s="202" t="s">
        <v>349</v>
      </c>
    </row>
    <row r="231" spans="2:65" s="1" customFormat="1" ht="24" customHeight="1">
      <c r="B231" s="33"/>
      <c r="C231" s="191" t="s">
        <v>350</v>
      </c>
      <c r="D231" s="191" t="s">
        <v>142</v>
      </c>
      <c r="E231" s="192" t="s">
        <v>351</v>
      </c>
      <c r="F231" s="193" t="s">
        <v>352</v>
      </c>
      <c r="G231" s="194" t="s">
        <v>246</v>
      </c>
      <c r="H231" s="195">
        <v>0.007</v>
      </c>
      <c r="I231" s="196"/>
      <c r="J231" s="197">
        <f t="shared" si="0"/>
        <v>0</v>
      </c>
      <c r="K231" s="193" t="s">
        <v>146</v>
      </c>
      <c r="L231" s="37"/>
      <c r="M231" s="198" t="s">
        <v>1</v>
      </c>
      <c r="N231" s="199" t="s">
        <v>41</v>
      </c>
      <c r="O231" s="65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02" t="s">
        <v>170</v>
      </c>
      <c r="AT231" s="202" t="s">
        <v>142</v>
      </c>
      <c r="AU231" s="202" t="s">
        <v>84</v>
      </c>
      <c r="AY231" s="16" t="s">
        <v>139</v>
      </c>
      <c r="BE231" s="203">
        <f t="shared" si="4"/>
        <v>0</v>
      </c>
      <c r="BF231" s="203">
        <f t="shared" si="5"/>
        <v>0</v>
      </c>
      <c r="BG231" s="203">
        <f t="shared" si="6"/>
        <v>0</v>
      </c>
      <c r="BH231" s="203">
        <f t="shared" si="7"/>
        <v>0</v>
      </c>
      <c r="BI231" s="203">
        <f t="shared" si="8"/>
        <v>0</v>
      </c>
      <c r="BJ231" s="16" t="s">
        <v>84</v>
      </c>
      <c r="BK231" s="203">
        <f t="shared" si="9"/>
        <v>0</v>
      </c>
      <c r="BL231" s="16" t="s">
        <v>170</v>
      </c>
      <c r="BM231" s="202" t="s">
        <v>353</v>
      </c>
    </row>
    <row r="232" spans="2:63" s="11" customFormat="1" ht="22.9" customHeight="1">
      <c r="B232" s="175"/>
      <c r="C232" s="176"/>
      <c r="D232" s="177" t="s">
        <v>74</v>
      </c>
      <c r="E232" s="189" t="s">
        <v>354</v>
      </c>
      <c r="F232" s="189" t="s">
        <v>355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SUM(P233:P247)</f>
        <v>0</v>
      </c>
      <c r="Q232" s="183"/>
      <c r="R232" s="184">
        <f>SUM(R233:R247)</f>
        <v>0.00797422</v>
      </c>
      <c r="S232" s="183"/>
      <c r="T232" s="185">
        <f>SUM(T233:T247)</f>
        <v>0.006885</v>
      </c>
      <c r="AR232" s="186" t="s">
        <v>84</v>
      </c>
      <c r="AT232" s="187" t="s">
        <v>74</v>
      </c>
      <c r="AU232" s="187" t="s">
        <v>80</v>
      </c>
      <c r="AY232" s="186" t="s">
        <v>139</v>
      </c>
      <c r="BK232" s="188">
        <f>SUM(BK233:BK247)</f>
        <v>0</v>
      </c>
    </row>
    <row r="233" spans="2:65" s="1" customFormat="1" ht="16.5" customHeight="1">
      <c r="B233" s="33"/>
      <c r="C233" s="191" t="s">
        <v>356</v>
      </c>
      <c r="D233" s="191" t="s">
        <v>142</v>
      </c>
      <c r="E233" s="192" t="s">
        <v>357</v>
      </c>
      <c r="F233" s="193" t="s">
        <v>358</v>
      </c>
      <c r="G233" s="194" t="s">
        <v>169</v>
      </c>
      <c r="H233" s="195">
        <v>13.5</v>
      </c>
      <c r="I233" s="196"/>
      <c r="J233" s="197">
        <f>ROUND(I233*H233,2)</f>
        <v>0</v>
      </c>
      <c r="K233" s="193" t="s">
        <v>146</v>
      </c>
      <c r="L233" s="37"/>
      <c r="M233" s="198" t="s">
        <v>1</v>
      </c>
      <c r="N233" s="199" t="s">
        <v>41</v>
      </c>
      <c r="O233" s="65"/>
      <c r="P233" s="200">
        <f>O233*H233</f>
        <v>0</v>
      </c>
      <c r="Q233" s="200">
        <v>0</v>
      </c>
      <c r="R233" s="200">
        <f>Q233*H233</f>
        <v>0</v>
      </c>
      <c r="S233" s="200">
        <v>0.00028</v>
      </c>
      <c r="T233" s="201">
        <f>S233*H233</f>
        <v>0.0037799999999999995</v>
      </c>
      <c r="AR233" s="202" t="s">
        <v>170</v>
      </c>
      <c r="AT233" s="202" t="s">
        <v>142</v>
      </c>
      <c r="AU233" s="202" t="s">
        <v>84</v>
      </c>
      <c r="AY233" s="16" t="s">
        <v>139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6" t="s">
        <v>84</v>
      </c>
      <c r="BK233" s="203">
        <f>ROUND(I233*H233,2)</f>
        <v>0</v>
      </c>
      <c r="BL233" s="16" t="s">
        <v>170</v>
      </c>
      <c r="BM233" s="202" t="s">
        <v>359</v>
      </c>
    </row>
    <row r="234" spans="2:51" s="12" customFormat="1" ht="11.25">
      <c r="B234" s="204"/>
      <c r="C234" s="205"/>
      <c r="D234" s="206" t="s">
        <v>148</v>
      </c>
      <c r="E234" s="207" t="s">
        <v>1</v>
      </c>
      <c r="F234" s="208" t="s">
        <v>154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148</v>
      </c>
      <c r="AU234" s="214" t="s">
        <v>84</v>
      </c>
      <c r="AV234" s="12" t="s">
        <v>80</v>
      </c>
      <c r="AW234" s="12" t="s">
        <v>31</v>
      </c>
      <c r="AX234" s="12" t="s">
        <v>75</v>
      </c>
      <c r="AY234" s="214" t="s">
        <v>139</v>
      </c>
    </row>
    <row r="235" spans="2:51" s="13" customFormat="1" ht="11.25">
      <c r="B235" s="215"/>
      <c r="C235" s="216"/>
      <c r="D235" s="206" t="s">
        <v>148</v>
      </c>
      <c r="E235" s="217" t="s">
        <v>1</v>
      </c>
      <c r="F235" s="218" t="s">
        <v>749</v>
      </c>
      <c r="G235" s="216"/>
      <c r="H235" s="219">
        <v>13.5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148</v>
      </c>
      <c r="AU235" s="225" t="s">
        <v>84</v>
      </c>
      <c r="AV235" s="13" t="s">
        <v>84</v>
      </c>
      <c r="AW235" s="13" t="s">
        <v>31</v>
      </c>
      <c r="AX235" s="13" t="s">
        <v>80</v>
      </c>
      <c r="AY235" s="225" t="s">
        <v>139</v>
      </c>
    </row>
    <row r="236" spans="2:65" s="1" customFormat="1" ht="24" customHeight="1">
      <c r="B236" s="33"/>
      <c r="C236" s="191" t="s">
        <v>360</v>
      </c>
      <c r="D236" s="191" t="s">
        <v>142</v>
      </c>
      <c r="E236" s="192" t="s">
        <v>361</v>
      </c>
      <c r="F236" s="193" t="s">
        <v>362</v>
      </c>
      <c r="G236" s="194" t="s">
        <v>169</v>
      </c>
      <c r="H236" s="195">
        <v>13.5</v>
      </c>
      <c r="I236" s="196"/>
      <c r="J236" s="197">
        <f>ROUND(I236*H236,2)</f>
        <v>0</v>
      </c>
      <c r="K236" s="193" t="s">
        <v>146</v>
      </c>
      <c r="L236" s="37"/>
      <c r="M236" s="198" t="s">
        <v>1</v>
      </c>
      <c r="N236" s="199" t="s">
        <v>41</v>
      </c>
      <c r="O236" s="65"/>
      <c r="P236" s="200">
        <f>O236*H236</f>
        <v>0</v>
      </c>
      <c r="Q236" s="200">
        <v>0.000397</v>
      </c>
      <c r="R236" s="200">
        <f>Q236*H236</f>
        <v>0.0053595</v>
      </c>
      <c r="S236" s="200">
        <v>0</v>
      </c>
      <c r="T236" s="201">
        <f>S236*H236</f>
        <v>0</v>
      </c>
      <c r="AR236" s="202" t="s">
        <v>170</v>
      </c>
      <c r="AT236" s="202" t="s">
        <v>142</v>
      </c>
      <c r="AU236" s="202" t="s">
        <v>84</v>
      </c>
      <c r="AY236" s="16" t="s">
        <v>139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84</v>
      </c>
      <c r="BK236" s="203">
        <f>ROUND(I236*H236,2)</f>
        <v>0</v>
      </c>
      <c r="BL236" s="16" t="s">
        <v>170</v>
      </c>
      <c r="BM236" s="202" t="s">
        <v>363</v>
      </c>
    </row>
    <row r="237" spans="2:51" s="12" customFormat="1" ht="11.25">
      <c r="B237" s="204"/>
      <c r="C237" s="205"/>
      <c r="D237" s="206" t="s">
        <v>148</v>
      </c>
      <c r="E237" s="207" t="s">
        <v>1</v>
      </c>
      <c r="F237" s="208" t="s">
        <v>364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148</v>
      </c>
      <c r="AU237" s="214" t="s">
        <v>84</v>
      </c>
      <c r="AV237" s="12" t="s">
        <v>80</v>
      </c>
      <c r="AW237" s="12" t="s">
        <v>31</v>
      </c>
      <c r="AX237" s="12" t="s">
        <v>75</v>
      </c>
      <c r="AY237" s="214" t="s">
        <v>139</v>
      </c>
    </row>
    <row r="238" spans="2:51" s="13" customFormat="1" ht="11.25">
      <c r="B238" s="215"/>
      <c r="C238" s="216"/>
      <c r="D238" s="206" t="s">
        <v>148</v>
      </c>
      <c r="E238" s="217" t="s">
        <v>1</v>
      </c>
      <c r="F238" s="218" t="s">
        <v>750</v>
      </c>
      <c r="G238" s="216"/>
      <c r="H238" s="219">
        <v>13.5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148</v>
      </c>
      <c r="AU238" s="225" t="s">
        <v>84</v>
      </c>
      <c r="AV238" s="13" t="s">
        <v>84</v>
      </c>
      <c r="AW238" s="13" t="s">
        <v>31</v>
      </c>
      <c r="AX238" s="13" t="s">
        <v>80</v>
      </c>
      <c r="AY238" s="225" t="s">
        <v>139</v>
      </c>
    </row>
    <row r="239" spans="2:65" s="1" customFormat="1" ht="24" customHeight="1">
      <c r="B239" s="33"/>
      <c r="C239" s="191" t="s">
        <v>365</v>
      </c>
      <c r="D239" s="191" t="s">
        <v>142</v>
      </c>
      <c r="E239" s="192" t="s">
        <v>366</v>
      </c>
      <c r="F239" s="193" t="s">
        <v>367</v>
      </c>
      <c r="G239" s="194" t="s">
        <v>368</v>
      </c>
      <c r="H239" s="195">
        <v>13.5</v>
      </c>
      <c r="I239" s="196"/>
      <c r="J239" s="197">
        <f>ROUND(I239*H239,2)</f>
        <v>0</v>
      </c>
      <c r="K239" s="193" t="s">
        <v>146</v>
      </c>
      <c r="L239" s="37"/>
      <c r="M239" s="198" t="s">
        <v>1</v>
      </c>
      <c r="N239" s="199" t="s">
        <v>41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170</v>
      </c>
      <c r="AT239" s="202" t="s">
        <v>142</v>
      </c>
      <c r="AU239" s="202" t="s">
        <v>84</v>
      </c>
      <c r="AY239" s="16" t="s">
        <v>139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84</v>
      </c>
      <c r="BK239" s="203">
        <f>ROUND(I239*H239,2)</f>
        <v>0</v>
      </c>
      <c r="BL239" s="16" t="s">
        <v>170</v>
      </c>
      <c r="BM239" s="202" t="s">
        <v>369</v>
      </c>
    </row>
    <row r="240" spans="2:65" s="1" customFormat="1" ht="24" customHeight="1">
      <c r="B240" s="33"/>
      <c r="C240" s="191" t="s">
        <v>370</v>
      </c>
      <c r="D240" s="191" t="s">
        <v>142</v>
      </c>
      <c r="E240" s="192" t="s">
        <v>371</v>
      </c>
      <c r="F240" s="193" t="s">
        <v>372</v>
      </c>
      <c r="G240" s="194" t="s">
        <v>368</v>
      </c>
      <c r="H240" s="195">
        <v>1</v>
      </c>
      <c r="I240" s="196"/>
      <c r="J240" s="197">
        <f>ROUND(I240*H240,2)</f>
        <v>0</v>
      </c>
      <c r="K240" s="193" t="s">
        <v>146</v>
      </c>
      <c r="L240" s="37"/>
      <c r="M240" s="198" t="s">
        <v>1</v>
      </c>
      <c r="N240" s="199" t="s">
        <v>41</v>
      </c>
      <c r="O240" s="65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02" t="s">
        <v>170</v>
      </c>
      <c r="AT240" s="202" t="s">
        <v>142</v>
      </c>
      <c r="AU240" s="202" t="s">
        <v>84</v>
      </c>
      <c r="AY240" s="16" t="s">
        <v>139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170</v>
      </c>
      <c r="BM240" s="202" t="s">
        <v>373</v>
      </c>
    </row>
    <row r="241" spans="2:65" s="1" customFormat="1" ht="24" customHeight="1">
      <c r="B241" s="33"/>
      <c r="C241" s="191" t="s">
        <v>374</v>
      </c>
      <c r="D241" s="191" t="s">
        <v>142</v>
      </c>
      <c r="E241" s="192" t="s">
        <v>375</v>
      </c>
      <c r="F241" s="193" t="s">
        <v>376</v>
      </c>
      <c r="G241" s="194" t="s">
        <v>169</v>
      </c>
      <c r="H241" s="195">
        <v>13.5</v>
      </c>
      <c r="I241" s="196"/>
      <c r="J241" s="197">
        <f>ROUND(I241*H241,2)</f>
        <v>0</v>
      </c>
      <c r="K241" s="193" t="s">
        <v>146</v>
      </c>
      <c r="L241" s="37"/>
      <c r="M241" s="198" t="s">
        <v>1</v>
      </c>
      <c r="N241" s="199" t="s">
        <v>41</v>
      </c>
      <c r="O241" s="65"/>
      <c r="P241" s="200">
        <f>O241*H241</f>
        <v>0</v>
      </c>
      <c r="Q241" s="200">
        <v>0.00013072</v>
      </c>
      <c r="R241" s="200">
        <f>Q241*H241</f>
        <v>0.00176472</v>
      </c>
      <c r="S241" s="200">
        <v>0</v>
      </c>
      <c r="T241" s="201">
        <f>S241*H241</f>
        <v>0</v>
      </c>
      <c r="AR241" s="202" t="s">
        <v>170</v>
      </c>
      <c r="AT241" s="202" t="s">
        <v>142</v>
      </c>
      <c r="AU241" s="202" t="s">
        <v>84</v>
      </c>
      <c r="AY241" s="16" t="s">
        <v>139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170</v>
      </c>
      <c r="BM241" s="202" t="s">
        <v>377</v>
      </c>
    </row>
    <row r="242" spans="2:65" s="1" customFormat="1" ht="16.5" customHeight="1">
      <c r="B242" s="33"/>
      <c r="C242" s="191" t="s">
        <v>378</v>
      </c>
      <c r="D242" s="191" t="s">
        <v>142</v>
      </c>
      <c r="E242" s="192" t="s">
        <v>379</v>
      </c>
      <c r="F242" s="193" t="s">
        <v>380</v>
      </c>
      <c r="G242" s="194" t="s">
        <v>169</v>
      </c>
      <c r="H242" s="195">
        <v>13.5</v>
      </c>
      <c r="I242" s="196"/>
      <c r="J242" s="197">
        <f>ROUND(I242*H242,2)</f>
        <v>0</v>
      </c>
      <c r="K242" s="193" t="s">
        <v>146</v>
      </c>
      <c r="L242" s="37"/>
      <c r="M242" s="198" t="s">
        <v>1</v>
      </c>
      <c r="N242" s="199" t="s">
        <v>41</v>
      </c>
      <c r="O242" s="65"/>
      <c r="P242" s="200">
        <f>O242*H242</f>
        <v>0</v>
      </c>
      <c r="Q242" s="200">
        <v>0</v>
      </c>
      <c r="R242" s="200">
        <f>Q242*H242</f>
        <v>0</v>
      </c>
      <c r="S242" s="200">
        <v>0.00023</v>
      </c>
      <c r="T242" s="201">
        <f>S242*H242</f>
        <v>0.003105</v>
      </c>
      <c r="AR242" s="202" t="s">
        <v>170</v>
      </c>
      <c r="AT242" s="202" t="s">
        <v>142</v>
      </c>
      <c r="AU242" s="202" t="s">
        <v>84</v>
      </c>
      <c r="AY242" s="16" t="s">
        <v>139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6" t="s">
        <v>84</v>
      </c>
      <c r="BK242" s="203">
        <f>ROUND(I242*H242,2)</f>
        <v>0</v>
      </c>
      <c r="BL242" s="16" t="s">
        <v>170</v>
      </c>
      <c r="BM242" s="202" t="s">
        <v>381</v>
      </c>
    </row>
    <row r="243" spans="2:51" s="12" customFormat="1" ht="11.25">
      <c r="B243" s="204"/>
      <c r="C243" s="205"/>
      <c r="D243" s="206" t="s">
        <v>148</v>
      </c>
      <c r="E243" s="207" t="s">
        <v>1</v>
      </c>
      <c r="F243" s="208" t="s">
        <v>154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148</v>
      </c>
      <c r="AU243" s="214" t="s">
        <v>84</v>
      </c>
      <c r="AV243" s="12" t="s">
        <v>80</v>
      </c>
      <c r="AW243" s="12" t="s">
        <v>31</v>
      </c>
      <c r="AX243" s="12" t="s">
        <v>75</v>
      </c>
      <c r="AY243" s="214" t="s">
        <v>139</v>
      </c>
    </row>
    <row r="244" spans="2:51" s="13" customFormat="1" ht="11.25">
      <c r="B244" s="215"/>
      <c r="C244" s="216"/>
      <c r="D244" s="206" t="s">
        <v>148</v>
      </c>
      <c r="E244" s="217" t="s">
        <v>1</v>
      </c>
      <c r="F244" s="218" t="s">
        <v>750</v>
      </c>
      <c r="G244" s="216"/>
      <c r="H244" s="219">
        <v>13.5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148</v>
      </c>
      <c r="AU244" s="225" t="s">
        <v>84</v>
      </c>
      <c r="AV244" s="13" t="s">
        <v>84</v>
      </c>
      <c r="AW244" s="13" t="s">
        <v>31</v>
      </c>
      <c r="AX244" s="13" t="s">
        <v>80</v>
      </c>
      <c r="AY244" s="225" t="s">
        <v>139</v>
      </c>
    </row>
    <row r="245" spans="2:65" s="1" customFormat="1" ht="16.5" customHeight="1">
      <c r="B245" s="33"/>
      <c r="C245" s="191" t="s">
        <v>382</v>
      </c>
      <c r="D245" s="191" t="s">
        <v>142</v>
      </c>
      <c r="E245" s="192" t="s">
        <v>383</v>
      </c>
      <c r="F245" s="193" t="s">
        <v>384</v>
      </c>
      <c r="G245" s="194" t="s">
        <v>189</v>
      </c>
      <c r="H245" s="195">
        <v>5</v>
      </c>
      <c r="I245" s="196"/>
      <c r="J245" s="197">
        <f>ROUND(I245*H245,2)</f>
        <v>0</v>
      </c>
      <c r="K245" s="193" t="s">
        <v>146</v>
      </c>
      <c r="L245" s="37"/>
      <c r="M245" s="198" t="s">
        <v>1</v>
      </c>
      <c r="N245" s="199" t="s">
        <v>41</v>
      </c>
      <c r="O245" s="65"/>
      <c r="P245" s="200">
        <f>O245*H245</f>
        <v>0</v>
      </c>
      <c r="Q245" s="200">
        <v>0.00017</v>
      </c>
      <c r="R245" s="200">
        <f>Q245*H245</f>
        <v>0.0008500000000000001</v>
      </c>
      <c r="S245" s="200">
        <v>0</v>
      </c>
      <c r="T245" s="201">
        <f>S245*H245</f>
        <v>0</v>
      </c>
      <c r="AR245" s="202" t="s">
        <v>170</v>
      </c>
      <c r="AT245" s="202" t="s">
        <v>142</v>
      </c>
      <c r="AU245" s="202" t="s">
        <v>84</v>
      </c>
      <c r="AY245" s="16" t="s">
        <v>139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84</v>
      </c>
      <c r="BK245" s="203">
        <f>ROUND(I245*H245,2)</f>
        <v>0</v>
      </c>
      <c r="BL245" s="16" t="s">
        <v>170</v>
      </c>
      <c r="BM245" s="202" t="s">
        <v>385</v>
      </c>
    </row>
    <row r="246" spans="2:65" s="1" customFormat="1" ht="24" customHeight="1">
      <c r="B246" s="33"/>
      <c r="C246" s="191" t="s">
        <v>386</v>
      </c>
      <c r="D246" s="191" t="s">
        <v>142</v>
      </c>
      <c r="E246" s="192" t="s">
        <v>387</v>
      </c>
      <c r="F246" s="193" t="s">
        <v>388</v>
      </c>
      <c r="G246" s="194" t="s">
        <v>246</v>
      </c>
      <c r="H246" s="195">
        <v>0.008</v>
      </c>
      <c r="I246" s="196"/>
      <c r="J246" s="197">
        <f>ROUND(I246*H246,2)</f>
        <v>0</v>
      </c>
      <c r="K246" s="193" t="s">
        <v>146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02" t="s">
        <v>170</v>
      </c>
      <c r="AT246" s="202" t="s">
        <v>142</v>
      </c>
      <c r="AU246" s="202" t="s">
        <v>84</v>
      </c>
      <c r="AY246" s="16" t="s">
        <v>139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170</v>
      </c>
      <c r="BM246" s="202" t="s">
        <v>389</v>
      </c>
    </row>
    <row r="247" spans="2:65" s="1" customFormat="1" ht="24" customHeight="1">
      <c r="B247" s="33"/>
      <c r="C247" s="191" t="s">
        <v>390</v>
      </c>
      <c r="D247" s="191" t="s">
        <v>142</v>
      </c>
      <c r="E247" s="192" t="s">
        <v>391</v>
      </c>
      <c r="F247" s="193" t="s">
        <v>392</v>
      </c>
      <c r="G247" s="194" t="s">
        <v>246</v>
      </c>
      <c r="H247" s="195">
        <v>0.008</v>
      </c>
      <c r="I247" s="196"/>
      <c r="J247" s="197">
        <f>ROUND(I247*H247,2)</f>
        <v>0</v>
      </c>
      <c r="K247" s="193" t="s">
        <v>146</v>
      </c>
      <c r="L247" s="37"/>
      <c r="M247" s="198" t="s">
        <v>1</v>
      </c>
      <c r="N247" s="199" t="s">
        <v>41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170</v>
      </c>
      <c r="AT247" s="202" t="s">
        <v>142</v>
      </c>
      <c r="AU247" s="202" t="s">
        <v>84</v>
      </c>
      <c r="AY247" s="16" t="s">
        <v>139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84</v>
      </c>
      <c r="BK247" s="203">
        <f>ROUND(I247*H247,2)</f>
        <v>0</v>
      </c>
      <c r="BL247" s="16" t="s">
        <v>170</v>
      </c>
      <c r="BM247" s="202" t="s">
        <v>393</v>
      </c>
    </row>
    <row r="248" spans="2:63" s="11" customFormat="1" ht="22.9" customHeight="1">
      <c r="B248" s="175"/>
      <c r="C248" s="176"/>
      <c r="D248" s="177" t="s">
        <v>74</v>
      </c>
      <c r="E248" s="189" t="s">
        <v>394</v>
      </c>
      <c r="F248" s="189" t="s">
        <v>395</v>
      </c>
      <c r="G248" s="176"/>
      <c r="H248" s="176"/>
      <c r="I248" s="179"/>
      <c r="J248" s="190">
        <f>BK248</f>
        <v>0</v>
      </c>
      <c r="K248" s="176"/>
      <c r="L248" s="181"/>
      <c r="M248" s="182"/>
      <c r="N248" s="183"/>
      <c r="O248" s="183"/>
      <c r="P248" s="184">
        <f>SUM(P249:P281)</f>
        <v>0</v>
      </c>
      <c r="Q248" s="183"/>
      <c r="R248" s="184">
        <f>SUM(R249:R281)</f>
        <v>0.056660474700000005</v>
      </c>
      <c r="S248" s="183"/>
      <c r="T248" s="185">
        <f>SUM(T249:T281)</f>
        <v>0.11154</v>
      </c>
      <c r="AR248" s="186" t="s">
        <v>84</v>
      </c>
      <c r="AT248" s="187" t="s">
        <v>74</v>
      </c>
      <c r="AU248" s="187" t="s">
        <v>80</v>
      </c>
      <c r="AY248" s="186" t="s">
        <v>139</v>
      </c>
      <c r="BK248" s="188">
        <f>SUM(BK249:BK281)</f>
        <v>0</v>
      </c>
    </row>
    <row r="249" spans="2:65" s="1" customFormat="1" ht="16.5" customHeight="1">
      <c r="B249" s="33"/>
      <c r="C249" s="191" t="s">
        <v>396</v>
      </c>
      <c r="D249" s="191" t="s">
        <v>142</v>
      </c>
      <c r="E249" s="192" t="s">
        <v>397</v>
      </c>
      <c r="F249" s="193" t="s">
        <v>398</v>
      </c>
      <c r="G249" s="194" t="s">
        <v>368</v>
      </c>
      <c r="H249" s="195">
        <v>1</v>
      </c>
      <c r="I249" s="196"/>
      <c r="J249" s="197">
        <f>ROUND(I249*H249,2)</f>
        <v>0</v>
      </c>
      <c r="K249" s="193" t="s">
        <v>146</v>
      </c>
      <c r="L249" s="37"/>
      <c r="M249" s="198" t="s">
        <v>1</v>
      </c>
      <c r="N249" s="199" t="s">
        <v>41</v>
      </c>
      <c r="O249" s="65"/>
      <c r="P249" s="200">
        <f>O249*H249</f>
        <v>0</v>
      </c>
      <c r="Q249" s="200">
        <v>0</v>
      </c>
      <c r="R249" s="200">
        <f>Q249*H249</f>
        <v>0</v>
      </c>
      <c r="S249" s="200">
        <v>0.0342</v>
      </c>
      <c r="T249" s="201">
        <f>S249*H249</f>
        <v>0.0342</v>
      </c>
      <c r="AR249" s="202" t="s">
        <v>170</v>
      </c>
      <c r="AT249" s="202" t="s">
        <v>142</v>
      </c>
      <c r="AU249" s="202" t="s">
        <v>84</v>
      </c>
      <c r="AY249" s="16" t="s">
        <v>139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84</v>
      </c>
      <c r="BK249" s="203">
        <f>ROUND(I249*H249,2)</f>
        <v>0</v>
      </c>
      <c r="BL249" s="16" t="s">
        <v>170</v>
      </c>
      <c r="BM249" s="202" t="s">
        <v>399</v>
      </c>
    </row>
    <row r="250" spans="2:65" s="1" customFormat="1" ht="16.5" customHeight="1">
      <c r="B250" s="33"/>
      <c r="C250" s="191" t="s">
        <v>400</v>
      </c>
      <c r="D250" s="191" t="s">
        <v>142</v>
      </c>
      <c r="E250" s="192" t="s">
        <v>401</v>
      </c>
      <c r="F250" s="193" t="s">
        <v>402</v>
      </c>
      <c r="G250" s="194" t="s">
        <v>189</v>
      </c>
      <c r="H250" s="195">
        <v>1</v>
      </c>
      <c r="I250" s="196"/>
      <c r="J250" s="197">
        <f>ROUND(I250*H250,2)</f>
        <v>0</v>
      </c>
      <c r="K250" s="193" t="s">
        <v>146</v>
      </c>
      <c r="L250" s="37"/>
      <c r="M250" s="198" t="s">
        <v>1</v>
      </c>
      <c r="N250" s="199" t="s">
        <v>41</v>
      </c>
      <c r="O250" s="65"/>
      <c r="P250" s="200">
        <f>O250*H250</f>
        <v>0</v>
      </c>
      <c r="Q250" s="200">
        <v>0.00178</v>
      </c>
      <c r="R250" s="200">
        <f>Q250*H250</f>
        <v>0.00178</v>
      </c>
      <c r="S250" s="200">
        <v>0</v>
      </c>
      <c r="T250" s="201">
        <f>S250*H250</f>
        <v>0</v>
      </c>
      <c r="AR250" s="202" t="s">
        <v>170</v>
      </c>
      <c r="AT250" s="202" t="s">
        <v>142</v>
      </c>
      <c r="AU250" s="202" t="s">
        <v>84</v>
      </c>
      <c r="AY250" s="16" t="s">
        <v>139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84</v>
      </c>
      <c r="BK250" s="203">
        <f>ROUND(I250*H250,2)</f>
        <v>0</v>
      </c>
      <c r="BL250" s="16" t="s">
        <v>170</v>
      </c>
      <c r="BM250" s="202" t="s">
        <v>403</v>
      </c>
    </row>
    <row r="251" spans="2:65" s="1" customFormat="1" ht="16.5" customHeight="1">
      <c r="B251" s="33"/>
      <c r="C251" s="237" t="s">
        <v>404</v>
      </c>
      <c r="D251" s="237" t="s">
        <v>192</v>
      </c>
      <c r="E251" s="238" t="s">
        <v>405</v>
      </c>
      <c r="F251" s="239" t="s">
        <v>406</v>
      </c>
      <c r="G251" s="240" t="s">
        <v>189</v>
      </c>
      <c r="H251" s="241">
        <v>1</v>
      </c>
      <c r="I251" s="242"/>
      <c r="J251" s="243">
        <f>ROUND(I251*H251,2)</f>
        <v>0</v>
      </c>
      <c r="K251" s="239" t="s">
        <v>259</v>
      </c>
      <c r="L251" s="244"/>
      <c r="M251" s="245" t="s">
        <v>1</v>
      </c>
      <c r="N251" s="246" t="s">
        <v>41</v>
      </c>
      <c r="O251" s="65"/>
      <c r="P251" s="200">
        <f>O251*H251</f>
        <v>0</v>
      </c>
      <c r="Q251" s="200">
        <v>0.00128</v>
      </c>
      <c r="R251" s="200">
        <f>Q251*H251</f>
        <v>0.00128</v>
      </c>
      <c r="S251" s="200">
        <v>0</v>
      </c>
      <c r="T251" s="201">
        <f>S251*H251</f>
        <v>0</v>
      </c>
      <c r="AR251" s="202" t="s">
        <v>293</v>
      </c>
      <c r="AT251" s="202" t="s">
        <v>192</v>
      </c>
      <c r="AU251" s="202" t="s">
        <v>84</v>
      </c>
      <c r="AY251" s="16" t="s">
        <v>139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84</v>
      </c>
      <c r="BK251" s="203">
        <f>ROUND(I251*H251,2)</f>
        <v>0</v>
      </c>
      <c r="BL251" s="16" t="s">
        <v>170</v>
      </c>
      <c r="BM251" s="202" t="s">
        <v>407</v>
      </c>
    </row>
    <row r="252" spans="2:65" s="1" customFormat="1" ht="16.5" customHeight="1">
      <c r="B252" s="33"/>
      <c r="C252" s="237" t="s">
        <v>408</v>
      </c>
      <c r="D252" s="237" t="s">
        <v>192</v>
      </c>
      <c r="E252" s="238" t="s">
        <v>409</v>
      </c>
      <c r="F252" s="239" t="s">
        <v>410</v>
      </c>
      <c r="G252" s="240" t="s">
        <v>189</v>
      </c>
      <c r="H252" s="241">
        <v>1</v>
      </c>
      <c r="I252" s="242"/>
      <c r="J252" s="243">
        <f>ROUND(I252*H252,2)</f>
        <v>0</v>
      </c>
      <c r="K252" s="239" t="s">
        <v>1</v>
      </c>
      <c r="L252" s="244"/>
      <c r="M252" s="245" t="s">
        <v>1</v>
      </c>
      <c r="N252" s="246" t="s">
        <v>41</v>
      </c>
      <c r="O252" s="65"/>
      <c r="P252" s="200">
        <f>O252*H252</f>
        <v>0</v>
      </c>
      <c r="Q252" s="200">
        <v>0.021</v>
      </c>
      <c r="R252" s="200">
        <f>Q252*H252</f>
        <v>0.021</v>
      </c>
      <c r="S252" s="200">
        <v>0</v>
      </c>
      <c r="T252" s="201">
        <f>S252*H252</f>
        <v>0</v>
      </c>
      <c r="AR252" s="202" t="s">
        <v>293</v>
      </c>
      <c r="AT252" s="202" t="s">
        <v>192</v>
      </c>
      <c r="AU252" s="202" t="s">
        <v>84</v>
      </c>
      <c r="AY252" s="16" t="s">
        <v>139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170</v>
      </c>
      <c r="BM252" s="202" t="s">
        <v>411</v>
      </c>
    </row>
    <row r="253" spans="2:65" s="1" customFormat="1" ht="36" customHeight="1">
      <c r="B253" s="33"/>
      <c r="C253" s="237" t="s">
        <v>412</v>
      </c>
      <c r="D253" s="237" t="s">
        <v>192</v>
      </c>
      <c r="E253" s="238" t="s">
        <v>413</v>
      </c>
      <c r="F253" s="239" t="s">
        <v>414</v>
      </c>
      <c r="G253" s="240" t="s">
        <v>189</v>
      </c>
      <c r="H253" s="241">
        <v>1.1</v>
      </c>
      <c r="I253" s="242"/>
      <c r="J253" s="243">
        <f>ROUND(I253*H253,2)</f>
        <v>0</v>
      </c>
      <c r="K253" s="239" t="s">
        <v>146</v>
      </c>
      <c r="L253" s="244"/>
      <c r="M253" s="245" t="s">
        <v>1</v>
      </c>
      <c r="N253" s="246" t="s">
        <v>41</v>
      </c>
      <c r="O253" s="65"/>
      <c r="P253" s="200">
        <f>O253*H253</f>
        <v>0</v>
      </c>
      <c r="Q253" s="200">
        <v>0.006</v>
      </c>
      <c r="R253" s="200">
        <f>Q253*H253</f>
        <v>0.006600000000000001</v>
      </c>
      <c r="S253" s="200">
        <v>0</v>
      </c>
      <c r="T253" s="201">
        <f>S253*H253</f>
        <v>0</v>
      </c>
      <c r="AR253" s="202" t="s">
        <v>293</v>
      </c>
      <c r="AT253" s="202" t="s">
        <v>192</v>
      </c>
      <c r="AU253" s="202" t="s">
        <v>84</v>
      </c>
      <c r="AY253" s="16" t="s">
        <v>139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84</v>
      </c>
      <c r="BK253" s="203">
        <f>ROUND(I253*H253,2)</f>
        <v>0</v>
      </c>
      <c r="BL253" s="16" t="s">
        <v>170</v>
      </c>
      <c r="BM253" s="202" t="s">
        <v>415</v>
      </c>
    </row>
    <row r="254" spans="2:51" s="13" customFormat="1" ht="11.25">
      <c r="B254" s="215"/>
      <c r="C254" s="216"/>
      <c r="D254" s="206" t="s">
        <v>148</v>
      </c>
      <c r="E254" s="216"/>
      <c r="F254" s="218" t="s">
        <v>416</v>
      </c>
      <c r="G254" s="216"/>
      <c r="H254" s="219">
        <v>1.1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148</v>
      </c>
      <c r="AU254" s="225" t="s">
        <v>84</v>
      </c>
      <c r="AV254" s="13" t="s">
        <v>84</v>
      </c>
      <c r="AW254" s="13" t="s">
        <v>4</v>
      </c>
      <c r="AX254" s="13" t="s">
        <v>80</v>
      </c>
      <c r="AY254" s="225" t="s">
        <v>139</v>
      </c>
    </row>
    <row r="255" spans="2:65" s="1" customFormat="1" ht="16.5" customHeight="1">
      <c r="B255" s="33"/>
      <c r="C255" s="237" t="s">
        <v>417</v>
      </c>
      <c r="D255" s="237" t="s">
        <v>192</v>
      </c>
      <c r="E255" s="238" t="s">
        <v>418</v>
      </c>
      <c r="F255" s="239" t="s">
        <v>419</v>
      </c>
      <c r="G255" s="240" t="s">
        <v>189</v>
      </c>
      <c r="H255" s="241">
        <v>1.1</v>
      </c>
      <c r="I255" s="242"/>
      <c r="J255" s="243">
        <f>ROUND(I255*H255,2)</f>
        <v>0</v>
      </c>
      <c r="K255" s="239" t="s">
        <v>146</v>
      </c>
      <c r="L255" s="244"/>
      <c r="M255" s="245" t="s">
        <v>1</v>
      </c>
      <c r="N255" s="246" t="s">
        <v>41</v>
      </c>
      <c r="O255" s="65"/>
      <c r="P255" s="200">
        <f>O255*H255</f>
        <v>0</v>
      </c>
      <c r="Q255" s="200">
        <v>0.00043</v>
      </c>
      <c r="R255" s="200">
        <f>Q255*H255</f>
        <v>0.000473</v>
      </c>
      <c r="S255" s="200">
        <v>0</v>
      </c>
      <c r="T255" s="201">
        <f>S255*H255</f>
        <v>0</v>
      </c>
      <c r="AR255" s="202" t="s">
        <v>293</v>
      </c>
      <c r="AT255" s="202" t="s">
        <v>192</v>
      </c>
      <c r="AU255" s="202" t="s">
        <v>84</v>
      </c>
      <c r="AY255" s="16" t="s">
        <v>139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84</v>
      </c>
      <c r="BK255" s="203">
        <f>ROUND(I255*H255,2)</f>
        <v>0</v>
      </c>
      <c r="BL255" s="16" t="s">
        <v>170</v>
      </c>
      <c r="BM255" s="202" t="s">
        <v>420</v>
      </c>
    </row>
    <row r="256" spans="2:51" s="13" customFormat="1" ht="11.25">
      <c r="B256" s="215"/>
      <c r="C256" s="216"/>
      <c r="D256" s="206" t="s">
        <v>148</v>
      </c>
      <c r="E256" s="216"/>
      <c r="F256" s="218" t="s">
        <v>416</v>
      </c>
      <c r="G256" s="216"/>
      <c r="H256" s="219">
        <v>1.1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148</v>
      </c>
      <c r="AU256" s="225" t="s">
        <v>84</v>
      </c>
      <c r="AV256" s="13" t="s">
        <v>84</v>
      </c>
      <c r="AW256" s="13" t="s">
        <v>4</v>
      </c>
      <c r="AX256" s="13" t="s">
        <v>80</v>
      </c>
      <c r="AY256" s="225" t="s">
        <v>139</v>
      </c>
    </row>
    <row r="257" spans="2:65" s="1" customFormat="1" ht="16.5" customHeight="1">
      <c r="B257" s="33"/>
      <c r="C257" s="191" t="s">
        <v>421</v>
      </c>
      <c r="D257" s="191" t="s">
        <v>142</v>
      </c>
      <c r="E257" s="192" t="s">
        <v>422</v>
      </c>
      <c r="F257" s="193" t="s">
        <v>423</v>
      </c>
      <c r="G257" s="194" t="s">
        <v>368</v>
      </c>
      <c r="H257" s="195">
        <v>1</v>
      </c>
      <c r="I257" s="196"/>
      <c r="J257" s="197">
        <f aca="true" t="shared" si="10" ref="J257:J281">ROUND(I257*H257,2)</f>
        <v>0</v>
      </c>
      <c r="K257" s="193" t="s">
        <v>146</v>
      </c>
      <c r="L257" s="37"/>
      <c r="M257" s="198" t="s">
        <v>1</v>
      </c>
      <c r="N257" s="199" t="s">
        <v>41</v>
      </c>
      <c r="O257" s="65"/>
      <c r="P257" s="200">
        <f aca="true" t="shared" si="11" ref="P257:P281">O257*H257</f>
        <v>0</v>
      </c>
      <c r="Q257" s="200">
        <v>0</v>
      </c>
      <c r="R257" s="200">
        <f aca="true" t="shared" si="12" ref="R257:R281">Q257*H257</f>
        <v>0</v>
      </c>
      <c r="S257" s="200">
        <v>0.01946</v>
      </c>
      <c r="T257" s="201">
        <f aca="true" t="shared" si="13" ref="T257:T281">S257*H257</f>
        <v>0.01946</v>
      </c>
      <c r="AR257" s="202" t="s">
        <v>170</v>
      </c>
      <c r="AT257" s="202" t="s">
        <v>142</v>
      </c>
      <c r="AU257" s="202" t="s">
        <v>84</v>
      </c>
      <c r="AY257" s="16" t="s">
        <v>139</v>
      </c>
      <c r="BE257" s="203">
        <f aca="true" t="shared" si="14" ref="BE257:BE281">IF(N257="základní",J257,0)</f>
        <v>0</v>
      </c>
      <c r="BF257" s="203">
        <f aca="true" t="shared" si="15" ref="BF257:BF281">IF(N257="snížená",J257,0)</f>
        <v>0</v>
      </c>
      <c r="BG257" s="203">
        <f aca="true" t="shared" si="16" ref="BG257:BG281">IF(N257="zákl. přenesená",J257,0)</f>
        <v>0</v>
      </c>
      <c r="BH257" s="203">
        <f aca="true" t="shared" si="17" ref="BH257:BH281">IF(N257="sníž. přenesená",J257,0)</f>
        <v>0</v>
      </c>
      <c r="BI257" s="203">
        <f aca="true" t="shared" si="18" ref="BI257:BI281">IF(N257="nulová",J257,0)</f>
        <v>0</v>
      </c>
      <c r="BJ257" s="16" t="s">
        <v>84</v>
      </c>
      <c r="BK257" s="203">
        <f aca="true" t="shared" si="19" ref="BK257:BK281">ROUND(I257*H257,2)</f>
        <v>0</v>
      </c>
      <c r="BL257" s="16" t="s">
        <v>170</v>
      </c>
      <c r="BM257" s="202" t="s">
        <v>424</v>
      </c>
    </row>
    <row r="258" spans="2:65" s="1" customFormat="1" ht="16.5" customHeight="1">
      <c r="B258" s="33"/>
      <c r="C258" s="191" t="s">
        <v>425</v>
      </c>
      <c r="D258" s="191" t="s">
        <v>142</v>
      </c>
      <c r="E258" s="192" t="s">
        <v>426</v>
      </c>
      <c r="F258" s="193" t="s">
        <v>427</v>
      </c>
      <c r="G258" s="194" t="s">
        <v>368</v>
      </c>
      <c r="H258" s="195">
        <v>1</v>
      </c>
      <c r="I258" s="196"/>
      <c r="J258" s="197">
        <f t="shared" si="10"/>
        <v>0</v>
      </c>
      <c r="K258" s="193" t="s">
        <v>146</v>
      </c>
      <c r="L258" s="37"/>
      <c r="M258" s="198" t="s">
        <v>1</v>
      </c>
      <c r="N258" s="199" t="s">
        <v>41</v>
      </c>
      <c r="O258" s="65"/>
      <c r="P258" s="200">
        <f t="shared" si="11"/>
        <v>0</v>
      </c>
      <c r="Q258" s="200">
        <v>0.0018485897</v>
      </c>
      <c r="R258" s="200">
        <f t="shared" si="12"/>
        <v>0.0018485897</v>
      </c>
      <c r="S258" s="200">
        <v>0</v>
      </c>
      <c r="T258" s="201">
        <f t="shared" si="13"/>
        <v>0</v>
      </c>
      <c r="AR258" s="202" t="s">
        <v>170</v>
      </c>
      <c r="AT258" s="202" t="s">
        <v>142</v>
      </c>
      <c r="AU258" s="202" t="s">
        <v>84</v>
      </c>
      <c r="AY258" s="16" t="s">
        <v>139</v>
      </c>
      <c r="BE258" s="203">
        <f t="shared" si="14"/>
        <v>0</v>
      </c>
      <c r="BF258" s="203">
        <f t="shared" si="15"/>
        <v>0</v>
      </c>
      <c r="BG258" s="203">
        <f t="shared" si="16"/>
        <v>0</v>
      </c>
      <c r="BH258" s="203">
        <f t="shared" si="17"/>
        <v>0</v>
      </c>
      <c r="BI258" s="203">
        <f t="shared" si="18"/>
        <v>0</v>
      </c>
      <c r="BJ258" s="16" t="s">
        <v>84</v>
      </c>
      <c r="BK258" s="203">
        <f t="shared" si="19"/>
        <v>0</v>
      </c>
      <c r="BL258" s="16" t="s">
        <v>170</v>
      </c>
      <c r="BM258" s="202" t="s">
        <v>428</v>
      </c>
    </row>
    <row r="259" spans="2:65" s="1" customFormat="1" ht="24" customHeight="1">
      <c r="B259" s="33"/>
      <c r="C259" s="237" t="s">
        <v>429</v>
      </c>
      <c r="D259" s="237" t="s">
        <v>192</v>
      </c>
      <c r="E259" s="238" t="s">
        <v>430</v>
      </c>
      <c r="F259" s="239" t="s">
        <v>431</v>
      </c>
      <c r="G259" s="240" t="s">
        <v>189</v>
      </c>
      <c r="H259" s="241">
        <v>1</v>
      </c>
      <c r="I259" s="242"/>
      <c r="J259" s="243">
        <f t="shared" si="10"/>
        <v>0</v>
      </c>
      <c r="K259" s="239" t="s">
        <v>146</v>
      </c>
      <c r="L259" s="244"/>
      <c r="M259" s="245" t="s">
        <v>1</v>
      </c>
      <c r="N259" s="246" t="s">
        <v>41</v>
      </c>
      <c r="O259" s="65"/>
      <c r="P259" s="200">
        <f t="shared" si="11"/>
        <v>0</v>
      </c>
      <c r="Q259" s="200">
        <v>0.013</v>
      </c>
      <c r="R259" s="200">
        <f t="shared" si="12"/>
        <v>0.013</v>
      </c>
      <c r="S259" s="200">
        <v>0</v>
      </c>
      <c r="T259" s="201">
        <f t="shared" si="13"/>
        <v>0</v>
      </c>
      <c r="AR259" s="202" t="s">
        <v>293</v>
      </c>
      <c r="AT259" s="202" t="s">
        <v>192</v>
      </c>
      <c r="AU259" s="202" t="s">
        <v>84</v>
      </c>
      <c r="AY259" s="16" t="s">
        <v>139</v>
      </c>
      <c r="BE259" s="203">
        <f t="shared" si="14"/>
        <v>0</v>
      </c>
      <c r="BF259" s="203">
        <f t="shared" si="15"/>
        <v>0</v>
      </c>
      <c r="BG259" s="203">
        <f t="shared" si="16"/>
        <v>0</v>
      </c>
      <c r="BH259" s="203">
        <f t="shared" si="17"/>
        <v>0</v>
      </c>
      <c r="BI259" s="203">
        <f t="shared" si="18"/>
        <v>0</v>
      </c>
      <c r="BJ259" s="16" t="s">
        <v>84</v>
      </c>
      <c r="BK259" s="203">
        <f t="shared" si="19"/>
        <v>0</v>
      </c>
      <c r="BL259" s="16" t="s">
        <v>170</v>
      </c>
      <c r="BM259" s="202" t="s">
        <v>432</v>
      </c>
    </row>
    <row r="260" spans="2:65" s="1" customFormat="1" ht="16.5" customHeight="1">
      <c r="B260" s="33"/>
      <c r="C260" s="191" t="s">
        <v>433</v>
      </c>
      <c r="D260" s="191" t="s">
        <v>142</v>
      </c>
      <c r="E260" s="192" t="s">
        <v>434</v>
      </c>
      <c r="F260" s="193" t="s">
        <v>435</v>
      </c>
      <c r="G260" s="194" t="s">
        <v>368</v>
      </c>
      <c r="H260" s="195">
        <v>1</v>
      </c>
      <c r="I260" s="196"/>
      <c r="J260" s="197">
        <f t="shared" si="10"/>
        <v>0</v>
      </c>
      <c r="K260" s="193" t="s">
        <v>146</v>
      </c>
      <c r="L260" s="37"/>
      <c r="M260" s="198" t="s">
        <v>1</v>
      </c>
      <c r="N260" s="199" t="s">
        <v>41</v>
      </c>
      <c r="O260" s="65"/>
      <c r="P260" s="200">
        <f t="shared" si="11"/>
        <v>0</v>
      </c>
      <c r="Q260" s="200">
        <v>0</v>
      </c>
      <c r="R260" s="200">
        <f t="shared" si="12"/>
        <v>0</v>
      </c>
      <c r="S260" s="200">
        <v>0.0329</v>
      </c>
      <c r="T260" s="201">
        <f t="shared" si="13"/>
        <v>0.0329</v>
      </c>
      <c r="AR260" s="202" t="s">
        <v>170</v>
      </c>
      <c r="AT260" s="202" t="s">
        <v>142</v>
      </c>
      <c r="AU260" s="202" t="s">
        <v>84</v>
      </c>
      <c r="AY260" s="16" t="s">
        <v>139</v>
      </c>
      <c r="BE260" s="203">
        <f t="shared" si="14"/>
        <v>0</v>
      </c>
      <c r="BF260" s="203">
        <f t="shared" si="15"/>
        <v>0</v>
      </c>
      <c r="BG260" s="203">
        <f t="shared" si="16"/>
        <v>0</v>
      </c>
      <c r="BH260" s="203">
        <f t="shared" si="17"/>
        <v>0</v>
      </c>
      <c r="BI260" s="203">
        <f t="shared" si="18"/>
        <v>0</v>
      </c>
      <c r="BJ260" s="16" t="s">
        <v>84</v>
      </c>
      <c r="BK260" s="203">
        <f t="shared" si="19"/>
        <v>0</v>
      </c>
      <c r="BL260" s="16" t="s">
        <v>170</v>
      </c>
      <c r="BM260" s="202" t="s">
        <v>436</v>
      </c>
    </row>
    <row r="261" spans="2:65" s="1" customFormat="1" ht="24" customHeight="1">
      <c r="B261" s="33"/>
      <c r="C261" s="191" t="s">
        <v>437</v>
      </c>
      <c r="D261" s="191" t="s">
        <v>142</v>
      </c>
      <c r="E261" s="192" t="s">
        <v>438</v>
      </c>
      <c r="F261" s="193" t="s">
        <v>439</v>
      </c>
      <c r="G261" s="194" t="s">
        <v>368</v>
      </c>
      <c r="H261" s="195">
        <v>1</v>
      </c>
      <c r="I261" s="196"/>
      <c r="J261" s="197">
        <f t="shared" si="10"/>
        <v>0</v>
      </c>
      <c r="K261" s="193" t="s">
        <v>195</v>
      </c>
      <c r="L261" s="37"/>
      <c r="M261" s="198" t="s">
        <v>1</v>
      </c>
      <c r="N261" s="199" t="s">
        <v>41</v>
      </c>
      <c r="O261" s="65"/>
      <c r="P261" s="200">
        <f t="shared" si="11"/>
        <v>0</v>
      </c>
      <c r="Q261" s="200">
        <v>0.00102</v>
      </c>
      <c r="R261" s="200">
        <f t="shared" si="12"/>
        <v>0.00102</v>
      </c>
      <c r="S261" s="200">
        <v>0</v>
      </c>
      <c r="T261" s="201">
        <f t="shared" si="13"/>
        <v>0</v>
      </c>
      <c r="AR261" s="202" t="s">
        <v>170</v>
      </c>
      <c r="AT261" s="202" t="s">
        <v>142</v>
      </c>
      <c r="AU261" s="202" t="s">
        <v>84</v>
      </c>
      <c r="AY261" s="16" t="s">
        <v>139</v>
      </c>
      <c r="BE261" s="203">
        <f t="shared" si="14"/>
        <v>0</v>
      </c>
      <c r="BF261" s="203">
        <f t="shared" si="15"/>
        <v>0</v>
      </c>
      <c r="BG261" s="203">
        <f t="shared" si="16"/>
        <v>0</v>
      </c>
      <c r="BH261" s="203">
        <f t="shared" si="17"/>
        <v>0</v>
      </c>
      <c r="BI261" s="203">
        <f t="shared" si="18"/>
        <v>0</v>
      </c>
      <c r="BJ261" s="16" t="s">
        <v>84</v>
      </c>
      <c r="BK261" s="203">
        <f t="shared" si="19"/>
        <v>0</v>
      </c>
      <c r="BL261" s="16" t="s">
        <v>170</v>
      </c>
      <c r="BM261" s="202" t="s">
        <v>440</v>
      </c>
    </row>
    <row r="262" spans="2:65" s="1" customFormat="1" ht="24" customHeight="1">
      <c r="B262" s="33"/>
      <c r="C262" s="191" t="s">
        <v>441</v>
      </c>
      <c r="D262" s="191" t="s">
        <v>142</v>
      </c>
      <c r="E262" s="192" t="s">
        <v>442</v>
      </c>
      <c r="F262" s="193" t="s">
        <v>443</v>
      </c>
      <c r="G262" s="194" t="s">
        <v>368</v>
      </c>
      <c r="H262" s="195">
        <v>1</v>
      </c>
      <c r="I262" s="196"/>
      <c r="J262" s="197">
        <f t="shared" si="10"/>
        <v>0</v>
      </c>
      <c r="K262" s="193" t="s">
        <v>1</v>
      </c>
      <c r="L262" s="37"/>
      <c r="M262" s="198" t="s">
        <v>1</v>
      </c>
      <c r="N262" s="199" t="s">
        <v>41</v>
      </c>
      <c r="O262" s="65"/>
      <c r="P262" s="200">
        <f t="shared" si="11"/>
        <v>0</v>
      </c>
      <c r="Q262" s="200">
        <v>0.003</v>
      </c>
      <c r="R262" s="200">
        <f t="shared" si="12"/>
        <v>0.003</v>
      </c>
      <c r="S262" s="200">
        <v>0</v>
      </c>
      <c r="T262" s="201">
        <f t="shared" si="13"/>
        <v>0</v>
      </c>
      <c r="AR262" s="202" t="s">
        <v>170</v>
      </c>
      <c r="AT262" s="202" t="s">
        <v>142</v>
      </c>
      <c r="AU262" s="202" t="s">
        <v>84</v>
      </c>
      <c r="AY262" s="16" t="s">
        <v>139</v>
      </c>
      <c r="BE262" s="203">
        <f t="shared" si="14"/>
        <v>0</v>
      </c>
      <c r="BF262" s="203">
        <f t="shared" si="15"/>
        <v>0</v>
      </c>
      <c r="BG262" s="203">
        <f t="shared" si="16"/>
        <v>0</v>
      </c>
      <c r="BH262" s="203">
        <f t="shared" si="17"/>
        <v>0</v>
      </c>
      <c r="BI262" s="203">
        <f t="shared" si="18"/>
        <v>0</v>
      </c>
      <c r="BJ262" s="16" t="s">
        <v>84</v>
      </c>
      <c r="BK262" s="203">
        <f t="shared" si="19"/>
        <v>0</v>
      </c>
      <c r="BL262" s="16" t="s">
        <v>170</v>
      </c>
      <c r="BM262" s="202" t="s">
        <v>444</v>
      </c>
    </row>
    <row r="263" spans="2:65" s="1" customFormat="1" ht="24" customHeight="1">
      <c r="B263" s="33"/>
      <c r="C263" s="191" t="s">
        <v>445</v>
      </c>
      <c r="D263" s="191" t="s">
        <v>142</v>
      </c>
      <c r="E263" s="192" t="s">
        <v>446</v>
      </c>
      <c r="F263" s="193" t="s">
        <v>447</v>
      </c>
      <c r="G263" s="194" t="s">
        <v>368</v>
      </c>
      <c r="H263" s="195">
        <v>1</v>
      </c>
      <c r="I263" s="196"/>
      <c r="J263" s="197">
        <f t="shared" si="10"/>
        <v>0</v>
      </c>
      <c r="K263" s="193" t="s">
        <v>1</v>
      </c>
      <c r="L263" s="37"/>
      <c r="M263" s="198" t="s">
        <v>1</v>
      </c>
      <c r="N263" s="199" t="s">
        <v>41</v>
      </c>
      <c r="O263" s="65"/>
      <c r="P263" s="200">
        <f t="shared" si="11"/>
        <v>0</v>
      </c>
      <c r="Q263" s="200">
        <v>0.0007</v>
      </c>
      <c r="R263" s="200">
        <f t="shared" si="12"/>
        <v>0.0007</v>
      </c>
      <c r="S263" s="200">
        <v>0</v>
      </c>
      <c r="T263" s="201">
        <f t="shared" si="13"/>
        <v>0</v>
      </c>
      <c r="AR263" s="202" t="s">
        <v>170</v>
      </c>
      <c r="AT263" s="202" t="s">
        <v>142</v>
      </c>
      <c r="AU263" s="202" t="s">
        <v>84</v>
      </c>
      <c r="AY263" s="16" t="s">
        <v>139</v>
      </c>
      <c r="BE263" s="203">
        <f t="shared" si="14"/>
        <v>0</v>
      </c>
      <c r="BF263" s="203">
        <f t="shared" si="15"/>
        <v>0</v>
      </c>
      <c r="BG263" s="203">
        <f t="shared" si="16"/>
        <v>0</v>
      </c>
      <c r="BH263" s="203">
        <f t="shared" si="17"/>
        <v>0</v>
      </c>
      <c r="BI263" s="203">
        <f t="shared" si="18"/>
        <v>0</v>
      </c>
      <c r="BJ263" s="16" t="s">
        <v>84</v>
      </c>
      <c r="BK263" s="203">
        <f t="shared" si="19"/>
        <v>0</v>
      </c>
      <c r="BL263" s="16" t="s">
        <v>170</v>
      </c>
      <c r="BM263" s="202" t="s">
        <v>448</v>
      </c>
    </row>
    <row r="264" spans="2:65" s="1" customFormat="1" ht="24" customHeight="1">
      <c r="B264" s="33"/>
      <c r="C264" s="191" t="s">
        <v>449</v>
      </c>
      <c r="D264" s="191" t="s">
        <v>142</v>
      </c>
      <c r="E264" s="192" t="s">
        <v>450</v>
      </c>
      <c r="F264" s="193" t="s">
        <v>451</v>
      </c>
      <c r="G264" s="194" t="s">
        <v>368</v>
      </c>
      <c r="H264" s="195">
        <v>2</v>
      </c>
      <c r="I264" s="196"/>
      <c r="J264" s="197">
        <f t="shared" si="10"/>
        <v>0</v>
      </c>
      <c r="K264" s="193" t="s">
        <v>146</v>
      </c>
      <c r="L264" s="37"/>
      <c r="M264" s="198" t="s">
        <v>1</v>
      </c>
      <c r="N264" s="199" t="s">
        <v>41</v>
      </c>
      <c r="O264" s="65"/>
      <c r="P264" s="200">
        <f t="shared" si="11"/>
        <v>0</v>
      </c>
      <c r="Q264" s="200">
        <v>0.00075</v>
      </c>
      <c r="R264" s="200">
        <f t="shared" si="12"/>
        <v>0.0015</v>
      </c>
      <c r="S264" s="200">
        <v>0</v>
      </c>
      <c r="T264" s="201">
        <f t="shared" si="13"/>
        <v>0</v>
      </c>
      <c r="AR264" s="202" t="s">
        <v>170</v>
      </c>
      <c r="AT264" s="202" t="s">
        <v>142</v>
      </c>
      <c r="AU264" s="202" t="s">
        <v>84</v>
      </c>
      <c r="AY264" s="16" t="s">
        <v>139</v>
      </c>
      <c r="BE264" s="203">
        <f t="shared" si="14"/>
        <v>0</v>
      </c>
      <c r="BF264" s="203">
        <f t="shared" si="15"/>
        <v>0</v>
      </c>
      <c r="BG264" s="203">
        <f t="shared" si="16"/>
        <v>0</v>
      </c>
      <c r="BH264" s="203">
        <f t="shared" si="17"/>
        <v>0</v>
      </c>
      <c r="BI264" s="203">
        <f t="shared" si="18"/>
        <v>0</v>
      </c>
      <c r="BJ264" s="16" t="s">
        <v>84</v>
      </c>
      <c r="BK264" s="203">
        <f t="shared" si="19"/>
        <v>0</v>
      </c>
      <c r="BL264" s="16" t="s">
        <v>170</v>
      </c>
      <c r="BM264" s="202" t="s">
        <v>452</v>
      </c>
    </row>
    <row r="265" spans="2:65" s="1" customFormat="1" ht="16.5" customHeight="1">
      <c r="B265" s="33"/>
      <c r="C265" s="191" t="s">
        <v>453</v>
      </c>
      <c r="D265" s="191" t="s">
        <v>142</v>
      </c>
      <c r="E265" s="192" t="s">
        <v>454</v>
      </c>
      <c r="F265" s="193" t="s">
        <v>455</v>
      </c>
      <c r="G265" s="194" t="s">
        <v>368</v>
      </c>
      <c r="H265" s="195">
        <v>1</v>
      </c>
      <c r="I265" s="196"/>
      <c r="J265" s="197">
        <f t="shared" si="10"/>
        <v>0</v>
      </c>
      <c r="K265" s="193" t="s">
        <v>1</v>
      </c>
      <c r="L265" s="37"/>
      <c r="M265" s="198" t="s">
        <v>1</v>
      </c>
      <c r="N265" s="199" t="s">
        <v>41</v>
      </c>
      <c r="O265" s="65"/>
      <c r="P265" s="200">
        <f t="shared" si="11"/>
        <v>0</v>
      </c>
      <c r="Q265" s="200">
        <v>0</v>
      </c>
      <c r="R265" s="200">
        <f t="shared" si="12"/>
        <v>0</v>
      </c>
      <c r="S265" s="200">
        <v>0.0193</v>
      </c>
      <c r="T265" s="201">
        <f t="shared" si="13"/>
        <v>0.0193</v>
      </c>
      <c r="AR265" s="202" t="s">
        <v>170</v>
      </c>
      <c r="AT265" s="202" t="s">
        <v>142</v>
      </c>
      <c r="AU265" s="202" t="s">
        <v>84</v>
      </c>
      <c r="AY265" s="16" t="s">
        <v>139</v>
      </c>
      <c r="BE265" s="203">
        <f t="shared" si="14"/>
        <v>0</v>
      </c>
      <c r="BF265" s="203">
        <f t="shared" si="15"/>
        <v>0</v>
      </c>
      <c r="BG265" s="203">
        <f t="shared" si="16"/>
        <v>0</v>
      </c>
      <c r="BH265" s="203">
        <f t="shared" si="17"/>
        <v>0</v>
      </c>
      <c r="BI265" s="203">
        <f t="shared" si="18"/>
        <v>0</v>
      </c>
      <c r="BJ265" s="16" t="s">
        <v>84</v>
      </c>
      <c r="BK265" s="203">
        <f t="shared" si="19"/>
        <v>0</v>
      </c>
      <c r="BL265" s="16" t="s">
        <v>170</v>
      </c>
      <c r="BM265" s="202" t="s">
        <v>456</v>
      </c>
    </row>
    <row r="266" spans="2:65" s="1" customFormat="1" ht="24" customHeight="1">
      <c r="B266" s="33"/>
      <c r="C266" s="191" t="s">
        <v>457</v>
      </c>
      <c r="D266" s="191" t="s">
        <v>142</v>
      </c>
      <c r="E266" s="192" t="s">
        <v>458</v>
      </c>
      <c r="F266" s="193" t="s">
        <v>459</v>
      </c>
      <c r="G266" s="194" t="s">
        <v>368</v>
      </c>
      <c r="H266" s="195">
        <v>0</v>
      </c>
      <c r="I266" s="196"/>
      <c r="J266" s="197">
        <f t="shared" si="10"/>
        <v>0</v>
      </c>
      <c r="K266" s="193" t="s">
        <v>1</v>
      </c>
      <c r="L266" s="37"/>
      <c r="M266" s="198" t="s">
        <v>1</v>
      </c>
      <c r="N266" s="199" t="s">
        <v>41</v>
      </c>
      <c r="O266" s="65"/>
      <c r="P266" s="200">
        <f t="shared" si="11"/>
        <v>0</v>
      </c>
      <c r="Q266" s="200">
        <v>0</v>
      </c>
      <c r="R266" s="200">
        <f t="shared" si="12"/>
        <v>0</v>
      </c>
      <c r="S266" s="200">
        <v>0.008</v>
      </c>
      <c r="T266" s="201">
        <f t="shared" si="13"/>
        <v>0</v>
      </c>
      <c r="AR266" s="202" t="s">
        <v>170</v>
      </c>
      <c r="AT266" s="202" t="s">
        <v>142</v>
      </c>
      <c r="AU266" s="202" t="s">
        <v>84</v>
      </c>
      <c r="AY266" s="16" t="s">
        <v>139</v>
      </c>
      <c r="BE266" s="203">
        <f t="shared" si="14"/>
        <v>0</v>
      </c>
      <c r="BF266" s="203">
        <f t="shared" si="15"/>
        <v>0</v>
      </c>
      <c r="BG266" s="203">
        <f t="shared" si="16"/>
        <v>0</v>
      </c>
      <c r="BH266" s="203">
        <f t="shared" si="17"/>
        <v>0</v>
      </c>
      <c r="BI266" s="203">
        <f t="shared" si="18"/>
        <v>0</v>
      </c>
      <c r="BJ266" s="16" t="s">
        <v>84</v>
      </c>
      <c r="BK266" s="203">
        <f t="shared" si="19"/>
        <v>0</v>
      </c>
      <c r="BL266" s="16" t="s">
        <v>170</v>
      </c>
      <c r="BM266" s="202" t="s">
        <v>460</v>
      </c>
    </row>
    <row r="267" spans="2:65" s="1" customFormat="1" ht="16.5" customHeight="1">
      <c r="B267" s="33"/>
      <c r="C267" s="191" t="s">
        <v>461</v>
      </c>
      <c r="D267" s="191" t="s">
        <v>142</v>
      </c>
      <c r="E267" s="192" t="s">
        <v>462</v>
      </c>
      <c r="F267" s="193" t="s">
        <v>463</v>
      </c>
      <c r="G267" s="194" t="s">
        <v>368</v>
      </c>
      <c r="H267" s="195">
        <v>0</v>
      </c>
      <c r="I267" s="196"/>
      <c r="J267" s="197">
        <f t="shared" si="10"/>
        <v>0</v>
      </c>
      <c r="K267" s="193" t="s">
        <v>1</v>
      </c>
      <c r="L267" s="37"/>
      <c r="M267" s="198" t="s">
        <v>1</v>
      </c>
      <c r="N267" s="199" t="s">
        <v>41</v>
      </c>
      <c r="O267" s="65"/>
      <c r="P267" s="200">
        <f t="shared" si="11"/>
        <v>0</v>
      </c>
      <c r="Q267" s="200">
        <v>0</v>
      </c>
      <c r="R267" s="200">
        <f t="shared" si="12"/>
        <v>0</v>
      </c>
      <c r="S267" s="200">
        <v>0.008</v>
      </c>
      <c r="T267" s="201">
        <f t="shared" si="13"/>
        <v>0</v>
      </c>
      <c r="AR267" s="202" t="s">
        <v>170</v>
      </c>
      <c r="AT267" s="202" t="s">
        <v>142</v>
      </c>
      <c r="AU267" s="202" t="s">
        <v>84</v>
      </c>
      <c r="AY267" s="16" t="s">
        <v>139</v>
      </c>
      <c r="BE267" s="203">
        <f t="shared" si="14"/>
        <v>0</v>
      </c>
      <c r="BF267" s="203">
        <f t="shared" si="15"/>
        <v>0</v>
      </c>
      <c r="BG267" s="203">
        <f t="shared" si="16"/>
        <v>0</v>
      </c>
      <c r="BH267" s="203">
        <f t="shared" si="17"/>
        <v>0</v>
      </c>
      <c r="BI267" s="203">
        <f t="shared" si="18"/>
        <v>0</v>
      </c>
      <c r="BJ267" s="16" t="s">
        <v>84</v>
      </c>
      <c r="BK267" s="203">
        <f t="shared" si="19"/>
        <v>0</v>
      </c>
      <c r="BL267" s="16" t="s">
        <v>170</v>
      </c>
      <c r="BM267" s="202" t="s">
        <v>464</v>
      </c>
    </row>
    <row r="268" spans="2:65" s="1" customFormat="1" ht="16.5" customHeight="1">
      <c r="B268" s="33"/>
      <c r="C268" s="191" t="s">
        <v>465</v>
      </c>
      <c r="D268" s="191" t="s">
        <v>142</v>
      </c>
      <c r="E268" s="192" t="s">
        <v>466</v>
      </c>
      <c r="F268" s="193" t="s">
        <v>467</v>
      </c>
      <c r="G268" s="194" t="s">
        <v>368</v>
      </c>
      <c r="H268" s="195">
        <v>0</v>
      </c>
      <c r="I268" s="196"/>
      <c r="J268" s="197">
        <f t="shared" si="10"/>
        <v>0</v>
      </c>
      <c r="K268" s="193" t="s">
        <v>1</v>
      </c>
      <c r="L268" s="37"/>
      <c r="M268" s="198" t="s">
        <v>1</v>
      </c>
      <c r="N268" s="199" t="s">
        <v>41</v>
      </c>
      <c r="O268" s="65"/>
      <c r="P268" s="200">
        <f t="shared" si="11"/>
        <v>0</v>
      </c>
      <c r="Q268" s="200">
        <v>0</v>
      </c>
      <c r="R268" s="200">
        <f t="shared" si="12"/>
        <v>0</v>
      </c>
      <c r="S268" s="200">
        <v>0.008</v>
      </c>
      <c r="T268" s="201">
        <f t="shared" si="13"/>
        <v>0</v>
      </c>
      <c r="AR268" s="202" t="s">
        <v>170</v>
      </c>
      <c r="AT268" s="202" t="s">
        <v>142</v>
      </c>
      <c r="AU268" s="202" t="s">
        <v>84</v>
      </c>
      <c r="AY268" s="16" t="s">
        <v>139</v>
      </c>
      <c r="BE268" s="203">
        <f t="shared" si="14"/>
        <v>0</v>
      </c>
      <c r="BF268" s="203">
        <f t="shared" si="15"/>
        <v>0</v>
      </c>
      <c r="BG268" s="203">
        <f t="shared" si="16"/>
        <v>0</v>
      </c>
      <c r="BH268" s="203">
        <f t="shared" si="17"/>
        <v>0</v>
      </c>
      <c r="BI268" s="203">
        <f t="shared" si="18"/>
        <v>0</v>
      </c>
      <c r="BJ268" s="16" t="s">
        <v>84</v>
      </c>
      <c r="BK268" s="203">
        <f t="shared" si="19"/>
        <v>0</v>
      </c>
      <c r="BL268" s="16" t="s">
        <v>170</v>
      </c>
      <c r="BM268" s="202" t="s">
        <v>468</v>
      </c>
    </row>
    <row r="269" spans="2:65" s="1" customFormat="1" ht="16.5" customHeight="1">
      <c r="B269" s="33"/>
      <c r="C269" s="191" t="s">
        <v>469</v>
      </c>
      <c r="D269" s="191" t="s">
        <v>142</v>
      </c>
      <c r="E269" s="192" t="s">
        <v>470</v>
      </c>
      <c r="F269" s="193" t="s">
        <v>471</v>
      </c>
      <c r="G269" s="194" t="s">
        <v>189</v>
      </c>
      <c r="H269" s="195">
        <v>1</v>
      </c>
      <c r="I269" s="196"/>
      <c r="J269" s="197">
        <f t="shared" si="10"/>
        <v>0</v>
      </c>
      <c r="K269" s="193" t="s">
        <v>259</v>
      </c>
      <c r="L269" s="37"/>
      <c r="M269" s="198" t="s">
        <v>1</v>
      </c>
      <c r="N269" s="199" t="s">
        <v>41</v>
      </c>
      <c r="O269" s="65"/>
      <c r="P269" s="200">
        <f t="shared" si="11"/>
        <v>0</v>
      </c>
      <c r="Q269" s="200">
        <v>0</v>
      </c>
      <c r="R269" s="200">
        <f t="shared" si="12"/>
        <v>0</v>
      </c>
      <c r="S269" s="200">
        <v>0.00049</v>
      </c>
      <c r="T269" s="201">
        <f t="shared" si="13"/>
        <v>0.00049</v>
      </c>
      <c r="AR269" s="202" t="s">
        <v>170</v>
      </c>
      <c r="AT269" s="202" t="s">
        <v>142</v>
      </c>
      <c r="AU269" s="202" t="s">
        <v>84</v>
      </c>
      <c r="AY269" s="16" t="s">
        <v>139</v>
      </c>
      <c r="BE269" s="203">
        <f t="shared" si="14"/>
        <v>0</v>
      </c>
      <c r="BF269" s="203">
        <f t="shared" si="15"/>
        <v>0</v>
      </c>
      <c r="BG269" s="203">
        <f t="shared" si="16"/>
        <v>0</v>
      </c>
      <c r="BH269" s="203">
        <f t="shared" si="17"/>
        <v>0</v>
      </c>
      <c r="BI269" s="203">
        <f t="shared" si="18"/>
        <v>0</v>
      </c>
      <c r="BJ269" s="16" t="s">
        <v>84</v>
      </c>
      <c r="BK269" s="203">
        <f t="shared" si="19"/>
        <v>0</v>
      </c>
      <c r="BL269" s="16" t="s">
        <v>170</v>
      </c>
      <c r="BM269" s="202" t="s">
        <v>472</v>
      </c>
    </row>
    <row r="270" spans="2:65" s="1" customFormat="1" ht="24" customHeight="1">
      <c r="B270" s="33"/>
      <c r="C270" s="191" t="s">
        <v>473</v>
      </c>
      <c r="D270" s="191" t="s">
        <v>142</v>
      </c>
      <c r="E270" s="192" t="s">
        <v>474</v>
      </c>
      <c r="F270" s="193" t="s">
        <v>475</v>
      </c>
      <c r="G270" s="194" t="s">
        <v>368</v>
      </c>
      <c r="H270" s="195">
        <v>3</v>
      </c>
      <c r="I270" s="196"/>
      <c r="J270" s="197">
        <f t="shared" si="10"/>
        <v>0</v>
      </c>
      <c r="K270" s="193" t="s">
        <v>146</v>
      </c>
      <c r="L270" s="37"/>
      <c r="M270" s="198" t="s">
        <v>1</v>
      </c>
      <c r="N270" s="199" t="s">
        <v>41</v>
      </c>
      <c r="O270" s="65"/>
      <c r="P270" s="200">
        <f t="shared" si="11"/>
        <v>0</v>
      </c>
      <c r="Q270" s="200">
        <v>0.000300097</v>
      </c>
      <c r="R270" s="200">
        <f t="shared" si="12"/>
        <v>0.0009002909999999999</v>
      </c>
      <c r="S270" s="200">
        <v>0</v>
      </c>
      <c r="T270" s="201">
        <f t="shared" si="13"/>
        <v>0</v>
      </c>
      <c r="AR270" s="202" t="s">
        <v>170</v>
      </c>
      <c r="AT270" s="202" t="s">
        <v>142</v>
      </c>
      <c r="AU270" s="202" t="s">
        <v>84</v>
      </c>
      <c r="AY270" s="16" t="s">
        <v>139</v>
      </c>
      <c r="BE270" s="203">
        <f t="shared" si="14"/>
        <v>0</v>
      </c>
      <c r="BF270" s="203">
        <f t="shared" si="15"/>
        <v>0</v>
      </c>
      <c r="BG270" s="203">
        <f t="shared" si="16"/>
        <v>0</v>
      </c>
      <c r="BH270" s="203">
        <f t="shared" si="17"/>
        <v>0</v>
      </c>
      <c r="BI270" s="203">
        <f t="shared" si="18"/>
        <v>0</v>
      </c>
      <c r="BJ270" s="16" t="s">
        <v>84</v>
      </c>
      <c r="BK270" s="203">
        <f t="shared" si="19"/>
        <v>0</v>
      </c>
      <c r="BL270" s="16" t="s">
        <v>170</v>
      </c>
      <c r="BM270" s="202" t="s">
        <v>476</v>
      </c>
    </row>
    <row r="271" spans="2:65" s="1" customFormat="1" ht="16.5" customHeight="1">
      <c r="B271" s="33"/>
      <c r="C271" s="237" t="s">
        <v>477</v>
      </c>
      <c r="D271" s="237" t="s">
        <v>192</v>
      </c>
      <c r="E271" s="238" t="s">
        <v>478</v>
      </c>
      <c r="F271" s="239" t="s">
        <v>479</v>
      </c>
      <c r="G271" s="240" t="s">
        <v>189</v>
      </c>
      <c r="H271" s="241">
        <v>3</v>
      </c>
      <c r="I271" s="242"/>
      <c r="J271" s="243">
        <f t="shared" si="10"/>
        <v>0</v>
      </c>
      <c r="K271" s="239" t="s">
        <v>146</v>
      </c>
      <c r="L271" s="244"/>
      <c r="M271" s="245" t="s">
        <v>1</v>
      </c>
      <c r="N271" s="246" t="s">
        <v>41</v>
      </c>
      <c r="O271" s="65"/>
      <c r="P271" s="200">
        <f t="shared" si="11"/>
        <v>0</v>
      </c>
      <c r="Q271" s="200">
        <v>0.0001</v>
      </c>
      <c r="R271" s="200">
        <f t="shared" si="12"/>
        <v>0.00030000000000000003</v>
      </c>
      <c r="S271" s="200">
        <v>0</v>
      </c>
      <c r="T271" s="201">
        <f t="shared" si="13"/>
        <v>0</v>
      </c>
      <c r="AR271" s="202" t="s">
        <v>293</v>
      </c>
      <c r="AT271" s="202" t="s">
        <v>192</v>
      </c>
      <c r="AU271" s="202" t="s">
        <v>84</v>
      </c>
      <c r="AY271" s="16" t="s">
        <v>139</v>
      </c>
      <c r="BE271" s="203">
        <f t="shared" si="14"/>
        <v>0</v>
      </c>
      <c r="BF271" s="203">
        <f t="shared" si="15"/>
        <v>0</v>
      </c>
      <c r="BG271" s="203">
        <f t="shared" si="16"/>
        <v>0</v>
      </c>
      <c r="BH271" s="203">
        <f t="shared" si="17"/>
        <v>0</v>
      </c>
      <c r="BI271" s="203">
        <f t="shared" si="18"/>
        <v>0</v>
      </c>
      <c r="BJ271" s="16" t="s">
        <v>84</v>
      </c>
      <c r="BK271" s="203">
        <f t="shared" si="19"/>
        <v>0</v>
      </c>
      <c r="BL271" s="16" t="s">
        <v>170</v>
      </c>
      <c r="BM271" s="202" t="s">
        <v>480</v>
      </c>
    </row>
    <row r="272" spans="2:65" s="1" customFormat="1" ht="16.5" customHeight="1">
      <c r="B272" s="33"/>
      <c r="C272" s="191" t="s">
        <v>481</v>
      </c>
      <c r="D272" s="191" t="s">
        <v>142</v>
      </c>
      <c r="E272" s="192" t="s">
        <v>482</v>
      </c>
      <c r="F272" s="193" t="s">
        <v>483</v>
      </c>
      <c r="G272" s="194" t="s">
        <v>368</v>
      </c>
      <c r="H272" s="195">
        <v>2</v>
      </c>
      <c r="I272" s="196"/>
      <c r="J272" s="197">
        <f t="shared" si="10"/>
        <v>0</v>
      </c>
      <c r="K272" s="193" t="s">
        <v>146</v>
      </c>
      <c r="L272" s="37"/>
      <c r="M272" s="198" t="s">
        <v>1</v>
      </c>
      <c r="N272" s="199" t="s">
        <v>41</v>
      </c>
      <c r="O272" s="65"/>
      <c r="P272" s="200">
        <f t="shared" si="11"/>
        <v>0</v>
      </c>
      <c r="Q272" s="200">
        <v>0</v>
      </c>
      <c r="R272" s="200">
        <f t="shared" si="12"/>
        <v>0</v>
      </c>
      <c r="S272" s="200">
        <v>0.00156</v>
      </c>
      <c r="T272" s="201">
        <f t="shared" si="13"/>
        <v>0.00312</v>
      </c>
      <c r="AR272" s="202" t="s">
        <v>170</v>
      </c>
      <c r="AT272" s="202" t="s">
        <v>142</v>
      </c>
      <c r="AU272" s="202" t="s">
        <v>84</v>
      </c>
      <c r="AY272" s="16" t="s">
        <v>139</v>
      </c>
      <c r="BE272" s="203">
        <f t="shared" si="14"/>
        <v>0</v>
      </c>
      <c r="BF272" s="203">
        <f t="shared" si="15"/>
        <v>0</v>
      </c>
      <c r="BG272" s="203">
        <f t="shared" si="16"/>
        <v>0</v>
      </c>
      <c r="BH272" s="203">
        <f t="shared" si="17"/>
        <v>0</v>
      </c>
      <c r="BI272" s="203">
        <f t="shared" si="18"/>
        <v>0</v>
      </c>
      <c r="BJ272" s="16" t="s">
        <v>84</v>
      </c>
      <c r="BK272" s="203">
        <f t="shared" si="19"/>
        <v>0</v>
      </c>
      <c r="BL272" s="16" t="s">
        <v>170</v>
      </c>
      <c r="BM272" s="202" t="s">
        <v>484</v>
      </c>
    </row>
    <row r="273" spans="2:65" s="1" customFormat="1" ht="16.5" customHeight="1">
      <c r="B273" s="33"/>
      <c r="C273" s="191" t="s">
        <v>485</v>
      </c>
      <c r="D273" s="191" t="s">
        <v>142</v>
      </c>
      <c r="E273" s="192" t="s">
        <v>486</v>
      </c>
      <c r="F273" s="193" t="s">
        <v>487</v>
      </c>
      <c r="G273" s="194" t="s">
        <v>189</v>
      </c>
      <c r="H273" s="195">
        <v>1</v>
      </c>
      <c r="I273" s="196"/>
      <c r="J273" s="197">
        <f t="shared" si="10"/>
        <v>0</v>
      </c>
      <c r="K273" s="193" t="s">
        <v>146</v>
      </c>
      <c r="L273" s="37"/>
      <c r="M273" s="198" t="s">
        <v>1</v>
      </c>
      <c r="N273" s="199" t="s">
        <v>41</v>
      </c>
      <c r="O273" s="65"/>
      <c r="P273" s="200">
        <f t="shared" si="11"/>
        <v>0</v>
      </c>
      <c r="Q273" s="200">
        <v>4.0097E-05</v>
      </c>
      <c r="R273" s="200">
        <f t="shared" si="12"/>
        <v>4.0097E-05</v>
      </c>
      <c r="S273" s="200">
        <v>0</v>
      </c>
      <c r="T273" s="201">
        <f t="shared" si="13"/>
        <v>0</v>
      </c>
      <c r="AR273" s="202" t="s">
        <v>170</v>
      </c>
      <c r="AT273" s="202" t="s">
        <v>142</v>
      </c>
      <c r="AU273" s="202" t="s">
        <v>84</v>
      </c>
      <c r="AY273" s="16" t="s">
        <v>139</v>
      </c>
      <c r="BE273" s="203">
        <f t="shared" si="14"/>
        <v>0</v>
      </c>
      <c r="BF273" s="203">
        <f t="shared" si="15"/>
        <v>0</v>
      </c>
      <c r="BG273" s="203">
        <f t="shared" si="16"/>
        <v>0</v>
      </c>
      <c r="BH273" s="203">
        <f t="shared" si="17"/>
        <v>0</v>
      </c>
      <c r="BI273" s="203">
        <f t="shared" si="18"/>
        <v>0</v>
      </c>
      <c r="BJ273" s="16" t="s">
        <v>84</v>
      </c>
      <c r="BK273" s="203">
        <f t="shared" si="19"/>
        <v>0</v>
      </c>
      <c r="BL273" s="16" t="s">
        <v>170</v>
      </c>
      <c r="BM273" s="202" t="s">
        <v>488</v>
      </c>
    </row>
    <row r="274" spans="2:65" s="1" customFormat="1" ht="16.5" customHeight="1">
      <c r="B274" s="33"/>
      <c r="C274" s="237" t="s">
        <v>489</v>
      </c>
      <c r="D274" s="237" t="s">
        <v>192</v>
      </c>
      <c r="E274" s="238" t="s">
        <v>490</v>
      </c>
      <c r="F274" s="239" t="s">
        <v>491</v>
      </c>
      <c r="G274" s="240" t="s">
        <v>189</v>
      </c>
      <c r="H274" s="241">
        <v>1</v>
      </c>
      <c r="I274" s="242"/>
      <c r="J274" s="243">
        <f t="shared" si="10"/>
        <v>0</v>
      </c>
      <c r="K274" s="239" t="s">
        <v>259</v>
      </c>
      <c r="L274" s="244"/>
      <c r="M274" s="245" t="s">
        <v>1</v>
      </c>
      <c r="N274" s="246" t="s">
        <v>41</v>
      </c>
      <c r="O274" s="65"/>
      <c r="P274" s="200">
        <f t="shared" si="11"/>
        <v>0</v>
      </c>
      <c r="Q274" s="200">
        <v>0.0018</v>
      </c>
      <c r="R274" s="200">
        <f t="shared" si="12"/>
        <v>0.0018</v>
      </c>
      <c r="S274" s="200">
        <v>0</v>
      </c>
      <c r="T274" s="201">
        <f t="shared" si="13"/>
        <v>0</v>
      </c>
      <c r="AR274" s="202" t="s">
        <v>293</v>
      </c>
      <c r="AT274" s="202" t="s">
        <v>192</v>
      </c>
      <c r="AU274" s="202" t="s">
        <v>84</v>
      </c>
      <c r="AY274" s="16" t="s">
        <v>139</v>
      </c>
      <c r="BE274" s="203">
        <f t="shared" si="14"/>
        <v>0</v>
      </c>
      <c r="BF274" s="203">
        <f t="shared" si="15"/>
        <v>0</v>
      </c>
      <c r="BG274" s="203">
        <f t="shared" si="16"/>
        <v>0</v>
      </c>
      <c r="BH274" s="203">
        <f t="shared" si="17"/>
        <v>0</v>
      </c>
      <c r="BI274" s="203">
        <f t="shared" si="18"/>
        <v>0</v>
      </c>
      <c r="BJ274" s="16" t="s">
        <v>84</v>
      </c>
      <c r="BK274" s="203">
        <f t="shared" si="19"/>
        <v>0</v>
      </c>
      <c r="BL274" s="16" t="s">
        <v>170</v>
      </c>
      <c r="BM274" s="202" t="s">
        <v>492</v>
      </c>
    </row>
    <row r="275" spans="2:65" s="1" customFormat="1" ht="24" customHeight="1">
      <c r="B275" s="33"/>
      <c r="C275" s="191" t="s">
        <v>493</v>
      </c>
      <c r="D275" s="191" t="s">
        <v>142</v>
      </c>
      <c r="E275" s="192" t="s">
        <v>494</v>
      </c>
      <c r="F275" s="193" t="s">
        <v>495</v>
      </c>
      <c r="G275" s="194" t="s">
        <v>189</v>
      </c>
      <c r="H275" s="195">
        <v>1</v>
      </c>
      <c r="I275" s="196"/>
      <c r="J275" s="197">
        <f t="shared" si="10"/>
        <v>0</v>
      </c>
      <c r="K275" s="193" t="s">
        <v>259</v>
      </c>
      <c r="L275" s="37"/>
      <c r="M275" s="198" t="s">
        <v>1</v>
      </c>
      <c r="N275" s="199" t="s">
        <v>41</v>
      </c>
      <c r="O275" s="65"/>
      <c r="P275" s="200">
        <f t="shared" si="11"/>
        <v>0</v>
      </c>
      <c r="Q275" s="200">
        <v>0.000128497</v>
      </c>
      <c r="R275" s="200">
        <f t="shared" si="12"/>
        <v>0.000128497</v>
      </c>
      <c r="S275" s="200">
        <v>0</v>
      </c>
      <c r="T275" s="201">
        <f t="shared" si="13"/>
        <v>0</v>
      </c>
      <c r="AR275" s="202" t="s">
        <v>170</v>
      </c>
      <c r="AT275" s="202" t="s">
        <v>142</v>
      </c>
      <c r="AU275" s="202" t="s">
        <v>84</v>
      </c>
      <c r="AY275" s="16" t="s">
        <v>139</v>
      </c>
      <c r="BE275" s="203">
        <f t="shared" si="14"/>
        <v>0</v>
      </c>
      <c r="BF275" s="203">
        <f t="shared" si="15"/>
        <v>0</v>
      </c>
      <c r="BG275" s="203">
        <f t="shared" si="16"/>
        <v>0</v>
      </c>
      <c r="BH275" s="203">
        <f t="shared" si="17"/>
        <v>0</v>
      </c>
      <c r="BI275" s="203">
        <f t="shared" si="18"/>
        <v>0</v>
      </c>
      <c r="BJ275" s="16" t="s">
        <v>84</v>
      </c>
      <c r="BK275" s="203">
        <f t="shared" si="19"/>
        <v>0</v>
      </c>
      <c r="BL275" s="16" t="s">
        <v>170</v>
      </c>
      <c r="BM275" s="202" t="s">
        <v>496</v>
      </c>
    </row>
    <row r="276" spans="2:65" s="1" customFormat="1" ht="16.5" customHeight="1">
      <c r="B276" s="33"/>
      <c r="C276" s="237" t="s">
        <v>497</v>
      </c>
      <c r="D276" s="237" t="s">
        <v>192</v>
      </c>
      <c r="E276" s="238" t="s">
        <v>498</v>
      </c>
      <c r="F276" s="239" t="s">
        <v>499</v>
      </c>
      <c r="G276" s="240" t="s">
        <v>500</v>
      </c>
      <c r="H276" s="241">
        <v>1</v>
      </c>
      <c r="I276" s="242"/>
      <c r="J276" s="243">
        <f t="shared" si="10"/>
        <v>0</v>
      </c>
      <c r="K276" s="239" t="s">
        <v>146</v>
      </c>
      <c r="L276" s="244"/>
      <c r="M276" s="245" t="s">
        <v>1</v>
      </c>
      <c r="N276" s="246" t="s">
        <v>41</v>
      </c>
      <c r="O276" s="65"/>
      <c r="P276" s="200">
        <f t="shared" si="11"/>
        <v>0</v>
      </c>
      <c r="Q276" s="200">
        <v>0.00098</v>
      </c>
      <c r="R276" s="200">
        <f t="shared" si="12"/>
        <v>0.00098</v>
      </c>
      <c r="S276" s="200">
        <v>0</v>
      </c>
      <c r="T276" s="201">
        <f t="shared" si="13"/>
        <v>0</v>
      </c>
      <c r="AR276" s="202" t="s">
        <v>293</v>
      </c>
      <c r="AT276" s="202" t="s">
        <v>192</v>
      </c>
      <c r="AU276" s="202" t="s">
        <v>84</v>
      </c>
      <c r="AY276" s="16" t="s">
        <v>139</v>
      </c>
      <c r="BE276" s="203">
        <f t="shared" si="14"/>
        <v>0</v>
      </c>
      <c r="BF276" s="203">
        <f t="shared" si="15"/>
        <v>0</v>
      </c>
      <c r="BG276" s="203">
        <f t="shared" si="16"/>
        <v>0</v>
      </c>
      <c r="BH276" s="203">
        <f t="shared" si="17"/>
        <v>0</v>
      </c>
      <c r="BI276" s="203">
        <f t="shared" si="18"/>
        <v>0</v>
      </c>
      <c r="BJ276" s="16" t="s">
        <v>84</v>
      </c>
      <c r="BK276" s="203">
        <f t="shared" si="19"/>
        <v>0</v>
      </c>
      <c r="BL276" s="16" t="s">
        <v>170</v>
      </c>
      <c r="BM276" s="202" t="s">
        <v>501</v>
      </c>
    </row>
    <row r="277" spans="2:65" s="1" customFormat="1" ht="16.5" customHeight="1">
      <c r="B277" s="33"/>
      <c r="C277" s="191" t="s">
        <v>502</v>
      </c>
      <c r="D277" s="191" t="s">
        <v>142</v>
      </c>
      <c r="E277" s="192" t="s">
        <v>503</v>
      </c>
      <c r="F277" s="193" t="s">
        <v>504</v>
      </c>
      <c r="G277" s="194" t="s">
        <v>189</v>
      </c>
      <c r="H277" s="195">
        <v>1</v>
      </c>
      <c r="I277" s="196"/>
      <c r="J277" s="197">
        <f t="shared" si="10"/>
        <v>0</v>
      </c>
      <c r="K277" s="193" t="s">
        <v>146</v>
      </c>
      <c r="L277" s="37"/>
      <c r="M277" s="198" t="s">
        <v>1</v>
      </c>
      <c r="N277" s="199" t="s">
        <v>41</v>
      </c>
      <c r="O277" s="65"/>
      <c r="P277" s="200">
        <f t="shared" si="11"/>
        <v>0</v>
      </c>
      <c r="Q277" s="200">
        <v>0</v>
      </c>
      <c r="R277" s="200">
        <f t="shared" si="12"/>
        <v>0</v>
      </c>
      <c r="S277" s="200">
        <v>0.00085</v>
      </c>
      <c r="T277" s="201">
        <f t="shared" si="13"/>
        <v>0.00085</v>
      </c>
      <c r="AR277" s="202" t="s">
        <v>170</v>
      </c>
      <c r="AT277" s="202" t="s">
        <v>142</v>
      </c>
      <c r="AU277" s="202" t="s">
        <v>84</v>
      </c>
      <c r="AY277" s="16" t="s">
        <v>139</v>
      </c>
      <c r="BE277" s="203">
        <f t="shared" si="14"/>
        <v>0</v>
      </c>
      <c r="BF277" s="203">
        <f t="shared" si="15"/>
        <v>0</v>
      </c>
      <c r="BG277" s="203">
        <f t="shared" si="16"/>
        <v>0</v>
      </c>
      <c r="BH277" s="203">
        <f t="shared" si="17"/>
        <v>0</v>
      </c>
      <c r="BI277" s="203">
        <f t="shared" si="18"/>
        <v>0</v>
      </c>
      <c r="BJ277" s="16" t="s">
        <v>84</v>
      </c>
      <c r="BK277" s="203">
        <f t="shared" si="19"/>
        <v>0</v>
      </c>
      <c r="BL277" s="16" t="s">
        <v>170</v>
      </c>
      <c r="BM277" s="202" t="s">
        <v>505</v>
      </c>
    </row>
    <row r="278" spans="2:65" s="1" customFormat="1" ht="16.5" customHeight="1">
      <c r="B278" s="33"/>
      <c r="C278" s="191" t="s">
        <v>506</v>
      </c>
      <c r="D278" s="191" t="s">
        <v>142</v>
      </c>
      <c r="E278" s="192" t="s">
        <v>507</v>
      </c>
      <c r="F278" s="193" t="s">
        <v>508</v>
      </c>
      <c r="G278" s="194" t="s">
        <v>189</v>
      </c>
      <c r="H278" s="195">
        <v>1</v>
      </c>
      <c r="I278" s="196"/>
      <c r="J278" s="197">
        <f t="shared" si="10"/>
        <v>0</v>
      </c>
      <c r="K278" s="193" t="s">
        <v>146</v>
      </c>
      <c r="L278" s="37"/>
      <c r="M278" s="198" t="s">
        <v>1</v>
      </c>
      <c r="N278" s="199" t="s">
        <v>41</v>
      </c>
      <c r="O278" s="65"/>
      <c r="P278" s="200">
        <f t="shared" si="11"/>
        <v>0</v>
      </c>
      <c r="Q278" s="200">
        <v>0</v>
      </c>
      <c r="R278" s="200">
        <f t="shared" si="12"/>
        <v>0</v>
      </c>
      <c r="S278" s="200">
        <v>0.00122</v>
      </c>
      <c r="T278" s="201">
        <f t="shared" si="13"/>
        <v>0.00122</v>
      </c>
      <c r="AR278" s="202" t="s">
        <v>170</v>
      </c>
      <c r="AT278" s="202" t="s">
        <v>142</v>
      </c>
      <c r="AU278" s="202" t="s">
        <v>84</v>
      </c>
      <c r="AY278" s="16" t="s">
        <v>139</v>
      </c>
      <c r="BE278" s="203">
        <f t="shared" si="14"/>
        <v>0</v>
      </c>
      <c r="BF278" s="203">
        <f t="shared" si="15"/>
        <v>0</v>
      </c>
      <c r="BG278" s="203">
        <f t="shared" si="16"/>
        <v>0</v>
      </c>
      <c r="BH278" s="203">
        <f t="shared" si="17"/>
        <v>0</v>
      </c>
      <c r="BI278" s="203">
        <f t="shared" si="18"/>
        <v>0</v>
      </c>
      <c r="BJ278" s="16" t="s">
        <v>84</v>
      </c>
      <c r="BK278" s="203">
        <f t="shared" si="19"/>
        <v>0</v>
      </c>
      <c r="BL278" s="16" t="s">
        <v>170</v>
      </c>
      <c r="BM278" s="202" t="s">
        <v>509</v>
      </c>
    </row>
    <row r="279" spans="2:65" s="1" customFormat="1" ht="16.5" customHeight="1">
      <c r="B279" s="33"/>
      <c r="C279" s="191" t="s">
        <v>510</v>
      </c>
      <c r="D279" s="191" t="s">
        <v>142</v>
      </c>
      <c r="E279" s="192" t="s">
        <v>511</v>
      </c>
      <c r="F279" s="193" t="s">
        <v>512</v>
      </c>
      <c r="G279" s="194" t="s">
        <v>189</v>
      </c>
      <c r="H279" s="195">
        <v>1</v>
      </c>
      <c r="I279" s="196"/>
      <c r="J279" s="197">
        <f t="shared" si="10"/>
        <v>0</v>
      </c>
      <c r="K279" s="193" t="s">
        <v>146</v>
      </c>
      <c r="L279" s="37"/>
      <c r="M279" s="198" t="s">
        <v>1</v>
      </c>
      <c r="N279" s="199" t="s">
        <v>41</v>
      </c>
      <c r="O279" s="65"/>
      <c r="P279" s="200">
        <f t="shared" si="11"/>
        <v>0</v>
      </c>
      <c r="Q279" s="200">
        <v>0.00031</v>
      </c>
      <c r="R279" s="200">
        <f t="shared" si="12"/>
        <v>0.00031</v>
      </c>
      <c r="S279" s="200">
        <v>0</v>
      </c>
      <c r="T279" s="201">
        <f t="shared" si="13"/>
        <v>0</v>
      </c>
      <c r="AR279" s="202" t="s">
        <v>170</v>
      </c>
      <c r="AT279" s="202" t="s">
        <v>142</v>
      </c>
      <c r="AU279" s="202" t="s">
        <v>84</v>
      </c>
      <c r="AY279" s="16" t="s">
        <v>139</v>
      </c>
      <c r="BE279" s="203">
        <f t="shared" si="14"/>
        <v>0</v>
      </c>
      <c r="BF279" s="203">
        <f t="shared" si="15"/>
        <v>0</v>
      </c>
      <c r="BG279" s="203">
        <f t="shared" si="16"/>
        <v>0</v>
      </c>
      <c r="BH279" s="203">
        <f t="shared" si="17"/>
        <v>0</v>
      </c>
      <c r="BI279" s="203">
        <f t="shared" si="18"/>
        <v>0</v>
      </c>
      <c r="BJ279" s="16" t="s">
        <v>84</v>
      </c>
      <c r="BK279" s="203">
        <f t="shared" si="19"/>
        <v>0</v>
      </c>
      <c r="BL279" s="16" t="s">
        <v>170</v>
      </c>
      <c r="BM279" s="202" t="s">
        <v>513</v>
      </c>
    </row>
    <row r="280" spans="2:65" s="1" customFormat="1" ht="24" customHeight="1">
      <c r="B280" s="33"/>
      <c r="C280" s="191" t="s">
        <v>514</v>
      </c>
      <c r="D280" s="191" t="s">
        <v>142</v>
      </c>
      <c r="E280" s="192" t="s">
        <v>515</v>
      </c>
      <c r="F280" s="193" t="s">
        <v>516</v>
      </c>
      <c r="G280" s="194" t="s">
        <v>246</v>
      </c>
      <c r="H280" s="195">
        <v>0.057</v>
      </c>
      <c r="I280" s="196"/>
      <c r="J280" s="197">
        <f t="shared" si="10"/>
        <v>0</v>
      </c>
      <c r="K280" s="193" t="s">
        <v>146</v>
      </c>
      <c r="L280" s="37"/>
      <c r="M280" s="198" t="s">
        <v>1</v>
      </c>
      <c r="N280" s="199" t="s">
        <v>41</v>
      </c>
      <c r="O280" s="65"/>
      <c r="P280" s="200">
        <f t="shared" si="11"/>
        <v>0</v>
      </c>
      <c r="Q280" s="200">
        <v>0</v>
      </c>
      <c r="R280" s="200">
        <f t="shared" si="12"/>
        <v>0</v>
      </c>
      <c r="S280" s="200">
        <v>0</v>
      </c>
      <c r="T280" s="201">
        <f t="shared" si="13"/>
        <v>0</v>
      </c>
      <c r="AR280" s="202" t="s">
        <v>170</v>
      </c>
      <c r="AT280" s="202" t="s">
        <v>142</v>
      </c>
      <c r="AU280" s="202" t="s">
        <v>84</v>
      </c>
      <c r="AY280" s="16" t="s">
        <v>139</v>
      </c>
      <c r="BE280" s="203">
        <f t="shared" si="14"/>
        <v>0</v>
      </c>
      <c r="BF280" s="203">
        <f t="shared" si="15"/>
        <v>0</v>
      </c>
      <c r="BG280" s="203">
        <f t="shared" si="16"/>
        <v>0</v>
      </c>
      <c r="BH280" s="203">
        <f t="shared" si="17"/>
        <v>0</v>
      </c>
      <c r="BI280" s="203">
        <f t="shared" si="18"/>
        <v>0</v>
      </c>
      <c r="BJ280" s="16" t="s">
        <v>84</v>
      </c>
      <c r="BK280" s="203">
        <f t="shared" si="19"/>
        <v>0</v>
      </c>
      <c r="BL280" s="16" t="s">
        <v>170</v>
      </c>
      <c r="BM280" s="202" t="s">
        <v>517</v>
      </c>
    </row>
    <row r="281" spans="2:65" s="1" customFormat="1" ht="24" customHeight="1">
      <c r="B281" s="33"/>
      <c r="C281" s="191" t="s">
        <v>518</v>
      </c>
      <c r="D281" s="191" t="s">
        <v>142</v>
      </c>
      <c r="E281" s="192" t="s">
        <v>519</v>
      </c>
      <c r="F281" s="193" t="s">
        <v>520</v>
      </c>
      <c r="G281" s="194" t="s">
        <v>246</v>
      </c>
      <c r="H281" s="195">
        <v>0.057</v>
      </c>
      <c r="I281" s="196"/>
      <c r="J281" s="197">
        <f t="shared" si="10"/>
        <v>0</v>
      </c>
      <c r="K281" s="193" t="s">
        <v>146</v>
      </c>
      <c r="L281" s="37"/>
      <c r="M281" s="198" t="s">
        <v>1</v>
      </c>
      <c r="N281" s="199" t="s">
        <v>41</v>
      </c>
      <c r="O281" s="65"/>
      <c r="P281" s="200">
        <f t="shared" si="11"/>
        <v>0</v>
      </c>
      <c r="Q281" s="200">
        <v>0</v>
      </c>
      <c r="R281" s="200">
        <f t="shared" si="12"/>
        <v>0</v>
      </c>
      <c r="S281" s="200">
        <v>0</v>
      </c>
      <c r="T281" s="201">
        <f t="shared" si="13"/>
        <v>0</v>
      </c>
      <c r="AR281" s="202" t="s">
        <v>170</v>
      </c>
      <c r="AT281" s="202" t="s">
        <v>142</v>
      </c>
      <c r="AU281" s="202" t="s">
        <v>84</v>
      </c>
      <c r="AY281" s="16" t="s">
        <v>139</v>
      </c>
      <c r="BE281" s="203">
        <f t="shared" si="14"/>
        <v>0</v>
      </c>
      <c r="BF281" s="203">
        <f t="shared" si="15"/>
        <v>0</v>
      </c>
      <c r="BG281" s="203">
        <f t="shared" si="16"/>
        <v>0</v>
      </c>
      <c r="BH281" s="203">
        <f t="shared" si="17"/>
        <v>0</v>
      </c>
      <c r="BI281" s="203">
        <f t="shared" si="18"/>
        <v>0</v>
      </c>
      <c r="BJ281" s="16" t="s">
        <v>84</v>
      </c>
      <c r="BK281" s="203">
        <f t="shared" si="19"/>
        <v>0</v>
      </c>
      <c r="BL281" s="16" t="s">
        <v>170</v>
      </c>
      <c r="BM281" s="202" t="s">
        <v>521</v>
      </c>
    </row>
    <row r="282" spans="2:63" s="11" customFormat="1" ht="22.9" customHeight="1">
      <c r="B282" s="175"/>
      <c r="C282" s="176"/>
      <c r="D282" s="177" t="s">
        <v>74</v>
      </c>
      <c r="E282" s="189" t="s">
        <v>522</v>
      </c>
      <c r="F282" s="189" t="s">
        <v>523</v>
      </c>
      <c r="G282" s="176"/>
      <c r="H282" s="176"/>
      <c r="I282" s="179"/>
      <c r="J282" s="190">
        <f>BK282</f>
        <v>0</v>
      </c>
      <c r="K282" s="176"/>
      <c r="L282" s="181"/>
      <c r="M282" s="182"/>
      <c r="N282" s="183"/>
      <c r="O282" s="183"/>
      <c r="P282" s="184">
        <f>SUM(P283:P285)</f>
        <v>0</v>
      </c>
      <c r="Q282" s="183"/>
      <c r="R282" s="184">
        <f>SUM(R283:R285)</f>
        <v>0</v>
      </c>
      <c r="S282" s="183"/>
      <c r="T282" s="185">
        <f>SUM(T283:T285)</f>
        <v>0</v>
      </c>
      <c r="AR282" s="186" t="s">
        <v>84</v>
      </c>
      <c r="AT282" s="187" t="s">
        <v>74</v>
      </c>
      <c r="AU282" s="187" t="s">
        <v>80</v>
      </c>
      <c r="AY282" s="186" t="s">
        <v>139</v>
      </c>
      <c r="BK282" s="188">
        <f>SUM(BK283:BK285)</f>
        <v>0</v>
      </c>
    </row>
    <row r="283" spans="2:65" s="1" customFormat="1" ht="24" customHeight="1">
      <c r="B283" s="33"/>
      <c r="C283" s="191" t="s">
        <v>524</v>
      </c>
      <c r="D283" s="191" t="s">
        <v>142</v>
      </c>
      <c r="E283" s="192" t="s">
        <v>525</v>
      </c>
      <c r="F283" s="193" t="s">
        <v>526</v>
      </c>
      <c r="G283" s="194" t="s">
        <v>189</v>
      </c>
      <c r="H283" s="195">
        <v>1</v>
      </c>
      <c r="I283" s="196"/>
      <c r="J283" s="197">
        <f>ROUND(I283*H283,2)</f>
        <v>0</v>
      </c>
      <c r="K283" s="193" t="s">
        <v>146</v>
      </c>
      <c r="L283" s="37"/>
      <c r="M283" s="198" t="s">
        <v>1</v>
      </c>
      <c r="N283" s="199" t="s">
        <v>41</v>
      </c>
      <c r="O283" s="65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02" t="s">
        <v>170</v>
      </c>
      <c r="AT283" s="202" t="s">
        <v>142</v>
      </c>
      <c r="AU283" s="202" t="s">
        <v>84</v>
      </c>
      <c r="AY283" s="16" t="s">
        <v>139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84</v>
      </c>
      <c r="BK283" s="203">
        <f>ROUND(I283*H283,2)</f>
        <v>0</v>
      </c>
      <c r="BL283" s="16" t="s">
        <v>170</v>
      </c>
      <c r="BM283" s="202" t="s">
        <v>527</v>
      </c>
    </row>
    <row r="284" spans="2:65" s="1" customFormat="1" ht="16.5" customHeight="1">
      <c r="B284" s="33"/>
      <c r="C284" s="237" t="s">
        <v>528</v>
      </c>
      <c r="D284" s="237" t="s">
        <v>192</v>
      </c>
      <c r="E284" s="238" t="s">
        <v>529</v>
      </c>
      <c r="F284" s="239" t="s">
        <v>530</v>
      </c>
      <c r="G284" s="240" t="s">
        <v>531</v>
      </c>
      <c r="H284" s="241">
        <v>1</v>
      </c>
      <c r="I284" s="242"/>
      <c r="J284" s="243">
        <f>ROUND(I284*H284,2)</f>
        <v>0</v>
      </c>
      <c r="K284" s="239" t="s">
        <v>1</v>
      </c>
      <c r="L284" s="244"/>
      <c r="M284" s="245" t="s">
        <v>1</v>
      </c>
      <c r="N284" s="246" t="s">
        <v>41</v>
      </c>
      <c r="O284" s="65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02" t="s">
        <v>293</v>
      </c>
      <c r="AT284" s="202" t="s">
        <v>192</v>
      </c>
      <c r="AU284" s="202" t="s">
        <v>84</v>
      </c>
      <c r="AY284" s="16" t="s">
        <v>139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84</v>
      </c>
      <c r="BK284" s="203">
        <f>ROUND(I284*H284,2)</f>
        <v>0</v>
      </c>
      <c r="BL284" s="16" t="s">
        <v>170</v>
      </c>
      <c r="BM284" s="202" t="s">
        <v>532</v>
      </c>
    </row>
    <row r="285" spans="2:65" s="1" customFormat="1" ht="24" customHeight="1">
      <c r="B285" s="33"/>
      <c r="C285" s="191" t="s">
        <v>533</v>
      </c>
      <c r="D285" s="191" t="s">
        <v>142</v>
      </c>
      <c r="E285" s="192" t="s">
        <v>534</v>
      </c>
      <c r="F285" s="193" t="s">
        <v>535</v>
      </c>
      <c r="G285" s="194" t="s">
        <v>536</v>
      </c>
      <c r="H285" s="249"/>
      <c r="I285" s="196"/>
      <c r="J285" s="197">
        <f>ROUND(I285*H285,2)</f>
        <v>0</v>
      </c>
      <c r="K285" s="193" t="s">
        <v>146</v>
      </c>
      <c r="L285" s="37"/>
      <c r="M285" s="198" t="s">
        <v>1</v>
      </c>
      <c r="N285" s="199" t="s">
        <v>41</v>
      </c>
      <c r="O285" s="65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02" t="s">
        <v>170</v>
      </c>
      <c r="AT285" s="202" t="s">
        <v>142</v>
      </c>
      <c r="AU285" s="202" t="s">
        <v>84</v>
      </c>
      <c r="AY285" s="16" t="s">
        <v>139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84</v>
      </c>
      <c r="BK285" s="203">
        <f>ROUND(I285*H285,2)</f>
        <v>0</v>
      </c>
      <c r="BL285" s="16" t="s">
        <v>170</v>
      </c>
      <c r="BM285" s="202" t="s">
        <v>537</v>
      </c>
    </row>
    <row r="286" spans="2:63" s="11" customFormat="1" ht="22.9" customHeight="1">
      <c r="B286" s="175"/>
      <c r="C286" s="176"/>
      <c r="D286" s="177" t="s">
        <v>74</v>
      </c>
      <c r="E286" s="189" t="s">
        <v>538</v>
      </c>
      <c r="F286" s="189" t="s">
        <v>539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SUM(P287:P291)</f>
        <v>0</v>
      </c>
      <c r="Q286" s="183"/>
      <c r="R286" s="184">
        <f>SUM(R287:R291)</f>
        <v>6E-05</v>
      </c>
      <c r="S286" s="183"/>
      <c r="T286" s="185">
        <f>SUM(T287:T291)</f>
        <v>0</v>
      </c>
      <c r="AR286" s="186" t="s">
        <v>84</v>
      </c>
      <c r="AT286" s="187" t="s">
        <v>74</v>
      </c>
      <c r="AU286" s="187" t="s">
        <v>80</v>
      </c>
      <c r="AY286" s="186" t="s">
        <v>139</v>
      </c>
      <c r="BK286" s="188">
        <f>SUM(BK287:BK291)</f>
        <v>0</v>
      </c>
    </row>
    <row r="287" spans="2:65" s="1" customFormat="1" ht="24" customHeight="1">
      <c r="B287" s="33"/>
      <c r="C287" s="191" t="s">
        <v>540</v>
      </c>
      <c r="D287" s="191" t="s">
        <v>142</v>
      </c>
      <c r="E287" s="192" t="s">
        <v>541</v>
      </c>
      <c r="F287" s="193" t="s">
        <v>542</v>
      </c>
      <c r="G287" s="194" t="s">
        <v>189</v>
      </c>
      <c r="H287" s="195">
        <v>1</v>
      </c>
      <c r="I287" s="196"/>
      <c r="J287" s="197">
        <f>ROUND(I287*H287,2)</f>
        <v>0</v>
      </c>
      <c r="K287" s="193" t="s">
        <v>146</v>
      </c>
      <c r="L287" s="37"/>
      <c r="M287" s="198" t="s">
        <v>1</v>
      </c>
      <c r="N287" s="199" t="s">
        <v>41</v>
      </c>
      <c r="O287" s="65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02" t="s">
        <v>170</v>
      </c>
      <c r="AT287" s="202" t="s">
        <v>142</v>
      </c>
      <c r="AU287" s="202" t="s">
        <v>84</v>
      </c>
      <c r="AY287" s="16" t="s">
        <v>139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84</v>
      </c>
      <c r="BK287" s="203">
        <f>ROUND(I287*H287,2)</f>
        <v>0</v>
      </c>
      <c r="BL287" s="16" t="s">
        <v>170</v>
      </c>
      <c r="BM287" s="202" t="s">
        <v>543</v>
      </c>
    </row>
    <row r="288" spans="2:65" s="1" customFormat="1" ht="16.5" customHeight="1">
      <c r="B288" s="33"/>
      <c r="C288" s="237" t="s">
        <v>544</v>
      </c>
      <c r="D288" s="237" t="s">
        <v>192</v>
      </c>
      <c r="E288" s="238" t="s">
        <v>545</v>
      </c>
      <c r="F288" s="239" t="s">
        <v>546</v>
      </c>
      <c r="G288" s="240" t="s">
        <v>531</v>
      </c>
      <c r="H288" s="241">
        <v>1</v>
      </c>
      <c r="I288" s="242"/>
      <c r="J288" s="243">
        <f>ROUND(I288*H288,2)</f>
        <v>0</v>
      </c>
      <c r="K288" s="239" t="s">
        <v>1</v>
      </c>
      <c r="L288" s="244"/>
      <c r="M288" s="245" t="s">
        <v>1</v>
      </c>
      <c r="N288" s="246" t="s">
        <v>41</v>
      </c>
      <c r="O288" s="65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02" t="s">
        <v>293</v>
      </c>
      <c r="AT288" s="202" t="s">
        <v>192</v>
      </c>
      <c r="AU288" s="202" t="s">
        <v>84</v>
      </c>
      <c r="AY288" s="16" t="s">
        <v>139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84</v>
      </c>
      <c r="BK288" s="203">
        <f>ROUND(I288*H288,2)</f>
        <v>0</v>
      </c>
      <c r="BL288" s="16" t="s">
        <v>170</v>
      </c>
      <c r="BM288" s="202" t="s">
        <v>547</v>
      </c>
    </row>
    <row r="289" spans="2:65" s="1" customFormat="1" ht="24" customHeight="1">
      <c r="B289" s="33"/>
      <c r="C289" s="191" t="s">
        <v>548</v>
      </c>
      <c r="D289" s="191" t="s">
        <v>142</v>
      </c>
      <c r="E289" s="192" t="s">
        <v>549</v>
      </c>
      <c r="F289" s="193" t="s">
        <v>550</v>
      </c>
      <c r="G289" s="194" t="s">
        <v>189</v>
      </c>
      <c r="H289" s="195">
        <v>1</v>
      </c>
      <c r="I289" s="196"/>
      <c r="J289" s="197">
        <f>ROUND(I289*H289,2)</f>
        <v>0</v>
      </c>
      <c r="K289" s="193" t="s">
        <v>146</v>
      </c>
      <c r="L289" s="37"/>
      <c r="M289" s="198" t="s">
        <v>1</v>
      </c>
      <c r="N289" s="199" t="s">
        <v>41</v>
      </c>
      <c r="O289" s="65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02" t="s">
        <v>170</v>
      </c>
      <c r="AT289" s="202" t="s">
        <v>142</v>
      </c>
      <c r="AU289" s="202" t="s">
        <v>84</v>
      </c>
      <c r="AY289" s="16" t="s">
        <v>139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84</v>
      </c>
      <c r="BK289" s="203">
        <f>ROUND(I289*H289,2)</f>
        <v>0</v>
      </c>
      <c r="BL289" s="16" t="s">
        <v>170</v>
      </c>
      <c r="BM289" s="202" t="s">
        <v>551</v>
      </c>
    </row>
    <row r="290" spans="2:65" s="1" customFormat="1" ht="16.5" customHeight="1">
      <c r="B290" s="33"/>
      <c r="C290" s="237" t="s">
        <v>552</v>
      </c>
      <c r="D290" s="237" t="s">
        <v>192</v>
      </c>
      <c r="E290" s="238" t="s">
        <v>553</v>
      </c>
      <c r="F290" s="239" t="s">
        <v>554</v>
      </c>
      <c r="G290" s="240" t="s">
        <v>189</v>
      </c>
      <c r="H290" s="241">
        <v>1</v>
      </c>
      <c r="I290" s="242"/>
      <c r="J290" s="243">
        <f>ROUND(I290*H290,2)</f>
        <v>0</v>
      </c>
      <c r="K290" s="239" t="s">
        <v>146</v>
      </c>
      <c r="L290" s="244"/>
      <c r="M290" s="245" t="s">
        <v>1</v>
      </c>
      <c r="N290" s="246" t="s">
        <v>41</v>
      </c>
      <c r="O290" s="65"/>
      <c r="P290" s="200">
        <f>O290*H290</f>
        <v>0</v>
      </c>
      <c r="Q290" s="200">
        <v>6E-05</v>
      </c>
      <c r="R290" s="200">
        <f>Q290*H290</f>
        <v>6E-05</v>
      </c>
      <c r="S290" s="200">
        <v>0</v>
      </c>
      <c r="T290" s="201">
        <f>S290*H290</f>
        <v>0</v>
      </c>
      <c r="AR290" s="202" t="s">
        <v>293</v>
      </c>
      <c r="AT290" s="202" t="s">
        <v>192</v>
      </c>
      <c r="AU290" s="202" t="s">
        <v>84</v>
      </c>
      <c r="AY290" s="16" t="s">
        <v>139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170</v>
      </c>
      <c r="BM290" s="202" t="s">
        <v>555</v>
      </c>
    </row>
    <row r="291" spans="2:65" s="1" customFormat="1" ht="24" customHeight="1">
      <c r="B291" s="33"/>
      <c r="C291" s="191" t="s">
        <v>556</v>
      </c>
      <c r="D291" s="191" t="s">
        <v>142</v>
      </c>
      <c r="E291" s="192" t="s">
        <v>557</v>
      </c>
      <c r="F291" s="193" t="s">
        <v>558</v>
      </c>
      <c r="G291" s="194" t="s">
        <v>189</v>
      </c>
      <c r="H291" s="195">
        <v>1</v>
      </c>
      <c r="I291" s="196"/>
      <c r="J291" s="197">
        <f>ROUND(I291*H291,2)</f>
        <v>0</v>
      </c>
      <c r="K291" s="193" t="s">
        <v>1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02" t="s">
        <v>170</v>
      </c>
      <c r="AT291" s="202" t="s">
        <v>142</v>
      </c>
      <c r="AU291" s="202" t="s">
        <v>84</v>
      </c>
      <c r="AY291" s="16" t="s">
        <v>139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170</v>
      </c>
      <c r="BM291" s="202" t="s">
        <v>559</v>
      </c>
    </row>
    <row r="292" spans="2:63" s="11" customFormat="1" ht="22.9" customHeight="1">
      <c r="B292" s="175"/>
      <c r="C292" s="176"/>
      <c r="D292" s="177" t="s">
        <v>74</v>
      </c>
      <c r="E292" s="189" t="s">
        <v>560</v>
      </c>
      <c r="F292" s="189" t="s">
        <v>561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SUM(P293:P294)</f>
        <v>0</v>
      </c>
      <c r="Q292" s="183"/>
      <c r="R292" s="184">
        <f>SUM(R293:R294)</f>
        <v>0</v>
      </c>
      <c r="S292" s="183"/>
      <c r="T292" s="185">
        <f>SUM(T293:T294)</f>
        <v>0</v>
      </c>
      <c r="AR292" s="186" t="s">
        <v>84</v>
      </c>
      <c r="AT292" s="187" t="s">
        <v>74</v>
      </c>
      <c r="AU292" s="187" t="s">
        <v>80</v>
      </c>
      <c r="AY292" s="186" t="s">
        <v>139</v>
      </c>
      <c r="BK292" s="188">
        <f>SUM(BK293:BK294)</f>
        <v>0</v>
      </c>
    </row>
    <row r="293" spans="2:65" s="1" customFormat="1" ht="24" customHeight="1">
      <c r="B293" s="33"/>
      <c r="C293" s="191" t="s">
        <v>562</v>
      </c>
      <c r="D293" s="191" t="s">
        <v>142</v>
      </c>
      <c r="E293" s="192" t="s">
        <v>563</v>
      </c>
      <c r="F293" s="193" t="s">
        <v>564</v>
      </c>
      <c r="G293" s="194" t="s">
        <v>189</v>
      </c>
      <c r="H293" s="195">
        <v>2</v>
      </c>
      <c r="I293" s="196"/>
      <c r="J293" s="197">
        <f>ROUND(I293*H293,2)</f>
        <v>0</v>
      </c>
      <c r="K293" s="193" t="s">
        <v>146</v>
      </c>
      <c r="L293" s="37"/>
      <c r="M293" s="198" t="s">
        <v>1</v>
      </c>
      <c r="N293" s="199" t="s">
        <v>41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02" t="s">
        <v>170</v>
      </c>
      <c r="AT293" s="202" t="s">
        <v>142</v>
      </c>
      <c r="AU293" s="202" t="s">
        <v>84</v>
      </c>
      <c r="AY293" s="16" t="s">
        <v>139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84</v>
      </c>
      <c r="BK293" s="203">
        <f>ROUND(I293*H293,2)</f>
        <v>0</v>
      </c>
      <c r="BL293" s="16" t="s">
        <v>170</v>
      </c>
      <c r="BM293" s="202" t="s">
        <v>565</v>
      </c>
    </row>
    <row r="294" spans="2:65" s="1" customFormat="1" ht="16.5" customHeight="1">
      <c r="B294" s="33"/>
      <c r="C294" s="237" t="s">
        <v>566</v>
      </c>
      <c r="D294" s="237" t="s">
        <v>192</v>
      </c>
      <c r="E294" s="238" t="s">
        <v>567</v>
      </c>
      <c r="F294" s="239" t="s">
        <v>568</v>
      </c>
      <c r="G294" s="240" t="s">
        <v>531</v>
      </c>
      <c r="H294" s="241">
        <v>2</v>
      </c>
      <c r="I294" s="242"/>
      <c r="J294" s="243">
        <f>ROUND(I294*H294,2)</f>
        <v>0</v>
      </c>
      <c r="K294" s="239" t="s">
        <v>1</v>
      </c>
      <c r="L294" s="244"/>
      <c r="M294" s="245" t="s">
        <v>1</v>
      </c>
      <c r="N294" s="246" t="s">
        <v>41</v>
      </c>
      <c r="O294" s="65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02" t="s">
        <v>293</v>
      </c>
      <c r="AT294" s="202" t="s">
        <v>192</v>
      </c>
      <c r="AU294" s="202" t="s">
        <v>84</v>
      </c>
      <c r="AY294" s="16" t="s">
        <v>139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84</v>
      </c>
      <c r="BK294" s="203">
        <f>ROUND(I294*H294,2)</f>
        <v>0</v>
      </c>
      <c r="BL294" s="16" t="s">
        <v>170</v>
      </c>
      <c r="BM294" s="202" t="s">
        <v>569</v>
      </c>
    </row>
    <row r="295" spans="2:63" s="11" customFormat="1" ht="22.9" customHeight="1">
      <c r="B295" s="175"/>
      <c r="C295" s="176"/>
      <c r="D295" s="177" t="s">
        <v>74</v>
      </c>
      <c r="E295" s="189" t="s">
        <v>570</v>
      </c>
      <c r="F295" s="189" t="s">
        <v>571</v>
      </c>
      <c r="G295" s="176"/>
      <c r="H295" s="176"/>
      <c r="I295" s="179"/>
      <c r="J295" s="190">
        <f>BK295</f>
        <v>0</v>
      </c>
      <c r="K295" s="176"/>
      <c r="L295" s="181"/>
      <c r="M295" s="182"/>
      <c r="N295" s="183"/>
      <c r="O295" s="183"/>
      <c r="P295" s="184">
        <f>SUM(P296:P300)</f>
        <v>0</v>
      </c>
      <c r="Q295" s="183"/>
      <c r="R295" s="184">
        <f>SUM(R296:R300)</f>
        <v>0.0009</v>
      </c>
      <c r="S295" s="183"/>
      <c r="T295" s="185">
        <f>SUM(T296:T300)</f>
        <v>0.002</v>
      </c>
      <c r="AR295" s="186" t="s">
        <v>84</v>
      </c>
      <c r="AT295" s="187" t="s">
        <v>74</v>
      </c>
      <c r="AU295" s="187" t="s">
        <v>80</v>
      </c>
      <c r="AY295" s="186" t="s">
        <v>139</v>
      </c>
      <c r="BK295" s="188">
        <f>SUM(BK296:BK300)</f>
        <v>0</v>
      </c>
    </row>
    <row r="296" spans="2:65" s="1" customFormat="1" ht="16.5" customHeight="1">
      <c r="B296" s="33"/>
      <c r="C296" s="191" t="s">
        <v>572</v>
      </c>
      <c r="D296" s="191" t="s">
        <v>142</v>
      </c>
      <c r="E296" s="192" t="s">
        <v>573</v>
      </c>
      <c r="F296" s="193" t="s">
        <v>574</v>
      </c>
      <c r="G296" s="194" t="s">
        <v>189</v>
      </c>
      <c r="H296" s="195">
        <v>1</v>
      </c>
      <c r="I296" s="196"/>
      <c r="J296" s="197">
        <f>ROUND(I296*H296,2)</f>
        <v>0</v>
      </c>
      <c r="K296" s="193" t="s">
        <v>146</v>
      </c>
      <c r="L296" s="37"/>
      <c r="M296" s="198" t="s">
        <v>1</v>
      </c>
      <c r="N296" s="199" t="s">
        <v>41</v>
      </c>
      <c r="O296" s="65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02" t="s">
        <v>170</v>
      </c>
      <c r="AT296" s="202" t="s">
        <v>142</v>
      </c>
      <c r="AU296" s="202" t="s">
        <v>84</v>
      </c>
      <c r="AY296" s="16" t="s">
        <v>139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84</v>
      </c>
      <c r="BK296" s="203">
        <f>ROUND(I296*H296,2)</f>
        <v>0</v>
      </c>
      <c r="BL296" s="16" t="s">
        <v>170</v>
      </c>
      <c r="BM296" s="202" t="s">
        <v>575</v>
      </c>
    </row>
    <row r="297" spans="2:65" s="1" customFormat="1" ht="16.5" customHeight="1">
      <c r="B297" s="33"/>
      <c r="C297" s="237" t="s">
        <v>576</v>
      </c>
      <c r="D297" s="237" t="s">
        <v>192</v>
      </c>
      <c r="E297" s="238" t="s">
        <v>577</v>
      </c>
      <c r="F297" s="239" t="s">
        <v>578</v>
      </c>
      <c r="G297" s="240" t="s">
        <v>189</v>
      </c>
      <c r="H297" s="241">
        <v>1</v>
      </c>
      <c r="I297" s="242"/>
      <c r="J297" s="243">
        <f>ROUND(I297*H297,2)</f>
        <v>0</v>
      </c>
      <c r="K297" s="239" t="s">
        <v>146</v>
      </c>
      <c r="L297" s="244"/>
      <c r="M297" s="245" t="s">
        <v>1</v>
      </c>
      <c r="N297" s="246" t="s">
        <v>41</v>
      </c>
      <c r="O297" s="65"/>
      <c r="P297" s="200">
        <f>O297*H297</f>
        <v>0</v>
      </c>
      <c r="Q297" s="200">
        <v>0.0009</v>
      </c>
      <c r="R297" s="200">
        <f>Q297*H297</f>
        <v>0.0009</v>
      </c>
      <c r="S297" s="200">
        <v>0</v>
      </c>
      <c r="T297" s="201">
        <f>S297*H297</f>
        <v>0</v>
      </c>
      <c r="AR297" s="202" t="s">
        <v>293</v>
      </c>
      <c r="AT297" s="202" t="s">
        <v>192</v>
      </c>
      <c r="AU297" s="202" t="s">
        <v>84</v>
      </c>
      <c r="AY297" s="16" t="s">
        <v>139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170</v>
      </c>
      <c r="BM297" s="202" t="s">
        <v>579</v>
      </c>
    </row>
    <row r="298" spans="2:65" s="1" customFormat="1" ht="24" customHeight="1">
      <c r="B298" s="33"/>
      <c r="C298" s="191" t="s">
        <v>580</v>
      </c>
      <c r="D298" s="191" t="s">
        <v>142</v>
      </c>
      <c r="E298" s="192" t="s">
        <v>581</v>
      </c>
      <c r="F298" s="193" t="s">
        <v>582</v>
      </c>
      <c r="G298" s="194" t="s">
        <v>189</v>
      </c>
      <c r="H298" s="195">
        <v>1</v>
      </c>
      <c r="I298" s="196"/>
      <c r="J298" s="197">
        <f>ROUND(I298*H298,2)</f>
        <v>0</v>
      </c>
      <c r="K298" s="193" t="s">
        <v>146</v>
      </c>
      <c r="L298" s="37"/>
      <c r="M298" s="198" t="s">
        <v>1</v>
      </c>
      <c r="N298" s="199" t="s">
        <v>41</v>
      </c>
      <c r="O298" s="65"/>
      <c r="P298" s="200">
        <f>O298*H298</f>
        <v>0</v>
      </c>
      <c r="Q298" s="200">
        <v>0</v>
      </c>
      <c r="R298" s="200">
        <f>Q298*H298</f>
        <v>0</v>
      </c>
      <c r="S298" s="200">
        <v>0.002</v>
      </c>
      <c r="T298" s="201">
        <f>S298*H298</f>
        <v>0.002</v>
      </c>
      <c r="AR298" s="202" t="s">
        <v>170</v>
      </c>
      <c r="AT298" s="202" t="s">
        <v>142</v>
      </c>
      <c r="AU298" s="202" t="s">
        <v>84</v>
      </c>
      <c r="AY298" s="16" t="s">
        <v>139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84</v>
      </c>
      <c r="BK298" s="203">
        <f>ROUND(I298*H298,2)</f>
        <v>0</v>
      </c>
      <c r="BL298" s="16" t="s">
        <v>170</v>
      </c>
      <c r="BM298" s="202" t="s">
        <v>583</v>
      </c>
    </row>
    <row r="299" spans="2:65" s="1" customFormat="1" ht="24" customHeight="1">
      <c r="B299" s="33"/>
      <c r="C299" s="191" t="s">
        <v>584</v>
      </c>
      <c r="D299" s="191" t="s">
        <v>142</v>
      </c>
      <c r="E299" s="192" t="s">
        <v>585</v>
      </c>
      <c r="F299" s="193" t="s">
        <v>586</v>
      </c>
      <c r="G299" s="194" t="s">
        <v>246</v>
      </c>
      <c r="H299" s="195">
        <v>0.001</v>
      </c>
      <c r="I299" s="196"/>
      <c r="J299" s="197">
        <f>ROUND(I299*H299,2)</f>
        <v>0</v>
      </c>
      <c r="K299" s="193" t="s">
        <v>146</v>
      </c>
      <c r="L299" s="37"/>
      <c r="M299" s="198" t="s">
        <v>1</v>
      </c>
      <c r="N299" s="199" t="s">
        <v>41</v>
      </c>
      <c r="O299" s="65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02" t="s">
        <v>170</v>
      </c>
      <c r="AT299" s="202" t="s">
        <v>142</v>
      </c>
      <c r="AU299" s="202" t="s">
        <v>84</v>
      </c>
      <c r="AY299" s="16" t="s">
        <v>139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170</v>
      </c>
      <c r="BM299" s="202" t="s">
        <v>587</v>
      </c>
    </row>
    <row r="300" spans="2:65" s="1" customFormat="1" ht="24" customHeight="1">
      <c r="B300" s="33"/>
      <c r="C300" s="191" t="s">
        <v>588</v>
      </c>
      <c r="D300" s="191" t="s">
        <v>142</v>
      </c>
      <c r="E300" s="192" t="s">
        <v>589</v>
      </c>
      <c r="F300" s="193" t="s">
        <v>590</v>
      </c>
      <c r="G300" s="194" t="s">
        <v>246</v>
      </c>
      <c r="H300" s="195">
        <v>0.001</v>
      </c>
      <c r="I300" s="196"/>
      <c r="J300" s="197">
        <f>ROUND(I300*H300,2)</f>
        <v>0</v>
      </c>
      <c r="K300" s="193" t="s">
        <v>146</v>
      </c>
      <c r="L300" s="37"/>
      <c r="M300" s="198" t="s">
        <v>1</v>
      </c>
      <c r="N300" s="199" t="s">
        <v>41</v>
      </c>
      <c r="O300" s="65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02" t="s">
        <v>170</v>
      </c>
      <c r="AT300" s="202" t="s">
        <v>142</v>
      </c>
      <c r="AU300" s="202" t="s">
        <v>84</v>
      </c>
      <c r="AY300" s="16" t="s">
        <v>139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170</v>
      </c>
      <c r="BM300" s="202" t="s">
        <v>591</v>
      </c>
    </row>
    <row r="301" spans="2:63" s="11" customFormat="1" ht="22.9" customHeight="1">
      <c r="B301" s="175"/>
      <c r="C301" s="176"/>
      <c r="D301" s="177" t="s">
        <v>74</v>
      </c>
      <c r="E301" s="189" t="s">
        <v>592</v>
      </c>
      <c r="F301" s="189" t="s">
        <v>593</v>
      </c>
      <c r="G301" s="176"/>
      <c r="H301" s="176"/>
      <c r="I301" s="179"/>
      <c r="J301" s="190">
        <f>BK301</f>
        <v>0</v>
      </c>
      <c r="K301" s="176"/>
      <c r="L301" s="181"/>
      <c r="M301" s="182"/>
      <c r="N301" s="183"/>
      <c r="O301" s="183"/>
      <c r="P301" s="184">
        <f>SUM(P302:P308)</f>
        <v>0</v>
      </c>
      <c r="Q301" s="183"/>
      <c r="R301" s="184">
        <f>SUM(R302:R308)</f>
        <v>0.0187</v>
      </c>
      <c r="S301" s="183"/>
      <c r="T301" s="185">
        <f>SUM(T302:T308)</f>
        <v>0</v>
      </c>
      <c r="AR301" s="186" t="s">
        <v>84</v>
      </c>
      <c r="AT301" s="187" t="s">
        <v>74</v>
      </c>
      <c r="AU301" s="187" t="s">
        <v>80</v>
      </c>
      <c r="AY301" s="186" t="s">
        <v>139</v>
      </c>
      <c r="BK301" s="188">
        <f>SUM(BK302:BK308)</f>
        <v>0</v>
      </c>
    </row>
    <row r="302" spans="2:65" s="1" customFormat="1" ht="24" customHeight="1">
      <c r="B302" s="33"/>
      <c r="C302" s="191" t="s">
        <v>594</v>
      </c>
      <c r="D302" s="191" t="s">
        <v>142</v>
      </c>
      <c r="E302" s="192" t="s">
        <v>595</v>
      </c>
      <c r="F302" s="193" t="s">
        <v>596</v>
      </c>
      <c r="G302" s="194" t="s">
        <v>189</v>
      </c>
      <c r="H302" s="195">
        <v>1</v>
      </c>
      <c r="I302" s="196"/>
      <c r="J302" s="197">
        <f>ROUND(I302*H302,2)</f>
        <v>0</v>
      </c>
      <c r="K302" s="193" t="s">
        <v>259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170</v>
      </c>
      <c r="AT302" s="202" t="s">
        <v>142</v>
      </c>
      <c r="AU302" s="202" t="s">
        <v>84</v>
      </c>
      <c r="AY302" s="16" t="s">
        <v>139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170</v>
      </c>
      <c r="BM302" s="202" t="s">
        <v>597</v>
      </c>
    </row>
    <row r="303" spans="2:65" s="1" customFormat="1" ht="24" customHeight="1">
      <c r="B303" s="33"/>
      <c r="C303" s="237" t="s">
        <v>598</v>
      </c>
      <c r="D303" s="237" t="s">
        <v>192</v>
      </c>
      <c r="E303" s="238" t="s">
        <v>599</v>
      </c>
      <c r="F303" s="239" t="s">
        <v>600</v>
      </c>
      <c r="G303" s="240" t="s">
        <v>189</v>
      </c>
      <c r="H303" s="241">
        <v>1</v>
      </c>
      <c r="I303" s="242"/>
      <c r="J303" s="243">
        <f>ROUND(I303*H303,2)</f>
        <v>0</v>
      </c>
      <c r="K303" s="239" t="s">
        <v>195</v>
      </c>
      <c r="L303" s="244"/>
      <c r="M303" s="245" t="s">
        <v>1</v>
      </c>
      <c r="N303" s="246" t="s">
        <v>41</v>
      </c>
      <c r="O303" s="65"/>
      <c r="P303" s="200">
        <f>O303*H303</f>
        <v>0</v>
      </c>
      <c r="Q303" s="200">
        <v>0.0175</v>
      </c>
      <c r="R303" s="200">
        <f>Q303*H303</f>
        <v>0.0175</v>
      </c>
      <c r="S303" s="200">
        <v>0</v>
      </c>
      <c r="T303" s="201">
        <f>S303*H303</f>
        <v>0</v>
      </c>
      <c r="AR303" s="202" t="s">
        <v>293</v>
      </c>
      <c r="AT303" s="202" t="s">
        <v>192</v>
      </c>
      <c r="AU303" s="202" t="s">
        <v>84</v>
      </c>
      <c r="AY303" s="16" t="s">
        <v>139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6" t="s">
        <v>84</v>
      </c>
      <c r="BK303" s="203">
        <f>ROUND(I303*H303,2)</f>
        <v>0</v>
      </c>
      <c r="BL303" s="16" t="s">
        <v>170</v>
      </c>
      <c r="BM303" s="202" t="s">
        <v>601</v>
      </c>
    </row>
    <row r="304" spans="2:65" s="1" customFormat="1" ht="16.5" customHeight="1">
      <c r="B304" s="33"/>
      <c r="C304" s="191" t="s">
        <v>602</v>
      </c>
      <c r="D304" s="191" t="s">
        <v>142</v>
      </c>
      <c r="E304" s="192" t="s">
        <v>603</v>
      </c>
      <c r="F304" s="193" t="s">
        <v>604</v>
      </c>
      <c r="G304" s="194" t="s">
        <v>189</v>
      </c>
      <c r="H304" s="195">
        <v>1</v>
      </c>
      <c r="I304" s="196"/>
      <c r="J304" s="197">
        <f>ROUND(I304*H304,2)</f>
        <v>0</v>
      </c>
      <c r="K304" s="193" t="s">
        <v>146</v>
      </c>
      <c r="L304" s="37"/>
      <c r="M304" s="198" t="s">
        <v>1</v>
      </c>
      <c r="N304" s="199" t="s">
        <v>41</v>
      </c>
      <c r="O304" s="65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02" t="s">
        <v>170</v>
      </c>
      <c r="AT304" s="202" t="s">
        <v>142</v>
      </c>
      <c r="AU304" s="202" t="s">
        <v>84</v>
      </c>
      <c r="AY304" s="16" t="s">
        <v>139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84</v>
      </c>
      <c r="BK304" s="203">
        <f>ROUND(I304*H304,2)</f>
        <v>0</v>
      </c>
      <c r="BL304" s="16" t="s">
        <v>170</v>
      </c>
      <c r="BM304" s="202" t="s">
        <v>605</v>
      </c>
    </row>
    <row r="305" spans="2:65" s="1" customFormat="1" ht="16.5" customHeight="1">
      <c r="B305" s="33"/>
      <c r="C305" s="237" t="s">
        <v>606</v>
      </c>
      <c r="D305" s="237" t="s">
        <v>192</v>
      </c>
      <c r="E305" s="238" t="s">
        <v>607</v>
      </c>
      <c r="F305" s="239" t="s">
        <v>608</v>
      </c>
      <c r="G305" s="240" t="s">
        <v>189</v>
      </c>
      <c r="H305" s="241">
        <v>1</v>
      </c>
      <c r="I305" s="242"/>
      <c r="J305" s="243">
        <f>ROUND(I305*H305,2)</f>
        <v>0</v>
      </c>
      <c r="K305" s="239" t="s">
        <v>195</v>
      </c>
      <c r="L305" s="244"/>
      <c r="M305" s="245" t="s">
        <v>1</v>
      </c>
      <c r="N305" s="246" t="s">
        <v>41</v>
      </c>
      <c r="O305" s="65"/>
      <c r="P305" s="200">
        <f>O305*H305</f>
        <v>0</v>
      </c>
      <c r="Q305" s="200">
        <v>0.0012</v>
      </c>
      <c r="R305" s="200">
        <f>Q305*H305</f>
        <v>0.0012</v>
      </c>
      <c r="S305" s="200">
        <v>0</v>
      </c>
      <c r="T305" s="201">
        <f>S305*H305</f>
        <v>0</v>
      </c>
      <c r="AR305" s="202" t="s">
        <v>293</v>
      </c>
      <c r="AT305" s="202" t="s">
        <v>192</v>
      </c>
      <c r="AU305" s="202" t="s">
        <v>84</v>
      </c>
      <c r="AY305" s="16" t="s">
        <v>139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6" t="s">
        <v>84</v>
      </c>
      <c r="BK305" s="203">
        <f>ROUND(I305*H305,2)</f>
        <v>0</v>
      </c>
      <c r="BL305" s="16" t="s">
        <v>170</v>
      </c>
      <c r="BM305" s="202" t="s">
        <v>609</v>
      </c>
    </row>
    <row r="306" spans="2:47" s="1" customFormat="1" ht="29.25">
      <c r="B306" s="33"/>
      <c r="C306" s="34"/>
      <c r="D306" s="206" t="s">
        <v>295</v>
      </c>
      <c r="E306" s="34"/>
      <c r="F306" s="247" t="s">
        <v>610</v>
      </c>
      <c r="G306" s="34"/>
      <c r="H306" s="34"/>
      <c r="I306" s="109"/>
      <c r="J306" s="34"/>
      <c r="K306" s="34"/>
      <c r="L306" s="37"/>
      <c r="M306" s="248"/>
      <c r="N306" s="65"/>
      <c r="O306" s="65"/>
      <c r="P306" s="65"/>
      <c r="Q306" s="65"/>
      <c r="R306" s="65"/>
      <c r="S306" s="65"/>
      <c r="T306" s="66"/>
      <c r="AT306" s="16" t="s">
        <v>295</v>
      </c>
      <c r="AU306" s="16" t="s">
        <v>84</v>
      </c>
    </row>
    <row r="307" spans="2:65" s="1" customFormat="1" ht="24" customHeight="1">
      <c r="B307" s="33"/>
      <c r="C307" s="191" t="s">
        <v>611</v>
      </c>
      <c r="D307" s="191" t="s">
        <v>142</v>
      </c>
      <c r="E307" s="192" t="s">
        <v>612</v>
      </c>
      <c r="F307" s="193" t="s">
        <v>613</v>
      </c>
      <c r="G307" s="194" t="s">
        <v>246</v>
      </c>
      <c r="H307" s="195">
        <v>0.019</v>
      </c>
      <c r="I307" s="196"/>
      <c r="J307" s="197">
        <f>ROUND(I307*H307,2)</f>
        <v>0</v>
      </c>
      <c r="K307" s="193" t="s">
        <v>146</v>
      </c>
      <c r="L307" s="37"/>
      <c r="M307" s="198" t="s">
        <v>1</v>
      </c>
      <c r="N307" s="199" t="s">
        <v>41</v>
      </c>
      <c r="O307" s="65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02" t="s">
        <v>170</v>
      </c>
      <c r="AT307" s="202" t="s">
        <v>142</v>
      </c>
      <c r="AU307" s="202" t="s">
        <v>84</v>
      </c>
      <c r="AY307" s="16" t="s">
        <v>139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6" t="s">
        <v>84</v>
      </c>
      <c r="BK307" s="203">
        <f>ROUND(I307*H307,2)</f>
        <v>0</v>
      </c>
      <c r="BL307" s="16" t="s">
        <v>170</v>
      </c>
      <c r="BM307" s="202" t="s">
        <v>614</v>
      </c>
    </row>
    <row r="308" spans="2:65" s="1" customFormat="1" ht="24" customHeight="1">
      <c r="B308" s="33"/>
      <c r="C308" s="191" t="s">
        <v>615</v>
      </c>
      <c r="D308" s="191" t="s">
        <v>142</v>
      </c>
      <c r="E308" s="192" t="s">
        <v>616</v>
      </c>
      <c r="F308" s="193" t="s">
        <v>617</v>
      </c>
      <c r="G308" s="194" t="s">
        <v>246</v>
      </c>
      <c r="H308" s="195">
        <v>0.019</v>
      </c>
      <c r="I308" s="196"/>
      <c r="J308" s="197">
        <f>ROUND(I308*H308,2)</f>
        <v>0</v>
      </c>
      <c r="K308" s="193" t="s">
        <v>146</v>
      </c>
      <c r="L308" s="37"/>
      <c r="M308" s="198" t="s">
        <v>1</v>
      </c>
      <c r="N308" s="199" t="s">
        <v>41</v>
      </c>
      <c r="O308" s="65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02" t="s">
        <v>170</v>
      </c>
      <c r="AT308" s="202" t="s">
        <v>142</v>
      </c>
      <c r="AU308" s="202" t="s">
        <v>84</v>
      </c>
      <c r="AY308" s="16" t="s">
        <v>139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84</v>
      </c>
      <c r="BK308" s="203">
        <f>ROUND(I308*H308,2)</f>
        <v>0</v>
      </c>
      <c r="BL308" s="16" t="s">
        <v>170</v>
      </c>
      <c r="BM308" s="202" t="s">
        <v>618</v>
      </c>
    </row>
    <row r="309" spans="2:63" s="11" customFormat="1" ht="22.9" customHeight="1">
      <c r="B309" s="175"/>
      <c r="C309" s="176"/>
      <c r="D309" s="177" t="s">
        <v>74</v>
      </c>
      <c r="E309" s="189" t="s">
        <v>619</v>
      </c>
      <c r="F309" s="189" t="s">
        <v>620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SUM(P310:P324)</f>
        <v>0</v>
      </c>
      <c r="Q309" s="183"/>
      <c r="R309" s="184">
        <f>SUM(R310:R324)</f>
        <v>0.12076745</v>
      </c>
      <c r="S309" s="183"/>
      <c r="T309" s="185">
        <f>SUM(T310:T324)</f>
        <v>0</v>
      </c>
      <c r="AR309" s="186" t="s">
        <v>84</v>
      </c>
      <c r="AT309" s="187" t="s">
        <v>74</v>
      </c>
      <c r="AU309" s="187" t="s">
        <v>80</v>
      </c>
      <c r="AY309" s="186" t="s">
        <v>139</v>
      </c>
      <c r="BK309" s="188">
        <f>SUM(BK310:BK324)</f>
        <v>0</v>
      </c>
    </row>
    <row r="310" spans="2:65" s="1" customFormat="1" ht="16.5" customHeight="1">
      <c r="B310" s="33"/>
      <c r="C310" s="191" t="s">
        <v>621</v>
      </c>
      <c r="D310" s="191" t="s">
        <v>142</v>
      </c>
      <c r="E310" s="192" t="s">
        <v>622</v>
      </c>
      <c r="F310" s="193" t="s">
        <v>623</v>
      </c>
      <c r="G310" s="194" t="s">
        <v>145</v>
      </c>
      <c r="H310" s="195">
        <v>4.255</v>
      </c>
      <c r="I310" s="196"/>
      <c r="J310" s="197">
        <f>ROUND(I310*H310,2)</f>
        <v>0</v>
      </c>
      <c r="K310" s="193" t="s">
        <v>146</v>
      </c>
      <c r="L310" s="37"/>
      <c r="M310" s="198" t="s">
        <v>1</v>
      </c>
      <c r="N310" s="199" t="s">
        <v>41</v>
      </c>
      <c r="O310" s="65"/>
      <c r="P310" s="200">
        <f>O310*H310</f>
        <v>0</v>
      </c>
      <c r="Q310" s="200">
        <v>0.0003</v>
      </c>
      <c r="R310" s="200">
        <f>Q310*H310</f>
        <v>0.0012764999999999999</v>
      </c>
      <c r="S310" s="200">
        <v>0</v>
      </c>
      <c r="T310" s="201">
        <f>S310*H310</f>
        <v>0</v>
      </c>
      <c r="AR310" s="202" t="s">
        <v>170</v>
      </c>
      <c r="AT310" s="202" t="s">
        <v>142</v>
      </c>
      <c r="AU310" s="202" t="s">
        <v>84</v>
      </c>
      <c r="AY310" s="16" t="s">
        <v>139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6" t="s">
        <v>84</v>
      </c>
      <c r="BK310" s="203">
        <f>ROUND(I310*H310,2)</f>
        <v>0</v>
      </c>
      <c r="BL310" s="16" t="s">
        <v>170</v>
      </c>
      <c r="BM310" s="202" t="s">
        <v>624</v>
      </c>
    </row>
    <row r="311" spans="2:51" s="13" customFormat="1" ht="11.25">
      <c r="B311" s="215"/>
      <c r="C311" s="216"/>
      <c r="D311" s="206" t="s">
        <v>148</v>
      </c>
      <c r="E311" s="217" t="s">
        <v>1</v>
      </c>
      <c r="F311" s="218" t="s">
        <v>751</v>
      </c>
      <c r="G311" s="216"/>
      <c r="H311" s="219">
        <v>4.255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148</v>
      </c>
      <c r="AU311" s="225" t="s">
        <v>84</v>
      </c>
      <c r="AV311" s="13" t="s">
        <v>84</v>
      </c>
      <c r="AW311" s="13" t="s">
        <v>31</v>
      </c>
      <c r="AX311" s="13" t="s">
        <v>80</v>
      </c>
      <c r="AY311" s="225" t="s">
        <v>139</v>
      </c>
    </row>
    <row r="312" spans="2:65" s="1" customFormat="1" ht="24" customHeight="1">
      <c r="B312" s="33"/>
      <c r="C312" s="191" t="s">
        <v>626</v>
      </c>
      <c r="D312" s="191" t="s">
        <v>142</v>
      </c>
      <c r="E312" s="192" t="s">
        <v>627</v>
      </c>
      <c r="F312" s="193" t="s">
        <v>628</v>
      </c>
      <c r="G312" s="194" t="s">
        <v>169</v>
      </c>
      <c r="H312" s="195">
        <v>2.7</v>
      </c>
      <c r="I312" s="196"/>
      <c r="J312" s="197">
        <f>ROUND(I312*H312,2)</f>
        <v>0</v>
      </c>
      <c r="K312" s="193" t="s">
        <v>146</v>
      </c>
      <c r="L312" s="37"/>
      <c r="M312" s="198" t="s">
        <v>1</v>
      </c>
      <c r="N312" s="199" t="s">
        <v>41</v>
      </c>
      <c r="O312" s="65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02" t="s">
        <v>170</v>
      </c>
      <c r="AT312" s="202" t="s">
        <v>142</v>
      </c>
      <c r="AU312" s="202" t="s">
        <v>84</v>
      </c>
      <c r="AY312" s="16" t="s">
        <v>139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6" t="s">
        <v>84</v>
      </c>
      <c r="BK312" s="203">
        <f>ROUND(I312*H312,2)</f>
        <v>0</v>
      </c>
      <c r="BL312" s="16" t="s">
        <v>170</v>
      </c>
      <c r="BM312" s="202" t="s">
        <v>629</v>
      </c>
    </row>
    <row r="313" spans="2:51" s="12" customFormat="1" ht="11.25">
      <c r="B313" s="204"/>
      <c r="C313" s="205"/>
      <c r="D313" s="206" t="s">
        <v>148</v>
      </c>
      <c r="E313" s="207" t="s">
        <v>1</v>
      </c>
      <c r="F313" s="208" t="s">
        <v>630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148</v>
      </c>
      <c r="AU313" s="214" t="s">
        <v>84</v>
      </c>
      <c r="AV313" s="12" t="s">
        <v>80</v>
      </c>
      <c r="AW313" s="12" t="s">
        <v>31</v>
      </c>
      <c r="AX313" s="12" t="s">
        <v>75</v>
      </c>
      <c r="AY313" s="214" t="s">
        <v>139</v>
      </c>
    </row>
    <row r="314" spans="2:51" s="13" customFormat="1" ht="11.25">
      <c r="B314" s="215"/>
      <c r="C314" s="216"/>
      <c r="D314" s="206" t="s">
        <v>148</v>
      </c>
      <c r="E314" s="217" t="s">
        <v>1</v>
      </c>
      <c r="F314" s="218" t="s">
        <v>631</v>
      </c>
      <c r="G314" s="216"/>
      <c r="H314" s="219">
        <v>2.7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148</v>
      </c>
      <c r="AU314" s="225" t="s">
        <v>84</v>
      </c>
      <c r="AV314" s="13" t="s">
        <v>84</v>
      </c>
      <c r="AW314" s="13" t="s">
        <v>31</v>
      </c>
      <c r="AX314" s="13" t="s">
        <v>80</v>
      </c>
      <c r="AY314" s="225" t="s">
        <v>139</v>
      </c>
    </row>
    <row r="315" spans="2:65" s="1" customFormat="1" ht="36" customHeight="1">
      <c r="B315" s="33"/>
      <c r="C315" s="237" t="s">
        <v>632</v>
      </c>
      <c r="D315" s="237" t="s">
        <v>192</v>
      </c>
      <c r="E315" s="238" t="s">
        <v>633</v>
      </c>
      <c r="F315" s="239" t="s">
        <v>634</v>
      </c>
      <c r="G315" s="240" t="s">
        <v>169</v>
      </c>
      <c r="H315" s="241">
        <v>2.7</v>
      </c>
      <c r="I315" s="242"/>
      <c r="J315" s="243">
        <f>ROUND(I315*H315,2)</f>
        <v>0</v>
      </c>
      <c r="K315" s="239" t="s">
        <v>195</v>
      </c>
      <c r="L315" s="244"/>
      <c r="M315" s="245" t="s">
        <v>1</v>
      </c>
      <c r="N315" s="246" t="s">
        <v>41</v>
      </c>
      <c r="O315" s="65"/>
      <c r="P315" s="200">
        <f>O315*H315</f>
        <v>0</v>
      </c>
      <c r="Q315" s="200">
        <v>4E-05</v>
      </c>
      <c r="R315" s="200">
        <f>Q315*H315</f>
        <v>0.00010800000000000001</v>
      </c>
      <c r="S315" s="200">
        <v>0</v>
      </c>
      <c r="T315" s="201">
        <f>S315*H315</f>
        <v>0</v>
      </c>
      <c r="AR315" s="202" t="s">
        <v>293</v>
      </c>
      <c r="AT315" s="202" t="s">
        <v>192</v>
      </c>
      <c r="AU315" s="202" t="s">
        <v>84</v>
      </c>
      <c r="AY315" s="16" t="s">
        <v>139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6" t="s">
        <v>84</v>
      </c>
      <c r="BK315" s="203">
        <f>ROUND(I315*H315,2)</f>
        <v>0</v>
      </c>
      <c r="BL315" s="16" t="s">
        <v>170</v>
      </c>
      <c r="BM315" s="202" t="s">
        <v>635</v>
      </c>
    </row>
    <row r="316" spans="2:65" s="1" customFormat="1" ht="36" customHeight="1">
      <c r="B316" s="33"/>
      <c r="C316" s="191" t="s">
        <v>636</v>
      </c>
      <c r="D316" s="191" t="s">
        <v>142</v>
      </c>
      <c r="E316" s="192" t="s">
        <v>637</v>
      </c>
      <c r="F316" s="193" t="s">
        <v>638</v>
      </c>
      <c r="G316" s="194" t="s">
        <v>145</v>
      </c>
      <c r="H316" s="195">
        <v>4.255</v>
      </c>
      <c r="I316" s="196"/>
      <c r="J316" s="197">
        <f>ROUND(I316*H316,2)</f>
        <v>0</v>
      </c>
      <c r="K316" s="193" t="s">
        <v>146</v>
      </c>
      <c r="L316" s="37"/>
      <c r="M316" s="198" t="s">
        <v>1</v>
      </c>
      <c r="N316" s="199" t="s">
        <v>41</v>
      </c>
      <c r="O316" s="65"/>
      <c r="P316" s="200">
        <f>O316*H316</f>
        <v>0</v>
      </c>
      <c r="Q316" s="200">
        <v>0.00689</v>
      </c>
      <c r="R316" s="200">
        <f>Q316*H316</f>
        <v>0.02931695</v>
      </c>
      <c r="S316" s="200">
        <v>0</v>
      </c>
      <c r="T316" s="201">
        <f>S316*H316</f>
        <v>0</v>
      </c>
      <c r="AR316" s="202" t="s">
        <v>170</v>
      </c>
      <c r="AT316" s="202" t="s">
        <v>142</v>
      </c>
      <c r="AU316" s="202" t="s">
        <v>84</v>
      </c>
      <c r="AY316" s="16" t="s">
        <v>139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6" t="s">
        <v>84</v>
      </c>
      <c r="BK316" s="203">
        <f>ROUND(I316*H316,2)</f>
        <v>0</v>
      </c>
      <c r="BL316" s="16" t="s">
        <v>170</v>
      </c>
      <c r="BM316" s="202" t="s">
        <v>639</v>
      </c>
    </row>
    <row r="317" spans="2:51" s="13" customFormat="1" ht="11.25">
      <c r="B317" s="215"/>
      <c r="C317" s="216"/>
      <c r="D317" s="206" t="s">
        <v>148</v>
      </c>
      <c r="E317" s="217" t="s">
        <v>1</v>
      </c>
      <c r="F317" s="218" t="s">
        <v>748</v>
      </c>
      <c r="G317" s="216"/>
      <c r="H317" s="219">
        <v>4.255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148</v>
      </c>
      <c r="AU317" s="225" t="s">
        <v>84</v>
      </c>
      <c r="AV317" s="13" t="s">
        <v>84</v>
      </c>
      <c r="AW317" s="13" t="s">
        <v>31</v>
      </c>
      <c r="AX317" s="13" t="s">
        <v>80</v>
      </c>
      <c r="AY317" s="225" t="s">
        <v>139</v>
      </c>
    </row>
    <row r="318" spans="2:65" s="1" customFormat="1" ht="36" customHeight="1">
      <c r="B318" s="33"/>
      <c r="C318" s="237" t="s">
        <v>640</v>
      </c>
      <c r="D318" s="237" t="s">
        <v>192</v>
      </c>
      <c r="E318" s="238" t="s">
        <v>641</v>
      </c>
      <c r="F318" s="239" t="s">
        <v>642</v>
      </c>
      <c r="G318" s="240" t="s">
        <v>145</v>
      </c>
      <c r="H318" s="241">
        <v>4.681</v>
      </c>
      <c r="I318" s="242"/>
      <c r="J318" s="243">
        <f>ROUND(I318*H318,2)</f>
        <v>0</v>
      </c>
      <c r="K318" s="239" t="s">
        <v>146</v>
      </c>
      <c r="L318" s="244"/>
      <c r="M318" s="245" t="s">
        <v>1</v>
      </c>
      <c r="N318" s="246" t="s">
        <v>41</v>
      </c>
      <c r="O318" s="65"/>
      <c r="P318" s="200">
        <f>O318*H318</f>
        <v>0</v>
      </c>
      <c r="Q318" s="200">
        <v>0.0192</v>
      </c>
      <c r="R318" s="200">
        <f>Q318*H318</f>
        <v>0.08987519999999999</v>
      </c>
      <c r="S318" s="200">
        <v>0</v>
      </c>
      <c r="T318" s="201">
        <f>S318*H318</f>
        <v>0</v>
      </c>
      <c r="AR318" s="202" t="s">
        <v>293</v>
      </c>
      <c r="AT318" s="202" t="s">
        <v>192</v>
      </c>
      <c r="AU318" s="202" t="s">
        <v>84</v>
      </c>
      <c r="AY318" s="16" t="s">
        <v>139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6" t="s">
        <v>84</v>
      </c>
      <c r="BK318" s="203">
        <f>ROUND(I318*H318,2)</f>
        <v>0</v>
      </c>
      <c r="BL318" s="16" t="s">
        <v>170</v>
      </c>
      <c r="BM318" s="202" t="s">
        <v>643</v>
      </c>
    </row>
    <row r="319" spans="2:51" s="13" customFormat="1" ht="11.25">
      <c r="B319" s="215"/>
      <c r="C319" s="216"/>
      <c r="D319" s="206" t="s">
        <v>148</v>
      </c>
      <c r="E319" s="216"/>
      <c r="F319" s="218" t="s">
        <v>752</v>
      </c>
      <c r="G319" s="216"/>
      <c r="H319" s="219">
        <v>4.681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148</v>
      </c>
      <c r="AU319" s="225" t="s">
        <v>84</v>
      </c>
      <c r="AV319" s="13" t="s">
        <v>84</v>
      </c>
      <c r="AW319" s="13" t="s">
        <v>4</v>
      </c>
      <c r="AX319" s="13" t="s">
        <v>80</v>
      </c>
      <c r="AY319" s="225" t="s">
        <v>139</v>
      </c>
    </row>
    <row r="320" spans="2:65" s="1" customFormat="1" ht="24" customHeight="1">
      <c r="B320" s="33"/>
      <c r="C320" s="191" t="s">
        <v>645</v>
      </c>
      <c r="D320" s="191" t="s">
        <v>142</v>
      </c>
      <c r="E320" s="192" t="s">
        <v>646</v>
      </c>
      <c r="F320" s="193" t="s">
        <v>647</v>
      </c>
      <c r="G320" s="194" t="s">
        <v>145</v>
      </c>
      <c r="H320" s="195">
        <v>4.255</v>
      </c>
      <c r="I320" s="196"/>
      <c r="J320" s="197">
        <f>ROUND(I320*H320,2)</f>
        <v>0</v>
      </c>
      <c r="K320" s="193" t="s">
        <v>146</v>
      </c>
      <c r="L320" s="37"/>
      <c r="M320" s="198" t="s">
        <v>1</v>
      </c>
      <c r="N320" s="199" t="s">
        <v>41</v>
      </c>
      <c r="O320" s="65"/>
      <c r="P320" s="200">
        <f>O320*H320</f>
        <v>0</v>
      </c>
      <c r="Q320" s="200">
        <v>0</v>
      </c>
      <c r="R320" s="200">
        <f>Q320*H320</f>
        <v>0</v>
      </c>
      <c r="S320" s="200">
        <v>0</v>
      </c>
      <c r="T320" s="201">
        <f>S320*H320</f>
        <v>0</v>
      </c>
      <c r="AR320" s="202" t="s">
        <v>170</v>
      </c>
      <c r="AT320" s="202" t="s">
        <v>142</v>
      </c>
      <c r="AU320" s="202" t="s">
        <v>84</v>
      </c>
      <c r="AY320" s="16" t="s">
        <v>139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6" t="s">
        <v>84</v>
      </c>
      <c r="BK320" s="203">
        <f>ROUND(I320*H320,2)</f>
        <v>0</v>
      </c>
      <c r="BL320" s="16" t="s">
        <v>170</v>
      </c>
      <c r="BM320" s="202" t="s">
        <v>648</v>
      </c>
    </row>
    <row r="321" spans="2:65" s="1" customFormat="1" ht="16.5" customHeight="1">
      <c r="B321" s="33"/>
      <c r="C321" s="191" t="s">
        <v>649</v>
      </c>
      <c r="D321" s="191" t="s">
        <v>142</v>
      </c>
      <c r="E321" s="192" t="s">
        <v>650</v>
      </c>
      <c r="F321" s="193" t="s">
        <v>651</v>
      </c>
      <c r="G321" s="194" t="s">
        <v>169</v>
      </c>
      <c r="H321" s="195">
        <v>0.9</v>
      </c>
      <c r="I321" s="196"/>
      <c r="J321" s="197">
        <f>ROUND(I321*H321,2)</f>
        <v>0</v>
      </c>
      <c r="K321" s="193" t="s">
        <v>146</v>
      </c>
      <c r="L321" s="37"/>
      <c r="M321" s="198" t="s">
        <v>1</v>
      </c>
      <c r="N321" s="199" t="s">
        <v>41</v>
      </c>
      <c r="O321" s="65"/>
      <c r="P321" s="200">
        <f>O321*H321</f>
        <v>0</v>
      </c>
      <c r="Q321" s="200">
        <v>4.2E-05</v>
      </c>
      <c r="R321" s="200">
        <f>Q321*H321</f>
        <v>3.78E-05</v>
      </c>
      <c r="S321" s="200">
        <v>0</v>
      </c>
      <c r="T321" s="201">
        <f>S321*H321</f>
        <v>0</v>
      </c>
      <c r="AR321" s="202" t="s">
        <v>170</v>
      </c>
      <c r="AT321" s="202" t="s">
        <v>142</v>
      </c>
      <c r="AU321" s="202" t="s">
        <v>84</v>
      </c>
      <c r="AY321" s="16" t="s">
        <v>139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6" t="s">
        <v>84</v>
      </c>
      <c r="BK321" s="203">
        <f>ROUND(I321*H321,2)</f>
        <v>0</v>
      </c>
      <c r="BL321" s="16" t="s">
        <v>170</v>
      </c>
      <c r="BM321" s="202" t="s">
        <v>652</v>
      </c>
    </row>
    <row r="322" spans="2:65" s="1" customFormat="1" ht="24" customHeight="1">
      <c r="B322" s="33"/>
      <c r="C322" s="237" t="s">
        <v>653</v>
      </c>
      <c r="D322" s="237" t="s">
        <v>192</v>
      </c>
      <c r="E322" s="238" t="s">
        <v>654</v>
      </c>
      <c r="F322" s="239" t="s">
        <v>655</v>
      </c>
      <c r="G322" s="240" t="s">
        <v>169</v>
      </c>
      <c r="H322" s="241">
        <v>0.9</v>
      </c>
      <c r="I322" s="242"/>
      <c r="J322" s="243">
        <f>ROUND(I322*H322,2)</f>
        <v>0</v>
      </c>
      <c r="K322" s="239" t="s">
        <v>259</v>
      </c>
      <c r="L322" s="244"/>
      <c r="M322" s="245" t="s">
        <v>1</v>
      </c>
      <c r="N322" s="246" t="s">
        <v>41</v>
      </c>
      <c r="O322" s="65"/>
      <c r="P322" s="200">
        <f>O322*H322</f>
        <v>0</v>
      </c>
      <c r="Q322" s="200">
        <v>0.00017</v>
      </c>
      <c r="R322" s="200">
        <f>Q322*H322</f>
        <v>0.000153</v>
      </c>
      <c r="S322" s="200">
        <v>0</v>
      </c>
      <c r="T322" s="201">
        <f>S322*H322</f>
        <v>0</v>
      </c>
      <c r="AR322" s="202" t="s">
        <v>293</v>
      </c>
      <c r="AT322" s="202" t="s">
        <v>192</v>
      </c>
      <c r="AU322" s="202" t="s">
        <v>84</v>
      </c>
      <c r="AY322" s="16" t="s">
        <v>139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6" t="s">
        <v>84</v>
      </c>
      <c r="BK322" s="203">
        <f>ROUND(I322*H322,2)</f>
        <v>0</v>
      </c>
      <c r="BL322" s="16" t="s">
        <v>170</v>
      </c>
      <c r="BM322" s="202" t="s">
        <v>656</v>
      </c>
    </row>
    <row r="323" spans="2:65" s="1" customFormat="1" ht="24" customHeight="1">
      <c r="B323" s="33"/>
      <c r="C323" s="191" t="s">
        <v>657</v>
      </c>
      <c r="D323" s="191" t="s">
        <v>142</v>
      </c>
      <c r="E323" s="192" t="s">
        <v>658</v>
      </c>
      <c r="F323" s="193" t="s">
        <v>659</v>
      </c>
      <c r="G323" s="194" t="s">
        <v>246</v>
      </c>
      <c r="H323" s="195">
        <v>0.121</v>
      </c>
      <c r="I323" s="196"/>
      <c r="J323" s="197">
        <f>ROUND(I323*H323,2)</f>
        <v>0</v>
      </c>
      <c r="K323" s="193" t="s">
        <v>146</v>
      </c>
      <c r="L323" s="37"/>
      <c r="M323" s="198" t="s">
        <v>1</v>
      </c>
      <c r="N323" s="199" t="s">
        <v>41</v>
      </c>
      <c r="O323" s="65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02" t="s">
        <v>170</v>
      </c>
      <c r="AT323" s="202" t="s">
        <v>142</v>
      </c>
      <c r="AU323" s="202" t="s">
        <v>84</v>
      </c>
      <c r="AY323" s="16" t="s">
        <v>139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6" t="s">
        <v>84</v>
      </c>
      <c r="BK323" s="203">
        <f>ROUND(I323*H323,2)</f>
        <v>0</v>
      </c>
      <c r="BL323" s="16" t="s">
        <v>170</v>
      </c>
      <c r="BM323" s="202" t="s">
        <v>660</v>
      </c>
    </row>
    <row r="324" spans="2:65" s="1" customFormat="1" ht="24" customHeight="1">
      <c r="B324" s="33"/>
      <c r="C324" s="191" t="s">
        <v>661</v>
      </c>
      <c r="D324" s="191" t="s">
        <v>142</v>
      </c>
      <c r="E324" s="192" t="s">
        <v>662</v>
      </c>
      <c r="F324" s="193" t="s">
        <v>663</v>
      </c>
      <c r="G324" s="194" t="s">
        <v>246</v>
      </c>
      <c r="H324" s="195">
        <v>0.121</v>
      </c>
      <c r="I324" s="196"/>
      <c r="J324" s="197">
        <f>ROUND(I324*H324,2)</f>
        <v>0</v>
      </c>
      <c r="K324" s="193" t="s">
        <v>146</v>
      </c>
      <c r="L324" s="37"/>
      <c r="M324" s="198" t="s">
        <v>1</v>
      </c>
      <c r="N324" s="199" t="s">
        <v>41</v>
      </c>
      <c r="O324" s="65"/>
      <c r="P324" s="200">
        <f>O324*H324</f>
        <v>0</v>
      </c>
      <c r="Q324" s="200">
        <v>0</v>
      </c>
      <c r="R324" s="200">
        <f>Q324*H324</f>
        <v>0</v>
      </c>
      <c r="S324" s="200">
        <v>0</v>
      </c>
      <c r="T324" s="201">
        <f>S324*H324</f>
        <v>0</v>
      </c>
      <c r="AR324" s="202" t="s">
        <v>170</v>
      </c>
      <c r="AT324" s="202" t="s">
        <v>142</v>
      </c>
      <c r="AU324" s="202" t="s">
        <v>84</v>
      </c>
      <c r="AY324" s="16" t="s">
        <v>139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6" t="s">
        <v>84</v>
      </c>
      <c r="BK324" s="203">
        <f>ROUND(I324*H324,2)</f>
        <v>0</v>
      </c>
      <c r="BL324" s="16" t="s">
        <v>170</v>
      </c>
      <c r="BM324" s="202" t="s">
        <v>664</v>
      </c>
    </row>
    <row r="325" spans="2:63" s="11" customFormat="1" ht="22.9" customHeight="1">
      <c r="B325" s="175"/>
      <c r="C325" s="176"/>
      <c r="D325" s="177" t="s">
        <v>74</v>
      </c>
      <c r="E325" s="189" t="s">
        <v>665</v>
      </c>
      <c r="F325" s="189" t="s">
        <v>666</v>
      </c>
      <c r="G325" s="176"/>
      <c r="H325" s="176"/>
      <c r="I325" s="179"/>
      <c r="J325" s="190">
        <f>BK325</f>
        <v>0</v>
      </c>
      <c r="K325" s="176"/>
      <c r="L325" s="181"/>
      <c r="M325" s="182"/>
      <c r="N325" s="183"/>
      <c r="O325" s="183"/>
      <c r="P325" s="184">
        <f>SUM(P326:P329)</f>
        <v>0</v>
      </c>
      <c r="Q325" s="183"/>
      <c r="R325" s="184">
        <f>SUM(R326:R329)</f>
        <v>0</v>
      </c>
      <c r="S325" s="183"/>
      <c r="T325" s="185">
        <f>SUM(T326:T329)</f>
        <v>0.0092525</v>
      </c>
      <c r="AR325" s="186" t="s">
        <v>84</v>
      </c>
      <c r="AT325" s="187" t="s">
        <v>74</v>
      </c>
      <c r="AU325" s="187" t="s">
        <v>80</v>
      </c>
      <c r="AY325" s="186" t="s">
        <v>139</v>
      </c>
      <c r="BK325" s="188">
        <f>SUM(BK326:BK329)</f>
        <v>0</v>
      </c>
    </row>
    <row r="326" spans="2:65" s="1" customFormat="1" ht="24" customHeight="1">
      <c r="B326" s="33"/>
      <c r="C326" s="191" t="s">
        <v>667</v>
      </c>
      <c r="D326" s="191" t="s">
        <v>142</v>
      </c>
      <c r="E326" s="192" t="s">
        <v>668</v>
      </c>
      <c r="F326" s="193" t="s">
        <v>669</v>
      </c>
      <c r="G326" s="194" t="s">
        <v>145</v>
      </c>
      <c r="H326" s="195">
        <v>3.065</v>
      </c>
      <c r="I326" s="196"/>
      <c r="J326" s="197">
        <f>ROUND(I326*H326,2)</f>
        <v>0</v>
      </c>
      <c r="K326" s="193" t="s">
        <v>146</v>
      </c>
      <c r="L326" s="37"/>
      <c r="M326" s="198" t="s">
        <v>1</v>
      </c>
      <c r="N326" s="199" t="s">
        <v>41</v>
      </c>
      <c r="O326" s="65"/>
      <c r="P326" s="200">
        <f>O326*H326</f>
        <v>0</v>
      </c>
      <c r="Q326" s="200">
        <v>0</v>
      </c>
      <c r="R326" s="200">
        <f>Q326*H326</f>
        <v>0</v>
      </c>
      <c r="S326" s="200">
        <v>0.0025</v>
      </c>
      <c r="T326" s="201">
        <f>S326*H326</f>
        <v>0.0076625</v>
      </c>
      <c r="AR326" s="202" t="s">
        <v>170</v>
      </c>
      <c r="AT326" s="202" t="s">
        <v>142</v>
      </c>
      <c r="AU326" s="202" t="s">
        <v>84</v>
      </c>
      <c r="AY326" s="16" t="s">
        <v>139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6" t="s">
        <v>84</v>
      </c>
      <c r="BK326" s="203">
        <f>ROUND(I326*H326,2)</f>
        <v>0</v>
      </c>
      <c r="BL326" s="16" t="s">
        <v>170</v>
      </c>
      <c r="BM326" s="202" t="s">
        <v>670</v>
      </c>
    </row>
    <row r="327" spans="2:51" s="13" customFormat="1" ht="11.25">
      <c r="B327" s="215"/>
      <c r="C327" s="216"/>
      <c r="D327" s="206" t="s">
        <v>148</v>
      </c>
      <c r="E327" s="217" t="s">
        <v>1</v>
      </c>
      <c r="F327" s="218" t="s">
        <v>753</v>
      </c>
      <c r="G327" s="216"/>
      <c r="H327" s="219">
        <v>3.065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148</v>
      </c>
      <c r="AU327" s="225" t="s">
        <v>84</v>
      </c>
      <c r="AV327" s="13" t="s">
        <v>84</v>
      </c>
      <c r="AW327" s="13" t="s">
        <v>31</v>
      </c>
      <c r="AX327" s="13" t="s">
        <v>80</v>
      </c>
      <c r="AY327" s="225" t="s">
        <v>139</v>
      </c>
    </row>
    <row r="328" spans="2:65" s="1" customFormat="1" ht="16.5" customHeight="1">
      <c r="B328" s="33"/>
      <c r="C328" s="191" t="s">
        <v>672</v>
      </c>
      <c r="D328" s="191" t="s">
        <v>142</v>
      </c>
      <c r="E328" s="192" t="s">
        <v>673</v>
      </c>
      <c r="F328" s="193" t="s">
        <v>674</v>
      </c>
      <c r="G328" s="194" t="s">
        <v>169</v>
      </c>
      <c r="H328" s="195">
        <v>5.3</v>
      </c>
      <c r="I328" s="196"/>
      <c r="J328" s="197">
        <f>ROUND(I328*H328,2)</f>
        <v>0</v>
      </c>
      <c r="K328" s="193" t="s">
        <v>146</v>
      </c>
      <c r="L328" s="37"/>
      <c r="M328" s="198" t="s">
        <v>1</v>
      </c>
      <c r="N328" s="199" t="s">
        <v>41</v>
      </c>
      <c r="O328" s="65"/>
      <c r="P328" s="200">
        <f>O328*H328</f>
        <v>0</v>
      </c>
      <c r="Q328" s="200">
        <v>0</v>
      </c>
      <c r="R328" s="200">
        <f>Q328*H328</f>
        <v>0</v>
      </c>
      <c r="S328" s="200">
        <v>0.0003</v>
      </c>
      <c r="T328" s="201">
        <f>S328*H328</f>
        <v>0.0015899999999999998</v>
      </c>
      <c r="AR328" s="202" t="s">
        <v>170</v>
      </c>
      <c r="AT328" s="202" t="s">
        <v>142</v>
      </c>
      <c r="AU328" s="202" t="s">
        <v>84</v>
      </c>
      <c r="AY328" s="16" t="s">
        <v>139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6" t="s">
        <v>84</v>
      </c>
      <c r="BK328" s="203">
        <f>ROUND(I328*H328,2)</f>
        <v>0</v>
      </c>
      <c r="BL328" s="16" t="s">
        <v>170</v>
      </c>
      <c r="BM328" s="202" t="s">
        <v>675</v>
      </c>
    </row>
    <row r="329" spans="2:51" s="13" customFormat="1" ht="11.25">
      <c r="B329" s="215"/>
      <c r="C329" s="216"/>
      <c r="D329" s="206" t="s">
        <v>148</v>
      </c>
      <c r="E329" s="217" t="s">
        <v>1</v>
      </c>
      <c r="F329" s="218" t="s">
        <v>754</v>
      </c>
      <c r="G329" s="216"/>
      <c r="H329" s="219">
        <v>5.3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148</v>
      </c>
      <c r="AU329" s="225" t="s">
        <v>84</v>
      </c>
      <c r="AV329" s="13" t="s">
        <v>84</v>
      </c>
      <c r="AW329" s="13" t="s">
        <v>31</v>
      </c>
      <c r="AX329" s="13" t="s">
        <v>80</v>
      </c>
      <c r="AY329" s="225" t="s">
        <v>139</v>
      </c>
    </row>
    <row r="330" spans="2:63" s="11" customFormat="1" ht="22.9" customHeight="1">
      <c r="B330" s="175"/>
      <c r="C330" s="176"/>
      <c r="D330" s="177" t="s">
        <v>74</v>
      </c>
      <c r="E330" s="189" t="s">
        <v>677</v>
      </c>
      <c r="F330" s="189" t="s">
        <v>678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SUM(P331:P346)</f>
        <v>0</v>
      </c>
      <c r="Q330" s="183"/>
      <c r="R330" s="184">
        <f>SUM(R331:R346)</f>
        <v>0.31212200000000007</v>
      </c>
      <c r="S330" s="183"/>
      <c r="T330" s="185">
        <f>SUM(T331:T346)</f>
        <v>0</v>
      </c>
      <c r="AR330" s="186" t="s">
        <v>84</v>
      </c>
      <c r="AT330" s="187" t="s">
        <v>74</v>
      </c>
      <c r="AU330" s="187" t="s">
        <v>80</v>
      </c>
      <c r="AY330" s="186" t="s">
        <v>139</v>
      </c>
      <c r="BK330" s="188">
        <f>SUM(BK331:BK346)</f>
        <v>0</v>
      </c>
    </row>
    <row r="331" spans="2:65" s="1" customFormat="1" ht="24" customHeight="1">
      <c r="B331" s="33"/>
      <c r="C331" s="191" t="s">
        <v>679</v>
      </c>
      <c r="D331" s="191" t="s">
        <v>142</v>
      </c>
      <c r="E331" s="192" t="s">
        <v>680</v>
      </c>
      <c r="F331" s="193" t="s">
        <v>681</v>
      </c>
      <c r="G331" s="194" t="s">
        <v>145</v>
      </c>
      <c r="H331" s="195">
        <v>14.8</v>
      </c>
      <c r="I331" s="196"/>
      <c r="J331" s="197">
        <f>ROUND(I331*H331,2)</f>
        <v>0</v>
      </c>
      <c r="K331" s="193" t="s">
        <v>146</v>
      </c>
      <c r="L331" s="37"/>
      <c r="M331" s="198" t="s">
        <v>1</v>
      </c>
      <c r="N331" s="199" t="s">
        <v>41</v>
      </c>
      <c r="O331" s="65"/>
      <c r="P331" s="200">
        <f>O331*H331</f>
        <v>0</v>
      </c>
      <c r="Q331" s="200">
        <v>0.00605</v>
      </c>
      <c r="R331" s="200">
        <f>Q331*H331</f>
        <v>0.08954000000000001</v>
      </c>
      <c r="S331" s="200">
        <v>0</v>
      </c>
      <c r="T331" s="201">
        <f>S331*H331</f>
        <v>0</v>
      </c>
      <c r="AR331" s="202" t="s">
        <v>170</v>
      </c>
      <c r="AT331" s="202" t="s">
        <v>142</v>
      </c>
      <c r="AU331" s="202" t="s">
        <v>84</v>
      </c>
      <c r="AY331" s="16" t="s">
        <v>139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6" t="s">
        <v>84</v>
      </c>
      <c r="BK331" s="203">
        <f>ROUND(I331*H331,2)</f>
        <v>0</v>
      </c>
      <c r="BL331" s="16" t="s">
        <v>170</v>
      </c>
      <c r="BM331" s="202" t="s">
        <v>682</v>
      </c>
    </row>
    <row r="332" spans="2:51" s="13" customFormat="1" ht="11.25">
      <c r="B332" s="215"/>
      <c r="C332" s="216"/>
      <c r="D332" s="206" t="s">
        <v>148</v>
      </c>
      <c r="E332" s="217" t="s">
        <v>1</v>
      </c>
      <c r="F332" s="218" t="s">
        <v>755</v>
      </c>
      <c r="G332" s="216"/>
      <c r="H332" s="219">
        <v>16.6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148</v>
      </c>
      <c r="AU332" s="225" t="s">
        <v>84</v>
      </c>
      <c r="AV332" s="13" t="s">
        <v>84</v>
      </c>
      <c r="AW332" s="13" t="s">
        <v>31</v>
      </c>
      <c r="AX332" s="13" t="s">
        <v>75</v>
      </c>
      <c r="AY332" s="225" t="s">
        <v>139</v>
      </c>
    </row>
    <row r="333" spans="2:51" s="13" customFormat="1" ht="11.25">
      <c r="B333" s="215"/>
      <c r="C333" s="216"/>
      <c r="D333" s="206" t="s">
        <v>148</v>
      </c>
      <c r="E333" s="217" t="s">
        <v>1</v>
      </c>
      <c r="F333" s="218" t="s">
        <v>684</v>
      </c>
      <c r="G333" s="216"/>
      <c r="H333" s="219">
        <v>-1.8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148</v>
      </c>
      <c r="AU333" s="225" t="s">
        <v>84</v>
      </c>
      <c r="AV333" s="13" t="s">
        <v>84</v>
      </c>
      <c r="AW333" s="13" t="s">
        <v>31</v>
      </c>
      <c r="AX333" s="13" t="s">
        <v>75</v>
      </c>
      <c r="AY333" s="225" t="s">
        <v>139</v>
      </c>
    </row>
    <row r="334" spans="2:51" s="14" customFormat="1" ht="11.25">
      <c r="B334" s="226"/>
      <c r="C334" s="227"/>
      <c r="D334" s="206" t="s">
        <v>148</v>
      </c>
      <c r="E334" s="228" t="s">
        <v>1</v>
      </c>
      <c r="F334" s="229" t="s">
        <v>162</v>
      </c>
      <c r="G334" s="227"/>
      <c r="H334" s="230">
        <v>14.8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148</v>
      </c>
      <c r="AU334" s="236" t="s">
        <v>84</v>
      </c>
      <c r="AV334" s="14" t="s">
        <v>90</v>
      </c>
      <c r="AW334" s="14" t="s">
        <v>31</v>
      </c>
      <c r="AX334" s="14" t="s">
        <v>80</v>
      </c>
      <c r="AY334" s="236" t="s">
        <v>139</v>
      </c>
    </row>
    <row r="335" spans="2:65" s="1" customFormat="1" ht="16.5" customHeight="1">
      <c r="B335" s="33"/>
      <c r="C335" s="237" t="s">
        <v>685</v>
      </c>
      <c r="D335" s="237" t="s">
        <v>192</v>
      </c>
      <c r="E335" s="238" t="s">
        <v>686</v>
      </c>
      <c r="F335" s="239" t="s">
        <v>687</v>
      </c>
      <c r="G335" s="240" t="s">
        <v>145</v>
      </c>
      <c r="H335" s="241">
        <v>16.28</v>
      </c>
      <c r="I335" s="242"/>
      <c r="J335" s="243">
        <f>ROUND(I335*H335,2)</f>
        <v>0</v>
      </c>
      <c r="K335" s="239" t="s">
        <v>146</v>
      </c>
      <c r="L335" s="244"/>
      <c r="M335" s="245" t="s">
        <v>1</v>
      </c>
      <c r="N335" s="246" t="s">
        <v>41</v>
      </c>
      <c r="O335" s="65"/>
      <c r="P335" s="200">
        <f>O335*H335</f>
        <v>0</v>
      </c>
      <c r="Q335" s="200">
        <v>0.0129</v>
      </c>
      <c r="R335" s="200">
        <f>Q335*H335</f>
        <v>0.210012</v>
      </c>
      <c r="S335" s="200">
        <v>0</v>
      </c>
      <c r="T335" s="201">
        <f>S335*H335</f>
        <v>0</v>
      </c>
      <c r="AR335" s="202" t="s">
        <v>293</v>
      </c>
      <c r="AT335" s="202" t="s">
        <v>192</v>
      </c>
      <c r="AU335" s="202" t="s">
        <v>84</v>
      </c>
      <c r="AY335" s="16" t="s">
        <v>139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6" t="s">
        <v>84</v>
      </c>
      <c r="BK335" s="203">
        <f>ROUND(I335*H335,2)</f>
        <v>0</v>
      </c>
      <c r="BL335" s="16" t="s">
        <v>170</v>
      </c>
      <c r="BM335" s="202" t="s">
        <v>688</v>
      </c>
    </row>
    <row r="336" spans="2:51" s="13" customFormat="1" ht="11.25">
      <c r="B336" s="215"/>
      <c r="C336" s="216"/>
      <c r="D336" s="206" t="s">
        <v>148</v>
      </c>
      <c r="E336" s="216"/>
      <c r="F336" s="218" t="s">
        <v>756</v>
      </c>
      <c r="G336" s="216"/>
      <c r="H336" s="219">
        <v>16.28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148</v>
      </c>
      <c r="AU336" s="225" t="s">
        <v>84</v>
      </c>
      <c r="AV336" s="13" t="s">
        <v>84</v>
      </c>
      <c r="AW336" s="13" t="s">
        <v>4</v>
      </c>
      <c r="AX336" s="13" t="s">
        <v>80</v>
      </c>
      <c r="AY336" s="225" t="s">
        <v>139</v>
      </c>
    </row>
    <row r="337" spans="2:65" s="1" customFormat="1" ht="24" customHeight="1">
      <c r="B337" s="33"/>
      <c r="C337" s="191" t="s">
        <v>690</v>
      </c>
      <c r="D337" s="191" t="s">
        <v>142</v>
      </c>
      <c r="E337" s="192" t="s">
        <v>691</v>
      </c>
      <c r="F337" s="193" t="s">
        <v>692</v>
      </c>
      <c r="G337" s="194" t="s">
        <v>145</v>
      </c>
      <c r="H337" s="195">
        <v>14.8</v>
      </c>
      <c r="I337" s="196"/>
      <c r="J337" s="197">
        <f>ROUND(I337*H337,2)</f>
        <v>0</v>
      </c>
      <c r="K337" s="193" t="s">
        <v>146</v>
      </c>
      <c r="L337" s="37"/>
      <c r="M337" s="198" t="s">
        <v>1</v>
      </c>
      <c r="N337" s="199" t="s">
        <v>41</v>
      </c>
      <c r="O337" s="65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02" t="s">
        <v>170</v>
      </c>
      <c r="AT337" s="202" t="s">
        <v>142</v>
      </c>
      <c r="AU337" s="202" t="s">
        <v>84</v>
      </c>
      <c r="AY337" s="16" t="s">
        <v>139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6" t="s">
        <v>84</v>
      </c>
      <c r="BK337" s="203">
        <f>ROUND(I337*H337,2)</f>
        <v>0</v>
      </c>
      <c r="BL337" s="16" t="s">
        <v>170</v>
      </c>
      <c r="BM337" s="202" t="s">
        <v>693</v>
      </c>
    </row>
    <row r="338" spans="2:65" s="1" customFormat="1" ht="16.5" customHeight="1">
      <c r="B338" s="33"/>
      <c r="C338" s="191" t="s">
        <v>694</v>
      </c>
      <c r="D338" s="191" t="s">
        <v>142</v>
      </c>
      <c r="E338" s="192" t="s">
        <v>695</v>
      </c>
      <c r="F338" s="193" t="s">
        <v>696</v>
      </c>
      <c r="G338" s="194" t="s">
        <v>145</v>
      </c>
      <c r="H338" s="195">
        <v>1</v>
      </c>
      <c r="I338" s="196"/>
      <c r="J338" s="197">
        <f>ROUND(I338*H338,2)</f>
        <v>0</v>
      </c>
      <c r="K338" s="193" t="s">
        <v>1</v>
      </c>
      <c r="L338" s="37"/>
      <c r="M338" s="198" t="s">
        <v>1</v>
      </c>
      <c r="N338" s="199" t="s">
        <v>41</v>
      </c>
      <c r="O338" s="65"/>
      <c r="P338" s="200">
        <f>O338*H338</f>
        <v>0</v>
      </c>
      <c r="Q338" s="200">
        <v>0.00063</v>
      </c>
      <c r="R338" s="200">
        <f>Q338*H338</f>
        <v>0.00063</v>
      </c>
      <c r="S338" s="200">
        <v>0</v>
      </c>
      <c r="T338" s="201">
        <f>S338*H338</f>
        <v>0</v>
      </c>
      <c r="AR338" s="202" t="s">
        <v>170</v>
      </c>
      <c r="AT338" s="202" t="s">
        <v>142</v>
      </c>
      <c r="AU338" s="202" t="s">
        <v>84</v>
      </c>
      <c r="AY338" s="16" t="s">
        <v>139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6" t="s">
        <v>84</v>
      </c>
      <c r="BK338" s="203">
        <f>ROUND(I338*H338,2)</f>
        <v>0</v>
      </c>
      <c r="BL338" s="16" t="s">
        <v>170</v>
      </c>
      <c r="BM338" s="202" t="s">
        <v>697</v>
      </c>
    </row>
    <row r="339" spans="2:65" s="1" customFormat="1" ht="16.5" customHeight="1">
      <c r="B339" s="33"/>
      <c r="C339" s="237" t="s">
        <v>698</v>
      </c>
      <c r="D339" s="237" t="s">
        <v>192</v>
      </c>
      <c r="E339" s="238" t="s">
        <v>699</v>
      </c>
      <c r="F339" s="239" t="s">
        <v>700</v>
      </c>
      <c r="G339" s="240" t="s">
        <v>145</v>
      </c>
      <c r="H339" s="241">
        <v>1</v>
      </c>
      <c r="I339" s="242"/>
      <c r="J339" s="243">
        <f>ROUND(I339*H339,2)</f>
        <v>0</v>
      </c>
      <c r="K339" s="239" t="s">
        <v>1</v>
      </c>
      <c r="L339" s="244"/>
      <c r="M339" s="245" t="s">
        <v>1</v>
      </c>
      <c r="N339" s="246" t="s">
        <v>41</v>
      </c>
      <c r="O339" s="65"/>
      <c r="P339" s="200">
        <f>O339*H339</f>
        <v>0</v>
      </c>
      <c r="Q339" s="200">
        <v>0.0075</v>
      </c>
      <c r="R339" s="200">
        <f>Q339*H339</f>
        <v>0.0075</v>
      </c>
      <c r="S339" s="200">
        <v>0</v>
      </c>
      <c r="T339" s="201">
        <f>S339*H339</f>
        <v>0</v>
      </c>
      <c r="AR339" s="202" t="s">
        <v>293</v>
      </c>
      <c r="AT339" s="202" t="s">
        <v>192</v>
      </c>
      <c r="AU339" s="202" t="s">
        <v>84</v>
      </c>
      <c r="AY339" s="16" t="s">
        <v>139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6" t="s">
        <v>84</v>
      </c>
      <c r="BK339" s="203">
        <f>ROUND(I339*H339,2)</f>
        <v>0</v>
      </c>
      <c r="BL339" s="16" t="s">
        <v>170</v>
      </c>
      <c r="BM339" s="202" t="s">
        <v>701</v>
      </c>
    </row>
    <row r="340" spans="2:51" s="13" customFormat="1" ht="11.25">
      <c r="B340" s="215"/>
      <c r="C340" s="216"/>
      <c r="D340" s="206" t="s">
        <v>148</v>
      </c>
      <c r="E340" s="216"/>
      <c r="F340" s="218" t="s">
        <v>702</v>
      </c>
      <c r="G340" s="216"/>
      <c r="H340" s="219">
        <v>1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148</v>
      </c>
      <c r="AU340" s="225" t="s">
        <v>84</v>
      </c>
      <c r="AV340" s="13" t="s">
        <v>84</v>
      </c>
      <c r="AW340" s="13" t="s">
        <v>4</v>
      </c>
      <c r="AX340" s="13" t="s">
        <v>80</v>
      </c>
      <c r="AY340" s="225" t="s">
        <v>139</v>
      </c>
    </row>
    <row r="341" spans="2:65" s="1" customFormat="1" ht="16.5" customHeight="1">
      <c r="B341" s="33"/>
      <c r="C341" s="191" t="s">
        <v>703</v>
      </c>
      <c r="D341" s="191" t="s">
        <v>142</v>
      </c>
      <c r="E341" s="192" t="s">
        <v>704</v>
      </c>
      <c r="F341" s="193" t="s">
        <v>705</v>
      </c>
      <c r="G341" s="194" t="s">
        <v>145</v>
      </c>
      <c r="H341" s="195">
        <v>14.8</v>
      </c>
      <c r="I341" s="196"/>
      <c r="J341" s="197">
        <f>ROUND(I341*H341,2)</f>
        <v>0</v>
      </c>
      <c r="K341" s="193" t="s">
        <v>259</v>
      </c>
      <c r="L341" s="37"/>
      <c r="M341" s="198" t="s">
        <v>1</v>
      </c>
      <c r="N341" s="199" t="s">
        <v>41</v>
      </c>
      <c r="O341" s="65"/>
      <c r="P341" s="200">
        <f>O341*H341</f>
        <v>0</v>
      </c>
      <c r="Q341" s="200">
        <v>0.0003</v>
      </c>
      <c r="R341" s="200">
        <f>Q341*H341</f>
        <v>0.0044399999999999995</v>
      </c>
      <c r="S341" s="200">
        <v>0</v>
      </c>
      <c r="T341" s="201">
        <f>S341*H341</f>
        <v>0</v>
      </c>
      <c r="AR341" s="202" t="s">
        <v>170</v>
      </c>
      <c r="AT341" s="202" t="s">
        <v>142</v>
      </c>
      <c r="AU341" s="202" t="s">
        <v>84</v>
      </c>
      <c r="AY341" s="16" t="s">
        <v>139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6" t="s">
        <v>84</v>
      </c>
      <c r="BK341" s="203">
        <f>ROUND(I341*H341,2)</f>
        <v>0</v>
      </c>
      <c r="BL341" s="16" t="s">
        <v>170</v>
      </c>
      <c r="BM341" s="202" t="s">
        <v>706</v>
      </c>
    </row>
    <row r="342" spans="2:51" s="13" customFormat="1" ht="11.25">
      <c r="B342" s="215"/>
      <c r="C342" s="216"/>
      <c r="D342" s="206" t="s">
        <v>148</v>
      </c>
      <c r="E342" s="217" t="s">
        <v>1</v>
      </c>
      <c r="F342" s="218" t="s">
        <v>755</v>
      </c>
      <c r="G342" s="216"/>
      <c r="H342" s="219">
        <v>16.6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148</v>
      </c>
      <c r="AU342" s="225" t="s">
        <v>84</v>
      </c>
      <c r="AV342" s="13" t="s">
        <v>84</v>
      </c>
      <c r="AW342" s="13" t="s">
        <v>31</v>
      </c>
      <c r="AX342" s="13" t="s">
        <v>75</v>
      </c>
      <c r="AY342" s="225" t="s">
        <v>139</v>
      </c>
    </row>
    <row r="343" spans="2:51" s="13" customFormat="1" ht="11.25">
      <c r="B343" s="215"/>
      <c r="C343" s="216"/>
      <c r="D343" s="206" t="s">
        <v>148</v>
      </c>
      <c r="E343" s="217" t="s">
        <v>1</v>
      </c>
      <c r="F343" s="218" t="s">
        <v>684</v>
      </c>
      <c r="G343" s="216"/>
      <c r="H343" s="219">
        <v>-1.8</v>
      </c>
      <c r="I343" s="220"/>
      <c r="J343" s="216"/>
      <c r="K343" s="216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148</v>
      </c>
      <c r="AU343" s="225" t="s">
        <v>84</v>
      </c>
      <c r="AV343" s="13" t="s">
        <v>84</v>
      </c>
      <c r="AW343" s="13" t="s">
        <v>31</v>
      </c>
      <c r="AX343" s="13" t="s">
        <v>75</v>
      </c>
      <c r="AY343" s="225" t="s">
        <v>139</v>
      </c>
    </row>
    <row r="344" spans="2:51" s="14" customFormat="1" ht="11.25">
      <c r="B344" s="226"/>
      <c r="C344" s="227"/>
      <c r="D344" s="206" t="s">
        <v>148</v>
      </c>
      <c r="E344" s="228" t="s">
        <v>1</v>
      </c>
      <c r="F344" s="229" t="s">
        <v>162</v>
      </c>
      <c r="G344" s="227"/>
      <c r="H344" s="230">
        <v>14.8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AT344" s="236" t="s">
        <v>148</v>
      </c>
      <c r="AU344" s="236" t="s">
        <v>84</v>
      </c>
      <c r="AV344" s="14" t="s">
        <v>90</v>
      </c>
      <c r="AW344" s="14" t="s">
        <v>31</v>
      </c>
      <c r="AX344" s="14" t="s">
        <v>80</v>
      </c>
      <c r="AY344" s="236" t="s">
        <v>139</v>
      </c>
    </row>
    <row r="345" spans="2:65" s="1" customFormat="1" ht="24" customHeight="1">
      <c r="B345" s="33"/>
      <c r="C345" s="191" t="s">
        <v>707</v>
      </c>
      <c r="D345" s="191" t="s">
        <v>142</v>
      </c>
      <c r="E345" s="192" t="s">
        <v>708</v>
      </c>
      <c r="F345" s="193" t="s">
        <v>709</v>
      </c>
      <c r="G345" s="194" t="s">
        <v>246</v>
      </c>
      <c r="H345" s="195">
        <v>0.312</v>
      </c>
      <c r="I345" s="196"/>
      <c r="J345" s="197">
        <f>ROUND(I345*H345,2)</f>
        <v>0</v>
      </c>
      <c r="K345" s="193" t="s">
        <v>146</v>
      </c>
      <c r="L345" s="37"/>
      <c r="M345" s="198" t="s">
        <v>1</v>
      </c>
      <c r="N345" s="199" t="s">
        <v>41</v>
      </c>
      <c r="O345" s="65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AR345" s="202" t="s">
        <v>170</v>
      </c>
      <c r="AT345" s="202" t="s">
        <v>142</v>
      </c>
      <c r="AU345" s="202" t="s">
        <v>84</v>
      </c>
      <c r="AY345" s="16" t="s">
        <v>139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6" t="s">
        <v>84</v>
      </c>
      <c r="BK345" s="203">
        <f>ROUND(I345*H345,2)</f>
        <v>0</v>
      </c>
      <c r="BL345" s="16" t="s">
        <v>170</v>
      </c>
      <c r="BM345" s="202" t="s">
        <v>710</v>
      </c>
    </row>
    <row r="346" spans="2:65" s="1" customFormat="1" ht="24" customHeight="1">
      <c r="B346" s="33"/>
      <c r="C346" s="191" t="s">
        <v>711</v>
      </c>
      <c r="D346" s="191" t="s">
        <v>142</v>
      </c>
      <c r="E346" s="192" t="s">
        <v>712</v>
      </c>
      <c r="F346" s="193" t="s">
        <v>713</v>
      </c>
      <c r="G346" s="194" t="s">
        <v>246</v>
      </c>
      <c r="H346" s="195">
        <v>0.312</v>
      </c>
      <c r="I346" s="196"/>
      <c r="J346" s="197">
        <f>ROUND(I346*H346,2)</f>
        <v>0</v>
      </c>
      <c r="K346" s="193" t="s">
        <v>146</v>
      </c>
      <c r="L346" s="37"/>
      <c r="M346" s="198" t="s">
        <v>1</v>
      </c>
      <c r="N346" s="199" t="s">
        <v>41</v>
      </c>
      <c r="O346" s="65"/>
      <c r="P346" s="200">
        <f>O346*H346</f>
        <v>0</v>
      </c>
      <c r="Q346" s="200">
        <v>0</v>
      </c>
      <c r="R346" s="200">
        <f>Q346*H346</f>
        <v>0</v>
      </c>
      <c r="S346" s="200">
        <v>0</v>
      </c>
      <c r="T346" s="201">
        <f>S346*H346</f>
        <v>0</v>
      </c>
      <c r="AR346" s="202" t="s">
        <v>170</v>
      </c>
      <c r="AT346" s="202" t="s">
        <v>142</v>
      </c>
      <c r="AU346" s="202" t="s">
        <v>84</v>
      </c>
      <c r="AY346" s="16" t="s">
        <v>139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6" t="s">
        <v>84</v>
      </c>
      <c r="BK346" s="203">
        <f>ROUND(I346*H346,2)</f>
        <v>0</v>
      </c>
      <c r="BL346" s="16" t="s">
        <v>170</v>
      </c>
      <c r="BM346" s="202" t="s">
        <v>714</v>
      </c>
    </row>
    <row r="347" spans="2:63" s="11" customFormat="1" ht="22.9" customHeight="1">
      <c r="B347" s="175"/>
      <c r="C347" s="176"/>
      <c r="D347" s="177" t="s">
        <v>74</v>
      </c>
      <c r="E347" s="189" t="s">
        <v>715</v>
      </c>
      <c r="F347" s="189" t="s">
        <v>716</v>
      </c>
      <c r="G347" s="176"/>
      <c r="H347" s="176"/>
      <c r="I347" s="179"/>
      <c r="J347" s="190">
        <f>BK347</f>
        <v>0</v>
      </c>
      <c r="K347" s="176"/>
      <c r="L347" s="181"/>
      <c r="M347" s="182"/>
      <c r="N347" s="183"/>
      <c r="O347" s="183"/>
      <c r="P347" s="184">
        <f>SUM(P348:P351)</f>
        <v>0</v>
      </c>
      <c r="Q347" s="183"/>
      <c r="R347" s="184">
        <f>SUM(R348:R351)</f>
        <v>0.00023822480000000002</v>
      </c>
      <c r="S347" s="183"/>
      <c r="T347" s="185">
        <f>SUM(T348:T351)</f>
        <v>0</v>
      </c>
      <c r="AR347" s="186" t="s">
        <v>84</v>
      </c>
      <c r="AT347" s="187" t="s">
        <v>74</v>
      </c>
      <c r="AU347" s="187" t="s">
        <v>80</v>
      </c>
      <c r="AY347" s="186" t="s">
        <v>139</v>
      </c>
      <c r="BK347" s="188">
        <f>SUM(BK348:BK351)</f>
        <v>0</v>
      </c>
    </row>
    <row r="348" spans="2:65" s="1" customFormat="1" ht="24" customHeight="1">
      <c r="B348" s="33"/>
      <c r="C348" s="191" t="s">
        <v>717</v>
      </c>
      <c r="D348" s="191" t="s">
        <v>142</v>
      </c>
      <c r="E348" s="192" t="s">
        <v>718</v>
      </c>
      <c r="F348" s="193" t="s">
        <v>719</v>
      </c>
      <c r="G348" s="194" t="s">
        <v>145</v>
      </c>
      <c r="H348" s="195">
        <v>0.968</v>
      </c>
      <c r="I348" s="196"/>
      <c r="J348" s="197">
        <f>ROUND(I348*H348,2)</f>
        <v>0</v>
      </c>
      <c r="K348" s="193" t="s">
        <v>146</v>
      </c>
      <c r="L348" s="37"/>
      <c r="M348" s="198" t="s">
        <v>1</v>
      </c>
      <c r="N348" s="199" t="s">
        <v>41</v>
      </c>
      <c r="O348" s="65"/>
      <c r="P348" s="200">
        <f>O348*H348</f>
        <v>0</v>
      </c>
      <c r="Q348" s="200">
        <v>0.00012305</v>
      </c>
      <c r="R348" s="200">
        <f>Q348*H348</f>
        <v>0.00011911240000000001</v>
      </c>
      <c r="S348" s="200">
        <v>0</v>
      </c>
      <c r="T348" s="201">
        <f>S348*H348</f>
        <v>0</v>
      </c>
      <c r="AR348" s="202" t="s">
        <v>170</v>
      </c>
      <c r="AT348" s="202" t="s">
        <v>142</v>
      </c>
      <c r="AU348" s="202" t="s">
        <v>84</v>
      </c>
      <c r="AY348" s="16" t="s">
        <v>139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16" t="s">
        <v>84</v>
      </c>
      <c r="BK348" s="203">
        <f>ROUND(I348*H348,2)</f>
        <v>0</v>
      </c>
      <c r="BL348" s="16" t="s">
        <v>170</v>
      </c>
      <c r="BM348" s="202" t="s">
        <v>720</v>
      </c>
    </row>
    <row r="349" spans="2:51" s="12" customFormat="1" ht="11.25">
      <c r="B349" s="204"/>
      <c r="C349" s="205"/>
      <c r="D349" s="206" t="s">
        <v>148</v>
      </c>
      <c r="E349" s="207" t="s">
        <v>1</v>
      </c>
      <c r="F349" s="208" t="s">
        <v>721</v>
      </c>
      <c r="G349" s="205"/>
      <c r="H349" s="207" t="s">
        <v>1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148</v>
      </c>
      <c r="AU349" s="214" t="s">
        <v>84</v>
      </c>
      <c r="AV349" s="12" t="s">
        <v>80</v>
      </c>
      <c r="AW349" s="12" t="s">
        <v>31</v>
      </c>
      <c r="AX349" s="12" t="s">
        <v>75</v>
      </c>
      <c r="AY349" s="214" t="s">
        <v>139</v>
      </c>
    </row>
    <row r="350" spans="2:51" s="13" customFormat="1" ht="11.25">
      <c r="B350" s="215"/>
      <c r="C350" s="216"/>
      <c r="D350" s="206" t="s">
        <v>148</v>
      </c>
      <c r="E350" s="217" t="s">
        <v>1</v>
      </c>
      <c r="F350" s="218" t="s">
        <v>722</v>
      </c>
      <c r="G350" s="216"/>
      <c r="H350" s="219">
        <v>0.968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148</v>
      </c>
      <c r="AU350" s="225" t="s">
        <v>84</v>
      </c>
      <c r="AV350" s="13" t="s">
        <v>84</v>
      </c>
      <c r="AW350" s="13" t="s">
        <v>31</v>
      </c>
      <c r="AX350" s="13" t="s">
        <v>80</v>
      </c>
      <c r="AY350" s="225" t="s">
        <v>139</v>
      </c>
    </row>
    <row r="351" spans="2:65" s="1" customFormat="1" ht="24" customHeight="1">
      <c r="B351" s="33"/>
      <c r="C351" s="191" t="s">
        <v>723</v>
      </c>
      <c r="D351" s="191" t="s">
        <v>142</v>
      </c>
      <c r="E351" s="192" t="s">
        <v>724</v>
      </c>
      <c r="F351" s="193" t="s">
        <v>725</v>
      </c>
      <c r="G351" s="194" t="s">
        <v>145</v>
      </c>
      <c r="H351" s="195">
        <v>0.968</v>
      </c>
      <c r="I351" s="196"/>
      <c r="J351" s="197">
        <f>ROUND(I351*H351,2)</f>
        <v>0</v>
      </c>
      <c r="K351" s="193" t="s">
        <v>146</v>
      </c>
      <c r="L351" s="37"/>
      <c r="M351" s="198" t="s">
        <v>1</v>
      </c>
      <c r="N351" s="199" t="s">
        <v>41</v>
      </c>
      <c r="O351" s="65"/>
      <c r="P351" s="200">
        <f>O351*H351</f>
        <v>0</v>
      </c>
      <c r="Q351" s="200">
        <v>0.00012305</v>
      </c>
      <c r="R351" s="200">
        <f>Q351*H351</f>
        <v>0.00011911240000000001</v>
      </c>
      <c r="S351" s="200">
        <v>0</v>
      </c>
      <c r="T351" s="201">
        <f>S351*H351</f>
        <v>0</v>
      </c>
      <c r="AR351" s="202" t="s">
        <v>170</v>
      </c>
      <c r="AT351" s="202" t="s">
        <v>142</v>
      </c>
      <c r="AU351" s="202" t="s">
        <v>84</v>
      </c>
      <c r="AY351" s="16" t="s">
        <v>139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16" t="s">
        <v>84</v>
      </c>
      <c r="BK351" s="203">
        <f>ROUND(I351*H351,2)</f>
        <v>0</v>
      </c>
      <c r="BL351" s="16" t="s">
        <v>170</v>
      </c>
      <c r="BM351" s="202" t="s">
        <v>726</v>
      </c>
    </row>
    <row r="352" spans="2:63" s="11" customFormat="1" ht="22.9" customHeight="1">
      <c r="B352" s="175"/>
      <c r="C352" s="176"/>
      <c r="D352" s="177" t="s">
        <v>74</v>
      </c>
      <c r="E352" s="189" t="s">
        <v>727</v>
      </c>
      <c r="F352" s="189" t="s">
        <v>728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SUM(P353:P360)</f>
        <v>0</v>
      </c>
      <c r="Q352" s="183"/>
      <c r="R352" s="184">
        <f>SUM(R353:R360)</f>
        <v>0.016293560000000002</v>
      </c>
      <c r="S352" s="183"/>
      <c r="T352" s="185">
        <f>SUM(T353:T360)</f>
        <v>0.0042780000000000006</v>
      </c>
      <c r="AR352" s="186" t="s">
        <v>84</v>
      </c>
      <c r="AT352" s="187" t="s">
        <v>74</v>
      </c>
      <c r="AU352" s="187" t="s">
        <v>80</v>
      </c>
      <c r="AY352" s="186" t="s">
        <v>139</v>
      </c>
      <c r="BK352" s="188">
        <f>SUM(BK353:BK360)</f>
        <v>0</v>
      </c>
    </row>
    <row r="353" spans="2:65" s="1" customFormat="1" ht="16.5" customHeight="1">
      <c r="B353" s="33"/>
      <c r="C353" s="191" t="s">
        <v>729</v>
      </c>
      <c r="D353" s="191" t="s">
        <v>142</v>
      </c>
      <c r="E353" s="192" t="s">
        <v>730</v>
      </c>
      <c r="F353" s="193" t="s">
        <v>731</v>
      </c>
      <c r="G353" s="194" t="s">
        <v>145</v>
      </c>
      <c r="H353" s="195">
        <v>13.8</v>
      </c>
      <c r="I353" s="196"/>
      <c r="J353" s="197">
        <f>ROUND(I353*H353,2)</f>
        <v>0</v>
      </c>
      <c r="K353" s="193" t="s">
        <v>146</v>
      </c>
      <c r="L353" s="37"/>
      <c r="M353" s="198" t="s">
        <v>1</v>
      </c>
      <c r="N353" s="199" t="s">
        <v>41</v>
      </c>
      <c r="O353" s="65"/>
      <c r="P353" s="200">
        <f>O353*H353</f>
        <v>0</v>
      </c>
      <c r="Q353" s="200">
        <v>0.001</v>
      </c>
      <c r="R353" s="200">
        <f>Q353*H353</f>
        <v>0.013800000000000002</v>
      </c>
      <c r="S353" s="200">
        <v>0.00031</v>
      </c>
      <c r="T353" s="201">
        <f>S353*H353</f>
        <v>0.0042780000000000006</v>
      </c>
      <c r="AR353" s="202" t="s">
        <v>170</v>
      </c>
      <c r="AT353" s="202" t="s">
        <v>142</v>
      </c>
      <c r="AU353" s="202" t="s">
        <v>84</v>
      </c>
      <c r="AY353" s="16" t="s">
        <v>139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6" t="s">
        <v>84</v>
      </c>
      <c r="BK353" s="203">
        <f>ROUND(I353*H353,2)</f>
        <v>0</v>
      </c>
      <c r="BL353" s="16" t="s">
        <v>170</v>
      </c>
      <c r="BM353" s="202" t="s">
        <v>732</v>
      </c>
    </row>
    <row r="354" spans="2:51" s="13" customFormat="1" ht="11.25">
      <c r="B354" s="215"/>
      <c r="C354" s="216"/>
      <c r="D354" s="206" t="s">
        <v>148</v>
      </c>
      <c r="E354" s="217" t="s">
        <v>1</v>
      </c>
      <c r="F354" s="218" t="s">
        <v>748</v>
      </c>
      <c r="G354" s="216"/>
      <c r="H354" s="219">
        <v>4.255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148</v>
      </c>
      <c r="AU354" s="225" t="s">
        <v>84</v>
      </c>
      <c r="AV354" s="13" t="s">
        <v>84</v>
      </c>
      <c r="AW354" s="13" t="s">
        <v>31</v>
      </c>
      <c r="AX354" s="13" t="s">
        <v>75</v>
      </c>
      <c r="AY354" s="225" t="s">
        <v>139</v>
      </c>
    </row>
    <row r="355" spans="2:51" s="13" customFormat="1" ht="11.25">
      <c r="B355" s="215"/>
      <c r="C355" s="216"/>
      <c r="D355" s="206" t="s">
        <v>148</v>
      </c>
      <c r="E355" s="217" t="s">
        <v>1</v>
      </c>
      <c r="F355" s="218" t="s">
        <v>757</v>
      </c>
      <c r="G355" s="216"/>
      <c r="H355" s="219">
        <v>9.545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148</v>
      </c>
      <c r="AU355" s="225" t="s">
        <v>84</v>
      </c>
      <c r="AV355" s="13" t="s">
        <v>84</v>
      </c>
      <c r="AW355" s="13" t="s">
        <v>31</v>
      </c>
      <c r="AX355" s="13" t="s">
        <v>75</v>
      </c>
      <c r="AY355" s="225" t="s">
        <v>139</v>
      </c>
    </row>
    <row r="356" spans="2:51" s="14" customFormat="1" ht="11.25">
      <c r="B356" s="226"/>
      <c r="C356" s="227"/>
      <c r="D356" s="206" t="s">
        <v>148</v>
      </c>
      <c r="E356" s="228" t="s">
        <v>1</v>
      </c>
      <c r="F356" s="229" t="s">
        <v>162</v>
      </c>
      <c r="G356" s="227"/>
      <c r="H356" s="230">
        <v>13.8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148</v>
      </c>
      <c r="AU356" s="236" t="s">
        <v>84</v>
      </c>
      <c r="AV356" s="14" t="s">
        <v>90</v>
      </c>
      <c r="AW356" s="14" t="s">
        <v>31</v>
      </c>
      <c r="AX356" s="14" t="s">
        <v>80</v>
      </c>
      <c r="AY356" s="236" t="s">
        <v>139</v>
      </c>
    </row>
    <row r="357" spans="2:65" s="1" customFormat="1" ht="24" customHeight="1">
      <c r="B357" s="33"/>
      <c r="C357" s="191" t="s">
        <v>734</v>
      </c>
      <c r="D357" s="191" t="s">
        <v>142</v>
      </c>
      <c r="E357" s="192" t="s">
        <v>735</v>
      </c>
      <c r="F357" s="193" t="s">
        <v>736</v>
      </c>
      <c r="G357" s="194" t="s">
        <v>145</v>
      </c>
      <c r="H357" s="195">
        <v>9.65</v>
      </c>
      <c r="I357" s="196"/>
      <c r="J357" s="197">
        <f>ROUND(I357*H357,2)</f>
        <v>0</v>
      </c>
      <c r="K357" s="193" t="s">
        <v>146</v>
      </c>
      <c r="L357" s="37"/>
      <c r="M357" s="198" t="s">
        <v>1</v>
      </c>
      <c r="N357" s="199" t="s">
        <v>41</v>
      </c>
      <c r="O357" s="65"/>
      <c r="P357" s="200">
        <f>O357*H357</f>
        <v>0</v>
      </c>
      <c r="Q357" s="200">
        <v>0.0002584</v>
      </c>
      <c r="R357" s="200">
        <f>Q357*H357</f>
        <v>0.00249356</v>
      </c>
      <c r="S357" s="200">
        <v>0</v>
      </c>
      <c r="T357" s="201">
        <f>S357*H357</f>
        <v>0</v>
      </c>
      <c r="AR357" s="202" t="s">
        <v>170</v>
      </c>
      <c r="AT357" s="202" t="s">
        <v>142</v>
      </c>
      <c r="AU357" s="202" t="s">
        <v>84</v>
      </c>
      <c r="AY357" s="16" t="s">
        <v>139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6" t="s">
        <v>84</v>
      </c>
      <c r="BK357" s="203">
        <f>ROUND(I357*H357,2)</f>
        <v>0</v>
      </c>
      <c r="BL357" s="16" t="s">
        <v>170</v>
      </c>
      <c r="BM357" s="202" t="s">
        <v>737</v>
      </c>
    </row>
    <row r="358" spans="2:51" s="13" customFormat="1" ht="11.25">
      <c r="B358" s="215"/>
      <c r="C358" s="216"/>
      <c r="D358" s="206" t="s">
        <v>148</v>
      </c>
      <c r="E358" s="217" t="s">
        <v>1</v>
      </c>
      <c r="F358" s="218" t="s">
        <v>748</v>
      </c>
      <c r="G358" s="216"/>
      <c r="H358" s="219">
        <v>4.255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148</v>
      </c>
      <c r="AU358" s="225" t="s">
        <v>84</v>
      </c>
      <c r="AV358" s="13" t="s">
        <v>84</v>
      </c>
      <c r="AW358" s="13" t="s">
        <v>31</v>
      </c>
      <c r="AX358" s="13" t="s">
        <v>75</v>
      </c>
      <c r="AY358" s="225" t="s">
        <v>139</v>
      </c>
    </row>
    <row r="359" spans="2:51" s="13" customFormat="1" ht="11.25">
      <c r="B359" s="215"/>
      <c r="C359" s="216"/>
      <c r="D359" s="206" t="s">
        <v>148</v>
      </c>
      <c r="E359" s="217" t="s">
        <v>1</v>
      </c>
      <c r="F359" s="218" t="s">
        <v>758</v>
      </c>
      <c r="G359" s="216"/>
      <c r="H359" s="219">
        <v>5.395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148</v>
      </c>
      <c r="AU359" s="225" t="s">
        <v>84</v>
      </c>
      <c r="AV359" s="13" t="s">
        <v>84</v>
      </c>
      <c r="AW359" s="13" t="s">
        <v>31</v>
      </c>
      <c r="AX359" s="13" t="s">
        <v>75</v>
      </c>
      <c r="AY359" s="225" t="s">
        <v>139</v>
      </c>
    </row>
    <row r="360" spans="2:51" s="14" customFormat="1" ht="11.25">
      <c r="B360" s="226"/>
      <c r="C360" s="227"/>
      <c r="D360" s="206" t="s">
        <v>148</v>
      </c>
      <c r="E360" s="228" t="s">
        <v>1</v>
      </c>
      <c r="F360" s="229" t="s">
        <v>162</v>
      </c>
      <c r="G360" s="227"/>
      <c r="H360" s="230">
        <v>9.649999999999999</v>
      </c>
      <c r="I360" s="231"/>
      <c r="J360" s="227"/>
      <c r="K360" s="227"/>
      <c r="L360" s="232"/>
      <c r="M360" s="250"/>
      <c r="N360" s="251"/>
      <c r="O360" s="251"/>
      <c r="P360" s="251"/>
      <c r="Q360" s="251"/>
      <c r="R360" s="251"/>
      <c r="S360" s="251"/>
      <c r="T360" s="252"/>
      <c r="AT360" s="236" t="s">
        <v>148</v>
      </c>
      <c r="AU360" s="236" t="s">
        <v>84</v>
      </c>
      <c r="AV360" s="14" t="s">
        <v>90</v>
      </c>
      <c r="AW360" s="14" t="s">
        <v>31</v>
      </c>
      <c r="AX360" s="14" t="s">
        <v>80</v>
      </c>
      <c r="AY360" s="236" t="s">
        <v>139</v>
      </c>
    </row>
    <row r="361" spans="2:12" s="1" customFormat="1" ht="6.95" customHeight="1">
      <c r="B361" s="48"/>
      <c r="C361" s="49"/>
      <c r="D361" s="49"/>
      <c r="E361" s="49"/>
      <c r="F361" s="49"/>
      <c r="G361" s="49"/>
      <c r="H361" s="49"/>
      <c r="I361" s="141"/>
      <c r="J361" s="49"/>
      <c r="K361" s="49"/>
      <c r="L361" s="37"/>
    </row>
  </sheetData>
  <sheetProtection algorithmName="SHA-512" hashValue="W3+35OtpsrA4t9fF3aqPyN3vQHIY0up7Np1ogh0K2HmIDUNiRPTPYagjXsT0awQWmPg+qqidBwsi/b0oCodjvg==" saltValue="QwZkvv2BqH9paKRODEOXk2JmrPe7JyeVaPn6np365bUpZQwVVpDA5KN4jvpg9aR6W8KEIrUGVOXDdf6J7bbkUw==" spinCount="100000" sheet="1" objects="1" scenarios="1" formatColumns="0" formatRows="0" autoFilter="0"/>
  <autoFilter ref="C135:K360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89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80</v>
      </c>
    </row>
    <row r="4" spans="2:46" ht="24.95" customHeight="1">
      <c r="B4" s="19"/>
      <c r="D4" s="106" t="s">
        <v>96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4" t="str">
        <f>'Rekapitulace stavby'!K6</f>
        <v>Oprava sociálních zařízení (2019) - 5 bytových jednotek</v>
      </c>
      <c r="F7" s="295"/>
      <c r="G7" s="295"/>
      <c r="H7" s="295"/>
      <c r="L7" s="19"/>
    </row>
    <row r="8" spans="2:12" s="1" customFormat="1" ht="12" customHeight="1">
      <c r="B8" s="37"/>
      <c r="D8" s="108" t="s">
        <v>97</v>
      </c>
      <c r="I8" s="109"/>
      <c r="L8" s="37"/>
    </row>
    <row r="9" spans="2:12" s="1" customFormat="1" ht="36.95" customHeight="1">
      <c r="B9" s="37"/>
      <c r="E9" s="296" t="s">
        <v>759</v>
      </c>
      <c r="F9" s="297"/>
      <c r="G9" s="297"/>
      <c r="H9" s="297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9. 7. 2019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8" t="str">
        <f>'Rekapitulace stavby'!E14</f>
        <v>Vyplň údaj</v>
      </c>
      <c r="F18" s="299"/>
      <c r="G18" s="299"/>
      <c r="H18" s="299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27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32</v>
      </c>
      <c r="I23" s="111" t="s">
        <v>25</v>
      </c>
      <c r="J23" s="110" t="s">
        <v>1</v>
      </c>
      <c r="L23" s="37"/>
    </row>
    <row r="24" spans="2:12" s="1" customFormat="1" ht="18" customHeight="1">
      <c r="B24" s="37"/>
      <c r="E24" s="110" t="s">
        <v>33</v>
      </c>
      <c r="I24" s="111" t="s">
        <v>27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34</v>
      </c>
      <c r="I26" s="109"/>
      <c r="L26" s="37"/>
    </row>
    <row r="27" spans="2:12" s="7" customFormat="1" ht="16.5" customHeight="1">
      <c r="B27" s="113"/>
      <c r="E27" s="300" t="s">
        <v>1</v>
      </c>
      <c r="F27" s="300"/>
      <c r="G27" s="300"/>
      <c r="H27" s="300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35</v>
      </c>
      <c r="I30" s="109"/>
      <c r="J30" s="117">
        <f>ROUND(J136,2)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37</v>
      </c>
      <c r="I32" s="119" t="s">
        <v>36</v>
      </c>
      <c r="J32" s="118" t="s">
        <v>38</v>
      </c>
      <c r="L32" s="37"/>
    </row>
    <row r="33" spans="2:12" s="1" customFormat="1" ht="14.45" customHeight="1">
      <c r="B33" s="37"/>
      <c r="D33" s="120" t="s">
        <v>39</v>
      </c>
      <c r="E33" s="108" t="s">
        <v>40</v>
      </c>
      <c r="F33" s="121">
        <f>ROUND((SUM(BE136:BE358)),2)</f>
        <v>0</v>
      </c>
      <c r="I33" s="122">
        <v>0.21</v>
      </c>
      <c r="J33" s="121">
        <f>ROUND(((SUM(BE136:BE358))*I33),2)</f>
        <v>0</v>
      </c>
      <c r="L33" s="37"/>
    </row>
    <row r="34" spans="2:12" s="1" customFormat="1" ht="14.45" customHeight="1">
      <c r="B34" s="37"/>
      <c r="E34" s="108" t="s">
        <v>41</v>
      </c>
      <c r="F34" s="121">
        <f>ROUND((SUM(BF136:BF358)),2)</f>
        <v>0</v>
      </c>
      <c r="I34" s="122">
        <v>0.15</v>
      </c>
      <c r="J34" s="121">
        <f>ROUND(((SUM(BF136:BF358))*I34),2)</f>
        <v>0</v>
      </c>
      <c r="L34" s="37"/>
    </row>
    <row r="35" spans="2:12" s="1" customFormat="1" ht="14.45" customHeight="1" hidden="1">
      <c r="B35" s="37"/>
      <c r="E35" s="108" t="s">
        <v>42</v>
      </c>
      <c r="F35" s="121">
        <f>ROUND((SUM(BG136:BG358)),2)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43</v>
      </c>
      <c r="F36" s="121">
        <f>ROUND((SUM(BH136:BH358)),2)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44</v>
      </c>
      <c r="F37" s="121">
        <f>ROUND((SUM(BI136:BI358)),2)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45</v>
      </c>
      <c r="E39" s="125"/>
      <c r="F39" s="125"/>
      <c r="G39" s="126" t="s">
        <v>46</v>
      </c>
      <c r="H39" s="127" t="s">
        <v>47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48</v>
      </c>
      <c r="E50" s="132"/>
      <c r="F50" s="132"/>
      <c r="G50" s="131" t="s">
        <v>49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50</v>
      </c>
      <c r="E61" s="135"/>
      <c r="F61" s="136" t="s">
        <v>51</v>
      </c>
      <c r="G61" s="134" t="s">
        <v>50</v>
      </c>
      <c r="H61" s="135"/>
      <c r="I61" s="137"/>
      <c r="J61" s="138" t="s">
        <v>51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52</v>
      </c>
      <c r="E65" s="132"/>
      <c r="F65" s="132"/>
      <c r="G65" s="131" t="s">
        <v>53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50</v>
      </c>
      <c r="E76" s="135"/>
      <c r="F76" s="136" t="s">
        <v>51</v>
      </c>
      <c r="G76" s="134" t="s">
        <v>50</v>
      </c>
      <c r="H76" s="135"/>
      <c r="I76" s="137"/>
      <c r="J76" s="138" t="s">
        <v>51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99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1" t="str">
        <f>E7</f>
        <v>Oprava sociálních zařízení (2019) - 5 bytových jednotek</v>
      </c>
      <c r="F85" s="302"/>
      <c r="G85" s="302"/>
      <c r="H85" s="302"/>
      <c r="I85" s="109"/>
      <c r="J85" s="34"/>
      <c r="K85" s="34"/>
      <c r="L85" s="37"/>
    </row>
    <row r="86" spans="2:12" s="1" customFormat="1" ht="12" customHeight="1">
      <c r="B86" s="33"/>
      <c r="C86" s="28" t="s">
        <v>97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3" t="str">
        <f>E9</f>
        <v>3 - Oprava bytové jednotky - p.Chlápková 3.NP</v>
      </c>
      <c r="F87" s="303"/>
      <c r="G87" s="303"/>
      <c r="H87" s="303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Ústí nad Labem</v>
      </c>
      <c r="G89" s="34"/>
      <c r="H89" s="34"/>
      <c r="I89" s="111" t="s">
        <v>22</v>
      </c>
      <c r="J89" s="60" t="str">
        <f>IF(J12="","",J12)</f>
        <v>9. 7. 2019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32</v>
      </c>
      <c r="J92" s="31" t="str">
        <f>E24</f>
        <v>D.Prombergerová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100</v>
      </c>
      <c r="D94" s="146"/>
      <c r="E94" s="146"/>
      <c r="F94" s="146"/>
      <c r="G94" s="146"/>
      <c r="H94" s="146"/>
      <c r="I94" s="147"/>
      <c r="J94" s="148" t="s">
        <v>101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102</v>
      </c>
      <c r="D96" s="34"/>
      <c r="E96" s="34"/>
      <c r="F96" s="34"/>
      <c r="G96" s="34"/>
      <c r="H96" s="34"/>
      <c r="I96" s="109"/>
      <c r="J96" s="78">
        <f>J136</f>
        <v>0</v>
      </c>
      <c r="K96" s="34"/>
      <c r="L96" s="37"/>
      <c r="AU96" s="16" t="s">
        <v>103</v>
      </c>
    </row>
    <row r="97" spans="2:12" s="8" customFormat="1" ht="24.95" customHeight="1">
      <c r="B97" s="150"/>
      <c r="C97" s="151"/>
      <c r="D97" s="152" t="s">
        <v>104</v>
      </c>
      <c r="E97" s="153"/>
      <c r="F97" s="153"/>
      <c r="G97" s="153"/>
      <c r="H97" s="153"/>
      <c r="I97" s="154"/>
      <c r="J97" s="155">
        <f>J137</f>
        <v>0</v>
      </c>
      <c r="K97" s="151"/>
      <c r="L97" s="156"/>
    </row>
    <row r="98" spans="2:12" s="9" customFormat="1" ht="19.9" customHeight="1">
      <c r="B98" s="157"/>
      <c r="C98" s="158"/>
      <c r="D98" s="159" t="s">
        <v>105</v>
      </c>
      <c r="E98" s="160"/>
      <c r="F98" s="160"/>
      <c r="G98" s="160"/>
      <c r="H98" s="160"/>
      <c r="I98" s="161"/>
      <c r="J98" s="162">
        <f>J138</f>
        <v>0</v>
      </c>
      <c r="K98" s="158"/>
      <c r="L98" s="163"/>
    </row>
    <row r="99" spans="2:12" s="9" customFormat="1" ht="19.9" customHeight="1">
      <c r="B99" s="157"/>
      <c r="C99" s="158"/>
      <c r="D99" s="159" t="s">
        <v>106</v>
      </c>
      <c r="E99" s="160"/>
      <c r="F99" s="160"/>
      <c r="G99" s="160"/>
      <c r="H99" s="160"/>
      <c r="I99" s="161"/>
      <c r="J99" s="162">
        <f>J165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107</v>
      </c>
      <c r="E100" s="160"/>
      <c r="F100" s="160"/>
      <c r="G100" s="160"/>
      <c r="H100" s="160"/>
      <c r="I100" s="161"/>
      <c r="J100" s="162">
        <f>J190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108</v>
      </c>
      <c r="E101" s="160"/>
      <c r="F101" s="160"/>
      <c r="G101" s="160"/>
      <c r="H101" s="160"/>
      <c r="I101" s="161"/>
      <c r="J101" s="162">
        <f>J196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109</v>
      </c>
      <c r="E102" s="153"/>
      <c r="F102" s="153"/>
      <c r="G102" s="153"/>
      <c r="H102" s="153"/>
      <c r="I102" s="154"/>
      <c r="J102" s="155">
        <f>J198</f>
        <v>0</v>
      </c>
      <c r="K102" s="151"/>
      <c r="L102" s="156"/>
    </row>
    <row r="103" spans="2:12" s="9" customFormat="1" ht="19.9" customHeight="1">
      <c r="B103" s="157"/>
      <c r="C103" s="158"/>
      <c r="D103" s="159" t="s">
        <v>110</v>
      </c>
      <c r="E103" s="160"/>
      <c r="F103" s="160"/>
      <c r="G103" s="160"/>
      <c r="H103" s="160"/>
      <c r="I103" s="161"/>
      <c r="J103" s="162">
        <f>J199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111</v>
      </c>
      <c r="E104" s="160"/>
      <c r="F104" s="160"/>
      <c r="G104" s="160"/>
      <c r="H104" s="160"/>
      <c r="I104" s="161"/>
      <c r="J104" s="162">
        <f>J214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112</v>
      </c>
      <c r="E105" s="160"/>
      <c r="F105" s="160"/>
      <c r="G105" s="160"/>
      <c r="H105" s="160"/>
      <c r="I105" s="161"/>
      <c r="J105" s="162">
        <f>J232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113</v>
      </c>
      <c r="E106" s="160"/>
      <c r="F106" s="160"/>
      <c r="G106" s="160"/>
      <c r="H106" s="160"/>
      <c r="I106" s="161"/>
      <c r="J106" s="162">
        <f>J248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114</v>
      </c>
      <c r="E107" s="160"/>
      <c r="F107" s="160"/>
      <c r="G107" s="160"/>
      <c r="H107" s="160"/>
      <c r="I107" s="161"/>
      <c r="J107" s="162">
        <f>J282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115</v>
      </c>
      <c r="E108" s="160"/>
      <c r="F108" s="160"/>
      <c r="G108" s="160"/>
      <c r="H108" s="160"/>
      <c r="I108" s="161"/>
      <c r="J108" s="162">
        <f>J286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116</v>
      </c>
      <c r="E109" s="160"/>
      <c r="F109" s="160"/>
      <c r="G109" s="160"/>
      <c r="H109" s="160"/>
      <c r="I109" s="161"/>
      <c r="J109" s="162">
        <f>J292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117</v>
      </c>
      <c r="E110" s="160"/>
      <c r="F110" s="160"/>
      <c r="G110" s="160"/>
      <c r="H110" s="160"/>
      <c r="I110" s="161"/>
      <c r="J110" s="162">
        <f>J295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118</v>
      </c>
      <c r="E111" s="160"/>
      <c r="F111" s="160"/>
      <c r="G111" s="160"/>
      <c r="H111" s="160"/>
      <c r="I111" s="161"/>
      <c r="J111" s="162">
        <f>J301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119</v>
      </c>
      <c r="E112" s="160"/>
      <c r="F112" s="160"/>
      <c r="G112" s="160"/>
      <c r="H112" s="160"/>
      <c r="I112" s="161"/>
      <c r="J112" s="162">
        <f>J309</f>
        <v>0</v>
      </c>
      <c r="K112" s="158"/>
      <c r="L112" s="163"/>
    </row>
    <row r="113" spans="2:12" s="9" customFormat="1" ht="19.9" customHeight="1">
      <c r="B113" s="157"/>
      <c r="C113" s="158"/>
      <c r="D113" s="159" t="s">
        <v>120</v>
      </c>
      <c r="E113" s="160"/>
      <c r="F113" s="160"/>
      <c r="G113" s="160"/>
      <c r="H113" s="160"/>
      <c r="I113" s="161"/>
      <c r="J113" s="162">
        <f>J325</f>
        <v>0</v>
      </c>
      <c r="K113" s="158"/>
      <c r="L113" s="163"/>
    </row>
    <row r="114" spans="2:12" s="9" customFormat="1" ht="19.9" customHeight="1">
      <c r="B114" s="157"/>
      <c r="C114" s="158"/>
      <c r="D114" s="159" t="s">
        <v>121</v>
      </c>
      <c r="E114" s="160"/>
      <c r="F114" s="160"/>
      <c r="G114" s="160"/>
      <c r="H114" s="160"/>
      <c r="I114" s="161"/>
      <c r="J114" s="162">
        <f>J331</f>
        <v>0</v>
      </c>
      <c r="K114" s="158"/>
      <c r="L114" s="163"/>
    </row>
    <row r="115" spans="2:12" s="9" customFormat="1" ht="19.9" customHeight="1">
      <c r="B115" s="157"/>
      <c r="C115" s="158"/>
      <c r="D115" s="159" t="s">
        <v>122</v>
      </c>
      <c r="E115" s="160"/>
      <c r="F115" s="160"/>
      <c r="G115" s="160"/>
      <c r="H115" s="160"/>
      <c r="I115" s="161"/>
      <c r="J115" s="162">
        <f>J345</f>
        <v>0</v>
      </c>
      <c r="K115" s="158"/>
      <c r="L115" s="163"/>
    </row>
    <row r="116" spans="2:12" s="9" customFormat="1" ht="19.9" customHeight="1">
      <c r="B116" s="157"/>
      <c r="C116" s="158"/>
      <c r="D116" s="159" t="s">
        <v>123</v>
      </c>
      <c r="E116" s="160"/>
      <c r="F116" s="160"/>
      <c r="G116" s="160"/>
      <c r="H116" s="160"/>
      <c r="I116" s="161"/>
      <c r="J116" s="162">
        <f>J350</f>
        <v>0</v>
      </c>
      <c r="K116" s="158"/>
      <c r="L116" s="163"/>
    </row>
    <row r="117" spans="2:12" s="1" customFormat="1" ht="21.7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41"/>
      <c r="J118" s="49"/>
      <c r="K118" s="49"/>
      <c r="L118" s="37"/>
    </row>
    <row r="122" spans="2:12" s="1" customFormat="1" ht="6.95" customHeight="1">
      <c r="B122" s="50"/>
      <c r="C122" s="51"/>
      <c r="D122" s="51"/>
      <c r="E122" s="51"/>
      <c r="F122" s="51"/>
      <c r="G122" s="51"/>
      <c r="H122" s="51"/>
      <c r="I122" s="144"/>
      <c r="J122" s="51"/>
      <c r="K122" s="51"/>
      <c r="L122" s="37"/>
    </row>
    <row r="123" spans="2:12" s="1" customFormat="1" ht="24.95" customHeight="1">
      <c r="B123" s="33"/>
      <c r="C123" s="22" t="s">
        <v>124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12" customHeight="1">
      <c r="B125" s="33"/>
      <c r="C125" s="28" t="s">
        <v>16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301" t="str">
        <f>E7</f>
        <v>Oprava sociálních zařízení (2019) - 5 bytových jednotek</v>
      </c>
      <c r="F126" s="302"/>
      <c r="G126" s="302"/>
      <c r="H126" s="302"/>
      <c r="I126" s="109"/>
      <c r="J126" s="34"/>
      <c r="K126" s="34"/>
      <c r="L126" s="37"/>
    </row>
    <row r="127" spans="2:12" s="1" customFormat="1" ht="12" customHeight="1">
      <c r="B127" s="33"/>
      <c r="C127" s="28" t="s">
        <v>97</v>
      </c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6.5" customHeight="1">
      <c r="B128" s="33"/>
      <c r="C128" s="34"/>
      <c r="D128" s="34"/>
      <c r="E128" s="273" t="str">
        <f>E9</f>
        <v>3 - Oprava bytové jednotky - p.Chlápková 3.NP</v>
      </c>
      <c r="F128" s="303"/>
      <c r="G128" s="303"/>
      <c r="H128" s="303"/>
      <c r="I128" s="109"/>
      <c r="J128" s="34"/>
      <c r="K128" s="34"/>
      <c r="L128" s="37"/>
    </row>
    <row r="129" spans="2:12" s="1" customFormat="1" ht="6.9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12" s="1" customFormat="1" ht="12" customHeight="1">
      <c r="B130" s="33"/>
      <c r="C130" s="28" t="s">
        <v>20</v>
      </c>
      <c r="D130" s="34"/>
      <c r="E130" s="34"/>
      <c r="F130" s="26" t="str">
        <f>F12</f>
        <v>Ústí nad Labem</v>
      </c>
      <c r="G130" s="34"/>
      <c r="H130" s="34"/>
      <c r="I130" s="111" t="s">
        <v>22</v>
      </c>
      <c r="J130" s="60" t="str">
        <f>IF(J12="","",J12)</f>
        <v>9. 7. 2019</v>
      </c>
      <c r="K130" s="34"/>
      <c r="L130" s="37"/>
    </row>
    <row r="131" spans="2:12" s="1" customFormat="1" ht="6.95" customHeight="1">
      <c r="B131" s="33"/>
      <c r="C131" s="34"/>
      <c r="D131" s="34"/>
      <c r="E131" s="34"/>
      <c r="F131" s="34"/>
      <c r="G131" s="34"/>
      <c r="H131" s="34"/>
      <c r="I131" s="109"/>
      <c r="J131" s="34"/>
      <c r="K131" s="34"/>
      <c r="L131" s="37"/>
    </row>
    <row r="132" spans="2:12" s="1" customFormat="1" ht="15.2" customHeight="1">
      <c r="B132" s="33"/>
      <c r="C132" s="28" t="s">
        <v>24</v>
      </c>
      <c r="D132" s="34"/>
      <c r="E132" s="34"/>
      <c r="F132" s="26" t="str">
        <f>E15</f>
        <v xml:space="preserve"> </v>
      </c>
      <c r="G132" s="34"/>
      <c r="H132" s="34"/>
      <c r="I132" s="111" t="s">
        <v>30</v>
      </c>
      <c r="J132" s="31" t="str">
        <f>E21</f>
        <v xml:space="preserve"> </v>
      </c>
      <c r="K132" s="34"/>
      <c r="L132" s="37"/>
    </row>
    <row r="133" spans="2:12" s="1" customFormat="1" ht="15.2" customHeight="1">
      <c r="B133" s="33"/>
      <c r="C133" s="28" t="s">
        <v>28</v>
      </c>
      <c r="D133" s="34"/>
      <c r="E133" s="34"/>
      <c r="F133" s="26" t="str">
        <f>IF(E18="","",E18)</f>
        <v>Vyplň údaj</v>
      </c>
      <c r="G133" s="34"/>
      <c r="H133" s="34"/>
      <c r="I133" s="111" t="s">
        <v>32</v>
      </c>
      <c r="J133" s="31" t="str">
        <f>E24</f>
        <v>D.Prombergerová</v>
      </c>
      <c r="K133" s="34"/>
      <c r="L133" s="37"/>
    </row>
    <row r="134" spans="2:12" s="1" customFormat="1" ht="10.35" customHeight="1">
      <c r="B134" s="33"/>
      <c r="C134" s="34"/>
      <c r="D134" s="34"/>
      <c r="E134" s="34"/>
      <c r="F134" s="34"/>
      <c r="G134" s="34"/>
      <c r="H134" s="34"/>
      <c r="I134" s="109"/>
      <c r="J134" s="34"/>
      <c r="K134" s="34"/>
      <c r="L134" s="37"/>
    </row>
    <row r="135" spans="2:20" s="10" customFormat="1" ht="29.25" customHeight="1">
      <c r="B135" s="164"/>
      <c r="C135" s="165" t="s">
        <v>125</v>
      </c>
      <c r="D135" s="166" t="s">
        <v>60</v>
      </c>
      <c r="E135" s="166" t="s">
        <v>56</v>
      </c>
      <c r="F135" s="166" t="s">
        <v>57</v>
      </c>
      <c r="G135" s="166" t="s">
        <v>126</v>
      </c>
      <c r="H135" s="166" t="s">
        <v>127</v>
      </c>
      <c r="I135" s="167" t="s">
        <v>128</v>
      </c>
      <c r="J135" s="168" t="s">
        <v>101</v>
      </c>
      <c r="K135" s="169" t="s">
        <v>129</v>
      </c>
      <c r="L135" s="170"/>
      <c r="M135" s="69" t="s">
        <v>1</v>
      </c>
      <c r="N135" s="70" t="s">
        <v>39</v>
      </c>
      <c r="O135" s="70" t="s">
        <v>130</v>
      </c>
      <c r="P135" s="70" t="s">
        <v>131</v>
      </c>
      <c r="Q135" s="70" t="s">
        <v>132</v>
      </c>
      <c r="R135" s="70" t="s">
        <v>133</v>
      </c>
      <c r="S135" s="70" t="s">
        <v>134</v>
      </c>
      <c r="T135" s="71" t="s">
        <v>135</v>
      </c>
    </row>
    <row r="136" spans="2:63" s="1" customFormat="1" ht="22.9" customHeight="1">
      <c r="B136" s="33"/>
      <c r="C136" s="76" t="s">
        <v>136</v>
      </c>
      <c r="D136" s="34"/>
      <c r="E136" s="34"/>
      <c r="F136" s="34"/>
      <c r="G136" s="34"/>
      <c r="H136" s="34"/>
      <c r="I136" s="109"/>
      <c r="J136" s="171">
        <f>BK136</f>
        <v>0</v>
      </c>
      <c r="K136" s="34"/>
      <c r="L136" s="37"/>
      <c r="M136" s="72"/>
      <c r="N136" s="73"/>
      <c r="O136" s="73"/>
      <c r="P136" s="172">
        <f>P137+P198</f>
        <v>0</v>
      </c>
      <c r="Q136" s="73"/>
      <c r="R136" s="172">
        <f>R137+R198</f>
        <v>4.0203071308</v>
      </c>
      <c r="S136" s="73"/>
      <c r="T136" s="173">
        <f>T137+T198</f>
        <v>4.88557454</v>
      </c>
      <c r="AT136" s="16" t="s">
        <v>74</v>
      </c>
      <c r="AU136" s="16" t="s">
        <v>103</v>
      </c>
      <c r="BK136" s="174">
        <f>BK137+BK198</f>
        <v>0</v>
      </c>
    </row>
    <row r="137" spans="2:63" s="11" customFormat="1" ht="25.9" customHeight="1">
      <c r="B137" s="175"/>
      <c r="C137" s="176"/>
      <c r="D137" s="177" t="s">
        <v>74</v>
      </c>
      <c r="E137" s="178" t="s">
        <v>137</v>
      </c>
      <c r="F137" s="178" t="s">
        <v>138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P138+P165+P190+P196</f>
        <v>0</v>
      </c>
      <c r="Q137" s="183"/>
      <c r="R137" s="184">
        <f>R138+R165+R190+R196</f>
        <v>3.2056104697000003</v>
      </c>
      <c r="S137" s="183"/>
      <c r="T137" s="185">
        <f>T138+T165+T190+T196</f>
        <v>4.718154</v>
      </c>
      <c r="AR137" s="186" t="s">
        <v>80</v>
      </c>
      <c r="AT137" s="187" t="s">
        <v>74</v>
      </c>
      <c r="AU137" s="187" t="s">
        <v>75</v>
      </c>
      <c r="AY137" s="186" t="s">
        <v>139</v>
      </c>
      <c r="BK137" s="188">
        <f>BK138+BK165+BK190+BK196</f>
        <v>0</v>
      </c>
    </row>
    <row r="138" spans="2:63" s="11" customFormat="1" ht="22.9" customHeight="1">
      <c r="B138" s="175"/>
      <c r="C138" s="176"/>
      <c r="D138" s="177" t="s">
        <v>74</v>
      </c>
      <c r="E138" s="189" t="s">
        <v>140</v>
      </c>
      <c r="F138" s="189" t="s">
        <v>141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SUM(P139:P164)</f>
        <v>0</v>
      </c>
      <c r="Q138" s="183"/>
      <c r="R138" s="184">
        <f>SUM(R139:R164)</f>
        <v>3.2051942977000003</v>
      </c>
      <c r="S138" s="183"/>
      <c r="T138" s="185">
        <f>SUM(T139:T164)</f>
        <v>0</v>
      </c>
      <c r="AR138" s="186" t="s">
        <v>80</v>
      </c>
      <c r="AT138" s="187" t="s">
        <v>74</v>
      </c>
      <c r="AU138" s="187" t="s">
        <v>80</v>
      </c>
      <c r="AY138" s="186" t="s">
        <v>139</v>
      </c>
      <c r="BK138" s="188">
        <f>SUM(BK139:BK164)</f>
        <v>0</v>
      </c>
    </row>
    <row r="139" spans="2:65" s="1" customFormat="1" ht="24" customHeight="1">
      <c r="B139" s="33"/>
      <c r="C139" s="191" t="s">
        <v>80</v>
      </c>
      <c r="D139" s="191" t="s">
        <v>142</v>
      </c>
      <c r="E139" s="192" t="s">
        <v>143</v>
      </c>
      <c r="F139" s="193" t="s">
        <v>144</v>
      </c>
      <c r="G139" s="194" t="s">
        <v>145</v>
      </c>
      <c r="H139" s="195">
        <v>0.49</v>
      </c>
      <c r="I139" s="196"/>
      <c r="J139" s="197">
        <f>ROUND(I139*H139,2)</f>
        <v>0</v>
      </c>
      <c r="K139" s="193" t="s">
        <v>146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0.02048</v>
      </c>
      <c r="R139" s="200">
        <f>Q139*H139</f>
        <v>0.010035200000000001</v>
      </c>
      <c r="S139" s="200">
        <v>0</v>
      </c>
      <c r="T139" s="201">
        <f>S139*H139</f>
        <v>0</v>
      </c>
      <c r="AR139" s="202" t="s">
        <v>90</v>
      </c>
      <c r="AT139" s="202" t="s">
        <v>142</v>
      </c>
      <c r="AU139" s="202" t="s">
        <v>84</v>
      </c>
      <c r="AY139" s="16" t="s">
        <v>139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90</v>
      </c>
      <c r="BM139" s="202" t="s">
        <v>147</v>
      </c>
    </row>
    <row r="140" spans="2:51" s="12" customFormat="1" ht="11.25">
      <c r="B140" s="204"/>
      <c r="C140" s="205"/>
      <c r="D140" s="206" t="s">
        <v>148</v>
      </c>
      <c r="E140" s="207" t="s">
        <v>1</v>
      </c>
      <c r="F140" s="208" t="s">
        <v>149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148</v>
      </c>
      <c r="AU140" s="214" t="s">
        <v>84</v>
      </c>
      <c r="AV140" s="12" t="s">
        <v>80</v>
      </c>
      <c r="AW140" s="12" t="s">
        <v>31</v>
      </c>
      <c r="AX140" s="12" t="s">
        <v>75</v>
      </c>
      <c r="AY140" s="214" t="s">
        <v>139</v>
      </c>
    </row>
    <row r="141" spans="2:51" s="13" customFormat="1" ht="11.25">
      <c r="B141" s="215"/>
      <c r="C141" s="216"/>
      <c r="D141" s="206" t="s">
        <v>148</v>
      </c>
      <c r="E141" s="217" t="s">
        <v>1</v>
      </c>
      <c r="F141" s="218" t="s">
        <v>150</v>
      </c>
      <c r="G141" s="216"/>
      <c r="H141" s="219">
        <v>0.49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148</v>
      </c>
      <c r="AU141" s="225" t="s">
        <v>84</v>
      </c>
      <c r="AV141" s="13" t="s">
        <v>84</v>
      </c>
      <c r="AW141" s="13" t="s">
        <v>31</v>
      </c>
      <c r="AX141" s="13" t="s">
        <v>80</v>
      </c>
      <c r="AY141" s="225" t="s">
        <v>139</v>
      </c>
    </row>
    <row r="142" spans="2:65" s="1" customFormat="1" ht="16.5" customHeight="1">
      <c r="B142" s="33"/>
      <c r="C142" s="191" t="s">
        <v>84</v>
      </c>
      <c r="D142" s="191" t="s">
        <v>142</v>
      </c>
      <c r="E142" s="192" t="s">
        <v>151</v>
      </c>
      <c r="F142" s="193" t="s">
        <v>152</v>
      </c>
      <c r="G142" s="194" t="s">
        <v>145</v>
      </c>
      <c r="H142" s="195">
        <v>2.15</v>
      </c>
      <c r="I142" s="196"/>
      <c r="J142" s="197">
        <f>ROUND(I142*H142,2)</f>
        <v>0</v>
      </c>
      <c r="K142" s="193" t="s">
        <v>146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0.04</v>
      </c>
      <c r="R142" s="200">
        <f>Q142*H142</f>
        <v>0.086</v>
      </c>
      <c r="S142" s="200">
        <v>0</v>
      </c>
      <c r="T142" s="201">
        <f>S142*H142</f>
        <v>0</v>
      </c>
      <c r="AR142" s="202" t="s">
        <v>90</v>
      </c>
      <c r="AT142" s="202" t="s">
        <v>142</v>
      </c>
      <c r="AU142" s="202" t="s">
        <v>84</v>
      </c>
      <c r="AY142" s="16" t="s">
        <v>139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90</v>
      </c>
      <c r="BM142" s="202" t="s">
        <v>153</v>
      </c>
    </row>
    <row r="143" spans="2:51" s="12" customFormat="1" ht="11.25">
      <c r="B143" s="204"/>
      <c r="C143" s="205"/>
      <c r="D143" s="206" t="s">
        <v>148</v>
      </c>
      <c r="E143" s="207" t="s">
        <v>1</v>
      </c>
      <c r="F143" s="208" t="s">
        <v>154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148</v>
      </c>
      <c r="AU143" s="214" t="s">
        <v>84</v>
      </c>
      <c r="AV143" s="12" t="s">
        <v>80</v>
      </c>
      <c r="AW143" s="12" t="s">
        <v>31</v>
      </c>
      <c r="AX143" s="12" t="s">
        <v>75</v>
      </c>
      <c r="AY143" s="214" t="s">
        <v>139</v>
      </c>
    </row>
    <row r="144" spans="2:51" s="13" customFormat="1" ht="11.25">
      <c r="B144" s="215"/>
      <c r="C144" s="216"/>
      <c r="D144" s="206" t="s">
        <v>148</v>
      </c>
      <c r="E144" s="217" t="s">
        <v>1</v>
      </c>
      <c r="F144" s="218" t="s">
        <v>760</v>
      </c>
      <c r="G144" s="216"/>
      <c r="H144" s="219">
        <v>2.15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148</v>
      </c>
      <c r="AU144" s="225" t="s">
        <v>84</v>
      </c>
      <c r="AV144" s="13" t="s">
        <v>84</v>
      </c>
      <c r="AW144" s="13" t="s">
        <v>31</v>
      </c>
      <c r="AX144" s="13" t="s">
        <v>80</v>
      </c>
      <c r="AY144" s="225" t="s">
        <v>139</v>
      </c>
    </row>
    <row r="145" spans="2:65" s="1" customFormat="1" ht="24" customHeight="1">
      <c r="B145" s="33"/>
      <c r="C145" s="191" t="s">
        <v>87</v>
      </c>
      <c r="D145" s="191" t="s">
        <v>142</v>
      </c>
      <c r="E145" s="192" t="s">
        <v>156</v>
      </c>
      <c r="F145" s="193" t="s">
        <v>157</v>
      </c>
      <c r="G145" s="194" t="s">
        <v>145</v>
      </c>
      <c r="H145" s="195">
        <v>15.06</v>
      </c>
      <c r="I145" s="196"/>
      <c r="J145" s="197">
        <f>ROUND(I145*H145,2)</f>
        <v>0</v>
      </c>
      <c r="K145" s="193" t="s">
        <v>146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0.0154</v>
      </c>
      <c r="R145" s="200">
        <f>Q145*H145</f>
        <v>0.23192400000000002</v>
      </c>
      <c r="S145" s="200">
        <v>0</v>
      </c>
      <c r="T145" s="201">
        <f>S145*H145</f>
        <v>0</v>
      </c>
      <c r="AR145" s="202" t="s">
        <v>90</v>
      </c>
      <c r="AT145" s="202" t="s">
        <v>142</v>
      </c>
      <c r="AU145" s="202" t="s">
        <v>84</v>
      </c>
      <c r="AY145" s="16" t="s">
        <v>139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90</v>
      </c>
      <c r="BM145" s="202" t="s">
        <v>158</v>
      </c>
    </row>
    <row r="146" spans="2:51" s="12" customFormat="1" ht="11.25">
      <c r="B146" s="204"/>
      <c r="C146" s="205"/>
      <c r="D146" s="206" t="s">
        <v>148</v>
      </c>
      <c r="E146" s="207" t="s">
        <v>1</v>
      </c>
      <c r="F146" s="208" t="s">
        <v>159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148</v>
      </c>
      <c r="AU146" s="214" t="s">
        <v>84</v>
      </c>
      <c r="AV146" s="12" t="s">
        <v>80</v>
      </c>
      <c r="AW146" s="12" t="s">
        <v>31</v>
      </c>
      <c r="AX146" s="12" t="s">
        <v>75</v>
      </c>
      <c r="AY146" s="214" t="s">
        <v>139</v>
      </c>
    </row>
    <row r="147" spans="2:51" s="13" customFormat="1" ht="11.25">
      <c r="B147" s="215"/>
      <c r="C147" s="216"/>
      <c r="D147" s="206" t="s">
        <v>148</v>
      </c>
      <c r="E147" s="217" t="s">
        <v>1</v>
      </c>
      <c r="F147" s="218" t="s">
        <v>761</v>
      </c>
      <c r="G147" s="216"/>
      <c r="H147" s="219">
        <v>15.96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148</v>
      </c>
      <c r="AU147" s="225" t="s">
        <v>84</v>
      </c>
      <c r="AV147" s="13" t="s">
        <v>84</v>
      </c>
      <c r="AW147" s="13" t="s">
        <v>31</v>
      </c>
      <c r="AX147" s="13" t="s">
        <v>75</v>
      </c>
      <c r="AY147" s="225" t="s">
        <v>139</v>
      </c>
    </row>
    <row r="148" spans="2:51" s="13" customFormat="1" ht="11.25">
      <c r="B148" s="215"/>
      <c r="C148" s="216"/>
      <c r="D148" s="206" t="s">
        <v>148</v>
      </c>
      <c r="E148" s="217" t="s">
        <v>1</v>
      </c>
      <c r="F148" s="218" t="s">
        <v>161</v>
      </c>
      <c r="G148" s="216"/>
      <c r="H148" s="219">
        <v>-0.9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148</v>
      </c>
      <c r="AU148" s="225" t="s">
        <v>84</v>
      </c>
      <c r="AV148" s="13" t="s">
        <v>84</v>
      </c>
      <c r="AW148" s="13" t="s">
        <v>31</v>
      </c>
      <c r="AX148" s="13" t="s">
        <v>75</v>
      </c>
      <c r="AY148" s="225" t="s">
        <v>139</v>
      </c>
    </row>
    <row r="149" spans="2:51" s="14" customFormat="1" ht="11.25">
      <c r="B149" s="226"/>
      <c r="C149" s="227"/>
      <c r="D149" s="206" t="s">
        <v>148</v>
      </c>
      <c r="E149" s="228" t="s">
        <v>1</v>
      </c>
      <c r="F149" s="229" t="s">
        <v>162</v>
      </c>
      <c r="G149" s="227"/>
      <c r="H149" s="230">
        <v>15.06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148</v>
      </c>
      <c r="AU149" s="236" t="s">
        <v>84</v>
      </c>
      <c r="AV149" s="14" t="s">
        <v>90</v>
      </c>
      <c r="AW149" s="14" t="s">
        <v>31</v>
      </c>
      <c r="AX149" s="14" t="s">
        <v>80</v>
      </c>
      <c r="AY149" s="236" t="s">
        <v>139</v>
      </c>
    </row>
    <row r="150" spans="2:65" s="1" customFormat="1" ht="24" customHeight="1">
      <c r="B150" s="33"/>
      <c r="C150" s="191" t="s">
        <v>90</v>
      </c>
      <c r="D150" s="191" t="s">
        <v>142</v>
      </c>
      <c r="E150" s="192" t="s">
        <v>163</v>
      </c>
      <c r="F150" s="193" t="s">
        <v>164</v>
      </c>
      <c r="G150" s="194" t="s">
        <v>145</v>
      </c>
      <c r="H150" s="195">
        <v>3.225</v>
      </c>
      <c r="I150" s="196"/>
      <c r="J150" s="197">
        <f>ROUND(I150*H150,2)</f>
        <v>0</v>
      </c>
      <c r="K150" s="193" t="s">
        <v>146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0.0382</v>
      </c>
      <c r="R150" s="200">
        <f>Q150*H150</f>
        <v>0.123195</v>
      </c>
      <c r="S150" s="200">
        <v>0</v>
      </c>
      <c r="T150" s="201">
        <f>S150*H150</f>
        <v>0</v>
      </c>
      <c r="AR150" s="202" t="s">
        <v>90</v>
      </c>
      <c r="AT150" s="202" t="s">
        <v>142</v>
      </c>
      <c r="AU150" s="202" t="s">
        <v>84</v>
      </c>
      <c r="AY150" s="16" t="s">
        <v>139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90</v>
      </c>
      <c r="BM150" s="202" t="s">
        <v>165</v>
      </c>
    </row>
    <row r="151" spans="2:51" s="12" customFormat="1" ht="11.25">
      <c r="B151" s="204"/>
      <c r="C151" s="205"/>
      <c r="D151" s="206" t="s">
        <v>148</v>
      </c>
      <c r="E151" s="207" t="s">
        <v>1</v>
      </c>
      <c r="F151" s="208" t="s">
        <v>154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148</v>
      </c>
      <c r="AU151" s="214" t="s">
        <v>84</v>
      </c>
      <c r="AV151" s="12" t="s">
        <v>80</v>
      </c>
      <c r="AW151" s="12" t="s">
        <v>31</v>
      </c>
      <c r="AX151" s="12" t="s">
        <v>75</v>
      </c>
      <c r="AY151" s="214" t="s">
        <v>139</v>
      </c>
    </row>
    <row r="152" spans="2:51" s="13" customFormat="1" ht="11.25">
      <c r="B152" s="215"/>
      <c r="C152" s="216"/>
      <c r="D152" s="206" t="s">
        <v>148</v>
      </c>
      <c r="E152" s="217" t="s">
        <v>1</v>
      </c>
      <c r="F152" s="218" t="s">
        <v>762</v>
      </c>
      <c r="G152" s="216"/>
      <c r="H152" s="219">
        <v>3.225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148</v>
      </c>
      <c r="AU152" s="225" t="s">
        <v>84</v>
      </c>
      <c r="AV152" s="13" t="s">
        <v>84</v>
      </c>
      <c r="AW152" s="13" t="s">
        <v>31</v>
      </c>
      <c r="AX152" s="13" t="s">
        <v>75</v>
      </c>
      <c r="AY152" s="225" t="s">
        <v>139</v>
      </c>
    </row>
    <row r="153" spans="2:51" s="14" customFormat="1" ht="11.25">
      <c r="B153" s="226"/>
      <c r="C153" s="227"/>
      <c r="D153" s="206" t="s">
        <v>148</v>
      </c>
      <c r="E153" s="228" t="s">
        <v>1</v>
      </c>
      <c r="F153" s="229" t="s">
        <v>162</v>
      </c>
      <c r="G153" s="227"/>
      <c r="H153" s="230">
        <v>3.225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148</v>
      </c>
      <c r="AU153" s="236" t="s">
        <v>84</v>
      </c>
      <c r="AV153" s="14" t="s">
        <v>90</v>
      </c>
      <c r="AW153" s="14" t="s">
        <v>31</v>
      </c>
      <c r="AX153" s="14" t="s">
        <v>80</v>
      </c>
      <c r="AY153" s="236" t="s">
        <v>139</v>
      </c>
    </row>
    <row r="154" spans="2:65" s="1" customFormat="1" ht="24" customHeight="1">
      <c r="B154" s="33"/>
      <c r="C154" s="191" t="s">
        <v>93</v>
      </c>
      <c r="D154" s="191" t="s">
        <v>142</v>
      </c>
      <c r="E154" s="192" t="s">
        <v>167</v>
      </c>
      <c r="F154" s="193" t="s">
        <v>168</v>
      </c>
      <c r="G154" s="194" t="s">
        <v>169</v>
      </c>
      <c r="H154" s="195">
        <v>9.8</v>
      </c>
      <c r="I154" s="196"/>
      <c r="J154" s="197">
        <f>ROUND(I154*H154,2)</f>
        <v>0</v>
      </c>
      <c r="K154" s="193" t="s">
        <v>146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0.0015</v>
      </c>
      <c r="R154" s="200">
        <f>Q154*H154</f>
        <v>0.014700000000000001</v>
      </c>
      <c r="S154" s="200">
        <v>0</v>
      </c>
      <c r="T154" s="201">
        <f>S154*H154</f>
        <v>0</v>
      </c>
      <c r="AR154" s="202" t="s">
        <v>170</v>
      </c>
      <c r="AT154" s="202" t="s">
        <v>142</v>
      </c>
      <c r="AU154" s="202" t="s">
        <v>84</v>
      </c>
      <c r="AY154" s="16" t="s">
        <v>139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170</v>
      </c>
      <c r="BM154" s="202" t="s">
        <v>171</v>
      </c>
    </row>
    <row r="155" spans="2:51" s="12" customFormat="1" ht="11.25">
      <c r="B155" s="204"/>
      <c r="C155" s="205"/>
      <c r="D155" s="206" t="s">
        <v>148</v>
      </c>
      <c r="E155" s="207" t="s">
        <v>1</v>
      </c>
      <c r="F155" s="208" t="s">
        <v>172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148</v>
      </c>
      <c r="AU155" s="214" t="s">
        <v>84</v>
      </c>
      <c r="AV155" s="12" t="s">
        <v>80</v>
      </c>
      <c r="AW155" s="12" t="s">
        <v>31</v>
      </c>
      <c r="AX155" s="12" t="s">
        <v>75</v>
      </c>
      <c r="AY155" s="214" t="s">
        <v>139</v>
      </c>
    </row>
    <row r="156" spans="2:51" s="13" customFormat="1" ht="11.25">
      <c r="B156" s="215"/>
      <c r="C156" s="216"/>
      <c r="D156" s="206" t="s">
        <v>148</v>
      </c>
      <c r="E156" s="217" t="s">
        <v>1</v>
      </c>
      <c r="F156" s="218" t="s">
        <v>173</v>
      </c>
      <c r="G156" s="216"/>
      <c r="H156" s="219">
        <v>9.8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148</v>
      </c>
      <c r="AU156" s="225" t="s">
        <v>84</v>
      </c>
      <c r="AV156" s="13" t="s">
        <v>84</v>
      </c>
      <c r="AW156" s="13" t="s">
        <v>31</v>
      </c>
      <c r="AX156" s="13" t="s">
        <v>80</v>
      </c>
      <c r="AY156" s="225" t="s">
        <v>139</v>
      </c>
    </row>
    <row r="157" spans="2:65" s="1" customFormat="1" ht="24" customHeight="1">
      <c r="B157" s="33"/>
      <c r="C157" s="191" t="s">
        <v>140</v>
      </c>
      <c r="D157" s="191" t="s">
        <v>142</v>
      </c>
      <c r="E157" s="192" t="s">
        <v>174</v>
      </c>
      <c r="F157" s="193" t="s">
        <v>175</v>
      </c>
      <c r="G157" s="194" t="s">
        <v>176</v>
      </c>
      <c r="H157" s="195">
        <v>1.112</v>
      </c>
      <c r="I157" s="196"/>
      <c r="J157" s="197">
        <f>ROUND(I157*H157,2)</f>
        <v>0</v>
      </c>
      <c r="K157" s="193" t="s">
        <v>146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2.45329</v>
      </c>
      <c r="R157" s="200">
        <f>Q157*H157</f>
        <v>2.72805848</v>
      </c>
      <c r="S157" s="200">
        <v>0</v>
      </c>
      <c r="T157" s="201">
        <f>S157*H157</f>
        <v>0</v>
      </c>
      <c r="AR157" s="202" t="s">
        <v>90</v>
      </c>
      <c r="AT157" s="202" t="s">
        <v>142</v>
      </c>
      <c r="AU157" s="202" t="s">
        <v>84</v>
      </c>
      <c r="AY157" s="16" t="s">
        <v>139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90</v>
      </c>
      <c r="BM157" s="202" t="s">
        <v>177</v>
      </c>
    </row>
    <row r="158" spans="2:51" s="12" customFormat="1" ht="22.5">
      <c r="B158" s="204"/>
      <c r="C158" s="205"/>
      <c r="D158" s="206" t="s">
        <v>148</v>
      </c>
      <c r="E158" s="207" t="s">
        <v>1</v>
      </c>
      <c r="F158" s="208" t="s">
        <v>178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148</v>
      </c>
      <c r="AU158" s="214" t="s">
        <v>84</v>
      </c>
      <c r="AV158" s="12" t="s">
        <v>80</v>
      </c>
      <c r="AW158" s="12" t="s">
        <v>31</v>
      </c>
      <c r="AX158" s="12" t="s">
        <v>75</v>
      </c>
      <c r="AY158" s="214" t="s">
        <v>139</v>
      </c>
    </row>
    <row r="159" spans="2:51" s="13" customFormat="1" ht="11.25">
      <c r="B159" s="215"/>
      <c r="C159" s="216"/>
      <c r="D159" s="206" t="s">
        <v>148</v>
      </c>
      <c r="E159" s="217" t="s">
        <v>1</v>
      </c>
      <c r="F159" s="218" t="s">
        <v>763</v>
      </c>
      <c r="G159" s="216"/>
      <c r="H159" s="219">
        <v>1.112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148</v>
      </c>
      <c r="AU159" s="225" t="s">
        <v>84</v>
      </c>
      <c r="AV159" s="13" t="s">
        <v>84</v>
      </c>
      <c r="AW159" s="13" t="s">
        <v>31</v>
      </c>
      <c r="AX159" s="13" t="s">
        <v>80</v>
      </c>
      <c r="AY159" s="225" t="s">
        <v>139</v>
      </c>
    </row>
    <row r="160" spans="2:65" s="1" customFormat="1" ht="16.5" customHeight="1">
      <c r="B160" s="33"/>
      <c r="C160" s="191" t="s">
        <v>180</v>
      </c>
      <c r="D160" s="191" t="s">
        <v>142</v>
      </c>
      <c r="E160" s="192" t="s">
        <v>181</v>
      </c>
      <c r="F160" s="193" t="s">
        <v>182</v>
      </c>
      <c r="G160" s="194" t="s">
        <v>176</v>
      </c>
      <c r="H160" s="195">
        <v>0.27</v>
      </c>
      <c r="I160" s="196"/>
      <c r="J160" s="197">
        <f>ROUND(I160*H160,2)</f>
        <v>0</v>
      </c>
      <c r="K160" s="193" t="s">
        <v>146</v>
      </c>
      <c r="L160" s="37"/>
      <c r="M160" s="198" t="s">
        <v>1</v>
      </c>
      <c r="N160" s="199" t="s">
        <v>41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90</v>
      </c>
      <c r="AT160" s="202" t="s">
        <v>142</v>
      </c>
      <c r="AU160" s="202" t="s">
        <v>84</v>
      </c>
      <c r="AY160" s="16" t="s">
        <v>139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90</v>
      </c>
      <c r="BM160" s="202" t="s">
        <v>183</v>
      </c>
    </row>
    <row r="161" spans="2:51" s="12" customFormat="1" ht="11.25">
      <c r="B161" s="204"/>
      <c r="C161" s="205"/>
      <c r="D161" s="206" t="s">
        <v>148</v>
      </c>
      <c r="E161" s="207" t="s">
        <v>1</v>
      </c>
      <c r="F161" s="208" t="s">
        <v>184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148</v>
      </c>
      <c r="AU161" s="214" t="s">
        <v>84</v>
      </c>
      <c r="AV161" s="12" t="s">
        <v>80</v>
      </c>
      <c r="AW161" s="12" t="s">
        <v>31</v>
      </c>
      <c r="AX161" s="12" t="s">
        <v>75</v>
      </c>
      <c r="AY161" s="214" t="s">
        <v>139</v>
      </c>
    </row>
    <row r="162" spans="2:51" s="13" customFormat="1" ht="11.25">
      <c r="B162" s="215"/>
      <c r="C162" s="216"/>
      <c r="D162" s="206" t="s">
        <v>148</v>
      </c>
      <c r="E162" s="217" t="s">
        <v>1</v>
      </c>
      <c r="F162" s="218" t="s">
        <v>185</v>
      </c>
      <c r="G162" s="216"/>
      <c r="H162" s="219">
        <v>0.27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148</v>
      </c>
      <c r="AU162" s="225" t="s">
        <v>84</v>
      </c>
      <c r="AV162" s="13" t="s">
        <v>84</v>
      </c>
      <c r="AW162" s="13" t="s">
        <v>31</v>
      </c>
      <c r="AX162" s="13" t="s">
        <v>80</v>
      </c>
      <c r="AY162" s="225" t="s">
        <v>139</v>
      </c>
    </row>
    <row r="163" spans="2:65" s="1" customFormat="1" ht="24" customHeight="1">
      <c r="B163" s="33"/>
      <c r="C163" s="191" t="s">
        <v>186</v>
      </c>
      <c r="D163" s="191" t="s">
        <v>142</v>
      </c>
      <c r="E163" s="192" t="s">
        <v>187</v>
      </c>
      <c r="F163" s="193" t="s">
        <v>188</v>
      </c>
      <c r="G163" s="194" t="s">
        <v>189</v>
      </c>
      <c r="H163" s="195">
        <v>1</v>
      </c>
      <c r="I163" s="196"/>
      <c r="J163" s="197">
        <f>ROUND(I163*H163,2)</f>
        <v>0</v>
      </c>
      <c r="K163" s="193" t="s">
        <v>146</v>
      </c>
      <c r="L163" s="37"/>
      <c r="M163" s="198" t="s">
        <v>1</v>
      </c>
      <c r="N163" s="199" t="s">
        <v>41</v>
      </c>
      <c r="O163" s="65"/>
      <c r="P163" s="200">
        <f>O163*H163</f>
        <v>0</v>
      </c>
      <c r="Q163" s="200">
        <v>0.0004816177</v>
      </c>
      <c r="R163" s="200">
        <f>Q163*H163</f>
        <v>0.0004816177</v>
      </c>
      <c r="S163" s="200">
        <v>0</v>
      </c>
      <c r="T163" s="201">
        <f>S163*H163</f>
        <v>0</v>
      </c>
      <c r="AR163" s="202" t="s">
        <v>90</v>
      </c>
      <c r="AT163" s="202" t="s">
        <v>142</v>
      </c>
      <c r="AU163" s="202" t="s">
        <v>84</v>
      </c>
      <c r="AY163" s="16" t="s">
        <v>139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84</v>
      </c>
      <c r="BK163" s="203">
        <f>ROUND(I163*H163,2)</f>
        <v>0</v>
      </c>
      <c r="BL163" s="16" t="s">
        <v>90</v>
      </c>
      <c r="BM163" s="202" t="s">
        <v>190</v>
      </c>
    </row>
    <row r="164" spans="2:65" s="1" customFormat="1" ht="16.5" customHeight="1">
      <c r="B164" s="33"/>
      <c r="C164" s="237" t="s">
        <v>191</v>
      </c>
      <c r="D164" s="237" t="s">
        <v>192</v>
      </c>
      <c r="E164" s="238" t="s">
        <v>193</v>
      </c>
      <c r="F164" s="239" t="s">
        <v>194</v>
      </c>
      <c r="G164" s="240" t="s">
        <v>189</v>
      </c>
      <c r="H164" s="241">
        <v>1</v>
      </c>
      <c r="I164" s="242"/>
      <c r="J164" s="243">
        <f>ROUND(I164*H164,2)</f>
        <v>0</v>
      </c>
      <c r="K164" s="239" t="s">
        <v>195</v>
      </c>
      <c r="L164" s="244"/>
      <c r="M164" s="245" t="s">
        <v>1</v>
      </c>
      <c r="N164" s="246" t="s">
        <v>41</v>
      </c>
      <c r="O164" s="65"/>
      <c r="P164" s="200">
        <f>O164*H164</f>
        <v>0</v>
      </c>
      <c r="Q164" s="200">
        <v>0.0108</v>
      </c>
      <c r="R164" s="200">
        <f>Q164*H164</f>
        <v>0.0108</v>
      </c>
      <c r="S164" s="200">
        <v>0</v>
      </c>
      <c r="T164" s="201">
        <f>S164*H164</f>
        <v>0</v>
      </c>
      <c r="AR164" s="202" t="s">
        <v>186</v>
      </c>
      <c r="AT164" s="202" t="s">
        <v>192</v>
      </c>
      <c r="AU164" s="202" t="s">
        <v>84</v>
      </c>
      <c r="AY164" s="16" t="s">
        <v>139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90</v>
      </c>
      <c r="BM164" s="202" t="s">
        <v>196</v>
      </c>
    </row>
    <row r="165" spans="2:63" s="11" customFormat="1" ht="22.9" customHeight="1">
      <c r="B165" s="175"/>
      <c r="C165" s="176"/>
      <c r="D165" s="177" t="s">
        <v>74</v>
      </c>
      <c r="E165" s="189" t="s">
        <v>191</v>
      </c>
      <c r="F165" s="189" t="s">
        <v>197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SUM(P166:P189)</f>
        <v>0</v>
      </c>
      <c r="Q165" s="183"/>
      <c r="R165" s="184">
        <f>SUM(R166:R189)</f>
        <v>0.00041617199999999997</v>
      </c>
      <c r="S165" s="183"/>
      <c r="T165" s="185">
        <f>SUM(T166:T189)</f>
        <v>4.718154</v>
      </c>
      <c r="AR165" s="186" t="s">
        <v>80</v>
      </c>
      <c r="AT165" s="187" t="s">
        <v>74</v>
      </c>
      <c r="AU165" s="187" t="s">
        <v>80</v>
      </c>
      <c r="AY165" s="186" t="s">
        <v>139</v>
      </c>
      <c r="BK165" s="188">
        <f>SUM(BK166:BK189)</f>
        <v>0</v>
      </c>
    </row>
    <row r="166" spans="2:65" s="1" customFormat="1" ht="24" customHeight="1">
      <c r="B166" s="33"/>
      <c r="C166" s="191" t="s">
        <v>198</v>
      </c>
      <c r="D166" s="191" t="s">
        <v>142</v>
      </c>
      <c r="E166" s="192" t="s">
        <v>199</v>
      </c>
      <c r="F166" s="193" t="s">
        <v>200</v>
      </c>
      <c r="G166" s="194" t="s">
        <v>145</v>
      </c>
      <c r="H166" s="195">
        <v>10.536</v>
      </c>
      <c r="I166" s="196"/>
      <c r="J166" s="197">
        <f>ROUND(I166*H166,2)</f>
        <v>0</v>
      </c>
      <c r="K166" s="193" t="s">
        <v>146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3.95E-05</v>
      </c>
      <c r="R166" s="200">
        <f>Q166*H166</f>
        <v>0.00041617199999999997</v>
      </c>
      <c r="S166" s="200">
        <v>0</v>
      </c>
      <c r="T166" s="201">
        <f>S166*H166</f>
        <v>0</v>
      </c>
      <c r="AR166" s="202" t="s">
        <v>90</v>
      </c>
      <c r="AT166" s="202" t="s">
        <v>142</v>
      </c>
      <c r="AU166" s="202" t="s">
        <v>84</v>
      </c>
      <c r="AY166" s="16" t="s">
        <v>139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90</v>
      </c>
      <c r="BM166" s="202" t="s">
        <v>201</v>
      </c>
    </row>
    <row r="167" spans="2:51" s="12" customFormat="1" ht="11.25">
      <c r="B167" s="204"/>
      <c r="C167" s="205"/>
      <c r="D167" s="206" t="s">
        <v>148</v>
      </c>
      <c r="E167" s="207" t="s">
        <v>1</v>
      </c>
      <c r="F167" s="208" t="s">
        <v>202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148</v>
      </c>
      <c r="AU167" s="214" t="s">
        <v>84</v>
      </c>
      <c r="AV167" s="12" t="s">
        <v>80</v>
      </c>
      <c r="AW167" s="12" t="s">
        <v>31</v>
      </c>
      <c r="AX167" s="12" t="s">
        <v>75</v>
      </c>
      <c r="AY167" s="214" t="s">
        <v>139</v>
      </c>
    </row>
    <row r="168" spans="2:51" s="13" customFormat="1" ht="11.25">
      <c r="B168" s="215"/>
      <c r="C168" s="216"/>
      <c r="D168" s="206" t="s">
        <v>148</v>
      </c>
      <c r="E168" s="217" t="s">
        <v>1</v>
      </c>
      <c r="F168" s="218" t="s">
        <v>764</v>
      </c>
      <c r="G168" s="216"/>
      <c r="H168" s="219">
        <v>10.536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148</v>
      </c>
      <c r="AU168" s="225" t="s">
        <v>84</v>
      </c>
      <c r="AV168" s="13" t="s">
        <v>84</v>
      </c>
      <c r="AW168" s="13" t="s">
        <v>31</v>
      </c>
      <c r="AX168" s="13" t="s">
        <v>80</v>
      </c>
      <c r="AY168" s="225" t="s">
        <v>139</v>
      </c>
    </row>
    <row r="169" spans="2:65" s="1" customFormat="1" ht="16.5" customHeight="1">
      <c r="B169" s="33"/>
      <c r="C169" s="191" t="s">
        <v>204</v>
      </c>
      <c r="D169" s="191" t="s">
        <v>142</v>
      </c>
      <c r="E169" s="192" t="s">
        <v>205</v>
      </c>
      <c r="F169" s="193" t="s">
        <v>206</v>
      </c>
      <c r="G169" s="194" t="s">
        <v>145</v>
      </c>
      <c r="H169" s="195">
        <v>1.44</v>
      </c>
      <c r="I169" s="196"/>
      <c r="J169" s="197">
        <f>ROUND(I169*H169,2)</f>
        <v>0</v>
      </c>
      <c r="K169" s="193" t="s">
        <v>146</v>
      </c>
      <c r="L169" s="37"/>
      <c r="M169" s="198" t="s">
        <v>1</v>
      </c>
      <c r="N169" s="199" t="s">
        <v>41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0.131</v>
      </c>
      <c r="T169" s="201">
        <f>S169*H169</f>
        <v>0.18864</v>
      </c>
      <c r="AR169" s="202" t="s">
        <v>90</v>
      </c>
      <c r="AT169" s="202" t="s">
        <v>142</v>
      </c>
      <c r="AU169" s="202" t="s">
        <v>84</v>
      </c>
      <c r="AY169" s="16" t="s">
        <v>139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84</v>
      </c>
      <c r="BK169" s="203">
        <f>ROUND(I169*H169,2)</f>
        <v>0</v>
      </c>
      <c r="BL169" s="16" t="s">
        <v>90</v>
      </c>
      <c r="BM169" s="202" t="s">
        <v>207</v>
      </c>
    </row>
    <row r="170" spans="2:51" s="12" customFormat="1" ht="11.25">
      <c r="B170" s="204"/>
      <c r="C170" s="205"/>
      <c r="D170" s="206" t="s">
        <v>148</v>
      </c>
      <c r="E170" s="207" t="s">
        <v>1</v>
      </c>
      <c r="F170" s="208" t="s">
        <v>208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148</v>
      </c>
      <c r="AU170" s="214" t="s">
        <v>84</v>
      </c>
      <c r="AV170" s="12" t="s">
        <v>80</v>
      </c>
      <c r="AW170" s="12" t="s">
        <v>31</v>
      </c>
      <c r="AX170" s="12" t="s">
        <v>75</v>
      </c>
      <c r="AY170" s="214" t="s">
        <v>139</v>
      </c>
    </row>
    <row r="171" spans="2:51" s="13" customFormat="1" ht="11.25">
      <c r="B171" s="215"/>
      <c r="C171" s="216"/>
      <c r="D171" s="206" t="s">
        <v>148</v>
      </c>
      <c r="E171" s="217" t="s">
        <v>1</v>
      </c>
      <c r="F171" s="218" t="s">
        <v>209</v>
      </c>
      <c r="G171" s="216"/>
      <c r="H171" s="219">
        <v>1.44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148</v>
      </c>
      <c r="AU171" s="225" t="s">
        <v>84</v>
      </c>
      <c r="AV171" s="13" t="s">
        <v>84</v>
      </c>
      <c r="AW171" s="13" t="s">
        <v>31</v>
      </c>
      <c r="AX171" s="13" t="s">
        <v>80</v>
      </c>
      <c r="AY171" s="225" t="s">
        <v>139</v>
      </c>
    </row>
    <row r="172" spans="2:65" s="1" customFormat="1" ht="36" customHeight="1">
      <c r="B172" s="33"/>
      <c r="C172" s="191" t="s">
        <v>210</v>
      </c>
      <c r="D172" s="191" t="s">
        <v>142</v>
      </c>
      <c r="E172" s="192" t="s">
        <v>211</v>
      </c>
      <c r="F172" s="193" t="s">
        <v>212</v>
      </c>
      <c r="G172" s="194" t="s">
        <v>176</v>
      </c>
      <c r="H172" s="195">
        <v>1.112</v>
      </c>
      <c r="I172" s="196"/>
      <c r="J172" s="197">
        <f>ROUND(I172*H172,2)</f>
        <v>0</v>
      </c>
      <c r="K172" s="193" t="s">
        <v>146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2.2</v>
      </c>
      <c r="T172" s="201">
        <f>S172*H172</f>
        <v>2.4464000000000006</v>
      </c>
      <c r="AR172" s="202" t="s">
        <v>90</v>
      </c>
      <c r="AT172" s="202" t="s">
        <v>142</v>
      </c>
      <c r="AU172" s="202" t="s">
        <v>84</v>
      </c>
      <c r="AY172" s="16" t="s">
        <v>139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90</v>
      </c>
      <c r="BM172" s="202" t="s">
        <v>213</v>
      </c>
    </row>
    <row r="173" spans="2:51" s="12" customFormat="1" ht="22.5">
      <c r="B173" s="204"/>
      <c r="C173" s="205"/>
      <c r="D173" s="206" t="s">
        <v>148</v>
      </c>
      <c r="E173" s="207" t="s">
        <v>1</v>
      </c>
      <c r="F173" s="208" t="s">
        <v>214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148</v>
      </c>
      <c r="AU173" s="214" t="s">
        <v>84</v>
      </c>
      <c r="AV173" s="12" t="s">
        <v>80</v>
      </c>
      <c r="AW173" s="12" t="s">
        <v>31</v>
      </c>
      <c r="AX173" s="12" t="s">
        <v>75</v>
      </c>
      <c r="AY173" s="214" t="s">
        <v>139</v>
      </c>
    </row>
    <row r="174" spans="2:51" s="13" customFormat="1" ht="11.25">
      <c r="B174" s="215"/>
      <c r="C174" s="216"/>
      <c r="D174" s="206" t="s">
        <v>148</v>
      </c>
      <c r="E174" s="217" t="s">
        <v>1</v>
      </c>
      <c r="F174" s="218" t="s">
        <v>763</v>
      </c>
      <c r="G174" s="216"/>
      <c r="H174" s="219">
        <v>1.112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148</v>
      </c>
      <c r="AU174" s="225" t="s">
        <v>84</v>
      </c>
      <c r="AV174" s="13" t="s">
        <v>84</v>
      </c>
      <c r="AW174" s="13" t="s">
        <v>31</v>
      </c>
      <c r="AX174" s="13" t="s">
        <v>80</v>
      </c>
      <c r="AY174" s="225" t="s">
        <v>139</v>
      </c>
    </row>
    <row r="175" spans="2:65" s="1" customFormat="1" ht="24" customHeight="1">
      <c r="B175" s="33"/>
      <c r="C175" s="191" t="s">
        <v>216</v>
      </c>
      <c r="D175" s="191" t="s">
        <v>142</v>
      </c>
      <c r="E175" s="192" t="s">
        <v>217</v>
      </c>
      <c r="F175" s="193" t="s">
        <v>218</v>
      </c>
      <c r="G175" s="194" t="s">
        <v>145</v>
      </c>
      <c r="H175" s="195">
        <v>0.23</v>
      </c>
      <c r="I175" s="196"/>
      <c r="J175" s="197">
        <f>ROUND(I175*H175,2)</f>
        <v>0</v>
      </c>
      <c r="K175" s="193" t="s">
        <v>146</v>
      </c>
      <c r="L175" s="37"/>
      <c r="M175" s="198" t="s">
        <v>1</v>
      </c>
      <c r="N175" s="199" t="s">
        <v>41</v>
      </c>
      <c r="O175" s="65"/>
      <c r="P175" s="200">
        <f>O175*H175</f>
        <v>0</v>
      </c>
      <c r="Q175" s="200">
        <v>0</v>
      </c>
      <c r="R175" s="200">
        <f>Q175*H175</f>
        <v>0</v>
      </c>
      <c r="S175" s="200">
        <v>0.055</v>
      </c>
      <c r="T175" s="201">
        <f>S175*H175</f>
        <v>0.01265</v>
      </c>
      <c r="AR175" s="202" t="s">
        <v>90</v>
      </c>
      <c r="AT175" s="202" t="s">
        <v>142</v>
      </c>
      <c r="AU175" s="202" t="s">
        <v>84</v>
      </c>
      <c r="AY175" s="16" t="s">
        <v>139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84</v>
      </c>
      <c r="BK175" s="203">
        <f>ROUND(I175*H175,2)</f>
        <v>0</v>
      </c>
      <c r="BL175" s="16" t="s">
        <v>90</v>
      </c>
      <c r="BM175" s="202" t="s">
        <v>219</v>
      </c>
    </row>
    <row r="176" spans="2:51" s="12" customFormat="1" ht="11.25">
      <c r="B176" s="204"/>
      <c r="C176" s="205"/>
      <c r="D176" s="206" t="s">
        <v>148</v>
      </c>
      <c r="E176" s="207" t="s">
        <v>1</v>
      </c>
      <c r="F176" s="208" t="s">
        <v>149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148</v>
      </c>
      <c r="AU176" s="214" t="s">
        <v>84</v>
      </c>
      <c r="AV176" s="12" t="s">
        <v>80</v>
      </c>
      <c r="AW176" s="12" t="s">
        <v>31</v>
      </c>
      <c r="AX176" s="12" t="s">
        <v>75</v>
      </c>
      <c r="AY176" s="214" t="s">
        <v>139</v>
      </c>
    </row>
    <row r="177" spans="2:51" s="13" customFormat="1" ht="11.25">
      <c r="B177" s="215"/>
      <c r="C177" s="216"/>
      <c r="D177" s="206" t="s">
        <v>148</v>
      </c>
      <c r="E177" s="217" t="s">
        <v>1</v>
      </c>
      <c r="F177" s="218" t="s">
        <v>220</v>
      </c>
      <c r="G177" s="216"/>
      <c r="H177" s="219">
        <v>0.23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148</v>
      </c>
      <c r="AU177" s="225" t="s">
        <v>84</v>
      </c>
      <c r="AV177" s="13" t="s">
        <v>84</v>
      </c>
      <c r="AW177" s="13" t="s">
        <v>31</v>
      </c>
      <c r="AX177" s="13" t="s">
        <v>80</v>
      </c>
      <c r="AY177" s="225" t="s">
        <v>139</v>
      </c>
    </row>
    <row r="178" spans="2:65" s="1" customFormat="1" ht="16.5" customHeight="1">
      <c r="B178" s="33"/>
      <c r="C178" s="191" t="s">
        <v>221</v>
      </c>
      <c r="D178" s="191" t="s">
        <v>142</v>
      </c>
      <c r="E178" s="192" t="s">
        <v>222</v>
      </c>
      <c r="F178" s="193" t="s">
        <v>223</v>
      </c>
      <c r="G178" s="194" t="s">
        <v>145</v>
      </c>
      <c r="H178" s="195">
        <v>1.2</v>
      </c>
      <c r="I178" s="196"/>
      <c r="J178" s="197">
        <f>ROUND(I178*H178,2)</f>
        <v>0</v>
      </c>
      <c r="K178" s="193" t="s">
        <v>146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0.076</v>
      </c>
      <c r="T178" s="201">
        <f>S178*H178</f>
        <v>0.09119999999999999</v>
      </c>
      <c r="AR178" s="202" t="s">
        <v>90</v>
      </c>
      <c r="AT178" s="202" t="s">
        <v>142</v>
      </c>
      <c r="AU178" s="202" t="s">
        <v>84</v>
      </c>
      <c r="AY178" s="16" t="s">
        <v>139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90</v>
      </c>
      <c r="BM178" s="202" t="s">
        <v>224</v>
      </c>
    </row>
    <row r="179" spans="2:51" s="13" customFormat="1" ht="11.25">
      <c r="B179" s="215"/>
      <c r="C179" s="216"/>
      <c r="D179" s="206" t="s">
        <v>148</v>
      </c>
      <c r="E179" s="217" t="s">
        <v>1</v>
      </c>
      <c r="F179" s="218" t="s">
        <v>225</v>
      </c>
      <c r="G179" s="216"/>
      <c r="H179" s="219">
        <v>1.2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148</v>
      </c>
      <c r="AU179" s="225" t="s">
        <v>84</v>
      </c>
      <c r="AV179" s="13" t="s">
        <v>84</v>
      </c>
      <c r="AW179" s="13" t="s">
        <v>31</v>
      </c>
      <c r="AX179" s="13" t="s">
        <v>80</v>
      </c>
      <c r="AY179" s="225" t="s">
        <v>139</v>
      </c>
    </row>
    <row r="180" spans="2:65" s="1" customFormat="1" ht="24" customHeight="1">
      <c r="B180" s="33"/>
      <c r="C180" s="191" t="s">
        <v>8</v>
      </c>
      <c r="D180" s="191" t="s">
        <v>142</v>
      </c>
      <c r="E180" s="192" t="s">
        <v>226</v>
      </c>
      <c r="F180" s="193" t="s">
        <v>227</v>
      </c>
      <c r="G180" s="194" t="s">
        <v>145</v>
      </c>
      <c r="H180" s="195">
        <v>0.8</v>
      </c>
      <c r="I180" s="196"/>
      <c r="J180" s="197">
        <f>ROUND(I180*H180,2)</f>
        <v>0</v>
      </c>
      <c r="K180" s="193" t="s">
        <v>146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0.187</v>
      </c>
      <c r="T180" s="201">
        <f>S180*H180</f>
        <v>0.1496</v>
      </c>
      <c r="AR180" s="202" t="s">
        <v>90</v>
      </c>
      <c r="AT180" s="202" t="s">
        <v>142</v>
      </c>
      <c r="AU180" s="202" t="s">
        <v>84</v>
      </c>
      <c r="AY180" s="16" t="s">
        <v>139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90</v>
      </c>
      <c r="BM180" s="202" t="s">
        <v>228</v>
      </c>
    </row>
    <row r="181" spans="2:51" s="12" customFormat="1" ht="11.25">
      <c r="B181" s="204"/>
      <c r="C181" s="205"/>
      <c r="D181" s="206" t="s">
        <v>148</v>
      </c>
      <c r="E181" s="207" t="s">
        <v>1</v>
      </c>
      <c r="F181" s="208" t="s">
        <v>229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148</v>
      </c>
      <c r="AU181" s="214" t="s">
        <v>84</v>
      </c>
      <c r="AV181" s="12" t="s">
        <v>80</v>
      </c>
      <c r="AW181" s="12" t="s">
        <v>31</v>
      </c>
      <c r="AX181" s="12" t="s">
        <v>75</v>
      </c>
      <c r="AY181" s="214" t="s">
        <v>139</v>
      </c>
    </row>
    <row r="182" spans="2:51" s="13" customFormat="1" ht="11.25">
      <c r="B182" s="215"/>
      <c r="C182" s="216"/>
      <c r="D182" s="206" t="s">
        <v>148</v>
      </c>
      <c r="E182" s="217" t="s">
        <v>1</v>
      </c>
      <c r="F182" s="218" t="s">
        <v>230</v>
      </c>
      <c r="G182" s="216"/>
      <c r="H182" s="219">
        <v>0.8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148</v>
      </c>
      <c r="AU182" s="225" t="s">
        <v>84</v>
      </c>
      <c r="AV182" s="13" t="s">
        <v>84</v>
      </c>
      <c r="AW182" s="13" t="s">
        <v>31</v>
      </c>
      <c r="AX182" s="13" t="s">
        <v>80</v>
      </c>
      <c r="AY182" s="225" t="s">
        <v>139</v>
      </c>
    </row>
    <row r="183" spans="2:65" s="1" customFormat="1" ht="24" customHeight="1">
      <c r="B183" s="33"/>
      <c r="C183" s="191" t="s">
        <v>170</v>
      </c>
      <c r="D183" s="191" t="s">
        <v>142</v>
      </c>
      <c r="E183" s="192" t="s">
        <v>231</v>
      </c>
      <c r="F183" s="193" t="s">
        <v>232</v>
      </c>
      <c r="G183" s="194" t="s">
        <v>169</v>
      </c>
      <c r="H183" s="195">
        <v>21</v>
      </c>
      <c r="I183" s="196"/>
      <c r="J183" s="197">
        <f>ROUND(I183*H183,2)</f>
        <v>0</v>
      </c>
      <c r="K183" s="193" t="s">
        <v>146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0.018</v>
      </c>
      <c r="T183" s="201">
        <f>S183*H183</f>
        <v>0.37799999999999995</v>
      </c>
      <c r="AR183" s="202" t="s">
        <v>90</v>
      </c>
      <c r="AT183" s="202" t="s">
        <v>142</v>
      </c>
      <c r="AU183" s="202" t="s">
        <v>84</v>
      </c>
      <c r="AY183" s="16" t="s">
        <v>139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90</v>
      </c>
      <c r="BM183" s="202" t="s">
        <v>233</v>
      </c>
    </row>
    <row r="184" spans="2:51" s="12" customFormat="1" ht="11.25">
      <c r="B184" s="204"/>
      <c r="C184" s="205"/>
      <c r="D184" s="206" t="s">
        <v>148</v>
      </c>
      <c r="E184" s="207" t="s">
        <v>1</v>
      </c>
      <c r="F184" s="208" t="s">
        <v>234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148</v>
      </c>
      <c r="AU184" s="214" t="s">
        <v>84</v>
      </c>
      <c r="AV184" s="12" t="s">
        <v>80</v>
      </c>
      <c r="AW184" s="12" t="s">
        <v>31</v>
      </c>
      <c r="AX184" s="12" t="s">
        <v>75</v>
      </c>
      <c r="AY184" s="214" t="s">
        <v>139</v>
      </c>
    </row>
    <row r="185" spans="2:51" s="13" customFormat="1" ht="11.25">
      <c r="B185" s="215"/>
      <c r="C185" s="216"/>
      <c r="D185" s="206" t="s">
        <v>148</v>
      </c>
      <c r="E185" s="217" t="s">
        <v>1</v>
      </c>
      <c r="F185" s="218" t="s">
        <v>765</v>
      </c>
      <c r="G185" s="216"/>
      <c r="H185" s="219">
        <v>21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148</v>
      </c>
      <c r="AU185" s="225" t="s">
        <v>84</v>
      </c>
      <c r="AV185" s="13" t="s">
        <v>84</v>
      </c>
      <c r="AW185" s="13" t="s">
        <v>31</v>
      </c>
      <c r="AX185" s="13" t="s">
        <v>80</v>
      </c>
      <c r="AY185" s="225" t="s">
        <v>139</v>
      </c>
    </row>
    <row r="186" spans="2:65" s="1" customFormat="1" ht="24" customHeight="1">
      <c r="B186" s="33"/>
      <c r="C186" s="191" t="s">
        <v>236</v>
      </c>
      <c r="D186" s="191" t="s">
        <v>142</v>
      </c>
      <c r="E186" s="192" t="s">
        <v>237</v>
      </c>
      <c r="F186" s="193" t="s">
        <v>238</v>
      </c>
      <c r="G186" s="194" t="s">
        <v>145</v>
      </c>
      <c r="H186" s="195">
        <v>21.348</v>
      </c>
      <c r="I186" s="196"/>
      <c r="J186" s="197">
        <f>ROUND(I186*H186,2)</f>
        <v>0</v>
      </c>
      <c r="K186" s="193" t="s">
        <v>146</v>
      </c>
      <c r="L186" s="37"/>
      <c r="M186" s="198" t="s">
        <v>1</v>
      </c>
      <c r="N186" s="199" t="s">
        <v>41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0.068</v>
      </c>
      <c r="T186" s="201">
        <f>S186*H186</f>
        <v>1.451664</v>
      </c>
      <c r="AR186" s="202" t="s">
        <v>90</v>
      </c>
      <c r="AT186" s="202" t="s">
        <v>142</v>
      </c>
      <c r="AU186" s="202" t="s">
        <v>84</v>
      </c>
      <c r="AY186" s="16" t="s">
        <v>139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90</v>
      </c>
      <c r="BM186" s="202" t="s">
        <v>239</v>
      </c>
    </row>
    <row r="187" spans="2:51" s="13" customFormat="1" ht="11.25">
      <c r="B187" s="215"/>
      <c r="C187" s="216"/>
      <c r="D187" s="206" t="s">
        <v>148</v>
      </c>
      <c r="E187" s="217" t="s">
        <v>1</v>
      </c>
      <c r="F187" s="218" t="s">
        <v>766</v>
      </c>
      <c r="G187" s="216"/>
      <c r="H187" s="219">
        <v>22.248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148</v>
      </c>
      <c r="AU187" s="225" t="s">
        <v>84</v>
      </c>
      <c r="AV187" s="13" t="s">
        <v>84</v>
      </c>
      <c r="AW187" s="13" t="s">
        <v>31</v>
      </c>
      <c r="AX187" s="13" t="s">
        <v>75</v>
      </c>
      <c r="AY187" s="225" t="s">
        <v>139</v>
      </c>
    </row>
    <row r="188" spans="2:51" s="13" customFormat="1" ht="11.25">
      <c r="B188" s="215"/>
      <c r="C188" s="216"/>
      <c r="D188" s="206" t="s">
        <v>148</v>
      </c>
      <c r="E188" s="217" t="s">
        <v>1</v>
      </c>
      <c r="F188" s="218" t="s">
        <v>161</v>
      </c>
      <c r="G188" s="216"/>
      <c r="H188" s="219">
        <v>-0.9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148</v>
      </c>
      <c r="AU188" s="225" t="s">
        <v>84</v>
      </c>
      <c r="AV188" s="13" t="s">
        <v>84</v>
      </c>
      <c r="AW188" s="13" t="s">
        <v>31</v>
      </c>
      <c r="AX188" s="13" t="s">
        <v>75</v>
      </c>
      <c r="AY188" s="225" t="s">
        <v>139</v>
      </c>
    </row>
    <row r="189" spans="2:51" s="14" customFormat="1" ht="11.25">
      <c r="B189" s="226"/>
      <c r="C189" s="227"/>
      <c r="D189" s="206" t="s">
        <v>148</v>
      </c>
      <c r="E189" s="228" t="s">
        <v>1</v>
      </c>
      <c r="F189" s="229" t="s">
        <v>162</v>
      </c>
      <c r="G189" s="227"/>
      <c r="H189" s="230">
        <v>21.348000000000003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148</v>
      </c>
      <c r="AU189" s="236" t="s">
        <v>84</v>
      </c>
      <c r="AV189" s="14" t="s">
        <v>90</v>
      </c>
      <c r="AW189" s="14" t="s">
        <v>31</v>
      </c>
      <c r="AX189" s="14" t="s">
        <v>80</v>
      </c>
      <c r="AY189" s="236" t="s">
        <v>139</v>
      </c>
    </row>
    <row r="190" spans="2:63" s="11" customFormat="1" ht="22.9" customHeight="1">
      <c r="B190" s="175"/>
      <c r="C190" s="176"/>
      <c r="D190" s="177" t="s">
        <v>74</v>
      </c>
      <c r="E190" s="189" t="s">
        <v>241</v>
      </c>
      <c r="F190" s="189" t="s">
        <v>242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SUM(P191:P195)</f>
        <v>0</v>
      </c>
      <c r="Q190" s="183"/>
      <c r="R190" s="184">
        <f>SUM(R191:R195)</f>
        <v>0</v>
      </c>
      <c r="S190" s="183"/>
      <c r="T190" s="185">
        <f>SUM(T191:T195)</f>
        <v>0</v>
      </c>
      <c r="AR190" s="186" t="s">
        <v>80</v>
      </c>
      <c r="AT190" s="187" t="s">
        <v>74</v>
      </c>
      <c r="AU190" s="187" t="s">
        <v>80</v>
      </c>
      <c r="AY190" s="186" t="s">
        <v>139</v>
      </c>
      <c r="BK190" s="188">
        <f>SUM(BK191:BK195)</f>
        <v>0</v>
      </c>
    </row>
    <row r="191" spans="2:65" s="1" customFormat="1" ht="24" customHeight="1">
      <c r="B191" s="33"/>
      <c r="C191" s="191" t="s">
        <v>243</v>
      </c>
      <c r="D191" s="191" t="s">
        <v>142</v>
      </c>
      <c r="E191" s="192" t="s">
        <v>244</v>
      </c>
      <c r="F191" s="193" t="s">
        <v>245</v>
      </c>
      <c r="G191" s="194" t="s">
        <v>246</v>
      </c>
      <c r="H191" s="195">
        <v>4.886</v>
      </c>
      <c r="I191" s="196"/>
      <c r="J191" s="197">
        <f>ROUND(I191*H191,2)</f>
        <v>0</v>
      </c>
      <c r="K191" s="193" t="s">
        <v>146</v>
      </c>
      <c r="L191" s="37"/>
      <c r="M191" s="198" t="s">
        <v>1</v>
      </c>
      <c r="N191" s="199" t="s">
        <v>41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90</v>
      </c>
      <c r="AT191" s="202" t="s">
        <v>142</v>
      </c>
      <c r="AU191" s="202" t="s">
        <v>84</v>
      </c>
      <c r="AY191" s="16" t="s">
        <v>139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84</v>
      </c>
      <c r="BK191" s="203">
        <f>ROUND(I191*H191,2)</f>
        <v>0</v>
      </c>
      <c r="BL191" s="16" t="s">
        <v>90</v>
      </c>
      <c r="BM191" s="202" t="s">
        <v>247</v>
      </c>
    </row>
    <row r="192" spans="2:65" s="1" customFormat="1" ht="24" customHeight="1">
      <c r="B192" s="33"/>
      <c r="C192" s="191" t="s">
        <v>248</v>
      </c>
      <c r="D192" s="191" t="s">
        <v>142</v>
      </c>
      <c r="E192" s="192" t="s">
        <v>249</v>
      </c>
      <c r="F192" s="193" t="s">
        <v>250</v>
      </c>
      <c r="G192" s="194" t="s">
        <v>246</v>
      </c>
      <c r="H192" s="195">
        <v>4.886</v>
      </c>
      <c r="I192" s="196"/>
      <c r="J192" s="197">
        <f>ROUND(I192*H192,2)</f>
        <v>0</v>
      </c>
      <c r="K192" s="193" t="s">
        <v>146</v>
      </c>
      <c r="L192" s="37"/>
      <c r="M192" s="198" t="s">
        <v>1</v>
      </c>
      <c r="N192" s="199" t="s">
        <v>41</v>
      </c>
      <c r="O192" s="65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90</v>
      </c>
      <c r="AT192" s="202" t="s">
        <v>142</v>
      </c>
      <c r="AU192" s="202" t="s">
        <v>84</v>
      </c>
      <c r="AY192" s="16" t="s">
        <v>139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84</v>
      </c>
      <c r="BK192" s="203">
        <f>ROUND(I192*H192,2)</f>
        <v>0</v>
      </c>
      <c r="BL192" s="16" t="s">
        <v>90</v>
      </c>
      <c r="BM192" s="202" t="s">
        <v>251</v>
      </c>
    </row>
    <row r="193" spans="2:65" s="1" customFormat="1" ht="24" customHeight="1">
      <c r="B193" s="33"/>
      <c r="C193" s="191" t="s">
        <v>252</v>
      </c>
      <c r="D193" s="191" t="s">
        <v>142</v>
      </c>
      <c r="E193" s="192" t="s">
        <v>253</v>
      </c>
      <c r="F193" s="193" t="s">
        <v>254</v>
      </c>
      <c r="G193" s="194" t="s">
        <v>246</v>
      </c>
      <c r="H193" s="195">
        <v>9.772</v>
      </c>
      <c r="I193" s="196"/>
      <c r="J193" s="197">
        <f>ROUND(I193*H193,2)</f>
        <v>0</v>
      </c>
      <c r="K193" s="193" t="s">
        <v>146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90</v>
      </c>
      <c r="AT193" s="202" t="s">
        <v>142</v>
      </c>
      <c r="AU193" s="202" t="s">
        <v>84</v>
      </c>
      <c r="AY193" s="16" t="s">
        <v>139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90</v>
      </c>
      <c r="BM193" s="202" t="s">
        <v>255</v>
      </c>
    </row>
    <row r="194" spans="2:51" s="13" customFormat="1" ht="11.25">
      <c r="B194" s="215"/>
      <c r="C194" s="216"/>
      <c r="D194" s="206" t="s">
        <v>148</v>
      </c>
      <c r="E194" s="216"/>
      <c r="F194" s="218" t="s">
        <v>767</v>
      </c>
      <c r="G194" s="216"/>
      <c r="H194" s="219">
        <v>9.772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148</v>
      </c>
      <c r="AU194" s="225" t="s">
        <v>84</v>
      </c>
      <c r="AV194" s="13" t="s">
        <v>84</v>
      </c>
      <c r="AW194" s="13" t="s">
        <v>4</v>
      </c>
      <c r="AX194" s="13" t="s">
        <v>80</v>
      </c>
      <c r="AY194" s="225" t="s">
        <v>139</v>
      </c>
    </row>
    <row r="195" spans="2:65" s="1" customFormat="1" ht="24" customHeight="1">
      <c r="B195" s="33"/>
      <c r="C195" s="191" t="s">
        <v>7</v>
      </c>
      <c r="D195" s="191" t="s">
        <v>142</v>
      </c>
      <c r="E195" s="192" t="s">
        <v>257</v>
      </c>
      <c r="F195" s="193" t="s">
        <v>258</v>
      </c>
      <c r="G195" s="194" t="s">
        <v>246</v>
      </c>
      <c r="H195" s="195">
        <v>4.886</v>
      </c>
      <c r="I195" s="196"/>
      <c r="J195" s="197">
        <f>ROUND(I195*H195,2)</f>
        <v>0</v>
      </c>
      <c r="K195" s="193" t="s">
        <v>259</v>
      </c>
      <c r="L195" s="37"/>
      <c r="M195" s="198" t="s">
        <v>1</v>
      </c>
      <c r="N195" s="199" t="s">
        <v>41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90</v>
      </c>
      <c r="AT195" s="202" t="s">
        <v>142</v>
      </c>
      <c r="AU195" s="202" t="s">
        <v>84</v>
      </c>
      <c r="AY195" s="16" t="s">
        <v>139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90</v>
      </c>
      <c r="BM195" s="202" t="s">
        <v>260</v>
      </c>
    </row>
    <row r="196" spans="2:63" s="11" customFormat="1" ht="22.9" customHeight="1">
      <c r="B196" s="175"/>
      <c r="C196" s="176"/>
      <c r="D196" s="177" t="s">
        <v>74</v>
      </c>
      <c r="E196" s="189" t="s">
        <v>261</v>
      </c>
      <c r="F196" s="189" t="s">
        <v>262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80</v>
      </c>
      <c r="AT196" s="187" t="s">
        <v>74</v>
      </c>
      <c r="AU196" s="187" t="s">
        <v>80</v>
      </c>
      <c r="AY196" s="186" t="s">
        <v>139</v>
      </c>
      <c r="BK196" s="188">
        <f>BK197</f>
        <v>0</v>
      </c>
    </row>
    <row r="197" spans="2:65" s="1" customFormat="1" ht="16.5" customHeight="1">
      <c r="B197" s="33"/>
      <c r="C197" s="191" t="s">
        <v>263</v>
      </c>
      <c r="D197" s="191" t="s">
        <v>142</v>
      </c>
      <c r="E197" s="192" t="s">
        <v>264</v>
      </c>
      <c r="F197" s="193" t="s">
        <v>265</v>
      </c>
      <c r="G197" s="194" t="s">
        <v>246</v>
      </c>
      <c r="H197" s="195">
        <v>3.191</v>
      </c>
      <c r="I197" s="196"/>
      <c r="J197" s="197">
        <f>ROUND(I197*H197,2)</f>
        <v>0</v>
      </c>
      <c r="K197" s="193" t="s">
        <v>146</v>
      </c>
      <c r="L197" s="37"/>
      <c r="M197" s="198" t="s">
        <v>1</v>
      </c>
      <c r="N197" s="199" t="s">
        <v>41</v>
      </c>
      <c r="O197" s="65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02" t="s">
        <v>90</v>
      </c>
      <c r="AT197" s="202" t="s">
        <v>142</v>
      </c>
      <c r="AU197" s="202" t="s">
        <v>84</v>
      </c>
      <c r="AY197" s="16" t="s">
        <v>139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84</v>
      </c>
      <c r="BK197" s="203">
        <f>ROUND(I197*H197,2)</f>
        <v>0</v>
      </c>
      <c r="BL197" s="16" t="s">
        <v>90</v>
      </c>
      <c r="BM197" s="202" t="s">
        <v>266</v>
      </c>
    </row>
    <row r="198" spans="2:63" s="11" customFormat="1" ht="25.9" customHeight="1">
      <c r="B198" s="175"/>
      <c r="C198" s="176"/>
      <c r="D198" s="177" t="s">
        <v>74</v>
      </c>
      <c r="E198" s="178" t="s">
        <v>267</v>
      </c>
      <c r="F198" s="178" t="s">
        <v>268</v>
      </c>
      <c r="G198" s="176"/>
      <c r="H198" s="176"/>
      <c r="I198" s="179"/>
      <c r="J198" s="180">
        <f>BK198</f>
        <v>0</v>
      </c>
      <c r="K198" s="176"/>
      <c r="L198" s="181"/>
      <c r="M198" s="182"/>
      <c r="N198" s="183"/>
      <c r="O198" s="183"/>
      <c r="P198" s="184">
        <f>P199+P214+P232+P248+P282+P286+P292+P295+P301+P309+P325+P331+P345+P350</f>
        <v>0</v>
      </c>
      <c r="Q198" s="183"/>
      <c r="R198" s="184">
        <f>R199+R214+R232+R248+R282+R286+R292+R295+R301+R309+R325+R331+R345+R350</f>
        <v>0.8146966610999999</v>
      </c>
      <c r="S198" s="183"/>
      <c r="T198" s="185">
        <f>T199+T214+T232+T248+T282+T286+T292+T295+T301+T309+T325+T331+T345+T350</f>
        <v>0.16742054</v>
      </c>
      <c r="AR198" s="186" t="s">
        <v>84</v>
      </c>
      <c r="AT198" s="187" t="s">
        <v>74</v>
      </c>
      <c r="AU198" s="187" t="s">
        <v>75</v>
      </c>
      <c r="AY198" s="186" t="s">
        <v>139</v>
      </c>
      <c r="BK198" s="188">
        <f>BK199+BK214+BK232+BK248+BK282+BK286+BK292+BK295+BK301+BK309+BK325+BK331+BK345+BK350</f>
        <v>0</v>
      </c>
    </row>
    <row r="199" spans="2:63" s="11" customFormat="1" ht="22.9" customHeight="1">
      <c r="B199" s="175"/>
      <c r="C199" s="176"/>
      <c r="D199" s="177" t="s">
        <v>74</v>
      </c>
      <c r="E199" s="189" t="s">
        <v>269</v>
      </c>
      <c r="F199" s="189" t="s">
        <v>270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SUM(P200:P213)</f>
        <v>0</v>
      </c>
      <c r="Q199" s="183"/>
      <c r="R199" s="184">
        <f>SUM(R200:R213)</f>
        <v>0.05157200000000001</v>
      </c>
      <c r="S199" s="183"/>
      <c r="T199" s="185">
        <f>SUM(T200:T213)</f>
        <v>0</v>
      </c>
      <c r="AR199" s="186" t="s">
        <v>84</v>
      </c>
      <c r="AT199" s="187" t="s">
        <v>74</v>
      </c>
      <c r="AU199" s="187" t="s">
        <v>80</v>
      </c>
      <c r="AY199" s="186" t="s">
        <v>139</v>
      </c>
      <c r="BK199" s="188">
        <f>SUM(BK200:BK213)</f>
        <v>0</v>
      </c>
    </row>
    <row r="200" spans="2:65" s="1" customFormat="1" ht="36" customHeight="1">
      <c r="B200" s="33"/>
      <c r="C200" s="191" t="s">
        <v>271</v>
      </c>
      <c r="D200" s="191" t="s">
        <v>142</v>
      </c>
      <c r="E200" s="192" t="s">
        <v>272</v>
      </c>
      <c r="F200" s="193" t="s">
        <v>273</v>
      </c>
      <c r="G200" s="194" t="s">
        <v>145</v>
      </c>
      <c r="H200" s="195">
        <v>7.416</v>
      </c>
      <c r="I200" s="196"/>
      <c r="J200" s="197">
        <f>ROUND(I200*H200,2)</f>
        <v>0</v>
      </c>
      <c r="K200" s="193" t="s">
        <v>259</v>
      </c>
      <c r="L200" s="37"/>
      <c r="M200" s="198" t="s">
        <v>1</v>
      </c>
      <c r="N200" s="199" t="s">
        <v>41</v>
      </c>
      <c r="O200" s="65"/>
      <c r="P200" s="200">
        <f>O200*H200</f>
        <v>0</v>
      </c>
      <c r="Q200" s="200">
        <v>0.004</v>
      </c>
      <c r="R200" s="200">
        <f>Q200*H200</f>
        <v>0.029664000000000003</v>
      </c>
      <c r="S200" s="200">
        <v>0</v>
      </c>
      <c r="T200" s="201">
        <f>S200*H200</f>
        <v>0</v>
      </c>
      <c r="AR200" s="202" t="s">
        <v>170</v>
      </c>
      <c r="AT200" s="202" t="s">
        <v>142</v>
      </c>
      <c r="AU200" s="202" t="s">
        <v>84</v>
      </c>
      <c r="AY200" s="16" t="s">
        <v>139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84</v>
      </c>
      <c r="BK200" s="203">
        <f>ROUND(I200*H200,2)</f>
        <v>0</v>
      </c>
      <c r="BL200" s="16" t="s">
        <v>170</v>
      </c>
      <c r="BM200" s="202" t="s">
        <v>274</v>
      </c>
    </row>
    <row r="201" spans="2:51" s="12" customFormat="1" ht="11.25">
      <c r="B201" s="204"/>
      <c r="C201" s="205"/>
      <c r="D201" s="206" t="s">
        <v>148</v>
      </c>
      <c r="E201" s="207" t="s">
        <v>1</v>
      </c>
      <c r="F201" s="208" t="s">
        <v>275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148</v>
      </c>
      <c r="AU201" s="214" t="s">
        <v>84</v>
      </c>
      <c r="AV201" s="12" t="s">
        <v>80</v>
      </c>
      <c r="AW201" s="12" t="s">
        <v>31</v>
      </c>
      <c r="AX201" s="12" t="s">
        <v>75</v>
      </c>
      <c r="AY201" s="214" t="s">
        <v>139</v>
      </c>
    </row>
    <row r="202" spans="2:51" s="13" customFormat="1" ht="11.25">
      <c r="B202" s="215"/>
      <c r="C202" s="216"/>
      <c r="D202" s="206" t="s">
        <v>148</v>
      </c>
      <c r="E202" s="217" t="s">
        <v>1</v>
      </c>
      <c r="F202" s="218" t="s">
        <v>768</v>
      </c>
      <c r="G202" s="216"/>
      <c r="H202" s="219">
        <v>7.416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148</v>
      </c>
      <c r="AU202" s="225" t="s">
        <v>84</v>
      </c>
      <c r="AV202" s="13" t="s">
        <v>84</v>
      </c>
      <c r="AW202" s="13" t="s">
        <v>31</v>
      </c>
      <c r="AX202" s="13" t="s">
        <v>80</v>
      </c>
      <c r="AY202" s="225" t="s">
        <v>139</v>
      </c>
    </row>
    <row r="203" spans="2:65" s="1" customFormat="1" ht="36" customHeight="1">
      <c r="B203" s="33"/>
      <c r="C203" s="191" t="s">
        <v>277</v>
      </c>
      <c r="D203" s="191" t="s">
        <v>142</v>
      </c>
      <c r="E203" s="192" t="s">
        <v>278</v>
      </c>
      <c r="F203" s="193" t="s">
        <v>279</v>
      </c>
      <c r="G203" s="194" t="s">
        <v>145</v>
      </c>
      <c r="H203" s="195">
        <v>5.4</v>
      </c>
      <c r="I203" s="196"/>
      <c r="J203" s="197">
        <f>ROUND(I203*H203,2)</f>
        <v>0</v>
      </c>
      <c r="K203" s="193" t="s">
        <v>259</v>
      </c>
      <c r="L203" s="37"/>
      <c r="M203" s="198" t="s">
        <v>1</v>
      </c>
      <c r="N203" s="199" t="s">
        <v>41</v>
      </c>
      <c r="O203" s="65"/>
      <c r="P203" s="200">
        <f>O203*H203</f>
        <v>0</v>
      </c>
      <c r="Q203" s="200">
        <v>0.004</v>
      </c>
      <c r="R203" s="200">
        <f>Q203*H203</f>
        <v>0.0216</v>
      </c>
      <c r="S203" s="200">
        <v>0</v>
      </c>
      <c r="T203" s="201">
        <f>S203*H203</f>
        <v>0</v>
      </c>
      <c r="AR203" s="202" t="s">
        <v>170</v>
      </c>
      <c r="AT203" s="202" t="s">
        <v>142</v>
      </c>
      <c r="AU203" s="202" t="s">
        <v>84</v>
      </c>
      <c r="AY203" s="16" t="s">
        <v>139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84</v>
      </c>
      <c r="BK203" s="203">
        <f>ROUND(I203*H203,2)</f>
        <v>0</v>
      </c>
      <c r="BL203" s="16" t="s">
        <v>170</v>
      </c>
      <c r="BM203" s="202" t="s">
        <v>280</v>
      </c>
    </row>
    <row r="204" spans="2:51" s="12" customFormat="1" ht="11.25">
      <c r="B204" s="204"/>
      <c r="C204" s="205"/>
      <c r="D204" s="206" t="s">
        <v>148</v>
      </c>
      <c r="E204" s="207" t="s">
        <v>1</v>
      </c>
      <c r="F204" s="208" t="s">
        <v>281</v>
      </c>
      <c r="G204" s="205"/>
      <c r="H204" s="207" t="s">
        <v>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148</v>
      </c>
      <c r="AU204" s="214" t="s">
        <v>84</v>
      </c>
      <c r="AV204" s="12" t="s">
        <v>80</v>
      </c>
      <c r="AW204" s="12" t="s">
        <v>31</v>
      </c>
      <c r="AX204" s="12" t="s">
        <v>75</v>
      </c>
      <c r="AY204" s="214" t="s">
        <v>139</v>
      </c>
    </row>
    <row r="205" spans="2:51" s="13" customFormat="1" ht="11.25">
      <c r="B205" s="215"/>
      <c r="C205" s="216"/>
      <c r="D205" s="206" t="s">
        <v>148</v>
      </c>
      <c r="E205" s="217" t="s">
        <v>1</v>
      </c>
      <c r="F205" s="218" t="s">
        <v>282</v>
      </c>
      <c r="G205" s="216"/>
      <c r="H205" s="219">
        <v>5.4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148</v>
      </c>
      <c r="AU205" s="225" t="s">
        <v>84</v>
      </c>
      <c r="AV205" s="13" t="s">
        <v>84</v>
      </c>
      <c r="AW205" s="13" t="s">
        <v>31</v>
      </c>
      <c r="AX205" s="13" t="s">
        <v>80</v>
      </c>
      <c r="AY205" s="225" t="s">
        <v>139</v>
      </c>
    </row>
    <row r="206" spans="2:65" s="1" customFormat="1" ht="16.5" customHeight="1">
      <c r="B206" s="33"/>
      <c r="C206" s="191" t="s">
        <v>283</v>
      </c>
      <c r="D206" s="191" t="s">
        <v>142</v>
      </c>
      <c r="E206" s="192" t="s">
        <v>284</v>
      </c>
      <c r="F206" s="193" t="s">
        <v>285</v>
      </c>
      <c r="G206" s="194" t="s">
        <v>145</v>
      </c>
      <c r="H206" s="195">
        <v>2.61</v>
      </c>
      <c r="I206" s="196"/>
      <c r="J206" s="197">
        <f>ROUND(I206*H206,2)</f>
        <v>0</v>
      </c>
      <c r="K206" s="193" t="s">
        <v>146</v>
      </c>
      <c r="L206" s="37"/>
      <c r="M206" s="198" t="s">
        <v>1</v>
      </c>
      <c r="N206" s="199" t="s">
        <v>41</v>
      </c>
      <c r="O206" s="65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02" t="s">
        <v>170</v>
      </c>
      <c r="AT206" s="202" t="s">
        <v>142</v>
      </c>
      <c r="AU206" s="202" t="s">
        <v>84</v>
      </c>
      <c r="AY206" s="16" t="s">
        <v>139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84</v>
      </c>
      <c r="BK206" s="203">
        <f>ROUND(I206*H206,2)</f>
        <v>0</v>
      </c>
      <c r="BL206" s="16" t="s">
        <v>170</v>
      </c>
      <c r="BM206" s="202" t="s">
        <v>286</v>
      </c>
    </row>
    <row r="207" spans="2:51" s="12" customFormat="1" ht="11.25">
      <c r="B207" s="204"/>
      <c r="C207" s="205"/>
      <c r="D207" s="206" t="s">
        <v>148</v>
      </c>
      <c r="E207" s="207" t="s">
        <v>1</v>
      </c>
      <c r="F207" s="208" t="s">
        <v>287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148</v>
      </c>
      <c r="AU207" s="214" t="s">
        <v>84</v>
      </c>
      <c r="AV207" s="12" t="s">
        <v>80</v>
      </c>
      <c r="AW207" s="12" t="s">
        <v>31</v>
      </c>
      <c r="AX207" s="12" t="s">
        <v>75</v>
      </c>
      <c r="AY207" s="214" t="s">
        <v>139</v>
      </c>
    </row>
    <row r="208" spans="2:51" s="13" customFormat="1" ht="11.25">
      <c r="B208" s="215"/>
      <c r="C208" s="216"/>
      <c r="D208" s="206" t="s">
        <v>148</v>
      </c>
      <c r="E208" s="217" t="s">
        <v>1</v>
      </c>
      <c r="F208" s="218" t="s">
        <v>288</v>
      </c>
      <c r="G208" s="216"/>
      <c r="H208" s="219">
        <v>2.61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148</v>
      </c>
      <c r="AU208" s="225" t="s">
        <v>84</v>
      </c>
      <c r="AV208" s="13" t="s">
        <v>84</v>
      </c>
      <c r="AW208" s="13" t="s">
        <v>31</v>
      </c>
      <c r="AX208" s="13" t="s">
        <v>80</v>
      </c>
      <c r="AY208" s="225" t="s">
        <v>139</v>
      </c>
    </row>
    <row r="209" spans="2:65" s="1" customFormat="1" ht="16.5" customHeight="1">
      <c r="B209" s="33"/>
      <c r="C209" s="237" t="s">
        <v>289</v>
      </c>
      <c r="D209" s="237" t="s">
        <v>192</v>
      </c>
      <c r="E209" s="238" t="s">
        <v>290</v>
      </c>
      <c r="F209" s="239" t="s">
        <v>291</v>
      </c>
      <c r="G209" s="240" t="s">
        <v>292</v>
      </c>
      <c r="H209" s="241">
        <v>0.308</v>
      </c>
      <c r="I209" s="242"/>
      <c r="J209" s="243">
        <f>ROUND(I209*H209,2)</f>
        <v>0</v>
      </c>
      <c r="K209" s="239" t="s">
        <v>195</v>
      </c>
      <c r="L209" s="244"/>
      <c r="M209" s="245" t="s">
        <v>1</v>
      </c>
      <c r="N209" s="246" t="s">
        <v>41</v>
      </c>
      <c r="O209" s="65"/>
      <c r="P209" s="200">
        <f>O209*H209</f>
        <v>0</v>
      </c>
      <c r="Q209" s="200">
        <v>0.001</v>
      </c>
      <c r="R209" s="200">
        <f>Q209*H209</f>
        <v>0.000308</v>
      </c>
      <c r="S209" s="200">
        <v>0</v>
      </c>
      <c r="T209" s="201">
        <f>S209*H209</f>
        <v>0</v>
      </c>
      <c r="AR209" s="202" t="s">
        <v>293</v>
      </c>
      <c r="AT209" s="202" t="s">
        <v>192</v>
      </c>
      <c r="AU209" s="202" t="s">
        <v>84</v>
      </c>
      <c r="AY209" s="16" t="s">
        <v>139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170</v>
      </c>
      <c r="BM209" s="202" t="s">
        <v>294</v>
      </c>
    </row>
    <row r="210" spans="2:47" s="1" customFormat="1" ht="19.5">
      <c r="B210" s="33"/>
      <c r="C210" s="34"/>
      <c r="D210" s="206" t="s">
        <v>295</v>
      </c>
      <c r="E210" s="34"/>
      <c r="F210" s="247" t="s">
        <v>296</v>
      </c>
      <c r="G210" s="34"/>
      <c r="H210" s="34"/>
      <c r="I210" s="109"/>
      <c r="J210" s="34"/>
      <c r="K210" s="34"/>
      <c r="L210" s="37"/>
      <c r="M210" s="248"/>
      <c r="N210" s="65"/>
      <c r="O210" s="65"/>
      <c r="P210" s="65"/>
      <c r="Q210" s="65"/>
      <c r="R210" s="65"/>
      <c r="S210" s="65"/>
      <c r="T210" s="66"/>
      <c r="AT210" s="16" t="s">
        <v>295</v>
      </c>
      <c r="AU210" s="16" t="s">
        <v>84</v>
      </c>
    </row>
    <row r="211" spans="2:51" s="13" customFormat="1" ht="11.25">
      <c r="B211" s="215"/>
      <c r="C211" s="216"/>
      <c r="D211" s="206" t="s">
        <v>148</v>
      </c>
      <c r="E211" s="216"/>
      <c r="F211" s="218" t="s">
        <v>297</v>
      </c>
      <c r="G211" s="216"/>
      <c r="H211" s="219">
        <v>0.308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148</v>
      </c>
      <c r="AU211" s="225" t="s">
        <v>84</v>
      </c>
      <c r="AV211" s="13" t="s">
        <v>84</v>
      </c>
      <c r="AW211" s="13" t="s">
        <v>4</v>
      </c>
      <c r="AX211" s="13" t="s">
        <v>80</v>
      </c>
      <c r="AY211" s="225" t="s">
        <v>139</v>
      </c>
    </row>
    <row r="212" spans="2:65" s="1" customFormat="1" ht="24" customHeight="1">
      <c r="B212" s="33"/>
      <c r="C212" s="191" t="s">
        <v>298</v>
      </c>
      <c r="D212" s="191" t="s">
        <v>142</v>
      </c>
      <c r="E212" s="192" t="s">
        <v>299</v>
      </c>
      <c r="F212" s="193" t="s">
        <v>300</v>
      </c>
      <c r="G212" s="194" t="s">
        <v>246</v>
      </c>
      <c r="H212" s="195">
        <v>0.052</v>
      </c>
      <c r="I212" s="196"/>
      <c r="J212" s="197">
        <f>ROUND(I212*H212,2)</f>
        <v>0</v>
      </c>
      <c r="K212" s="193" t="s">
        <v>146</v>
      </c>
      <c r="L212" s="37"/>
      <c r="M212" s="198" t="s">
        <v>1</v>
      </c>
      <c r="N212" s="199" t="s">
        <v>41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170</v>
      </c>
      <c r="AT212" s="202" t="s">
        <v>142</v>
      </c>
      <c r="AU212" s="202" t="s">
        <v>84</v>
      </c>
      <c r="AY212" s="16" t="s">
        <v>139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84</v>
      </c>
      <c r="BK212" s="203">
        <f>ROUND(I212*H212,2)</f>
        <v>0</v>
      </c>
      <c r="BL212" s="16" t="s">
        <v>170</v>
      </c>
      <c r="BM212" s="202" t="s">
        <v>301</v>
      </c>
    </row>
    <row r="213" spans="2:65" s="1" customFormat="1" ht="24" customHeight="1">
      <c r="B213" s="33"/>
      <c r="C213" s="191" t="s">
        <v>302</v>
      </c>
      <c r="D213" s="191" t="s">
        <v>142</v>
      </c>
      <c r="E213" s="192" t="s">
        <v>303</v>
      </c>
      <c r="F213" s="193" t="s">
        <v>304</v>
      </c>
      <c r="G213" s="194" t="s">
        <v>246</v>
      </c>
      <c r="H213" s="195">
        <v>0.052</v>
      </c>
      <c r="I213" s="196"/>
      <c r="J213" s="197">
        <f>ROUND(I213*H213,2)</f>
        <v>0</v>
      </c>
      <c r="K213" s="193" t="s">
        <v>146</v>
      </c>
      <c r="L213" s="37"/>
      <c r="M213" s="198" t="s">
        <v>1</v>
      </c>
      <c r="N213" s="199" t="s">
        <v>41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170</v>
      </c>
      <c r="AT213" s="202" t="s">
        <v>142</v>
      </c>
      <c r="AU213" s="202" t="s">
        <v>84</v>
      </c>
      <c r="AY213" s="16" t="s">
        <v>139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170</v>
      </c>
      <c r="BM213" s="202" t="s">
        <v>305</v>
      </c>
    </row>
    <row r="214" spans="2:63" s="11" customFormat="1" ht="22.9" customHeight="1">
      <c r="B214" s="175"/>
      <c r="C214" s="176"/>
      <c r="D214" s="177" t="s">
        <v>74</v>
      </c>
      <c r="E214" s="189" t="s">
        <v>306</v>
      </c>
      <c r="F214" s="189" t="s">
        <v>307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SUM(P215:P231)</f>
        <v>0</v>
      </c>
      <c r="Q214" s="183"/>
      <c r="R214" s="184">
        <f>SUM(R215:R231)</f>
        <v>0.0079031</v>
      </c>
      <c r="S214" s="183"/>
      <c r="T214" s="185">
        <f>SUM(T215:T231)</f>
        <v>0.023</v>
      </c>
      <c r="AR214" s="186" t="s">
        <v>84</v>
      </c>
      <c r="AT214" s="187" t="s">
        <v>74</v>
      </c>
      <c r="AU214" s="187" t="s">
        <v>80</v>
      </c>
      <c r="AY214" s="186" t="s">
        <v>139</v>
      </c>
      <c r="BK214" s="188">
        <f>SUM(BK215:BK231)</f>
        <v>0</v>
      </c>
    </row>
    <row r="215" spans="2:65" s="1" customFormat="1" ht="16.5" customHeight="1">
      <c r="B215" s="33"/>
      <c r="C215" s="191" t="s">
        <v>308</v>
      </c>
      <c r="D215" s="191" t="s">
        <v>142</v>
      </c>
      <c r="E215" s="192" t="s">
        <v>309</v>
      </c>
      <c r="F215" s="193" t="s">
        <v>310</v>
      </c>
      <c r="G215" s="194" t="s">
        <v>169</v>
      </c>
      <c r="H215" s="195">
        <v>8</v>
      </c>
      <c r="I215" s="196"/>
      <c r="J215" s="197">
        <f>ROUND(I215*H215,2)</f>
        <v>0</v>
      </c>
      <c r="K215" s="193" t="s">
        <v>146</v>
      </c>
      <c r="L215" s="37"/>
      <c r="M215" s="198" t="s">
        <v>1</v>
      </c>
      <c r="N215" s="199" t="s">
        <v>41</v>
      </c>
      <c r="O215" s="65"/>
      <c r="P215" s="200">
        <f>O215*H215</f>
        <v>0</v>
      </c>
      <c r="Q215" s="200">
        <v>0</v>
      </c>
      <c r="R215" s="200">
        <f>Q215*H215</f>
        <v>0</v>
      </c>
      <c r="S215" s="200">
        <v>0.0021</v>
      </c>
      <c r="T215" s="201">
        <f>S215*H215</f>
        <v>0.0168</v>
      </c>
      <c r="AR215" s="202" t="s">
        <v>170</v>
      </c>
      <c r="AT215" s="202" t="s">
        <v>142</v>
      </c>
      <c r="AU215" s="202" t="s">
        <v>84</v>
      </c>
      <c r="AY215" s="16" t="s">
        <v>139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84</v>
      </c>
      <c r="BK215" s="203">
        <f>ROUND(I215*H215,2)</f>
        <v>0</v>
      </c>
      <c r="BL215" s="16" t="s">
        <v>170</v>
      </c>
      <c r="BM215" s="202" t="s">
        <v>311</v>
      </c>
    </row>
    <row r="216" spans="2:51" s="12" customFormat="1" ht="11.25">
      <c r="B216" s="204"/>
      <c r="C216" s="205"/>
      <c r="D216" s="206" t="s">
        <v>148</v>
      </c>
      <c r="E216" s="207" t="s">
        <v>1</v>
      </c>
      <c r="F216" s="208" t="s">
        <v>312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148</v>
      </c>
      <c r="AU216" s="214" t="s">
        <v>84</v>
      </c>
      <c r="AV216" s="12" t="s">
        <v>80</v>
      </c>
      <c r="AW216" s="12" t="s">
        <v>31</v>
      </c>
      <c r="AX216" s="12" t="s">
        <v>75</v>
      </c>
      <c r="AY216" s="214" t="s">
        <v>139</v>
      </c>
    </row>
    <row r="217" spans="2:51" s="13" customFormat="1" ht="11.25">
      <c r="B217" s="215"/>
      <c r="C217" s="216"/>
      <c r="D217" s="206" t="s">
        <v>148</v>
      </c>
      <c r="E217" s="217" t="s">
        <v>1</v>
      </c>
      <c r="F217" s="218" t="s">
        <v>186</v>
      </c>
      <c r="G217" s="216"/>
      <c r="H217" s="219">
        <v>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148</v>
      </c>
      <c r="AU217" s="225" t="s">
        <v>84</v>
      </c>
      <c r="AV217" s="13" t="s">
        <v>84</v>
      </c>
      <c r="AW217" s="13" t="s">
        <v>31</v>
      </c>
      <c r="AX217" s="13" t="s">
        <v>80</v>
      </c>
      <c r="AY217" s="225" t="s">
        <v>139</v>
      </c>
    </row>
    <row r="218" spans="2:65" s="1" customFormat="1" ht="16.5" customHeight="1">
      <c r="B218" s="33"/>
      <c r="C218" s="191" t="s">
        <v>313</v>
      </c>
      <c r="D218" s="191" t="s">
        <v>142</v>
      </c>
      <c r="E218" s="192" t="s">
        <v>314</v>
      </c>
      <c r="F218" s="193" t="s">
        <v>315</v>
      </c>
      <c r="G218" s="194" t="s">
        <v>189</v>
      </c>
      <c r="H218" s="195">
        <v>1</v>
      </c>
      <c r="I218" s="196"/>
      <c r="J218" s="197">
        <f>ROUND(I218*H218,2)</f>
        <v>0</v>
      </c>
      <c r="K218" s="193" t="s">
        <v>146</v>
      </c>
      <c r="L218" s="37"/>
      <c r="M218" s="198" t="s">
        <v>1</v>
      </c>
      <c r="N218" s="199" t="s">
        <v>41</v>
      </c>
      <c r="O218" s="65"/>
      <c r="P218" s="200">
        <f>O218*H218</f>
        <v>0</v>
      </c>
      <c r="Q218" s="200">
        <v>0.0005261</v>
      </c>
      <c r="R218" s="200">
        <f>Q218*H218</f>
        <v>0.0005261</v>
      </c>
      <c r="S218" s="200">
        <v>0</v>
      </c>
      <c r="T218" s="201">
        <f>S218*H218</f>
        <v>0</v>
      </c>
      <c r="AR218" s="202" t="s">
        <v>170</v>
      </c>
      <c r="AT218" s="202" t="s">
        <v>142</v>
      </c>
      <c r="AU218" s="202" t="s">
        <v>84</v>
      </c>
      <c r="AY218" s="16" t="s">
        <v>139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84</v>
      </c>
      <c r="BK218" s="203">
        <f>ROUND(I218*H218,2)</f>
        <v>0</v>
      </c>
      <c r="BL218" s="16" t="s">
        <v>170</v>
      </c>
      <c r="BM218" s="202" t="s">
        <v>316</v>
      </c>
    </row>
    <row r="219" spans="2:65" s="1" customFormat="1" ht="16.5" customHeight="1">
      <c r="B219" s="33"/>
      <c r="C219" s="191" t="s">
        <v>317</v>
      </c>
      <c r="D219" s="191" t="s">
        <v>142</v>
      </c>
      <c r="E219" s="192" t="s">
        <v>318</v>
      </c>
      <c r="F219" s="193" t="s">
        <v>319</v>
      </c>
      <c r="G219" s="194" t="s">
        <v>189</v>
      </c>
      <c r="H219" s="195">
        <v>1</v>
      </c>
      <c r="I219" s="196"/>
      <c r="J219" s="197">
        <f>ROUND(I219*H219,2)</f>
        <v>0</v>
      </c>
      <c r="K219" s="193" t="s">
        <v>146</v>
      </c>
      <c r="L219" s="37"/>
      <c r="M219" s="198" t="s">
        <v>1</v>
      </c>
      <c r="N219" s="199" t="s">
        <v>41</v>
      </c>
      <c r="O219" s="65"/>
      <c r="P219" s="200">
        <f>O219*H219</f>
        <v>0</v>
      </c>
      <c r="Q219" s="200">
        <v>0.001005</v>
      </c>
      <c r="R219" s="200">
        <f>Q219*H219</f>
        <v>0.001005</v>
      </c>
      <c r="S219" s="200">
        <v>0</v>
      </c>
      <c r="T219" s="201">
        <f>S219*H219</f>
        <v>0</v>
      </c>
      <c r="AR219" s="202" t="s">
        <v>170</v>
      </c>
      <c r="AT219" s="202" t="s">
        <v>142</v>
      </c>
      <c r="AU219" s="202" t="s">
        <v>84</v>
      </c>
      <c r="AY219" s="16" t="s">
        <v>139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170</v>
      </c>
      <c r="BM219" s="202" t="s">
        <v>320</v>
      </c>
    </row>
    <row r="220" spans="2:65" s="1" customFormat="1" ht="16.5" customHeight="1">
      <c r="B220" s="33"/>
      <c r="C220" s="191" t="s">
        <v>293</v>
      </c>
      <c r="D220" s="191" t="s">
        <v>142</v>
      </c>
      <c r="E220" s="192" t="s">
        <v>321</v>
      </c>
      <c r="F220" s="193" t="s">
        <v>322</v>
      </c>
      <c r="G220" s="194" t="s">
        <v>169</v>
      </c>
      <c r="H220" s="195">
        <v>5</v>
      </c>
      <c r="I220" s="196"/>
      <c r="J220" s="197">
        <f>ROUND(I220*H220,2)</f>
        <v>0</v>
      </c>
      <c r="K220" s="193" t="s">
        <v>146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0.0004594</v>
      </c>
      <c r="R220" s="200">
        <f>Q220*H220</f>
        <v>0.002297</v>
      </c>
      <c r="S220" s="200">
        <v>0</v>
      </c>
      <c r="T220" s="201">
        <f>S220*H220</f>
        <v>0</v>
      </c>
      <c r="AR220" s="202" t="s">
        <v>170</v>
      </c>
      <c r="AT220" s="202" t="s">
        <v>142</v>
      </c>
      <c r="AU220" s="202" t="s">
        <v>84</v>
      </c>
      <c r="AY220" s="16" t="s">
        <v>139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170</v>
      </c>
      <c r="BM220" s="202" t="s">
        <v>323</v>
      </c>
    </row>
    <row r="221" spans="2:51" s="12" customFormat="1" ht="11.25">
      <c r="B221" s="204"/>
      <c r="C221" s="205"/>
      <c r="D221" s="206" t="s">
        <v>148</v>
      </c>
      <c r="E221" s="207" t="s">
        <v>1</v>
      </c>
      <c r="F221" s="208" t="s">
        <v>324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148</v>
      </c>
      <c r="AU221" s="214" t="s">
        <v>84</v>
      </c>
      <c r="AV221" s="12" t="s">
        <v>80</v>
      </c>
      <c r="AW221" s="12" t="s">
        <v>31</v>
      </c>
      <c r="AX221" s="12" t="s">
        <v>75</v>
      </c>
      <c r="AY221" s="214" t="s">
        <v>139</v>
      </c>
    </row>
    <row r="222" spans="2:51" s="13" customFormat="1" ht="11.25">
      <c r="B222" s="215"/>
      <c r="C222" s="216"/>
      <c r="D222" s="206" t="s">
        <v>148</v>
      </c>
      <c r="E222" s="217" t="s">
        <v>1</v>
      </c>
      <c r="F222" s="218" t="s">
        <v>93</v>
      </c>
      <c r="G222" s="216"/>
      <c r="H222" s="219">
        <v>5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148</v>
      </c>
      <c r="AU222" s="225" t="s">
        <v>84</v>
      </c>
      <c r="AV222" s="13" t="s">
        <v>84</v>
      </c>
      <c r="AW222" s="13" t="s">
        <v>31</v>
      </c>
      <c r="AX222" s="13" t="s">
        <v>80</v>
      </c>
      <c r="AY222" s="225" t="s">
        <v>139</v>
      </c>
    </row>
    <row r="223" spans="2:65" s="1" customFormat="1" ht="16.5" customHeight="1">
      <c r="B223" s="33"/>
      <c r="C223" s="191" t="s">
        <v>325</v>
      </c>
      <c r="D223" s="191" t="s">
        <v>142</v>
      </c>
      <c r="E223" s="192" t="s">
        <v>326</v>
      </c>
      <c r="F223" s="193" t="s">
        <v>327</v>
      </c>
      <c r="G223" s="194" t="s">
        <v>169</v>
      </c>
      <c r="H223" s="195">
        <v>3</v>
      </c>
      <c r="I223" s="196"/>
      <c r="J223" s="197">
        <f>ROUND(I223*H223,2)</f>
        <v>0</v>
      </c>
      <c r="K223" s="193" t="s">
        <v>146</v>
      </c>
      <c r="L223" s="37"/>
      <c r="M223" s="198" t="s">
        <v>1</v>
      </c>
      <c r="N223" s="199" t="s">
        <v>41</v>
      </c>
      <c r="O223" s="65"/>
      <c r="P223" s="200">
        <f>O223*H223</f>
        <v>0</v>
      </c>
      <c r="Q223" s="200">
        <v>0.00077</v>
      </c>
      <c r="R223" s="200">
        <f>Q223*H223</f>
        <v>0.00231</v>
      </c>
      <c r="S223" s="200">
        <v>0</v>
      </c>
      <c r="T223" s="201">
        <f>S223*H223</f>
        <v>0</v>
      </c>
      <c r="AR223" s="202" t="s">
        <v>170</v>
      </c>
      <c r="AT223" s="202" t="s">
        <v>142</v>
      </c>
      <c r="AU223" s="202" t="s">
        <v>84</v>
      </c>
      <c r="AY223" s="16" t="s">
        <v>139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6" t="s">
        <v>84</v>
      </c>
      <c r="BK223" s="203">
        <f>ROUND(I223*H223,2)</f>
        <v>0</v>
      </c>
      <c r="BL223" s="16" t="s">
        <v>170</v>
      </c>
      <c r="BM223" s="202" t="s">
        <v>328</v>
      </c>
    </row>
    <row r="224" spans="2:51" s="12" customFormat="1" ht="11.25">
      <c r="B224" s="204"/>
      <c r="C224" s="205"/>
      <c r="D224" s="206" t="s">
        <v>148</v>
      </c>
      <c r="E224" s="207" t="s">
        <v>1</v>
      </c>
      <c r="F224" s="208" t="s">
        <v>329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148</v>
      </c>
      <c r="AU224" s="214" t="s">
        <v>84</v>
      </c>
      <c r="AV224" s="12" t="s">
        <v>80</v>
      </c>
      <c r="AW224" s="12" t="s">
        <v>31</v>
      </c>
      <c r="AX224" s="12" t="s">
        <v>75</v>
      </c>
      <c r="AY224" s="214" t="s">
        <v>139</v>
      </c>
    </row>
    <row r="225" spans="2:51" s="13" customFormat="1" ht="11.25">
      <c r="B225" s="215"/>
      <c r="C225" s="216"/>
      <c r="D225" s="206" t="s">
        <v>148</v>
      </c>
      <c r="E225" s="217" t="s">
        <v>1</v>
      </c>
      <c r="F225" s="218" t="s">
        <v>87</v>
      </c>
      <c r="G225" s="216"/>
      <c r="H225" s="219">
        <v>3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148</v>
      </c>
      <c r="AU225" s="225" t="s">
        <v>84</v>
      </c>
      <c r="AV225" s="13" t="s">
        <v>84</v>
      </c>
      <c r="AW225" s="13" t="s">
        <v>31</v>
      </c>
      <c r="AX225" s="13" t="s">
        <v>80</v>
      </c>
      <c r="AY225" s="225" t="s">
        <v>139</v>
      </c>
    </row>
    <row r="226" spans="2:65" s="1" customFormat="1" ht="16.5" customHeight="1">
      <c r="B226" s="33"/>
      <c r="C226" s="191" t="s">
        <v>330</v>
      </c>
      <c r="D226" s="191" t="s">
        <v>142</v>
      </c>
      <c r="E226" s="192" t="s">
        <v>331</v>
      </c>
      <c r="F226" s="193" t="s">
        <v>332</v>
      </c>
      <c r="G226" s="194" t="s">
        <v>189</v>
      </c>
      <c r="H226" s="195">
        <v>1</v>
      </c>
      <c r="I226" s="196"/>
      <c r="J226" s="197">
        <f aca="true" t="shared" si="0" ref="J226:J231">ROUND(I226*H226,2)</f>
        <v>0</v>
      </c>
      <c r="K226" s="193" t="s">
        <v>146</v>
      </c>
      <c r="L226" s="37"/>
      <c r="M226" s="198" t="s">
        <v>1</v>
      </c>
      <c r="N226" s="199" t="s">
        <v>41</v>
      </c>
      <c r="O226" s="65"/>
      <c r="P226" s="200">
        <f aca="true" t="shared" si="1" ref="P226:P231">O226*H226</f>
        <v>0</v>
      </c>
      <c r="Q226" s="200">
        <v>0.000565</v>
      </c>
      <c r="R226" s="200">
        <f aca="true" t="shared" si="2" ref="R226:R231">Q226*H226</f>
        <v>0.000565</v>
      </c>
      <c r="S226" s="200">
        <v>0</v>
      </c>
      <c r="T226" s="201">
        <f aca="true" t="shared" si="3" ref="T226:T231">S226*H226</f>
        <v>0</v>
      </c>
      <c r="AR226" s="202" t="s">
        <v>170</v>
      </c>
      <c r="AT226" s="202" t="s">
        <v>142</v>
      </c>
      <c r="AU226" s="202" t="s">
        <v>84</v>
      </c>
      <c r="AY226" s="16" t="s">
        <v>139</v>
      </c>
      <c r="BE226" s="203">
        <f aca="true" t="shared" si="4" ref="BE226:BE231">IF(N226="základní",J226,0)</f>
        <v>0</v>
      </c>
      <c r="BF226" s="203">
        <f aca="true" t="shared" si="5" ref="BF226:BF231">IF(N226="snížená",J226,0)</f>
        <v>0</v>
      </c>
      <c r="BG226" s="203">
        <f aca="true" t="shared" si="6" ref="BG226:BG231">IF(N226="zákl. přenesená",J226,0)</f>
        <v>0</v>
      </c>
      <c r="BH226" s="203">
        <f aca="true" t="shared" si="7" ref="BH226:BH231">IF(N226="sníž. přenesená",J226,0)</f>
        <v>0</v>
      </c>
      <c r="BI226" s="203">
        <f aca="true" t="shared" si="8" ref="BI226:BI231">IF(N226="nulová",J226,0)</f>
        <v>0</v>
      </c>
      <c r="BJ226" s="16" t="s">
        <v>84</v>
      </c>
      <c r="BK226" s="203">
        <f aca="true" t="shared" si="9" ref="BK226:BK231">ROUND(I226*H226,2)</f>
        <v>0</v>
      </c>
      <c r="BL226" s="16" t="s">
        <v>170</v>
      </c>
      <c r="BM226" s="202" t="s">
        <v>333</v>
      </c>
    </row>
    <row r="227" spans="2:65" s="1" customFormat="1" ht="24" customHeight="1">
      <c r="B227" s="33"/>
      <c r="C227" s="237" t="s">
        <v>334</v>
      </c>
      <c r="D227" s="237" t="s">
        <v>192</v>
      </c>
      <c r="E227" s="238" t="s">
        <v>335</v>
      </c>
      <c r="F227" s="239" t="s">
        <v>336</v>
      </c>
      <c r="G227" s="240" t="s">
        <v>189</v>
      </c>
      <c r="H227" s="241">
        <v>1</v>
      </c>
      <c r="I227" s="242"/>
      <c r="J227" s="243">
        <f t="shared" si="0"/>
        <v>0</v>
      </c>
      <c r="K227" s="239" t="s">
        <v>259</v>
      </c>
      <c r="L227" s="244"/>
      <c r="M227" s="245" t="s">
        <v>1</v>
      </c>
      <c r="N227" s="246" t="s">
        <v>41</v>
      </c>
      <c r="O227" s="65"/>
      <c r="P227" s="200">
        <f t="shared" si="1"/>
        <v>0</v>
      </c>
      <c r="Q227" s="200">
        <v>0.0012</v>
      </c>
      <c r="R227" s="200">
        <f t="shared" si="2"/>
        <v>0.0012</v>
      </c>
      <c r="S227" s="200">
        <v>0</v>
      </c>
      <c r="T227" s="201">
        <f t="shared" si="3"/>
        <v>0</v>
      </c>
      <c r="AR227" s="202" t="s">
        <v>293</v>
      </c>
      <c r="AT227" s="202" t="s">
        <v>192</v>
      </c>
      <c r="AU227" s="202" t="s">
        <v>84</v>
      </c>
      <c r="AY227" s="16" t="s">
        <v>139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6" t="s">
        <v>84</v>
      </c>
      <c r="BK227" s="203">
        <f t="shared" si="9"/>
        <v>0</v>
      </c>
      <c r="BL227" s="16" t="s">
        <v>170</v>
      </c>
      <c r="BM227" s="202" t="s">
        <v>337</v>
      </c>
    </row>
    <row r="228" spans="2:65" s="1" customFormat="1" ht="16.5" customHeight="1">
      <c r="B228" s="33"/>
      <c r="C228" s="191" t="s">
        <v>338</v>
      </c>
      <c r="D228" s="191" t="s">
        <v>142</v>
      </c>
      <c r="E228" s="192" t="s">
        <v>339</v>
      </c>
      <c r="F228" s="193" t="s">
        <v>340</v>
      </c>
      <c r="G228" s="194" t="s">
        <v>189</v>
      </c>
      <c r="H228" s="195">
        <v>2</v>
      </c>
      <c r="I228" s="196"/>
      <c r="J228" s="197">
        <f t="shared" si="0"/>
        <v>0</v>
      </c>
      <c r="K228" s="193" t="s">
        <v>146</v>
      </c>
      <c r="L228" s="37"/>
      <c r="M228" s="198" t="s">
        <v>1</v>
      </c>
      <c r="N228" s="199" t="s">
        <v>41</v>
      </c>
      <c r="O228" s="65"/>
      <c r="P228" s="200">
        <f t="shared" si="1"/>
        <v>0</v>
      </c>
      <c r="Q228" s="200">
        <v>0</v>
      </c>
      <c r="R228" s="200">
        <f t="shared" si="2"/>
        <v>0</v>
      </c>
      <c r="S228" s="200">
        <v>0.0031</v>
      </c>
      <c r="T228" s="201">
        <f t="shared" si="3"/>
        <v>0.0062</v>
      </c>
      <c r="AR228" s="202" t="s">
        <v>170</v>
      </c>
      <c r="AT228" s="202" t="s">
        <v>142</v>
      </c>
      <c r="AU228" s="202" t="s">
        <v>84</v>
      </c>
      <c r="AY228" s="16" t="s">
        <v>139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6" t="s">
        <v>84</v>
      </c>
      <c r="BK228" s="203">
        <f t="shared" si="9"/>
        <v>0</v>
      </c>
      <c r="BL228" s="16" t="s">
        <v>170</v>
      </c>
      <c r="BM228" s="202" t="s">
        <v>341</v>
      </c>
    </row>
    <row r="229" spans="2:65" s="1" customFormat="1" ht="16.5" customHeight="1">
      <c r="B229" s="33"/>
      <c r="C229" s="191" t="s">
        <v>342</v>
      </c>
      <c r="D229" s="191" t="s">
        <v>142</v>
      </c>
      <c r="E229" s="192" t="s">
        <v>343</v>
      </c>
      <c r="F229" s="193" t="s">
        <v>344</v>
      </c>
      <c r="G229" s="194" t="s">
        <v>169</v>
      </c>
      <c r="H229" s="195">
        <v>8</v>
      </c>
      <c r="I229" s="196"/>
      <c r="J229" s="197">
        <f t="shared" si="0"/>
        <v>0</v>
      </c>
      <c r="K229" s="193" t="s">
        <v>146</v>
      </c>
      <c r="L229" s="37"/>
      <c r="M229" s="198" t="s">
        <v>1</v>
      </c>
      <c r="N229" s="199" t="s">
        <v>41</v>
      </c>
      <c r="O229" s="65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02" t="s">
        <v>170</v>
      </c>
      <c r="AT229" s="202" t="s">
        <v>142</v>
      </c>
      <c r="AU229" s="202" t="s">
        <v>84</v>
      </c>
      <c r="AY229" s="16" t="s">
        <v>139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6" t="s">
        <v>84</v>
      </c>
      <c r="BK229" s="203">
        <f t="shared" si="9"/>
        <v>0</v>
      </c>
      <c r="BL229" s="16" t="s">
        <v>170</v>
      </c>
      <c r="BM229" s="202" t="s">
        <v>345</v>
      </c>
    </row>
    <row r="230" spans="2:65" s="1" customFormat="1" ht="24" customHeight="1">
      <c r="B230" s="33"/>
      <c r="C230" s="191" t="s">
        <v>346</v>
      </c>
      <c r="D230" s="191" t="s">
        <v>142</v>
      </c>
      <c r="E230" s="192" t="s">
        <v>347</v>
      </c>
      <c r="F230" s="193" t="s">
        <v>348</v>
      </c>
      <c r="G230" s="194" t="s">
        <v>246</v>
      </c>
      <c r="H230" s="195">
        <v>0.008</v>
      </c>
      <c r="I230" s="196"/>
      <c r="J230" s="197">
        <f t="shared" si="0"/>
        <v>0</v>
      </c>
      <c r="K230" s="193" t="s">
        <v>146</v>
      </c>
      <c r="L230" s="37"/>
      <c r="M230" s="198" t="s">
        <v>1</v>
      </c>
      <c r="N230" s="199" t="s">
        <v>41</v>
      </c>
      <c r="O230" s="65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02" t="s">
        <v>170</v>
      </c>
      <c r="AT230" s="202" t="s">
        <v>142</v>
      </c>
      <c r="AU230" s="202" t="s">
        <v>84</v>
      </c>
      <c r="AY230" s="16" t="s">
        <v>139</v>
      </c>
      <c r="BE230" s="203">
        <f t="shared" si="4"/>
        <v>0</v>
      </c>
      <c r="BF230" s="203">
        <f t="shared" si="5"/>
        <v>0</v>
      </c>
      <c r="BG230" s="203">
        <f t="shared" si="6"/>
        <v>0</v>
      </c>
      <c r="BH230" s="203">
        <f t="shared" si="7"/>
        <v>0</v>
      </c>
      <c r="BI230" s="203">
        <f t="shared" si="8"/>
        <v>0</v>
      </c>
      <c r="BJ230" s="16" t="s">
        <v>84</v>
      </c>
      <c r="BK230" s="203">
        <f t="shared" si="9"/>
        <v>0</v>
      </c>
      <c r="BL230" s="16" t="s">
        <v>170</v>
      </c>
      <c r="BM230" s="202" t="s">
        <v>349</v>
      </c>
    </row>
    <row r="231" spans="2:65" s="1" customFormat="1" ht="24" customHeight="1">
      <c r="B231" s="33"/>
      <c r="C231" s="191" t="s">
        <v>350</v>
      </c>
      <c r="D231" s="191" t="s">
        <v>142</v>
      </c>
      <c r="E231" s="192" t="s">
        <v>351</v>
      </c>
      <c r="F231" s="193" t="s">
        <v>352</v>
      </c>
      <c r="G231" s="194" t="s">
        <v>246</v>
      </c>
      <c r="H231" s="195">
        <v>0.008</v>
      </c>
      <c r="I231" s="196"/>
      <c r="J231" s="197">
        <f t="shared" si="0"/>
        <v>0</v>
      </c>
      <c r="K231" s="193" t="s">
        <v>146</v>
      </c>
      <c r="L231" s="37"/>
      <c r="M231" s="198" t="s">
        <v>1</v>
      </c>
      <c r="N231" s="199" t="s">
        <v>41</v>
      </c>
      <c r="O231" s="65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02" t="s">
        <v>170</v>
      </c>
      <c r="AT231" s="202" t="s">
        <v>142</v>
      </c>
      <c r="AU231" s="202" t="s">
        <v>84</v>
      </c>
      <c r="AY231" s="16" t="s">
        <v>139</v>
      </c>
      <c r="BE231" s="203">
        <f t="shared" si="4"/>
        <v>0</v>
      </c>
      <c r="BF231" s="203">
        <f t="shared" si="5"/>
        <v>0</v>
      </c>
      <c r="BG231" s="203">
        <f t="shared" si="6"/>
        <v>0</v>
      </c>
      <c r="BH231" s="203">
        <f t="shared" si="7"/>
        <v>0</v>
      </c>
      <c r="BI231" s="203">
        <f t="shared" si="8"/>
        <v>0</v>
      </c>
      <c r="BJ231" s="16" t="s">
        <v>84</v>
      </c>
      <c r="BK231" s="203">
        <f t="shared" si="9"/>
        <v>0</v>
      </c>
      <c r="BL231" s="16" t="s">
        <v>170</v>
      </c>
      <c r="BM231" s="202" t="s">
        <v>353</v>
      </c>
    </row>
    <row r="232" spans="2:63" s="11" customFormat="1" ht="22.9" customHeight="1">
      <c r="B232" s="175"/>
      <c r="C232" s="176"/>
      <c r="D232" s="177" t="s">
        <v>74</v>
      </c>
      <c r="E232" s="189" t="s">
        <v>354</v>
      </c>
      <c r="F232" s="189" t="s">
        <v>355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SUM(P233:P247)</f>
        <v>0</v>
      </c>
      <c r="Q232" s="183"/>
      <c r="R232" s="184">
        <f>SUM(R233:R247)</f>
        <v>0.00797422</v>
      </c>
      <c r="S232" s="183"/>
      <c r="T232" s="185">
        <f>SUM(T233:T247)</f>
        <v>0.006885</v>
      </c>
      <c r="AR232" s="186" t="s">
        <v>84</v>
      </c>
      <c r="AT232" s="187" t="s">
        <v>74</v>
      </c>
      <c r="AU232" s="187" t="s">
        <v>80</v>
      </c>
      <c r="AY232" s="186" t="s">
        <v>139</v>
      </c>
      <c r="BK232" s="188">
        <f>SUM(BK233:BK247)</f>
        <v>0</v>
      </c>
    </row>
    <row r="233" spans="2:65" s="1" customFormat="1" ht="16.5" customHeight="1">
      <c r="B233" s="33"/>
      <c r="C233" s="191" t="s">
        <v>356</v>
      </c>
      <c r="D233" s="191" t="s">
        <v>142</v>
      </c>
      <c r="E233" s="192" t="s">
        <v>357</v>
      </c>
      <c r="F233" s="193" t="s">
        <v>358</v>
      </c>
      <c r="G233" s="194" t="s">
        <v>169</v>
      </c>
      <c r="H233" s="195">
        <v>13.5</v>
      </c>
      <c r="I233" s="196"/>
      <c r="J233" s="197">
        <f>ROUND(I233*H233,2)</f>
        <v>0</v>
      </c>
      <c r="K233" s="193" t="s">
        <v>146</v>
      </c>
      <c r="L233" s="37"/>
      <c r="M233" s="198" t="s">
        <v>1</v>
      </c>
      <c r="N233" s="199" t="s">
        <v>41</v>
      </c>
      <c r="O233" s="65"/>
      <c r="P233" s="200">
        <f>O233*H233</f>
        <v>0</v>
      </c>
      <c r="Q233" s="200">
        <v>0</v>
      </c>
      <c r="R233" s="200">
        <f>Q233*H233</f>
        <v>0</v>
      </c>
      <c r="S233" s="200">
        <v>0.00028</v>
      </c>
      <c r="T233" s="201">
        <f>S233*H233</f>
        <v>0.0037799999999999995</v>
      </c>
      <c r="AR233" s="202" t="s">
        <v>170</v>
      </c>
      <c r="AT233" s="202" t="s">
        <v>142</v>
      </c>
      <c r="AU233" s="202" t="s">
        <v>84</v>
      </c>
      <c r="AY233" s="16" t="s">
        <v>139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6" t="s">
        <v>84</v>
      </c>
      <c r="BK233" s="203">
        <f>ROUND(I233*H233,2)</f>
        <v>0</v>
      </c>
      <c r="BL233" s="16" t="s">
        <v>170</v>
      </c>
      <c r="BM233" s="202" t="s">
        <v>359</v>
      </c>
    </row>
    <row r="234" spans="2:51" s="12" customFormat="1" ht="11.25">
      <c r="B234" s="204"/>
      <c r="C234" s="205"/>
      <c r="D234" s="206" t="s">
        <v>148</v>
      </c>
      <c r="E234" s="207" t="s">
        <v>1</v>
      </c>
      <c r="F234" s="208" t="s">
        <v>154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148</v>
      </c>
      <c r="AU234" s="214" t="s">
        <v>84</v>
      </c>
      <c r="AV234" s="12" t="s">
        <v>80</v>
      </c>
      <c r="AW234" s="12" t="s">
        <v>31</v>
      </c>
      <c r="AX234" s="12" t="s">
        <v>75</v>
      </c>
      <c r="AY234" s="214" t="s">
        <v>139</v>
      </c>
    </row>
    <row r="235" spans="2:51" s="13" customFormat="1" ht="11.25">
      <c r="B235" s="215"/>
      <c r="C235" s="216"/>
      <c r="D235" s="206" t="s">
        <v>148</v>
      </c>
      <c r="E235" s="217" t="s">
        <v>1</v>
      </c>
      <c r="F235" s="218" t="s">
        <v>749</v>
      </c>
      <c r="G235" s="216"/>
      <c r="H235" s="219">
        <v>13.5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148</v>
      </c>
      <c r="AU235" s="225" t="s">
        <v>84</v>
      </c>
      <c r="AV235" s="13" t="s">
        <v>84</v>
      </c>
      <c r="AW235" s="13" t="s">
        <v>31</v>
      </c>
      <c r="AX235" s="13" t="s">
        <v>80</v>
      </c>
      <c r="AY235" s="225" t="s">
        <v>139</v>
      </c>
    </row>
    <row r="236" spans="2:65" s="1" customFormat="1" ht="24" customHeight="1">
      <c r="B236" s="33"/>
      <c r="C236" s="191" t="s">
        <v>360</v>
      </c>
      <c r="D236" s="191" t="s">
        <v>142</v>
      </c>
      <c r="E236" s="192" t="s">
        <v>361</v>
      </c>
      <c r="F236" s="193" t="s">
        <v>362</v>
      </c>
      <c r="G236" s="194" t="s">
        <v>169</v>
      </c>
      <c r="H236" s="195">
        <v>13.5</v>
      </c>
      <c r="I236" s="196"/>
      <c r="J236" s="197">
        <f>ROUND(I236*H236,2)</f>
        <v>0</v>
      </c>
      <c r="K236" s="193" t="s">
        <v>146</v>
      </c>
      <c r="L236" s="37"/>
      <c r="M236" s="198" t="s">
        <v>1</v>
      </c>
      <c r="N236" s="199" t="s">
        <v>41</v>
      </c>
      <c r="O236" s="65"/>
      <c r="P236" s="200">
        <f>O236*H236</f>
        <v>0</v>
      </c>
      <c r="Q236" s="200">
        <v>0.000397</v>
      </c>
      <c r="R236" s="200">
        <f>Q236*H236</f>
        <v>0.0053595</v>
      </c>
      <c r="S236" s="200">
        <v>0</v>
      </c>
      <c r="T236" s="201">
        <f>S236*H236</f>
        <v>0</v>
      </c>
      <c r="AR236" s="202" t="s">
        <v>170</v>
      </c>
      <c r="AT236" s="202" t="s">
        <v>142</v>
      </c>
      <c r="AU236" s="202" t="s">
        <v>84</v>
      </c>
      <c r="AY236" s="16" t="s">
        <v>139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84</v>
      </c>
      <c r="BK236" s="203">
        <f>ROUND(I236*H236,2)</f>
        <v>0</v>
      </c>
      <c r="BL236" s="16" t="s">
        <v>170</v>
      </c>
      <c r="BM236" s="202" t="s">
        <v>363</v>
      </c>
    </row>
    <row r="237" spans="2:51" s="12" customFormat="1" ht="11.25">
      <c r="B237" s="204"/>
      <c r="C237" s="205"/>
      <c r="D237" s="206" t="s">
        <v>148</v>
      </c>
      <c r="E237" s="207" t="s">
        <v>1</v>
      </c>
      <c r="F237" s="208" t="s">
        <v>364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148</v>
      </c>
      <c r="AU237" s="214" t="s">
        <v>84</v>
      </c>
      <c r="AV237" s="12" t="s">
        <v>80</v>
      </c>
      <c r="AW237" s="12" t="s">
        <v>31</v>
      </c>
      <c r="AX237" s="12" t="s">
        <v>75</v>
      </c>
      <c r="AY237" s="214" t="s">
        <v>139</v>
      </c>
    </row>
    <row r="238" spans="2:51" s="13" customFormat="1" ht="11.25">
      <c r="B238" s="215"/>
      <c r="C238" s="216"/>
      <c r="D238" s="206" t="s">
        <v>148</v>
      </c>
      <c r="E238" s="217" t="s">
        <v>1</v>
      </c>
      <c r="F238" s="218" t="s">
        <v>750</v>
      </c>
      <c r="G238" s="216"/>
      <c r="H238" s="219">
        <v>13.5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148</v>
      </c>
      <c r="AU238" s="225" t="s">
        <v>84</v>
      </c>
      <c r="AV238" s="13" t="s">
        <v>84</v>
      </c>
      <c r="AW238" s="13" t="s">
        <v>31</v>
      </c>
      <c r="AX238" s="13" t="s">
        <v>80</v>
      </c>
      <c r="AY238" s="225" t="s">
        <v>139</v>
      </c>
    </row>
    <row r="239" spans="2:65" s="1" customFormat="1" ht="24" customHeight="1">
      <c r="B239" s="33"/>
      <c r="C239" s="191" t="s">
        <v>365</v>
      </c>
      <c r="D239" s="191" t="s">
        <v>142</v>
      </c>
      <c r="E239" s="192" t="s">
        <v>366</v>
      </c>
      <c r="F239" s="193" t="s">
        <v>367</v>
      </c>
      <c r="G239" s="194" t="s">
        <v>368</v>
      </c>
      <c r="H239" s="195">
        <v>13.5</v>
      </c>
      <c r="I239" s="196"/>
      <c r="J239" s="197">
        <f>ROUND(I239*H239,2)</f>
        <v>0</v>
      </c>
      <c r="K239" s="193" t="s">
        <v>146</v>
      </c>
      <c r="L239" s="37"/>
      <c r="M239" s="198" t="s">
        <v>1</v>
      </c>
      <c r="N239" s="199" t="s">
        <v>41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170</v>
      </c>
      <c r="AT239" s="202" t="s">
        <v>142</v>
      </c>
      <c r="AU239" s="202" t="s">
        <v>84</v>
      </c>
      <c r="AY239" s="16" t="s">
        <v>139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84</v>
      </c>
      <c r="BK239" s="203">
        <f>ROUND(I239*H239,2)</f>
        <v>0</v>
      </c>
      <c r="BL239" s="16" t="s">
        <v>170</v>
      </c>
      <c r="BM239" s="202" t="s">
        <v>369</v>
      </c>
    </row>
    <row r="240" spans="2:65" s="1" customFormat="1" ht="24" customHeight="1">
      <c r="B240" s="33"/>
      <c r="C240" s="191" t="s">
        <v>370</v>
      </c>
      <c r="D240" s="191" t="s">
        <v>142</v>
      </c>
      <c r="E240" s="192" t="s">
        <v>371</v>
      </c>
      <c r="F240" s="193" t="s">
        <v>372</v>
      </c>
      <c r="G240" s="194" t="s">
        <v>368</v>
      </c>
      <c r="H240" s="195">
        <v>1</v>
      </c>
      <c r="I240" s="196"/>
      <c r="J240" s="197">
        <f>ROUND(I240*H240,2)</f>
        <v>0</v>
      </c>
      <c r="K240" s="193" t="s">
        <v>146</v>
      </c>
      <c r="L240" s="37"/>
      <c r="M240" s="198" t="s">
        <v>1</v>
      </c>
      <c r="N240" s="199" t="s">
        <v>41</v>
      </c>
      <c r="O240" s="65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02" t="s">
        <v>170</v>
      </c>
      <c r="AT240" s="202" t="s">
        <v>142</v>
      </c>
      <c r="AU240" s="202" t="s">
        <v>84</v>
      </c>
      <c r="AY240" s="16" t="s">
        <v>139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170</v>
      </c>
      <c r="BM240" s="202" t="s">
        <v>373</v>
      </c>
    </row>
    <row r="241" spans="2:65" s="1" customFormat="1" ht="24" customHeight="1">
      <c r="B241" s="33"/>
      <c r="C241" s="191" t="s">
        <v>374</v>
      </c>
      <c r="D241" s="191" t="s">
        <v>142</v>
      </c>
      <c r="E241" s="192" t="s">
        <v>375</v>
      </c>
      <c r="F241" s="193" t="s">
        <v>376</v>
      </c>
      <c r="G241" s="194" t="s">
        <v>169</v>
      </c>
      <c r="H241" s="195">
        <v>13.5</v>
      </c>
      <c r="I241" s="196"/>
      <c r="J241" s="197">
        <f>ROUND(I241*H241,2)</f>
        <v>0</v>
      </c>
      <c r="K241" s="193" t="s">
        <v>146</v>
      </c>
      <c r="L241" s="37"/>
      <c r="M241" s="198" t="s">
        <v>1</v>
      </c>
      <c r="N241" s="199" t="s">
        <v>41</v>
      </c>
      <c r="O241" s="65"/>
      <c r="P241" s="200">
        <f>O241*H241</f>
        <v>0</v>
      </c>
      <c r="Q241" s="200">
        <v>0.00013072</v>
      </c>
      <c r="R241" s="200">
        <f>Q241*H241</f>
        <v>0.00176472</v>
      </c>
      <c r="S241" s="200">
        <v>0</v>
      </c>
      <c r="T241" s="201">
        <f>S241*H241</f>
        <v>0</v>
      </c>
      <c r="AR241" s="202" t="s">
        <v>170</v>
      </c>
      <c r="AT241" s="202" t="s">
        <v>142</v>
      </c>
      <c r="AU241" s="202" t="s">
        <v>84</v>
      </c>
      <c r="AY241" s="16" t="s">
        <v>139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170</v>
      </c>
      <c r="BM241" s="202" t="s">
        <v>377</v>
      </c>
    </row>
    <row r="242" spans="2:65" s="1" customFormat="1" ht="16.5" customHeight="1">
      <c r="B242" s="33"/>
      <c r="C242" s="191" t="s">
        <v>378</v>
      </c>
      <c r="D242" s="191" t="s">
        <v>142</v>
      </c>
      <c r="E242" s="192" t="s">
        <v>379</v>
      </c>
      <c r="F242" s="193" t="s">
        <v>380</v>
      </c>
      <c r="G242" s="194" t="s">
        <v>169</v>
      </c>
      <c r="H242" s="195">
        <v>13.5</v>
      </c>
      <c r="I242" s="196"/>
      <c r="J242" s="197">
        <f>ROUND(I242*H242,2)</f>
        <v>0</v>
      </c>
      <c r="K242" s="193" t="s">
        <v>146</v>
      </c>
      <c r="L242" s="37"/>
      <c r="M242" s="198" t="s">
        <v>1</v>
      </c>
      <c r="N242" s="199" t="s">
        <v>41</v>
      </c>
      <c r="O242" s="65"/>
      <c r="P242" s="200">
        <f>O242*H242</f>
        <v>0</v>
      </c>
      <c r="Q242" s="200">
        <v>0</v>
      </c>
      <c r="R242" s="200">
        <f>Q242*H242</f>
        <v>0</v>
      </c>
      <c r="S242" s="200">
        <v>0.00023</v>
      </c>
      <c r="T242" s="201">
        <f>S242*H242</f>
        <v>0.003105</v>
      </c>
      <c r="AR242" s="202" t="s">
        <v>170</v>
      </c>
      <c r="AT242" s="202" t="s">
        <v>142</v>
      </c>
      <c r="AU242" s="202" t="s">
        <v>84</v>
      </c>
      <c r="AY242" s="16" t="s">
        <v>139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6" t="s">
        <v>84</v>
      </c>
      <c r="BK242" s="203">
        <f>ROUND(I242*H242,2)</f>
        <v>0</v>
      </c>
      <c r="BL242" s="16" t="s">
        <v>170</v>
      </c>
      <c r="BM242" s="202" t="s">
        <v>381</v>
      </c>
    </row>
    <row r="243" spans="2:51" s="12" customFormat="1" ht="11.25">
      <c r="B243" s="204"/>
      <c r="C243" s="205"/>
      <c r="D243" s="206" t="s">
        <v>148</v>
      </c>
      <c r="E243" s="207" t="s">
        <v>1</v>
      </c>
      <c r="F243" s="208" t="s">
        <v>154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148</v>
      </c>
      <c r="AU243" s="214" t="s">
        <v>84</v>
      </c>
      <c r="AV243" s="12" t="s">
        <v>80</v>
      </c>
      <c r="AW243" s="12" t="s">
        <v>31</v>
      </c>
      <c r="AX243" s="12" t="s">
        <v>75</v>
      </c>
      <c r="AY243" s="214" t="s">
        <v>139</v>
      </c>
    </row>
    <row r="244" spans="2:51" s="13" customFormat="1" ht="11.25">
      <c r="B244" s="215"/>
      <c r="C244" s="216"/>
      <c r="D244" s="206" t="s">
        <v>148</v>
      </c>
      <c r="E244" s="217" t="s">
        <v>1</v>
      </c>
      <c r="F244" s="218" t="s">
        <v>750</v>
      </c>
      <c r="G244" s="216"/>
      <c r="H244" s="219">
        <v>13.5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148</v>
      </c>
      <c r="AU244" s="225" t="s">
        <v>84</v>
      </c>
      <c r="AV244" s="13" t="s">
        <v>84</v>
      </c>
      <c r="AW244" s="13" t="s">
        <v>31</v>
      </c>
      <c r="AX244" s="13" t="s">
        <v>80</v>
      </c>
      <c r="AY244" s="225" t="s">
        <v>139</v>
      </c>
    </row>
    <row r="245" spans="2:65" s="1" customFormat="1" ht="16.5" customHeight="1">
      <c r="B245" s="33"/>
      <c r="C245" s="191" t="s">
        <v>382</v>
      </c>
      <c r="D245" s="191" t="s">
        <v>142</v>
      </c>
      <c r="E245" s="192" t="s">
        <v>383</v>
      </c>
      <c r="F245" s="193" t="s">
        <v>384</v>
      </c>
      <c r="G245" s="194" t="s">
        <v>189</v>
      </c>
      <c r="H245" s="195">
        <v>5</v>
      </c>
      <c r="I245" s="196"/>
      <c r="J245" s="197">
        <f>ROUND(I245*H245,2)</f>
        <v>0</v>
      </c>
      <c r="K245" s="193" t="s">
        <v>146</v>
      </c>
      <c r="L245" s="37"/>
      <c r="M245" s="198" t="s">
        <v>1</v>
      </c>
      <c r="N245" s="199" t="s">
        <v>41</v>
      </c>
      <c r="O245" s="65"/>
      <c r="P245" s="200">
        <f>O245*H245</f>
        <v>0</v>
      </c>
      <c r="Q245" s="200">
        <v>0.00017</v>
      </c>
      <c r="R245" s="200">
        <f>Q245*H245</f>
        <v>0.0008500000000000001</v>
      </c>
      <c r="S245" s="200">
        <v>0</v>
      </c>
      <c r="T245" s="201">
        <f>S245*H245</f>
        <v>0</v>
      </c>
      <c r="AR245" s="202" t="s">
        <v>170</v>
      </c>
      <c r="AT245" s="202" t="s">
        <v>142</v>
      </c>
      <c r="AU245" s="202" t="s">
        <v>84</v>
      </c>
      <c r="AY245" s="16" t="s">
        <v>139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84</v>
      </c>
      <c r="BK245" s="203">
        <f>ROUND(I245*H245,2)</f>
        <v>0</v>
      </c>
      <c r="BL245" s="16" t="s">
        <v>170</v>
      </c>
      <c r="BM245" s="202" t="s">
        <v>385</v>
      </c>
    </row>
    <row r="246" spans="2:65" s="1" customFormat="1" ht="24" customHeight="1">
      <c r="B246" s="33"/>
      <c r="C246" s="191" t="s">
        <v>386</v>
      </c>
      <c r="D246" s="191" t="s">
        <v>142</v>
      </c>
      <c r="E246" s="192" t="s">
        <v>387</v>
      </c>
      <c r="F246" s="193" t="s">
        <v>388</v>
      </c>
      <c r="G246" s="194" t="s">
        <v>246</v>
      </c>
      <c r="H246" s="195">
        <v>0.008</v>
      </c>
      <c r="I246" s="196"/>
      <c r="J246" s="197">
        <f>ROUND(I246*H246,2)</f>
        <v>0</v>
      </c>
      <c r="K246" s="193" t="s">
        <v>146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02" t="s">
        <v>170</v>
      </c>
      <c r="AT246" s="202" t="s">
        <v>142</v>
      </c>
      <c r="AU246" s="202" t="s">
        <v>84</v>
      </c>
      <c r="AY246" s="16" t="s">
        <v>139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170</v>
      </c>
      <c r="BM246" s="202" t="s">
        <v>389</v>
      </c>
    </row>
    <row r="247" spans="2:65" s="1" customFormat="1" ht="24" customHeight="1">
      <c r="B247" s="33"/>
      <c r="C247" s="191" t="s">
        <v>390</v>
      </c>
      <c r="D247" s="191" t="s">
        <v>142</v>
      </c>
      <c r="E247" s="192" t="s">
        <v>391</v>
      </c>
      <c r="F247" s="193" t="s">
        <v>392</v>
      </c>
      <c r="G247" s="194" t="s">
        <v>246</v>
      </c>
      <c r="H247" s="195">
        <v>0.008</v>
      </c>
      <c r="I247" s="196"/>
      <c r="J247" s="197">
        <f>ROUND(I247*H247,2)</f>
        <v>0</v>
      </c>
      <c r="K247" s="193" t="s">
        <v>146</v>
      </c>
      <c r="L247" s="37"/>
      <c r="M247" s="198" t="s">
        <v>1</v>
      </c>
      <c r="N247" s="199" t="s">
        <v>41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170</v>
      </c>
      <c r="AT247" s="202" t="s">
        <v>142</v>
      </c>
      <c r="AU247" s="202" t="s">
        <v>84</v>
      </c>
      <c r="AY247" s="16" t="s">
        <v>139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84</v>
      </c>
      <c r="BK247" s="203">
        <f>ROUND(I247*H247,2)</f>
        <v>0</v>
      </c>
      <c r="BL247" s="16" t="s">
        <v>170</v>
      </c>
      <c r="BM247" s="202" t="s">
        <v>393</v>
      </c>
    </row>
    <row r="248" spans="2:63" s="11" customFormat="1" ht="22.9" customHeight="1">
      <c r="B248" s="175"/>
      <c r="C248" s="176"/>
      <c r="D248" s="177" t="s">
        <v>74</v>
      </c>
      <c r="E248" s="189" t="s">
        <v>394</v>
      </c>
      <c r="F248" s="189" t="s">
        <v>395</v>
      </c>
      <c r="G248" s="176"/>
      <c r="H248" s="176"/>
      <c r="I248" s="179"/>
      <c r="J248" s="190">
        <f>BK248</f>
        <v>0</v>
      </c>
      <c r="K248" s="176"/>
      <c r="L248" s="181"/>
      <c r="M248" s="182"/>
      <c r="N248" s="183"/>
      <c r="O248" s="183"/>
      <c r="P248" s="184">
        <f>SUM(P249:P281)</f>
        <v>0</v>
      </c>
      <c r="Q248" s="183"/>
      <c r="R248" s="184">
        <f>SUM(R249:R281)</f>
        <v>0.056660474700000005</v>
      </c>
      <c r="S248" s="183"/>
      <c r="T248" s="185">
        <f>SUM(T249:T281)</f>
        <v>0.11154</v>
      </c>
      <c r="AR248" s="186" t="s">
        <v>84</v>
      </c>
      <c r="AT248" s="187" t="s">
        <v>74</v>
      </c>
      <c r="AU248" s="187" t="s">
        <v>80</v>
      </c>
      <c r="AY248" s="186" t="s">
        <v>139</v>
      </c>
      <c r="BK248" s="188">
        <f>SUM(BK249:BK281)</f>
        <v>0</v>
      </c>
    </row>
    <row r="249" spans="2:65" s="1" customFormat="1" ht="16.5" customHeight="1">
      <c r="B249" s="33"/>
      <c r="C249" s="191" t="s">
        <v>396</v>
      </c>
      <c r="D249" s="191" t="s">
        <v>142</v>
      </c>
      <c r="E249" s="192" t="s">
        <v>397</v>
      </c>
      <c r="F249" s="193" t="s">
        <v>398</v>
      </c>
      <c r="G249" s="194" t="s">
        <v>368</v>
      </c>
      <c r="H249" s="195">
        <v>1</v>
      </c>
      <c r="I249" s="196"/>
      <c r="J249" s="197">
        <f>ROUND(I249*H249,2)</f>
        <v>0</v>
      </c>
      <c r="K249" s="193" t="s">
        <v>146</v>
      </c>
      <c r="L249" s="37"/>
      <c r="M249" s="198" t="s">
        <v>1</v>
      </c>
      <c r="N249" s="199" t="s">
        <v>41</v>
      </c>
      <c r="O249" s="65"/>
      <c r="P249" s="200">
        <f>O249*H249</f>
        <v>0</v>
      </c>
      <c r="Q249" s="200">
        <v>0</v>
      </c>
      <c r="R249" s="200">
        <f>Q249*H249</f>
        <v>0</v>
      </c>
      <c r="S249" s="200">
        <v>0.0342</v>
      </c>
      <c r="T249" s="201">
        <f>S249*H249</f>
        <v>0.0342</v>
      </c>
      <c r="AR249" s="202" t="s">
        <v>170</v>
      </c>
      <c r="AT249" s="202" t="s">
        <v>142</v>
      </c>
      <c r="AU249" s="202" t="s">
        <v>84</v>
      </c>
      <c r="AY249" s="16" t="s">
        <v>139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84</v>
      </c>
      <c r="BK249" s="203">
        <f>ROUND(I249*H249,2)</f>
        <v>0</v>
      </c>
      <c r="BL249" s="16" t="s">
        <v>170</v>
      </c>
      <c r="BM249" s="202" t="s">
        <v>399</v>
      </c>
    </row>
    <row r="250" spans="2:65" s="1" customFormat="1" ht="16.5" customHeight="1">
      <c r="B250" s="33"/>
      <c r="C250" s="191" t="s">
        <v>400</v>
      </c>
      <c r="D250" s="191" t="s">
        <v>142</v>
      </c>
      <c r="E250" s="192" t="s">
        <v>401</v>
      </c>
      <c r="F250" s="193" t="s">
        <v>402</v>
      </c>
      <c r="G250" s="194" t="s">
        <v>189</v>
      </c>
      <c r="H250" s="195">
        <v>1</v>
      </c>
      <c r="I250" s="196"/>
      <c r="J250" s="197">
        <f>ROUND(I250*H250,2)</f>
        <v>0</v>
      </c>
      <c r="K250" s="193" t="s">
        <v>146</v>
      </c>
      <c r="L250" s="37"/>
      <c r="M250" s="198" t="s">
        <v>1</v>
      </c>
      <c r="N250" s="199" t="s">
        <v>41</v>
      </c>
      <c r="O250" s="65"/>
      <c r="P250" s="200">
        <f>O250*H250</f>
        <v>0</v>
      </c>
      <c r="Q250" s="200">
        <v>0.00178</v>
      </c>
      <c r="R250" s="200">
        <f>Q250*H250</f>
        <v>0.00178</v>
      </c>
      <c r="S250" s="200">
        <v>0</v>
      </c>
      <c r="T250" s="201">
        <f>S250*H250</f>
        <v>0</v>
      </c>
      <c r="AR250" s="202" t="s">
        <v>170</v>
      </c>
      <c r="AT250" s="202" t="s">
        <v>142</v>
      </c>
      <c r="AU250" s="202" t="s">
        <v>84</v>
      </c>
      <c r="AY250" s="16" t="s">
        <v>139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84</v>
      </c>
      <c r="BK250" s="203">
        <f>ROUND(I250*H250,2)</f>
        <v>0</v>
      </c>
      <c r="BL250" s="16" t="s">
        <v>170</v>
      </c>
      <c r="BM250" s="202" t="s">
        <v>403</v>
      </c>
    </row>
    <row r="251" spans="2:65" s="1" customFormat="1" ht="16.5" customHeight="1">
      <c r="B251" s="33"/>
      <c r="C251" s="237" t="s">
        <v>404</v>
      </c>
      <c r="D251" s="237" t="s">
        <v>192</v>
      </c>
      <c r="E251" s="238" t="s">
        <v>405</v>
      </c>
      <c r="F251" s="239" t="s">
        <v>406</v>
      </c>
      <c r="G251" s="240" t="s">
        <v>189</v>
      </c>
      <c r="H251" s="241">
        <v>1</v>
      </c>
      <c r="I251" s="242"/>
      <c r="J251" s="243">
        <f>ROUND(I251*H251,2)</f>
        <v>0</v>
      </c>
      <c r="K251" s="239" t="s">
        <v>259</v>
      </c>
      <c r="L251" s="244"/>
      <c r="M251" s="245" t="s">
        <v>1</v>
      </c>
      <c r="N251" s="246" t="s">
        <v>41</v>
      </c>
      <c r="O251" s="65"/>
      <c r="P251" s="200">
        <f>O251*H251</f>
        <v>0</v>
      </c>
      <c r="Q251" s="200">
        <v>0.00128</v>
      </c>
      <c r="R251" s="200">
        <f>Q251*H251</f>
        <v>0.00128</v>
      </c>
      <c r="S251" s="200">
        <v>0</v>
      </c>
      <c r="T251" s="201">
        <f>S251*H251</f>
        <v>0</v>
      </c>
      <c r="AR251" s="202" t="s">
        <v>293</v>
      </c>
      <c r="AT251" s="202" t="s">
        <v>192</v>
      </c>
      <c r="AU251" s="202" t="s">
        <v>84</v>
      </c>
      <c r="AY251" s="16" t="s">
        <v>139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84</v>
      </c>
      <c r="BK251" s="203">
        <f>ROUND(I251*H251,2)</f>
        <v>0</v>
      </c>
      <c r="BL251" s="16" t="s">
        <v>170</v>
      </c>
      <c r="BM251" s="202" t="s">
        <v>407</v>
      </c>
    </row>
    <row r="252" spans="2:65" s="1" customFormat="1" ht="16.5" customHeight="1">
      <c r="B252" s="33"/>
      <c r="C252" s="237" t="s">
        <v>408</v>
      </c>
      <c r="D252" s="237" t="s">
        <v>192</v>
      </c>
      <c r="E252" s="238" t="s">
        <v>409</v>
      </c>
      <c r="F252" s="239" t="s">
        <v>410</v>
      </c>
      <c r="G252" s="240" t="s">
        <v>189</v>
      </c>
      <c r="H252" s="241">
        <v>1</v>
      </c>
      <c r="I252" s="242"/>
      <c r="J252" s="243">
        <f>ROUND(I252*H252,2)</f>
        <v>0</v>
      </c>
      <c r="K252" s="239" t="s">
        <v>1</v>
      </c>
      <c r="L252" s="244"/>
      <c r="M252" s="245" t="s">
        <v>1</v>
      </c>
      <c r="N252" s="246" t="s">
        <v>41</v>
      </c>
      <c r="O252" s="65"/>
      <c r="P252" s="200">
        <f>O252*H252</f>
        <v>0</v>
      </c>
      <c r="Q252" s="200">
        <v>0.021</v>
      </c>
      <c r="R252" s="200">
        <f>Q252*H252</f>
        <v>0.021</v>
      </c>
      <c r="S252" s="200">
        <v>0</v>
      </c>
      <c r="T252" s="201">
        <f>S252*H252</f>
        <v>0</v>
      </c>
      <c r="AR252" s="202" t="s">
        <v>293</v>
      </c>
      <c r="AT252" s="202" t="s">
        <v>192</v>
      </c>
      <c r="AU252" s="202" t="s">
        <v>84</v>
      </c>
      <c r="AY252" s="16" t="s">
        <v>139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170</v>
      </c>
      <c r="BM252" s="202" t="s">
        <v>411</v>
      </c>
    </row>
    <row r="253" spans="2:65" s="1" customFormat="1" ht="36" customHeight="1">
      <c r="B253" s="33"/>
      <c r="C253" s="237" t="s">
        <v>412</v>
      </c>
      <c r="D253" s="237" t="s">
        <v>192</v>
      </c>
      <c r="E253" s="238" t="s">
        <v>413</v>
      </c>
      <c r="F253" s="239" t="s">
        <v>414</v>
      </c>
      <c r="G253" s="240" t="s">
        <v>189</v>
      </c>
      <c r="H253" s="241">
        <v>1.1</v>
      </c>
      <c r="I253" s="242"/>
      <c r="J253" s="243">
        <f>ROUND(I253*H253,2)</f>
        <v>0</v>
      </c>
      <c r="K253" s="239" t="s">
        <v>146</v>
      </c>
      <c r="L253" s="244"/>
      <c r="M253" s="245" t="s">
        <v>1</v>
      </c>
      <c r="N253" s="246" t="s">
        <v>41</v>
      </c>
      <c r="O253" s="65"/>
      <c r="P253" s="200">
        <f>O253*H253</f>
        <v>0</v>
      </c>
      <c r="Q253" s="200">
        <v>0.006</v>
      </c>
      <c r="R253" s="200">
        <f>Q253*H253</f>
        <v>0.006600000000000001</v>
      </c>
      <c r="S253" s="200">
        <v>0</v>
      </c>
      <c r="T253" s="201">
        <f>S253*H253</f>
        <v>0</v>
      </c>
      <c r="AR253" s="202" t="s">
        <v>293</v>
      </c>
      <c r="AT253" s="202" t="s">
        <v>192</v>
      </c>
      <c r="AU253" s="202" t="s">
        <v>84</v>
      </c>
      <c r="AY253" s="16" t="s">
        <v>139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84</v>
      </c>
      <c r="BK253" s="203">
        <f>ROUND(I253*H253,2)</f>
        <v>0</v>
      </c>
      <c r="BL253" s="16" t="s">
        <v>170</v>
      </c>
      <c r="BM253" s="202" t="s">
        <v>415</v>
      </c>
    </row>
    <row r="254" spans="2:51" s="13" customFormat="1" ht="11.25">
      <c r="B254" s="215"/>
      <c r="C254" s="216"/>
      <c r="D254" s="206" t="s">
        <v>148</v>
      </c>
      <c r="E254" s="216"/>
      <c r="F254" s="218" t="s">
        <v>416</v>
      </c>
      <c r="G254" s="216"/>
      <c r="H254" s="219">
        <v>1.1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148</v>
      </c>
      <c r="AU254" s="225" t="s">
        <v>84</v>
      </c>
      <c r="AV254" s="13" t="s">
        <v>84</v>
      </c>
      <c r="AW254" s="13" t="s">
        <v>4</v>
      </c>
      <c r="AX254" s="13" t="s">
        <v>80</v>
      </c>
      <c r="AY254" s="225" t="s">
        <v>139</v>
      </c>
    </row>
    <row r="255" spans="2:65" s="1" customFormat="1" ht="16.5" customHeight="1">
      <c r="B255" s="33"/>
      <c r="C255" s="237" t="s">
        <v>417</v>
      </c>
      <c r="D255" s="237" t="s">
        <v>192</v>
      </c>
      <c r="E255" s="238" t="s">
        <v>418</v>
      </c>
      <c r="F255" s="239" t="s">
        <v>419</v>
      </c>
      <c r="G255" s="240" t="s">
        <v>189</v>
      </c>
      <c r="H255" s="241">
        <v>1.1</v>
      </c>
      <c r="I255" s="242"/>
      <c r="J255" s="243">
        <f>ROUND(I255*H255,2)</f>
        <v>0</v>
      </c>
      <c r="K255" s="239" t="s">
        <v>146</v>
      </c>
      <c r="L255" s="244"/>
      <c r="M255" s="245" t="s">
        <v>1</v>
      </c>
      <c r="N255" s="246" t="s">
        <v>41</v>
      </c>
      <c r="O255" s="65"/>
      <c r="P255" s="200">
        <f>O255*H255</f>
        <v>0</v>
      </c>
      <c r="Q255" s="200">
        <v>0.00043</v>
      </c>
      <c r="R255" s="200">
        <f>Q255*H255</f>
        <v>0.000473</v>
      </c>
      <c r="S255" s="200">
        <v>0</v>
      </c>
      <c r="T255" s="201">
        <f>S255*H255</f>
        <v>0</v>
      </c>
      <c r="AR255" s="202" t="s">
        <v>293</v>
      </c>
      <c r="AT255" s="202" t="s">
        <v>192</v>
      </c>
      <c r="AU255" s="202" t="s">
        <v>84</v>
      </c>
      <c r="AY255" s="16" t="s">
        <v>139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84</v>
      </c>
      <c r="BK255" s="203">
        <f>ROUND(I255*H255,2)</f>
        <v>0</v>
      </c>
      <c r="BL255" s="16" t="s">
        <v>170</v>
      </c>
      <c r="BM255" s="202" t="s">
        <v>420</v>
      </c>
    </row>
    <row r="256" spans="2:51" s="13" customFormat="1" ht="11.25">
      <c r="B256" s="215"/>
      <c r="C256" s="216"/>
      <c r="D256" s="206" t="s">
        <v>148</v>
      </c>
      <c r="E256" s="216"/>
      <c r="F256" s="218" t="s">
        <v>416</v>
      </c>
      <c r="G256" s="216"/>
      <c r="H256" s="219">
        <v>1.1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148</v>
      </c>
      <c r="AU256" s="225" t="s">
        <v>84</v>
      </c>
      <c r="AV256" s="13" t="s">
        <v>84</v>
      </c>
      <c r="AW256" s="13" t="s">
        <v>4</v>
      </c>
      <c r="AX256" s="13" t="s">
        <v>80</v>
      </c>
      <c r="AY256" s="225" t="s">
        <v>139</v>
      </c>
    </row>
    <row r="257" spans="2:65" s="1" customFormat="1" ht="16.5" customHeight="1">
      <c r="B257" s="33"/>
      <c r="C257" s="191" t="s">
        <v>421</v>
      </c>
      <c r="D257" s="191" t="s">
        <v>142</v>
      </c>
      <c r="E257" s="192" t="s">
        <v>422</v>
      </c>
      <c r="F257" s="193" t="s">
        <v>423</v>
      </c>
      <c r="G257" s="194" t="s">
        <v>368</v>
      </c>
      <c r="H257" s="195">
        <v>1</v>
      </c>
      <c r="I257" s="196"/>
      <c r="J257" s="197">
        <f aca="true" t="shared" si="10" ref="J257:J281">ROUND(I257*H257,2)</f>
        <v>0</v>
      </c>
      <c r="K257" s="193" t="s">
        <v>146</v>
      </c>
      <c r="L257" s="37"/>
      <c r="M257" s="198" t="s">
        <v>1</v>
      </c>
      <c r="N257" s="199" t="s">
        <v>41</v>
      </c>
      <c r="O257" s="65"/>
      <c r="P257" s="200">
        <f aca="true" t="shared" si="11" ref="P257:P281">O257*H257</f>
        <v>0</v>
      </c>
      <c r="Q257" s="200">
        <v>0</v>
      </c>
      <c r="R257" s="200">
        <f aca="true" t="shared" si="12" ref="R257:R281">Q257*H257</f>
        <v>0</v>
      </c>
      <c r="S257" s="200">
        <v>0.01946</v>
      </c>
      <c r="T257" s="201">
        <f aca="true" t="shared" si="13" ref="T257:T281">S257*H257</f>
        <v>0.01946</v>
      </c>
      <c r="AR257" s="202" t="s">
        <v>170</v>
      </c>
      <c r="AT257" s="202" t="s">
        <v>142</v>
      </c>
      <c r="AU257" s="202" t="s">
        <v>84</v>
      </c>
      <c r="AY257" s="16" t="s">
        <v>139</v>
      </c>
      <c r="BE257" s="203">
        <f aca="true" t="shared" si="14" ref="BE257:BE281">IF(N257="základní",J257,0)</f>
        <v>0</v>
      </c>
      <c r="BF257" s="203">
        <f aca="true" t="shared" si="15" ref="BF257:BF281">IF(N257="snížená",J257,0)</f>
        <v>0</v>
      </c>
      <c r="BG257" s="203">
        <f aca="true" t="shared" si="16" ref="BG257:BG281">IF(N257="zákl. přenesená",J257,0)</f>
        <v>0</v>
      </c>
      <c r="BH257" s="203">
        <f aca="true" t="shared" si="17" ref="BH257:BH281">IF(N257="sníž. přenesená",J257,0)</f>
        <v>0</v>
      </c>
      <c r="BI257" s="203">
        <f aca="true" t="shared" si="18" ref="BI257:BI281">IF(N257="nulová",J257,0)</f>
        <v>0</v>
      </c>
      <c r="BJ257" s="16" t="s">
        <v>84</v>
      </c>
      <c r="BK257" s="203">
        <f aca="true" t="shared" si="19" ref="BK257:BK281">ROUND(I257*H257,2)</f>
        <v>0</v>
      </c>
      <c r="BL257" s="16" t="s">
        <v>170</v>
      </c>
      <c r="BM257" s="202" t="s">
        <v>424</v>
      </c>
    </row>
    <row r="258" spans="2:65" s="1" customFormat="1" ht="16.5" customHeight="1">
      <c r="B258" s="33"/>
      <c r="C258" s="191" t="s">
        <v>425</v>
      </c>
      <c r="D258" s="191" t="s">
        <v>142</v>
      </c>
      <c r="E258" s="192" t="s">
        <v>426</v>
      </c>
      <c r="F258" s="193" t="s">
        <v>427</v>
      </c>
      <c r="G258" s="194" t="s">
        <v>368</v>
      </c>
      <c r="H258" s="195">
        <v>1</v>
      </c>
      <c r="I258" s="196"/>
      <c r="J258" s="197">
        <f t="shared" si="10"/>
        <v>0</v>
      </c>
      <c r="K258" s="193" t="s">
        <v>146</v>
      </c>
      <c r="L258" s="37"/>
      <c r="M258" s="198" t="s">
        <v>1</v>
      </c>
      <c r="N258" s="199" t="s">
        <v>41</v>
      </c>
      <c r="O258" s="65"/>
      <c r="P258" s="200">
        <f t="shared" si="11"/>
        <v>0</v>
      </c>
      <c r="Q258" s="200">
        <v>0.0018485897</v>
      </c>
      <c r="R258" s="200">
        <f t="shared" si="12"/>
        <v>0.0018485897</v>
      </c>
      <c r="S258" s="200">
        <v>0</v>
      </c>
      <c r="T258" s="201">
        <f t="shared" si="13"/>
        <v>0</v>
      </c>
      <c r="AR258" s="202" t="s">
        <v>170</v>
      </c>
      <c r="AT258" s="202" t="s">
        <v>142</v>
      </c>
      <c r="AU258" s="202" t="s">
        <v>84</v>
      </c>
      <c r="AY258" s="16" t="s">
        <v>139</v>
      </c>
      <c r="BE258" s="203">
        <f t="shared" si="14"/>
        <v>0</v>
      </c>
      <c r="BF258" s="203">
        <f t="shared" si="15"/>
        <v>0</v>
      </c>
      <c r="BG258" s="203">
        <f t="shared" si="16"/>
        <v>0</v>
      </c>
      <c r="BH258" s="203">
        <f t="shared" si="17"/>
        <v>0</v>
      </c>
      <c r="BI258" s="203">
        <f t="shared" si="18"/>
        <v>0</v>
      </c>
      <c r="BJ258" s="16" t="s">
        <v>84</v>
      </c>
      <c r="BK258" s="203">
        <f t="shared" si="19"/>
        <v>0</v>
      </c>
      <c r="BL258" s="16" t="s">
        <v>170</v>
      </c>
      <c r="BM258" s="202" t="s">
        <v>428</v>
      </c>
    </row>
    <row r="259" spans="2:65" s="1" customFormat="1" ht="24" customHeight="1">
      <c r="B259" s="33"/>
      <c r="C259" s="237" t="s">
        <v>429</v>
      </c>
      <c r="D259" s="237" t="s">
        <v>192</v>
      </c>
      <c r="E259" s="238" t="s">
        <v>430</v>
      </c>
      <c r="F259" s="239" t="s">
        <v>431</v>
      </c>
      <c r="G259" s="240" t="s">
        <v>189</v>
      </c>
      <c r="H259" s="241">
        <v>1</v>
      </c>
      <c r="I259" s="242"/>
      <c r="J259" s="243">
        <f t="shared" si="10"/>
        <v>0</v>
      </c>
      <c r="K259" s="239" t="s">
        <v>146</v>
      </c>
      <c r="L259" s="244"/>
      <c r="M259" s="245" t="s">
        <v>1</v>
      </c>
      <c r="N259" s="246" t="s">
        <v>41</v>
      </c>
      <c r="O259" s="65"/>
      <c r="P259" s="200">
        <f t="shared" si="11"/>
        <v>0</v>
      </c>
      <c r="Q259" s="200">
        <v>0.013</v>
      </c>
      <c r="R259" s="200">
        <f t="shared" si="12"/>
        <v>0.013</v>
      </c>
      <c r="S259" s="200">
        <v>0</v>
      </c>
      <c r="T259" s="201">
        <f t="shared" si="13"/>
        <v>0</v>
      </c>
      <c r="AR259" s="202" t="s">
        <v>293</v>
      </c>
      <c r="AT259" s="202" t="s">
        <v>192</v>
      </c>
      <c r="AU259" s="202" t="s">
        <v>84</v>
      </c>
      <c r="AY259" s="16" t="s">
        <v>139</v>
      </c>
      <c r="BE259" s="203">
        <f t="shared" si="14"/>
        <v>0</v>
      </c>
      <c r="BF259" s="203">
        <f t="shared" si="15"/>
        <v>0</v>
      </c>
      <c r="BG259" s="203">
        <f t="shared" si="16"/>
        <v>0</v>
      </c>
      <c r="BH259" s="203">
        <f t="shared" si="17"/>
        <v>0</v>
      </c>
      <c r="BI259" s="203">
        <f t="shared" si="18"/>
        <v>0</v>
      </c>
      <c r="BJ259" s="16" t="s">
        <v>84</v>
      </c>
      <c r="BK259" s="203">
        <f t="shared" si="19"/>
        <v>0</v>
      </c>
      <c r="BL259" s="16" t="s">
        <v>170</v>
      </c>
      <c r="BM259" s="202" t="s">
        <v>432</v>
      </c>
    </row>
    <row r="260" spans="2:65" s="1" customFormat="1" ht="16.5" customHeight="1">
      <c r="B260" s="33"/>
      <c r="C260" s="191" t="s">
        <v>433</v>
      </c>
      <c r="D260" s="191" t="s">
        <v>142</v>
      </c>
      <c r="E260" s="192" t="s">
        <v>434</v>
      </c>
      <c r="F260" s="193" t="s">
        <v>435</v>
      </c>
      <c r="G260" s="194" t="s">
        <v>368</v>
      </c>
      <c r="H260" s="195">
        <v>1</v>
      </c>
      <c r="I260" s="196"/>
      <c r="J260" s="197">
        <f t="shared" si="10"/>
        <v>0</v>
      </c>
      <c r="K260" s="193" t="s">
        <v>146</v>
      </c>
      <c r="L260" s="37"/>
      <c r="M260" s="198" t="s">
        <v>1</v>
      </c>
      <c r="N260" s="199" t="s">
        <v>41</v>
      </c>
      <c r="O260" s="65"/>
      <c r="P260" s="200">
        <f t="shared" si="11"/>
        <v>0</v>
      </c>
      <c r="Q260" s="200">
        <v>0</v>
      </c>
      <c r="R260" s="200">
        <f t="shared" si="12"/>
        <v>0</v>
      </c>
      <c r="S260" s="200">
        <v>0.0329</v>
      </c>
      <c r="T260" s="201">
        <f t="shared" si="13"/>
        <v>0.0329</v>
      </c>
      <c r="AR260" s="202" t="s">
        <v>170</v>
      </c>
      <c r="AT260" s="202" t="s">
        <v>142</v>
      </c>
      <c r="AU260" s="202" t="s">
        <v>84</v>
      </c>
      <c r="AY260" s="16" t="s">
        <v>139</v>
      </c>
      <c r="BE260" s="203">
        <f t="shared" si="14"/>
        <v>0</v>
      </c>
      <c r="BF260" s="203">
        <f t="shared" si="15"/>
        <v>0</v>
      </c>
      <c r="BG260" s="203">
        <f t="shared" si="16"/>
        <v>0</v>
      </c>
      <c r="BH260" s="203">
        <f t="shared" si="17"/>
        <v>0</v>
      </c>
      <c r="BI260" s="203">
        <f t="shared" si="18"/>
        <v>0</v>
      </c>
      <c r="BJ260" s="16" t="s">
        <v>84</v>
      </c>
      <c r="BK260" s="203">
        <f t="shared" si="19"/>
        <v>0</v>
      </c>
      <c r="BL260" s="16" t="s">
        <v>170</v>
      </c>
      <c r="BM260" s="202" t="s">
        <v>436</v>
      </c>
    </row>
    <row r="261" spans="2:65" s="1" customFormat="1" ht="24" customHeight="1">
      <c r="B261" s="33"/>
      <c r="C261" s="191" t="s">
        <v>437</v>
      </c>
      <c r="D261" s="191" t="s">
        <v>142</v>
      </c>
      <c r="E261" s="192" t="s">
        <v>438</v>
      </c>
      <c r="F261" s="193" t="s">
        <v>439</v>
      </c>
      <c r="G261" s="194" t="s">
        <v>368</v>
      </c>
      <c r="H261" s="195">
        <v>1</v>
      </c>
      <c r="I261" s="196"/>
      <c r="J261" s="197">
        <f t="shared" si="10"/>
        <v>0</v>
      </c>
      <c r="K261" s="193" t="s">
        <v>195</v>
      </c>
      <c r="L261" s="37"/>
      <c r="M261" s="198" t="s">
        <v>1</v>
      </c>
      <c r="N261" s="199" t="s">
        <v>41</v>
      </c>
      <c r="O261" s="65"/>
      <c r="P261" s="200">
        <f t="shared" si="11"/>
        <v>0</v>
      </c>
      <c r="Q261" s="200">
        <v>0.00102</v>
      </c>
      <c r="R261" s="200">
        <f t="shared" si="12"/>
        <v>0.00102</v>
      </c>
      <c r="S261" s="200">
        <v>0</v>
      </c>
      <c r="T261" s="201">
        <f t="shared" si="13"/>
        <v>0</v>
      </c>
      <c r="AR261" s="202" t="s">
        <v>170</v>
      </c>
      <c r="AT261" s="202" t="s">
        <v>142</v>
      </c>
      <c r="AU261" s="202" t="s">
        <v>84</v>
      </c>
      <c r="AY261" s="16" t="s">
        <v>139</v>
      </c>
      <c r="BE261" s="203">
        <f t="shared" si="14"/>
        <v>0</v>
      </c>
      <c r="BF261" s="203">
        <f t="shared" si="15"/>
        <v>0</v>
      </c>
      <c r="BG261" s="203">
        <f t="shared" si="16"/>
        <v>0</v>
      </c>
      <c r="BH261" s="203">
        <f t="shared" si="17"/>
        <v>0</v>
      </c>
      <c r="BI261" s="203">
        <f t="shared" si="18"/>
        <v>0</v>
      </c>
      <c r="BJ261" s="16" t="s">
        <v>84</v>
      </c>
      <c r="BK261" s="203">
        <f t="shared" si="19"/>
        <v>0</v>
      </c>
      <c r="BL261" s="16" t="s">
        <v>170</v>
      </c>
      <c r="BM261" s="202" t="s">
        <v>440</v>
      </c>
    </row>
    <row r="262" spans="2:65" s="1" customFormat="1" ht="24" customHeight="1">
      <c r="B262" s="33"/>
      <c r="C262" s="191" t="s">
        <v>441</v>
      </c>
      <c r="D262" s="191" t="s">
        <v>142</v>
      </c>
      <c r="E262" s="192" t="s">
        <v>442</v>
      </c>
      <c r="F262" s="193" t="s">
        <v>443</v>
      </c>
      <c r="G262" s="194" t="s">
        <v>368</v>
      </c>
      <c r="H262" s="195">
        <v>1</v>
      </c>
      <c r="I262" s="196"/>
      <c r="J262" s="197">
        <f t="shared" si="10"/>
        <v>0</v>
      </c>
      <c r="K262" s="193" t="s">
        <v>1</v>
      </c>
      <c r="L262" s="37"/>
      <c r="M262" s="198" t="s">
        <v>1</v>
      </c>
      <c r="N262" s="199" t="s">
        <v>41</v>
      </c>
      <c r="O262" s="65"/>
      <c r="P262" s="200">
        <f t="shared" si="11"/>
        <v>0</v>
      </c>
      <c r="Q262" s="200">
        <v>0.003</v>
      </c>
      <c r="R262" s="200">
        <f t="shared" si="12"/>
        <v>0.003</v>
      </c>
      <c r="S262" s="200">
        <v>0</v>
      </c>
      <c r="T262" s="201">
        <f t="shared" si="13"/>
        <v>0</v>
      </c>
      <c r="AR262" s="202" t="s">
        <v>170</v>
      </c>
      <c r="AT262" s="202" t="s">
        <v>142</v>
      </c>
      <c r="AU262" s="202" t="s">
        <v>84</v>
      </c>
      <c r="AY262" s="16" t="s">
        <v>139</v>
      </c>
      <c r="BE262" s="203">
        <f t="shared" si="14"/>
        <v>0</v>
      </c>
      <c r="BF262" s="203">
        <f t="shared" si="15"/>
        <v>0</v>
      </c>
      <c r="BG262" s="203">
        <f t="shared" si="16"/>
        <v>0</v>
      </c>
      <c r="BH262" s="203">
        <f t="shared" si="17"/>
        <v>0</v>
      </c>
      <c r="BI262" s="203">
        <f t="shared" si="18"/>
        <v>0</v>
      </c>
      <c r="BJ262" s="16" t="s">
        <v>84</v>
      </c>
      <c r="BK262" s="203">
        <f t="shared" si="19"/>
        <v>0</v>
      </c>
      <c r="BL262" s="16" t="s">
        <v>170</v>
      </c>
      <c r="BM262" s="202" t="s">
        <v>444</v>
      </c>
    </row>
    <row r="263" spans="2:65" s="1" customFormat="1" ht="24" customHeight="1">
      <c r="B263" s="33"/>
      <c r="C263" s="191" t="s">
        <v>445</v>
      </c>
      <c r="D263" s="191" t="s">
        <v>142</v>
      </c>
      <c r="E263" s="192" t="s">
        <v>446</v>
      </c>
      <c r="F263" s="193" t="s">
        <v>447</v>
      </c>
      <c r="G263" s="194" t="s">
        <v>368</v>
      </c>
      <c r="H263" s="195">
        <v>1</v>
      </c>
      <c r="I263" s="196"/>
      <c r="J263" s="197">
        <f t="shared" si="10"/>
        <v>0</v>
      </c>
      <c r="K263" s="193" t="s">
        <v>1</v>
      </c>
      <c r="L263" s="37"/>
      <c r="M263" s="198" t="s">
        <v>1</v>
      </c>
      <c r="N263" s="199" t="s">
        <v>41</v>
      </c>
      <c r="O263" s="65"/>
      <c r="P263" s="200">
        <f t="shared" si="11"/>
        <v>0</v>
      </c>
      <c r="Q263" s="200">
        <v>0.0007</v>
      </c>
      <c r="R263" s="200">
        <f t="shared" si="12"/>
        <v>0.0007</v>
      </c>
      <c r="S263" s="200">
        <v>0</v>
      </c>
      <c r="T263" s="201">
        <f t="shared" si="13"/>
        <v>0</v>
      </c>
      <c r="AR263" s="202" t="s">
        <v>170</v>
      </c>
      <c r="AT263" s="202" t="s">
        <v>142</v>
      </c>
      <c r="AU263" s="202" t="s">
        <v>84</v>
      </c>
      <c r="AY263" s="16" t="s">
        <v>139</v>
      </c>
      <c r="BE263" s="203">
        <f t="shared" si="14"/>
        <v>0</v>
      </c>
      <c r="BF263" s="203">
        <f t="shared" si="15"/>
        <v>0</v>
      </c>
      <c r="BG263" s="203">
        <f t="shared" si="16"/>
        <v>0</v>
      </c>
      <c r="BH263" s="203">
        <f t="shared" si="17"/>
        <v>0</v>
      </c>
      <c r="BI263" s="203">
        <f t="shared" si="18"/>
        <v>0</v>
      </c>
      <c r="BJ263" s="16" t="s">
        <v>84</v>
      </c>
      <c r="BK263" s="203">
        <f t="shared" si="19"/>
        <v>0</v>
      </c>
      <c r="BL263" s="16" t="s">
        <v>170</v>
      </c>
      <c r="BM263" s="202" t="s">
        <v>448</v>
      </c>
    </row>
    <row r="264" spans="2:65" s="1" customFormat="1" ht="24" customHeight="1">
      <c r="B264" s="33"/>
      <c r="C264" s="191" t="s">
        <v>449</v>
      </c>
      <c r="D264" s="191" t="s">
        <v>142</v>
      </c>
      <c r="E264" s="192" t="s">
        <v>450</v>
      </c>
      <c r="F264" s="193" t="s">
        <v>451</v>
      </c>
      <c r="G264" s="194" t="s">
        <v>368</v>
      </c>
      <c r="H264" s="195">
        <v>2</v>
      </c>
      <c r="I264" s="196"/>
      <c r="J264" s="197">
        <f t="shared" si="10"/>
        <v>0</v>
      </c>
      <c r="K264" s="193" t="s">
        <v>146</v>
      </c>
      <c r="L264" s="37"/>
      <c r="M264" s="198" t="s">
        <v>1</v>
      </c>
      <c r="N264" s="199" t="s">
        <v>41</v>
      </c>
      <c r="O264" s="65"/>
      <c r="P264" s="200">
        <f t="shared" si="11"/>
        <v>0</v>
      </c>
      <c r="Q264" s="200">
        <v>0.00075</v>
      </c>
      <c r="R264" s="200">
        <f t="shared" si="12"/>
        <v>0.0015</v>
      </c>
      <c r="S264" s="200">
        <v>0</v>
      </c>
      <c r="T264" s="201">
        <f t="shared" si="13"/>
        <v>0</v>
      </c>
      <c r="AR264" s="202" t="s">
        <v>170</v>
      </c>
      <c r="AT264" s="202" t="s">
        <v>142</v>
      </c>
      <c r="AU264" s="202" t="s">
        <v>84</v>
      </c>
      <c r="AY264" s="16" t="s">
        <v>139</v>
      </c>
      <c r="BE264" s="203">
        <f t="shared" si="14"/>
        <v>0</v>
      </c>
      <c r="BF264" s="203">
        <f t="shared" si="15"/>
        <v>0</v>
      </c>
      <c r="BG264" s="203">
        <f t="shared" si="16"/>
        <v>0</v>
      </c>
      <c r="BH264" s="203">
        <f t="shared" si="17"/>
        <v>0</v>
      </c>
      <c r="BI264" s="203">
        <f t="shared" si="18"/>
        <v>0</v>
      </c>
      <c r="BJ264" s="16" t="s">
        <v>84</v>
      </c>
      <c r="BK264" s="203">
        <f t="shared" si="19"/>
        <v>0</v>
      </c>
      <c r="BL264" s="16" t="s">
        <v>170</v>
      </c>
      <c r="BM264" s="202" t="s">
        <v>452</v>
      </c>
    </row>
    <row r="265" spans="2:65" s="1" customFormat="1" ht="16.5" customHeight="1">
      <c r="B265" s="33"/>
      <c r="C265" s="191" t="s">
        <v>453</v>
      </c>
      <c r="D265" s="191" t="s">
        <v>142</v>
      </c>
      <c r="E265" s="192" t="s">
        <v>454</v>
      </c>
      <c r="F265" s="193" t="s">
        <v>455</v>
      </c>
      <c r="G265" s="194" t="s">
        <v>368</v>
      </c>
      <c r="H265" s="195">
        <v>1</v>
      </c>
      <c r="I265" s="196"/>
      <c r="J265" s="197">
        <f t="shared" si="10"/>
        <v>0</v>
      </c>
      <c r="K265" s="193" t="s">
        <v>1</v>
      </c>
      <c r="L265" s="37"/>
      <c r="M265" s="198" t="s">
        <v>1</v>
      </c>
      <c r="N265" s="199" t="s">
        <v>41</v>
      </c>
      <c r="O265" s="65"/>
      <c r="P265" s="200">
        <f t="shared" si="11"/>
        <v>0</v>
      </c>
      <c r="Q265" s="200">
        <v>0</v>
      </c>
      <c r="R265" s="200">
        <f t="shared" si="12"/>
        <v>0</v>
      </c>
      <c r="S265" s="200">
        <v>0.0193</v>
      </c>
      <c r="T265" s="201">
        <f t="shared" si="13"/>
        <v>0.0193</v>
      </c>
      <c r="AR265" s="202" t="s">
        <v>170</v>
      </c>
      <c r="AT265" s="202" t="s">
        <v>142</v>
      </c>
      <c r="AU265" s="202" t="s">
        <v>84</v>
      </c>
      <c r="AY265" s="16" t="s">
        <v>139</v>
      </c>
      <c r="BE265" s="203">
        <f t="shared" si="14"/>
        <v>0</v>
      </c>
      <c r="BF265" s="203">
        <f t="shared" si="15"/>
        <v>0</v>
      </c>
      <c r="BG265" s="203">
        <f t="shared" si="16"/>
        <v>0</v>
      </c>
      <c r="BH265" s="203">
        <f t="shared" si="17"/>
        <v>0</v>
      </c>
      <c r="BI265" s="203">
        <f t="shared" si="18"/>
        <v>0</v>
      </c>
      <c r="BJ265" s="16" t="s">
        <v>84</v>
      </c>
      <c r="BK265" s="203">
        <f t="shared" si="19"/>
        <v>0</v>
      </c>
      <c r="BL265" s="16" t="s">
        <v>170</v>
      </c>
      <c r="BM265" s="202" t="s">
        <v>456</v>
      </c>
    </row>
    <row r="266" spans="2:65" s="1" customFormat="1" ht="24" customHeight="1">
      <c r="B266" s="33"/>
      <c r="C266" s="191" t="s">
        <v>457</v>
      </c>
      <c r="D266" s="191" t="s">
        <v>142</v>
      </c>
      <c r="E266" s="192" t="s">
        <v>458</v>
      </c>
      <c r="F266" s="193" t="s">
        <v>459</v>
      </c>
      <c r="G266" s="194" t="s">
        <v>368</v>
      </c>
      <c r="H266" s="195">
        <v>0</v>
      </c>
      <c r="I266" s="196"/>
      <c r="J266" s="197">
        <f t="shared" si="10"/>
        <v>0</v>
      </c>
      <c r="K266" s="193" t="s">
        <v>1</v>
      </c>
      <c r="L266" s="37"/>
      <c r="M266" s="198" t="s">
        <v>1</v>
      </c>
      <c r="N266" s="199" t="s">
        <v>41</v>
      </c>
      <c r="O266" s="65"/>
      <c r="P266" s="200">
        <f t="shared" si="11"/>
        <v>0</v>
      </c>
      <c r="Q266" s="200">
        <v>0</v>
      </c>
      <c r="R266" s="200">
        <f t="shared" si="12"/>
        <v>0</v>
      </c>
      <c r="S266" s="200">
        <v>0.008</v>
      </c>
      <c r="T266" s="201">
        <f t="shared" si="13"/>
        <v>0</v>
      </c>
      <c r="AR266" s="202" t="s">
        <v>170</v>
      </c>
      <c r="AT266" s="202" t="s">
        <v>142</v>
      </c>
      <c r="AU266" s="202" t="s">
        <v>84</v>
      </c>
      <c r="AY266" s="16" t="s">
        <v>139</v>
      </c>
      <c r="BE266" s="203">
        <f t="shared" si="14"/>
        <v>0</v>
      </c>
      <c r="BF266" s="203">
        <f t="shared" si="15"/>
        <v>0</v>
      </c>
      <c r="BG266" s="203">
        <f t="shared" si="16"/>
        <v>0</v>
      </c>
      <c r="BH266" s="203">
        <f t="shared" si="17"/>
        <v>0</v>
      </c>
      <c r="BI266" s="203">
        <f t="shared" si="18"/>
        <v>0</v>
      </c>
      <c r="BJ266" s="16" t="s">
        <v>84</v>
      </c>
      <c r="BK266" s="203">
        <f t="shared" si="19"/>
        <v>0</v>
      </c>
      <c r="BL266" s="16" t="s">
        <v>170</v>
      </c>
      <c r="BM266" s="202" t="s">
        <v>460</v>
      </c>
    </row>
    <row r="267" spans="2:65" s="1" customFormat="1" ht="16.5" customHeight="1">
      <c r="B267" s="33"/>
      <c r="C267" s="191" t="s">
        <v>461</v>
      </c>
      <c r="D267" s="191" t="s">
        <v>142</v>
      </c>
      <c r="E267" s="192" t="s">
        <v>462</v>
      </c>
      <c r="F267" s="193" t="s">
        <v>463</v>
      </c>
      <c r="G267" s="194" t="s">
        <v>368</v>
      </c>
      <c r="H267" s="195">
        <v>0</v>
      </c>
      <c r="I267" s="196"/>
      <c r="J267" s="197">
        <f t="shared" si="10"/>
        <v>0</v>
      </c>
      <c r="K267" s="193" t="s">
        <v>1</v>
      </c>
      <c r="L267" s="37"/>
      <c r="M267" s="198" t="s">
        <v>1</v>
      </c>
      <c r="N267" s="199" t="s">
        <v>41</v>
      </c>
      <c r="O267" s="65"/>
      <c r="P267" s="200">
        <f t="shared" si="11"/>
        <v>0</v>
      </c>
      <c r="Q267" s="200">
        <v>0</v>
      </c>
      <c r="R267" s="200">
        <f t="shared" si="12"/>
        <v>0</v>
      </c>
      <c r="S267" s="200">
        <v>0.008</v>
      </c>
      <c r="T267" s="201">
        <f t="shared" si="13"/>
        <v>0</v>
      </c>
      <c r="AR267" s="202" t="s">
        <v>170</v>
      </c>
      <c r="AT267" s="202" t="s">
        <v>142</v>
      </c>
      <c r="AU267" s="202" t="s">
        <v>84</v>
      </c>
      <c r="AY267" s="16" t="s">
        <v>139</v>
      </c>
      <c r="BE267" s="203">
        <f t="shared" si="14"/>
        <v>0</v>
      </c>
      <c r="BF267" s="203">
        <f t="shared" si="15"/>
        <v>0</v>
      </c>
      <c r="BG267" s="203">
        <f t="shared" si="16"/>
        <v>0</v>
      </c>
      <c r="BH267" s="203">
        <f t="shared" si="17"/>
        <v>0</v>
      </c>
      <c r="BI267" s="203">
        <f t="shared" si="18"/>
        <v>0</v>
      </c>
      <c r="BJ267" s="16" t="s">
        <v>84</v>
      </c>
      <c r="BK267" s="203">
        <f t="shared" si="19"/>
        <v>0</v>
      </c>
      <c r="BL267" s="16" t="s">
        <v>170</v>
      </c>
      <c r="BM267" s="202" t="s">
        <v>464</v>
      </c>
    </row>
    <row r="268" spans="2:65" s="1" customFormat="1" ht="16.5" customHeight="1">
      <c r="B268" s="33"/>
      <c r="C268" s="191" t="s">
        <v>465</v>
      </c>
      <c r="D268" s="191" t="s">
        <v>142</v>
      </c>
      <c r="E268" s="192" t="s">
        <v>466</v>
      </c>
      <c r="F268" s="193" t="s">
        <v>467</v>
      </c>
      <c r="G268" s="194" t="s">
        <v>368</v>
      </c>
      <c r="H268" s="195">
        <v>0</v>
      </c>
      <c r="I268" s="196"/>
      <c r="J268" s="197">
        <f t="shared" si="10"/>
        <v>0</v>
      </c>
      <c r="K268" s="193" t="s">
        <v>1</v>
      </c>
      <c r="L268" s="37"/>
      <c r="M268" s="198" t="s">
        <v>1</v>
      </c>
      <c r="N268" s="199" t="s">
        <v>41</v>
      </c>
      <c r="O268" s="65"/>
      <c r="P268" s="200">
        <f t="shared" si="11"/>
        <v>0</v>
      </c>
      <c r="Q268" s="200">
        <v>0</v>
      </c>
      <c r="R268" s="200">
        <f t="shared" si="12"/>
        <v>0</v>
      </c>
      <c r="S268" s="200">
        <v>0.008</v>
      </c>
      <c r="T268" s="201">
        <f t="shared" si="13"/>
        <v>0</v>
      </c>
      <c r="AR268" s="202" t="s">
        <v>170</v>
      </c>
      <c r="AT268" s="202" t="s">
        <v>142</v>
      </c>
      <c r="AU268" s="202" t="s">
        <v>84</v>
      </c>
      <c r="AY268" s="16" t="s">
        <v>139</v>
      </c>
      <c r="BE268" s="203">
        <f t="shared" si="14"/>
        <v>0</v>
      </c>
      <c r="BF268" s="203">
        <f t="shared" si="15"/>
        <v>0</v>
      </c>
      <c r="BG268" s="203">
        <f t="shared" si="16"/>
        <v>0</v>
      </c>
      <c r="BH268" s="203">
        <f t="shared" si="17"/>
        <v>0</v>
      </c>
      <c r="BI268" s="203">
        <f t="shared" si="18"/>
        <v>0</v>
      </c>
      <c r="BJ268" s="16" t="s">
        <v>84</v>
      </c>
      <c r="BK268" s="203">
        <f t="shared" si="19"/>
        <v>0</v>
      </c>
      <c r="BL268" s="16" t="s">
        <v>170</v>
      </c>
      <c r="BM268" s="202" t="s">
        <v>468</v>
      </c>
    </row>
    <row r="269" spans="2:65" s="1" customFormat="1" ht="16.5" customHeight="1">
      <c r="B269" s="33"/>
      <c r="C269" s="191" t="s">
        <v>469</v>
      </c>
      <c r="D269" s="191" t="s">
        <v>142</v>
      </c>
      <c r="E269" s="192" t="s">
        <v>470</v>
      </c>
      <c r="F269" s="193" t="s">
        <v>471</v>
      </c>
      <c r="G269" s="194" t="s">
        <v>189</v>
      </c>
      <c r="H269" s="195">
        <v>1</v>
      </c>
      <c r="I269" s="196"/>
      <c r="J269" s="197">
        <f t="shared" si="10"/>
        <v>0</v>
      </c>
      <c r="K269" s="193" t="s">
        <v>259</v>
      </c>
      <c r="L269" s="37"/>
      <c r="M269" s="198" t="s">
        <v>1</v>
      </c>
      <c r="N269" s="199" t="s">
        <v>41</v>
      </c>
      <c r="O269" s="65"/>
      <c r="P269" s="200">
        <f t="shared" si="11"/>
        <v>0</v>
      </c>
      <c r="Q269" s="200">
        <v>0</v>
      </c>
      <c r="R269" s="200">
        <f t="shared" si="12"/>
        <v>0</v>
      </c>
      <c r="S269" s="200">
        <v>0.00049</v>
      </c>
      <c r="T269" s="201">
        <f t="shared" si="13"/>
        <v>0.00049</v>
      </c>
      <c r="AR269" s="202" t="s">
        <v>170</v>
      </c>
      <c r="AT269" s="202" t="s">
        <v>142</v>
      </c>
      <c r="AU269" s="202" t="s">
        <v>84</v>
      </c>
      <c r="AY269" s="16" t="s">
        <v>139</v>
      </c>
      <c r="BE269" s="203">
        <f t="shared" si="14"/>
        <v>0</v>
      </c>
      <c r="BF269" s="203">
        <f t="shared" si="15"/>
        <v>0</v>
      </c>
      <c r="BG269" s="203">
        <f t="shared" si="16"/>
        <v>0</v>
      </c>
      <c r="BH269" s="203">
        <f t="shared" si="17"/>
        <v>0</v>
      </c>
      <c r="BI269" s="203">
        <f t="shared" si="18"/>
        <v>0</v>
      </c>
      <c r="BJ269" s="16" t="s">
        <v>84</v>
      </c>
      <c r="BK269" s="203">
        <f t="shared" si="19"/>
        <v>0</v>
      </c>
      <c r="BL269" s="16" t="s">
        <v>170</v>
      </c>
      <c r="BM269" s="202" t="s">
        <v>472</v>
      </c>
    </row>
    <row r="270" spans="2:65" s="1" customFormat="1" ht="24" customHeight="1">
      <c r="B270" s="33"/>
      <c r="C270" s="191" t="s">
        <v>473</v>
      </c>
      <c r="D270" s="191" t="s">
        <v>142</v>
      </c>
      <c r="E270" s="192" t="s">
        <v>474</v>
      </c>
      <c r="F270" s="193" t="s">
        <v>475</v>
      </c>
      <c r="G270" s="194" t="s">
        <v>368</v>
      </c>
      <c r="H270" s="195">
        <v>3</v>
      </c>
      <c r="I270" s="196"/>
      <c r="J270" s="197">
        <f t="shared" si="10"/>
        <v>0</v>
      </c>
      <c r="K270" s="193" t="s">
        <v>146</v>
      </c>
      <c r="L270" s="37"/>
      <c r="M270" s="198" t="s">
        <v>1</v>
      </c>
      <c r="N270" s="199" t="s">
        <v>41</v>
      </c>
      <c r="O270" s="65"/>
      <c r="P270" s="200">
        <f t="shared" si="11"/>
        <v>0</v>
      </c>
      <c r="Q270" s="200">
        <v>0.000300097</v>
      </c>
      <c r="R270" s="200">
        <f t="shared" si="12"/>
        <v>0.0009002909999999999</v>
      </c>
      <c r="S270" s="200">
        <v>0</v>
      </c>
      <c r="T270" s="201">
        <f t="shared" si="13"/>
        <v>0</v>
      </c>
      <c r="AR270" s="202" t="s">
        <v>170</v>
      </c>
      <c r="AT270" s="202" t="s">
        <v>142</v>
      </c>
      <c r="AU270" s="202" t="s">
        <v>84</v>
      </c>
      <c r="AY270" s="16" t="s">
        <v>139</v>
      </c>
      <c r="BE270" s="203">
        <f t="shared" si="14"/>
        <v>0</v>
      </c>
      <c r="BF270" s="203">
        <f t="shared" si="15"/>
        <v>0</v>
      </c>
      <c r="BG270" s="203">
        <f t="shared" si="16"/>
        <v>0</v>
      </c>
      <c r="BH270" s="203">
        <f t="shared" si="17"/>
        <v>0</v>
      </c>
      <c r="BI270" s="203">
        <f t="shared" si="18"/>
        <v>0</v>
      </c>
      <c r="BJ270" s="16" t="s">
        <v>84</v>
      </c>
      <c r="BK270" s="203">
        <f t="shared" si="19"/>
        <v>0</v>
      </c>
      <c r="BL270" s="16" t="s">
        <v>170</v>
      </c>
      <c r="BM270" s="202" t="s">
        <v>476</v>
      </c>
    </row>
    <row r="271" spans="2:65" s="1" customFormat="1" ht="16.5" customHeight="1">
      <c r="B271" s="33"/>
      <c r="C271" s="237" t="s">
        <v>477</v>
      </c>
      <c r="D271" s="237" t="s">
        <v>192</v>
      </c>
      <c r="E271" s="238" t="s">
        <v>478</v>
      </c>
      <c r="F271" s="239" t="s">
        <v>479</v>
      </c>
      <c r="G271" s="240" t="s">
        <v>189</v>
      </c>
      <c r="H271" s="241">
        <v>3</v>
      </c>
      <c r="I271" s="242"/>
      <c r="J271" s="243">
        <f t="shared" si="10"/>
        <v>0</v>
      </c>
      <c r="K271" s="239" t="s">
        <v>146</v>
      </c>
      <c r="L271" s="244"/>
      <c r="M271" s="245" t="s">
        <v>1</v>
      </c>
      <c r="N271" s="246" t="s">
        <v>41</v>
      </c>
      <c r="O271" s="65"/>
      <c r="P271" s="200">
        <f t="shared" si="11"/>
        <v>0</v>
      </c>
      <c r="Q271" s="200">
        <v>0.0001</v>
      </c>
      <c r="R271" s="200">
        <f t="shared" si="12"/>
        <v>0.00030000000000000003</v>
      </c>
      <c r="S271" s="200">
        <v>0</v>
      </c>
      <c r="T271" s="201">
        <f t="shared" si="13"/>
        <v>0</v>
      </c>
      <c r="AR271" s="202" t="s">
        <v>293</v>
      </c>
      <c r="AT271" s="202" t="s">
        <v>192</v>
      </c>
      <c r="AU271" s="202" t="s">
        <v>84</v>
      </c>
      <c r="AY271" s="16" t="s">
        <v>139</v>
      </c>
      <c r="BE271" s="203">
        <f t="shared" si="14"/>
        <v>0</v>
      </c>
      <c r="BF271" s="203">
        <f t="shared" si="15"/>
        <v>0</v>
      </c>
      <c r="BG271" s="203">
        <f t="shared" si="16"/>
        <v>0</v>
      </c>
      <c r="BH271" s="203">
        <f t="shared" si="17"/>
        <v>0</v>
      </c>
      <c r="BI271" s="203">
        <f t="shared" si="18"/>
        <v>0</v>
      </c>
      <c r="BJ271" s="16" t="s">
        <v>84</v>
      </c>
      <c r="BK271" s="203">
        <f t="shared" si="19"/>
        <v>0</v>
      </c>
      <c r="BL271" s="16" t="s">
        <v>170</v>
      </c>
      <c r="BM271" s="202" t="s">
        <v>480</v>
      </c>
    </row>
    <row r="272" spans="2:65" s="1" customFormat="1" ht="16.5" customHeight="1">
      <c r="B272" s="33"/>
      <c r="C272" s="191" t="s">
        <v>481</v>
      </c>
      <c r="D272" s="191" t="s">
        <v>142</v>
      </c>
      <c r="E272" s="192" t="s">
        <v>482</v>
      </c>
      <c r="F272" s="193" t="s">
        <v>483</v>
      </c>
      <c r="G272" s="194" t="s">
        <v>368</v>
      </c>
      <c r="H272" s="195">
        <v>2</v>
      </c>
      <c r="I272" s="196"/>
      <c r="J272" s="197">
        <f t="shared" si="10"/>
        <v>0</v>
      </c>
      <c r="K272" s="193" t="s">
        <v>146</v>
      </c>
      <c r="L272" s="37"/>
      <c r="M272" s="198" t="s">
        <v>1</v>
      </c>
      <c r="N272" s="199" t="s">
        <v>41</v>
      </c>
      <c r="O272" s="65"/>
      <c r="P272" s="200">
        <f t="shared" si="11"/>
        <v>0</v>
      </c>
      <c r="Q272" s="200">
        <v>0</v>
      </c>
      <c r="R272" s="200">
        <f t="shared" si="12"/>
        <v>0</v>
      </c>
      <c r="S272" s="200">
        <v>0.00156</v>
      </c>
      <c r="T272" s="201">
        <f t="shared" si="13"/>
        <v>0.00312</v>
      </c>
      <c r="AR272" s="202" t="s">
        <v>170</v>
      </c>
      <c r="AT272" s="202" t="s">
        <v>142</v>
      </c>
      <c r="AU272" s="202" t="s">
        <v>84</v>
      </c>
      <c r="AY272" s="16" t="s">
        <v>139</v>
      </c>
      <c r="BE272" s="203">
        <f t="shared" si="14"/>
        <v>0</v>
      </c>
      <c r="BF272" s="203">
        <f t="shared" si="15"/>
        <v>0</v>
      </c>
      <c r="BG272" s="203">
        <f t="shared" si="16"/>
        <v>0</v>
      </c>
      <c r="BH272" s="203">
        <f t="shared" si="17"/>
        <v>0</v>
      </c>
      <c r="BI272" s="203">
        <f t="shared" si="18"/>
        <v>0</v>
      </c>
      <c r="BJ272" s="16" t="s">
        <v>84</v>
      </c>
      <c r="BK272" s="203">
        <f t="shared" si="19"/>
        <v>0</v>
      </c>
      <c r="BL272" s="16" t="s">
        <v>170</v>
      </c>
      <c r="BM272" s="202" t="s">
        <v>484</v>
      </c>
    </row>
    <row r="273" spans="2:65" s="1" customFormat="1" ht="16.5" customHeight="1">
      <c r="B273" s="33"/>
      <c r="C273" s="191" t="s">
        <v>485</v>
      </c>
      <c r="D273" s="191" t="s">
        <v>142</v>
      </c>
      <c r="E273" s="192" t="s">
        <v>486</v>
      </c>
      <c r="F273" s="193" t="s">
        <v>487</v>
      </c>
      <c r="G273" s="194" t="s">
        <v>189</v>
      </c>
      <c r="H273" s="195">
        <v>1</v>
      </c>
      <c r="I273" s="196"/>
      <c r="J273" s="197">
        <f t="shared" si="10"/>
        <v>0</v>
      </c>
      <c r="K273" s="193" t="s">
        <v>146</v>
      </c>
      <c r="L273" s="37"/>
      <c r="M273" s="198" t="s">
        <v>1</v>
      </c>
      <c r="N273" s="199" t="s">
        <v>41</v>
      </c>
      <c r="O273" s="65"/>
      <c r="P273" s="200">
        <f t="shared" si="11"/>
        <v>0</v>
      </c>
      <c r="Q273" s="200">
        <v>4.0097E-05</v>
      </c>
      <c r="R273" s="200">
        <f t="shared" si="12"/>
        <v>4.0097E-05</v>
      </c>
      <c r="S273" s="200">
        <v>0</v>
      </c>
      <c r="T273" s="201">
        <f t="shared" si="13"/>
        <v>0</v>
      </c>
      <c r="AR273" s="202" t="s">
        <v>170</v>
      </c>
      <c r="AT273" s="202" t="s">
        <v>142</v>
      </c>
      <c r="AU273" s="202" t="s">
        <v>84</v>
      </c>
      <c r="AY273" s="16" t="s">
        <v>139</v>
      </c>
      <c r="BE273" s="203">
        <f t="shared" si="14"/>
        <v>0</v>
      </c>
      <c r="BF273" s="203">
        <f t="shared" si="15"/>
        <v>0</v>
      </c>
      <c r="BG273" s="203">
        <f t="shared" si="16"/>
        <v>0</v>
      </c>
      <c r="BH273" s="203">
        <f t="shared" si="17"/>
        <v>0</v>
      </c>
      <c r="BI273" s="203">
        <f t="shared" si="18"/>
        <v>0</v>
      </c>
      <c r="BJ273" s="16" t="s">
        <v>84</v>
      </c>
      <c r="BK273" s="203">
        <f t="shared" si="19"/>
        <v>0</v>
      </c>
      <c r="BL273" s="16" t="s">
        <v>170</v>
      </c>
      <c r="BM273" s="202" t="s">
        <v>488</v>
      </c>
    </row>
    <row r="274" spans="2:65" s="1" customFormat="1" ht="16.5" customHeight="1">
      <c r="B274" s="33"/>
      <c r="C274" s="237" t="s">
        <v>489</v>
      </c>
      <c r="D274" s="237" t="s">
        <v>192</v>
      </c>
      <c r="E274" s="238" t="s">
        <v>490</v>
      </c>
      <c r="F274" s="239" t="s">
        <v>491</v>
      </c>
      <c r="G274" s="240" t="s">
        <v>189</v>
      </c>
      <c r="H274" s="241">
        <v>1</v>
      </c>
      <c r="I274" s="242"/>
      <c r="J274" s="243">
        <f t="shared" si="10"/>
        <v>0</v>
      </c>
      <c r="K274" s="239" t="s">
        <v>259</v>
      </c>
      <c r="L274" s="244"/>
      <c r="M274" s="245" t="s">
        <v>1</v>
      </c>
      <c r="N274" s="246" t="s">
        <v>41</v>
      </c>
      <c r="O274" s="65"/>
      <c r="P274" s="200">
        <f t="shared" si="11"/>
        <v>0</v>
      </c>
      <c r="Q274" s="200">
        <v>0.0018</v>
      </c>
      <c r="R274" s="200">
        <f t="shared" si="12"/>
        <v>0.0018</v>
      </c>
      <c r="S274" s="200">
        <v>0</v>
      </c>
      <c r="T274" s="201">
        <f t="shared" si="13"/>
        <v>0</v>
      </c>
      <c r="AR274" s="202" t="s">
        <v>293</v>
      </c>
      <c r="AT274" s="202" t="s">
        <v>192</v>
      </c>
      <c r="AU274" s="202" t="s">
        <v>84</v>
      </c>
      <c r="AY274" s="16" t="s">
        <v>139</v>
      </c>
      <c r="BE274" s="203">
        <f t="shared" si="14"/>
        <v>0</v>
      </c>
      <c r="BF274" s="203">
        <f t="shared" si="15"/>
        <v>0</v>
      </c>
      <c r="BG274" s="203">
        <f t="shared" si="16"/>
        <v>0</v>
      </c>
      <c r="BH274" s="203">
        <f t="shared" si="17"/>
        <v>0</v>
      </c>
      <c r="BI274" s="203">
        <f t="shared" si="18"/>
        <v>0</v>
      </c>
      <c r="BJ274" s="16" t="s">
        <v>84</v>
      </c>
      <c r="BK274" s="203">
        <f t="shared" si="19"/>
        <v>0</v>
      </c>
      <c r="BL274" s="16" t="s">
        <v>170</v>
      </c>
      <c r="BM274" s="202" t="s">
        <v>492</v>
      </c>
    </row>
    <row r="275" spans="2:65" s="1" customFormat="1" ht="24" customHeight="1">
      <c r="B275" s="33"/>
      <c r="C275" s="191" t="s">
        <v>493</v>
      </c>
      <c r="D275" s="191" t="s">
        <v>142</v>
      </c>
      <c r="E275" s="192" t="s">
        <v>494</v>
      </c>
      <c r="F275" s="193" t="s">
        <v>495</v>
      </c>
      <c r="G275" s="194" t="s">
        <v>189</v>
      </c>
      <c r="H275" s="195">
        <v>1</v>
      </c>
      <c r="I275" s="196"/>
      <c r="J275" s="197">
        <f t="shared" si="10"/>
        <v>0</v>
      </c>
      <c r="K275" s="193" t="s">
        <v>259</v>
      </c>
      <c r="L275" s="37"/>
      <c r="M275" s="198" t="s">
        <v>1</v>
      </c>
      <c r="N275" s="199" t="s">
        <v>41</v>
      </c>
      <c r="O275" s="65"/>
      <c r="P275" s="200">
        <f t="shared" si="11"/>
        <v>0</v>
      </c>
      <c r="Q275" s="200">
        <v>0.000128497</v>
      </c>
      <c r="R275" s="200">
        <f t="shared" si="12"/>
        <v>0.000128497</v>
      </c>
      <c r="S275" s="200">
        <v>0</v>
      </c>
      <c r="T275" s="201">
        <f t="shared" si="13"/>
        <v>0</v>
      </c>
      <c r="AR275" s="202" t="s">
        <v>170</v>
      </c>
      <c r="AT275" s="202" t="s">
        <v>142</v>
      </c>
      <c r="AU275" s="202" t="s">
        <v>84</v>
      </c>
      <c r="AY275" s="16" t="s">
        <v>139</v>
      </c>
      <c r="BE275" s="203">
        <f t="shared" si="14"/>
        <v>0</v>
      </c>
      <c r="BF275" s="203">
        <f t="shared" si="15"/>
        <v>0</v>
      </c>
      <c r="BG275" s="203">
        <f t="shared" si="16"/>
        <v>0</v>
      </c>
      <c r="BH275" s="203">
        <f t="shared" si="17"/>
        <v>0</v>
      </c>
      <c r="BI275" s="203">
        <f t="shared" si="18"/>
        <v>0</v>
      </c>
      <c r="BJ275" s="16" t="s">
        <v>84</v>
      </c>
      <c r="BK275" s="203">
        <f t="shared" si="19"/>
        <v>0</v>
      </c>
      <c r="BL275" s="16" t="s">
        <v>170</v>
      </c>
      <c r="BM275" s="202" t="s">
        <v>496</v>
      </c>
    </row>
    <row r="276" spans="2:65" s="1" customFormat="1" ht="16.5" customHeight="1">
      <c r="B276" s="33"/>
      <c r="C276" s="237" t="s">
        <v>497</v>
      </c>
      <c r="D276" s="237" t="s">
        <v>192</v>
      </c>
      <c r="E276" s="238" t="s">
        <v>498</v>
      </c>
      <c r="F276" s="239" t="s">
        <v>499</v>
      </c>
      <c r="G276" s="240" t="s">
        <v>500</v>
      </c>
      <c r="H276" s="241">
        <v>1</v>
      </c>
      <c r="I276" s="242"/>
      <c r="J276" s="243">
        <f t="shared" si="10"/>
        <v>0</v>
      </c>
      <c r="K276" s="239" t="s">
        <v>146</v>
      </c>
      <c r="L276" s="244"/>
      <c r="M276" s="245" t="s">
        <v>1</v>
      </c>
      <c r="N276" s="246" t="s">
        <v>41</v>
      </c>
      <c r="O276" s="65"/>
      <c r="P276" s="200">
        <f t="shared" si="11"/>
        <v>0</v>
      </c>
      <c r="Q276" s="200">
        <v>0.00098</v>
      </c>
      <c r="R276" s="200">
        <f t="shared" si="12"/>
        <v>0.00098</v>
      </c>
      <c r="S276" s="200">
        <v>0</v>
      </c>
      <c r="T276" s="201">
        <f t="shared" si="13"/>
        <v>0</v>
      </c>
      <c r="AR276" s="202" t="s">
        <v>293</v>
      </c>
      <c r="AT276" s="202" t="s">
        <v>192</v>
      </c>
      <c r="AU276" s="202" t="s">
        <v>84</v>
      </c>
      <c r="AY276" s="16" t="s">
        <v>139</v>
      </c>
      <c r="BE276" s="203">
        <f t="shared" si="14"/>
        <v>0</v>
      </c>
      <c r="BF276" s="203">
        <f t="shared" si="15"/>
        <v>0</v>
      </c>
      <c r="BG276" s="203">
        <f t="shared" si="16"/>
        <v>0</v>
      </c>
      <c r="BH276" s="203">
        <f t="shared" si="17"/>
        <v>0</v>
      </c>
      <c r="BI276" s="203">
        <f t="shared" si="18"/>
        <v>0</v>
      </c>
      <c r="BJ276" s="16" t="s">
        <v>84</v>
      </c>
      <c r="BK276" s="203">
        <f t="shared" si="19"/>
        <v>0</v>
      </c>
      <c r="BL276" s="16" t="s">
        <v>170</v>
      </c>
      <c r="BM276" s="202" t="s">
        <v>501</v>
      </c>
    </row>
    <row r="277" spans="2:65" s="1" customFormat="1" ht="16.5" customHeight="1">
      <c r="B277" s="33"/>
      <c r="C277" s="191" t="s">
        <v>502</v>
      </c>
      <c r="D277" s="191" t="s">
        <v>142</v>
      </c>
      <c r="E277" s="192" t="s">
        <v>503</v>
      </c>
      <c r="F277" s="193" t="s">
        <v>504</v>
      </c>
      <c r="G277" s="194" t="s">
        <v>189</v>
      </c>
      <c r="H277" s="195">
        <v>1</v>
      </c>
      <c r="I277" s="196"/>
      <c r="J277" s="197">
        <f t="shared" si="10"/>
        <v>0</v>
      </c>
      <c r="K277" s="193" t="s">
        <v>146</v>
      </c>
      <c r="L277" s="37"/>
      <c r="M277" s="198" t="s">
        <v>1</v>
      </c>
      <c r="N277" s="199" t="s">
        <v>41</v>
      </c>
      <c r="O277" s="65"/>
      <c r="P277" s="200">
        <f t="shared" si="11"/>
        <v>0</v>
      </c>
      <c r="Q277" s="200">
        <v>0</v>
      </c>
      <c r="R277" s="200">
        <f t="shared" si="12"/>
        <v>0</v>
      </c>
      <c r="S277" s="200">
        <v>0.00085</v>
      </c>
      <c r="T277" s="201">
        <f t="shared" si="13"/>
        <v>0.00085</v>
      </c>
      <c r="AR277" s="202" t="s">
        <v>170</v>
      </c>
      <c r="AT277" s="202" t="s">
        <v>142</v>
      </c>
      <c r="AU277" s="202" t="s">
        <v>84</v>
      </c>
      <c r="AY277" s="16" t="s">
        <v>139</v>
      </c>
      <c r="BE277" s="203">
        <f t="shared" si="14"/>
        <v>0</v>
      </c>
      <c r="BF277" s="203">
        <f t="shared" si="15"/>
        <v>0</v>
      </c>
      <c r="BG277" s="203">
        <f t="shared" si="16"/>
        <v>0</v>
      </c>
      <c r="BH277" s="203">
        <f t="shared" si="17"/>
        <v>0</v>
      </c>
      <c r="BI277" s="203">
        <f t="shared" si="18"/>
        <v>0</v>
      </c>
      <c r="BJ277" s="16" t="s">
        <v>84</v>
      </c>
      <c r="BK277" s="203">
        <f t="shared" si="19"/>
        <v>0</v>
      </c>
      <c r="BL277" s="16" t="s">
        <v>170</v>
      </c>
      <c r="BM277" s="202" t="s">
        <v>505</v>
      </c>
    </row>
    <row r="278" spans="2:65" s="1" customFormat="1" ht="16.5" customHeight="1">
      <c r="B278" s="33"/>
      <c r="C278" s="191" t="s">
        <v>506</v>
      </c>
      <c r="D278" s="191" t="s">
        <v>142</v>
      </c>
      <c r="E278" s="192" t="s">
        <v>507</v>
      </c>
      <c r="F278" s="193" t="s">
        <v>508</v>
      </c>
      <c r="G278" s="194" t="s">
        <v>189</v>
      </c>
      <c r="H278" s="195">
        <v>1</v>
      </c>
      <c r="I278" s="196"/>
      <c r="J278" s="197">
        <f t="shared" si="10"/>
        <v>0</v>
      </c>
      <c r="K278" s="193" t="s">
        <v>146</v>
      </c>
      <c r="L278" s="37"/>
      <c r="M278" s="198" t="s">
        <v>1</v>
      </c>
      <c r="N278" s="199" t="s">
        <v>41</v>
      </c>
      <c r="O278" s="65"/>
      <c r="P278" s="200">
        <f t="shared" si="11"/>
        <v>0</v>
      </c>
      <c r="Q278" s="200">
        <v>0</v>
      </c>
      <c r="R278" s="200">
        <f t="shared" si="12"/>
        <v>0</v>
      </c>
      <c r="S278" s="200">
        <v>0.00122</v>
      </c>
      <c r="T278" s="201">
        <f t="shared" si="13"/>
        <v>0.00122</v>
      </c>
      <c r="AR278" s="202" t="s">
        <v>170</v>
      </c>
      <c r="AT278" s="202" t="s">
        <v>142</v>
      </c>
      <c r="AU278" s="202" t="s">
        <v>84</v>
      </c>
      <c r="AY278" s="16" t="s">
        <v>139</v>
      </c>
      <c r="BE278" s="203">
        <f t="shared" si="14"/>
        <v>0</v>
      </c>
      <c r="BF278" s="203">
        <f t="shared" si="15"/>
        <v>0</v>
      </c>
      <c r="BG278" s="203">
        <f t="shared" si="16"/>
        <v>0</v>
      </c>
      <c r="BH278" s="203">
        <f t="shared" si="17"/>
        <v>0</v>
      </c>
      <c r="BI278" s="203">
        <f t="shared" si="18"/>
        <v>0</v>
      </c>
      <c r="BJ278" s="16" t="s">
        <v>84</v>
      </c>
      <c r="BK278" s="203">
        <f t="shared" si="19"/>
        <v>0</v>
      </c>
      <c r="BL278" s="16" t="s">
        <v>170</v>
      </c>
      <c r="BM278" s="202" t="s">
        <v>509</v>
      </c>
    </row>
    <row r="279" spans="2:65" s="1" customFormat="1" ht="16.5" customHeight="1">
      <c r="B279" s="33"/>
      <c r="C279" s="191" t="s">
        <v>510</v>
      </c>
      <c r="D279" s="191" t="s">
        <v>142</v>
      </c>
      <c r="E279" s="192" t="s">
        <v>511</v>
      </c>
      <c r="F279" s="193" t="s">
        <v>512</v>
      </c>
      <c r="G279" s="194" t="s">
        <v>189</v>
      </c>
      <c r="H279" s="195">
        <v>1</v>
      </c>
      <c r="I279" s="196"/>
      <c r="J279" s="197">
        <f t="shared" si="10"/>
        <v>0</v>
      </c>
      <c r="K279" s="193" t="s">
        <v>146</v>
      </c>
      <c r="L279" s="37"/>
      <c r="M279" s="198" t="s">
        <v>1</v>
      </c>
      <c r="N279" s="199" t="s">
        <v>41</v>
      </c>
      <c r="O279" s="65"/>
      <c r="P279" s="200">
        <f t="shared" si="11"/>
        <v>0</v>
      </c>
      <c r="Q279" s="200">
        <v>0.00031</v>
      </c>
      <c r="R279" s="200">
        <f t="shared" si="12"/>
        <v>0.00031</v>
      </c>
      <c r="S279" s="200">
        <v>0</v>
      </c>
      <c r="T279" s="201">
        <f t="shared" si="13"/>
        <v>0</v>
      </c>
      <c r="AR279" s="202" t="s">
        <v>170</v>
      </c>
      <c r="AT279" s="202" t="s">
        <v>142</v>
      </c>
      <c r="AU279" s="202" t="s">
        <v>84</v>
      </c>
      <c r="AY279" s="16" t="s">
        <v>139</v>
      </c>
      <c r="BE279" s="203">
        <f t="shared" si="14"/>
        <v>0</v>
      </c>
      <c r="BF279" s="203">
        <f t="shared" si="15"/>
        <v>0</v>
      </c>
      <c r="BG279" s="203">
        <f t="shared" si="16"/>
        <v>0</v>
      </c>
      <c r="BH279" s="203">
        <f t="shared" si="17"/>
        <v>0</v>
      </c>
      <c r="BI279" s="203">
        <f t="shared" si="18"/>
        <v>0</v>
      </c>
      <c r="BJ279" s="16" t="s">
        <v>84</v>
      </c>
      <c r="BK279" s="203">
        <f t="shared" si="19"/>
        <v>0</v>
      </c>
      <c r="BL279" s="16" t="s">
        <v>170</v>
      </c>
      <c r="BM279" s="202" t="s">
        <v>513</v>
      </c>
    </row>
    <row r="280" spans="2:65" s="1" customFormat="1" ht="24" customHeight="1">
      <c r="B280" s="33"/>
      <c r="C280" s="191" t="s">
        <v>514</v>
      </c>
      <c r="D280" s="191" t="s">
        <v>142</v>
      </c>
      <c r="E280" s="192" t="s">
        <v>515</v>
      </c>
      <c r="F280" s="193" t="s">
        <v>516</v>
      </c>
      <c r="G280" s="194" t="s">
        <v>246</v>
      </c>
      <c r="H280" s="195">
        <v>0.057</v>
      </c>
      <c r="I280" s="196"/>
      <c r="J280" s="197">
        <f t="shared" si="10"/>
        <v>0</v>
      </c>
      <c r="K280" s="193" t="s">
        <v>146</v>
      </c>
      <c r="L280" s="37"/>
      <c r="M280" s="198" t="s">
        <v>1</v>
      </c>
      <c r="N280" s="199" t="s">
        <v>41</v>
      </c>
      <c r="O280" s="65"/>
      <c r="P280" s="200">
        <f t="shared" si="11"/>
        <v>0</v>
      </c>
      <c r="Q280" s="200">
        <v>0</v>
      </c>
      <c r="R280" s="200">
        <f t="shared" si="12"/>
        <v>0</v>
      </c>
      <c r="S280" s="200">
        <v>0</v>
      </c>
      <c r="T280" s="201">
        <f t="shared" si="13"/>
        <v>0</v>
      </c>
      <c r="AR280" s="202" t="s">
        <v>170</v>
      </c>
      <c r="AT280" s="202" t="s">
        <v>142</v>
      </c>
      <c r="AU280" s="202" t="s">
        <v>84</v>
      </c>
      <c r="AY280" s="16" t="s">
        <v>139</v>
      </c>
      <c r="BE280" s="203">
        <f t="shared" si="14"/>
        <v>0</v>
      </c>
      <c r="BF280" s="203">
        <f t="shared" si="15"/>
        <v>0</v>
      </c>
      <c r="BG280" s="203">
        <f t="shared" si="16"/>
        <v>0</v>
      </c>
      <c r="BH280" s="203">
        <f t="shared" si="17"/>
        <v>0</v>
      </c>
      <c r="BI280" s="203">
        <f t="shared" si="18"/>
        <v>0</v>
      </c>
      <c r="BJ280" s="16" t="s">
        <v>84</v>
      </c>
      <c r="BK280" s="203">
        <f t="shared" si="19"/>
        <v>0</v>
      </c>
      <c r="BL280" s="16" t="s">
        <v>170</v>
      </c>
      <c r="BM280" s="202" t="s">
        <v>517</v>
      </c>
    </row>
    <row r="281" spans="2:65" s="1" customFormat="1" ht="24" customHeight="1">
      <c r="B281" s="33"/>
      <c r="C281" s="191" t="s">
        <v>518</v>
      </c>
      <c r="D281" s="191" t="s">
        <v>142</v>
      </c>
      <c r="E281" s="192" t="s">
        <v>519</v>
      </c>
      <c r="F281" s="193" t="s">
        <v>520</v>
      </c>
      <c r="G281" s="194" t="s">
        <v>246</v>
      </c>
      <c r="H281" s="195">
        <v>0.057</v>
      </c>
      <c r="I281" s="196"/>
      <c r="J281" s="197">
        <f t="shared" si="10"/>
        <v>0</v>
      </c>
      <c r="K281" s="193" t="s">
        <v>146</v>
      </c>
      <c r="L281" s="37"/>
      <c r="M281" s="198" t="s">
        <v>1</v>
      </c>
      <c r="N281" s="199" t="s">
        <v>41</v>
      </c>
      <c r="O281" s="65"/>
      <c r="P281" s="200">
        <f t="shared" si="11"/>
        <v>0</v>
      </c>
      <c r="Q281" s="200">
        <v>0</v>
      </c>
      <c r="R281" s="200">
        <f t="shared" si="12"/>
        <v>0</v>
      </c>
      <c r="S281" s="200">
        <v>0</v>
      </c>
      <c r="T281" s="201">
        <f t="shared" si="13"/>
        <v>0</v>
      </c>
      <c r="AR281" s="202" t="s">
        <v>170</v>
      </c>
      <c r="AT281" s="202" t="s">
        <v>142</v>
      </c>
      <c r="AU281" s="202" t="s">
        <v>84</v>
      </c>
      <c r="AY281" s="16" t="s">
        <v>139</v>
      </c>
      <c r="BE281" s="203">
        <f t="shared" si="14"/>
        <v>0</v>
      </c>
      <c r="BF281" s="203">
        <f t="shared" si="15"/>
        <v>0</v>
      </c>
      <c r="BG281" s="203">
        <f t="shared" si="16"/>
        <v>0</v>
      </c>
      <c r="BH281" s="203">
        <f t="shared" si="17"/>
        <v>0</v>
      </c>
      <c r="BI281" s="203">
        <f t="shared" si="18"/>
        <v>0</v>
      </c>
      <c r="BJ281" s="16" t="s">
        <v>84</v>
      </c>
      <c r="BK281" s="203">
        <f t="shared" si="19"/>
        <v>0</v>
      </c>
      <c r="BL281" s="16" t="s">
        <v>170</v>
      </c>
      <c r="BM281" s="202" t="s">
        <v>521</v>
      </c>
    </row>
    <row r="282" spans="2:63" s="11" customFormat="1" ht="22.9" customHeight="1">
      <c r="B282" s="175"/>
      <c r="C282" s="176"/>
      <c r="D282" s="177" t="s">
        <v>74</v>
      </c>
      <c r="E282" s="189" t="s">
        <v>522</v>
      </c>
      <c r="F282" s="189" t="s">
        <v>523</v>
      </c>
      <c r="G282" s="176"/>
      <c r="H282" s="176"/>
      <c r="I282" s="179"/>
      <c r="J282" s="190">
        <f>BK282</f>
        <v>0</v>
      </c>
      <c r="K282" s="176"/>
      <c r="L282" s="181"/>
      <c r="M282" s="182"/>
      <c r="N282" s="183"/>
      <c r="O282" s="183"/>
      <c r="P282" s="184">
        <f>SUM(P283:P285)</f>
        <v>0</v>
      </c>
      <c r="Q282" s="183"/>
      <c r="R282" s="184">
        <f>SUM(R283:R285)</f>
        <v>0</v>
      </c>
      <c r="S282" s="183"/>
      <c r="T282" s="185">
        <f>SUM(T283:T285)</f>
        <v>0</v>
      </c>
      <c r="AR282" s="186" t="s">
        <v>84</v>
      </c>
      <c r="AT282" s="187" t="s">
        <v>74</v>
      </c>
      <c r="AU282" s="187" t="s">
        <v>80</v>
      </c>
      <c r="AY282" s="186" t="s">
        <v>139</v>
      </c>
      <c r="BK282" s="188">
        <f>SUM(BK283:BK285)</f>
        <v>0</v>
      </c>
    </row>
    <row r="283" spans="2:65" s="1" customFormat="1" ht="24" customHeight="1">
      <c r="B283" s="33"/>
      <c r="C283" s="191" t="s">
        <v>524</v>
      </c>
      <c r="D283" s="191" t="s">
        <v>142</v>
      </c>
      <c r="E283" s="192" t="s">
        <v>525</v>
      </c>
      <c r="F283" s="193" t="s">
        <v>526</v>
      </c>
      <c r="G283" s="194" t="s">
        <v>189</v>
      </c>
      <c r="H283" s="195">
        <v>1</v>
      </c>
      <c r="I283" s="196"/>
      <c r="J283" s="197">
        <f>ROUND(I283*H283,2)</f>
        <v>0</v>
      </c>
      <c r="K283" s="193" t="s">
        <v>146</v>
      </c>
      <c r="L283" s="37"/>
      <c r="M283" s="198" t="s">
        <v>1</v>
      </c>
      <c r="N283" s="199" t="s">
        <v>41</v>
      </c>
      <c r="O283" s="65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02" t="s">
        <v>170</v>
      </c>
      <c r="AT283" s="202" t="s">
        <v>142</v>
      </c>
      <c r="AU283" s="202" t="s">
        <v>84</v>
      </c>
      <c r="AY283" s="16" t="s">
        <v>139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84</v>
      </c>
      <c r="BK283" s="203">
        <f>ROUND(I283*H283,2)</f>
        <v>0</v>
      </c>
      <c r="BL283" s="16" t="s">
        <v>170</v>
      </c>
      <c r="BM283" s="202" t="s">
        <v>527</v>
      </c>
    </row>
    <row r="284" spans="2:65" s="1" customFormat="1" ht="16.5" customHeight="1">
      <c r="B284" s="33"/>
      <c r="C284" s="237" t="s">
        <v>528</v>
      </c>
      <c r="D284" s="237" t="s">
        <v>192</v>
      </c>
      <c r="E284" s="238" t="s">
        <v>529</v>
      </c>
      <c r="F284" s="239" t="s">
        <v>530</v>
      </c>
      <c r="G284" s="240" t="s">
        <v>531</v>
      </c>
      <c r="H284" s="241">
        <v>1</v>
      </c>
      <c r="I284" s="242"/>
      <c r="J284" s="243">
        <f>ROUND(I284*H284,2)</f>
        <v>0</v>
      </c>
      <c r="K284" s="239" t="s">
        <v>1</v>
      </c>
      <c r="L284" s="244"/>
      <c r="M284" s="245" t="s">
        <v>1</v>
      </c>
      <c r="N284" s="246" t="s">
        <v>41</v>
      </c>
      <c r="O284" s="65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02" t="s">
        <v>293</v>
      </c>
      <c r="AT284" s="202" t="s">
        <v>192</v>
      </c>
      <c r="AU284" s="202" t="s">
        <v>84</v>
      </c>
      <c r="AY284" s="16" t="s">
        <v>139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84</v>
      </c>
      <c r="BK284" s="203">
        <f>ROUND(I284*H284,2)</f>
        <v>0</v>
      </c>
      <c r="BL284" s="16" t="s">
        <v>170</v>
      </c>
      <c r="BM284" s="202" t="s">
        <v>532</v>
      </c>
    </row>
    <row r="285" spans="2:65" s="1" customFormat="1" ht="24" customHeight="1">
      <c r="B285" s="33"/>
      <c r="C285" s="191" t="s">
        <v>533</v>
      </c>
      <c r="D285" s="191" t="s">
        <v>142</v>
      </c>
      <c r="E285" s="192" t="s">
        <v>534</v>
      </c>
      <c r="F285" s="193" t="s">
        <v>535</v>
      </c>
      <c r="G285" s="194" t="s">
        <v>536</v>
      </c>
      <c r="H285" s="249"/>
      <c r="I285" s="196"/>
      <c r="J285" s="197">
        <f>ROUND(I285*H285,2)</f>
        <v>0</v>
      </c>
      <c r="K285" s="193" t="s">
        <v>146</v>
      </c>
      <c r="L285" s="37"/>
      <c r="M285" s="198" t="s">
        <v>1</v>
      </c>
      <c r="N285" s="199" t="s">
        <v>41</v>
      </c>
      <c r="O285" s="65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02" t="s">
        <v>170</v>
      </c>
      <c r="AT285" s="202" t="s">
        <v>142</v>
      </c>
      <c r="AU285" s="202" t="s">
        <v>84</v>
      </c>
      <c r="AY285" s="16" t="s">
        <v>139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84</v>
      </c>
      <c r="BK285" s="203">
        <f>ROUND(I285*H285,2)</f>
        <v>0</v>
      </c>
      <c r="BL285" s="16" t="s">
        <v>170</v>
      </c>
      <c r="BM285" s="202" t="s">
        <v>537</v>
      </c>
    </row>
    <row r="286" spans="2:63" s="11" customFormat="1" ht="22.9" customHeight="1">
      <c r="B286" s="175"/>
      <c r="C286" s="176"/>
      <c r="D286" s="177" t="s">
        <v>74</v>
      </c>
      <c r="E286" s="189" t="s">
        <v>538</v>
      </c>
      <c r="F286" s="189" t="s">
        <v>539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SUM(P287:P291)</f>
        <v>0</v>
      </c>
      <c r="Q286" s="183"/>
      <c r="R286" s="184">
        <f>SUM(R287:R291)</f>
        <v>6E-05</v>
      </c>
      <c r="S286" s="183"/>
      <c r="T286" s="185">
        <f>SUM(T287:T291)</f>
        <v>0</v>
      </c>
      <c r="AR286" s="186" t="s">
        <v>84</v>
      </c>
      <c r="AT286" s="187" t="s">
        <v>74</v>
      </c>
      <c r="AU286" s="187" t="s">
        <v>80</v>
      </c>
      <c r="AY286" s="186" t="s">
        <v>139</v>
      </c>
      <c r="BK286" s="188">
        <f>SUM(BK287:BK291)</f>
        <v>0</v>
      </c>
    </row>
    <row r="287" spans="2:65" s="1" customFormat="1" ht="24" customHeight="1">
      <c r="B287" s="33"/>
      <c r="C287" s="191" t="s">
        <v>540</v>
      </c>
      <c r="D287" s="191" t="s">
        <v>142</v>
      </c>
      <c r="E287" s="192" t="s">
        <v>541</v>
      </c>
      <c r="F287" s="193" t="s">
        <v>542</v>
      </c>
      <c r="G287" s="194" t="s">
        <v>189</v>
      </c>
      <c r="H287" s="195">
        <v>1</v>
      </c>
      <c r="I287" s="196"/>
      <c r="J287" s="197">
        <f>ROUND(I287*H287,2)</f>
        <v>0</v>
      </c>
      <c r="K287" s="193" t="s">
        <v>146</v>
      </c>
      <c r="L287" s="37"/>
      <c r="M287" s="198" t="s">
        <v>1</v>
      </c>
      <c r="N287" s="199" t="s">
        <v>41</v>
      </c>
      <c r="O287" s="65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02" t="s">
        <v>170</v>
      </c>
      <c r="AT287" s="202" t="s">
        <v>142</v>
      </c>
      <c r="AU287" s="202" t="s">
        <v>84</v>
      </c>
      <c r="AY287" s="16" t="s">
        <v>139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84</v>
      </c>
      <c r="BK287" s="203">
        <f>ROUND(I287*H287,2)</f>
        <v>0</v>
      </c>
      <c r="BL287" s="16" t="s">
        <v>170</v>
      </c>
      <c r="BM287" s="202" t="s">
        <v>543</v>
      </c>
    </row>
    <row r="288" spans="2:65" s="1" customFormat="1" ht="16.5" customHeight="1">
      <c r="B288" s="33"/>
      <c r="C288" s="237" t="s">
        <v>544</v>
      </c>
      <c r="D288" s="237" t="s">
        <v>192</v>
      </c>
      <c r="E288" s="238" t="s">
        <v>545</v>
      </c>
      <c r="F288" s="239" t="s">
        <v>546</v>
      </c>
      <c r="G288" s="240" t="s">
        <v>531</v>
      </c>
      <c r="H288" s="241">
        <v>1</v>
      </c>
      <c r="I288" s="242"/>
      <c r="J288" s="243">
        <f>ROUND(I288*H288,2)</f>
        <v>0</v>
      </c>
      <c r="K288" s="239" t="s">
        <v>1</v>
      </c>
      <c r="L288" s="244"/>
      <c r="M288" s="245" t="s">
        <v>1</v>
      </c>
      <c r="N288" s="246" t="s">
        <v>41</v>
      </c>
      <c r="O288" s="65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02" t="s">
        <v>293</v>
      </c>
      <c r="AT288" s="202" t="s">
        <v>192</v>
      </c>
      <c r="AU288" s="202" t="s">
        <v>84</v>
      </c>
      <c r="AY288" s="16" t="s">
        <v>139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84</v>
      </c>
      <c r="BK288" s="203">
        <f>ROUND(I288*H288,2)</f>
        <v>0</v>
      </c>
      <c r="BL288" s="16" t="s">
        <v>170</v>
      </c>
      <c r="BM288" s="202" t="s">
        <v>547</v>
      </c>
    </row>
    <row r="289" spans="2:65" s="1" customFormat="1" ht="24" customHeight="1">
      <c r="B289" s="33"/>
      <c r="C289" s="191" t="s">
        <v>548</v>
      </c>
      <c r="D289" s="191" t="s">
        <v>142</v>
      </c>
      <c r="E289" s="192" t="s">
        <v>549</v>
      </c>
      <c r="F289" s="193" t="s">
        <v>550</v>
      </c>
      <c r="G289" s="194" t="s">
        <v>189</v>
      </c>
      <c r="H289" s="195">
        <v>1</v>
      </c>
      <c r="I289" s="196"/>
      <c r="J289" s="197">
        <f>ROUND(I289*H289,2)</f>
        <v>0</v>
      </c>
      <c r="K289" s="193" t="s">
        <v>146</v>
      </c>
      <c r="L289" s="37"/>
      <c r="M289" s="198" t="s">
        <v>1</v>
      </c>
      <c r="N289" s="199" t="s">
        <v>41</v>
      </c>
      <c r="O289" s="65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02" t="s">
        <v>170</v>
      </c>
      <c r="AT289" s="202" t="s">
        <v>142</v>
      </c>
      <c r="AU289" s="202" t="s">
        <v>84</v>
      </c>
      <c r="AY289" s="16" t="s">
        <v>139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84</v>
      </c>
      <c r="BK289" s="203">
        <f>ROUND(I289*H289,2)</f>
        <v>0</v>
      </c>
      <c r="BL289" s="16" t="s">
        <v>170</v>
      </c>
      <c r="BM289" s="202" t="s">
        <v>551</v>
      </c>
    </row>
    <row r="290" spans="2:65" s="1" customFormat="1" ht="16.5" customHeight="1">
      <c r="B290" s="33"/>
      <c r="C290" s="237" t="s">
        <v>552</v>
      </c>
      <c r="D290" s="237" t="s">
        <v>192</v>
      </c>
      <c r="E290" s="238" t="s">
        <v>553</v>
      </c>
      <c r="F290" s="239" t="s">
        <v>554</v>
      </c>
      <c r="G290" s="240" t="s">
        <v>189</v>
      </c>
      <c r="H290" s="241">
        <v>1</v>
      </c>
      <c r="I290" s="242"/>
      <c r="J290" s="243">
        <f>ROUND(I290*H290,2)</f>
        <v>0</v>
      </c>
      <c r="K290" s="239" t="s">
        <v>146</v>
      </c>
      <c r="L290" s="244"/>
      <c r="M290" s="245" t="s">
        <v>1</v>
      </c>
      <c r="N290" s="246" t="s">
        <v>41</v>
      </c>
      <c r="O290" s="65"/>
      <c r="P290" s="200">
        <f>O290*H290</f>
        <v>0</v>
      </c>
      <c r="Q290" s="200">
        <v>6E-05</v>
      </c>
      <c r="R290" s="200">
        <f>Q290*H290</f>
        <v>6E-05</v>
      </c>
      <c r="S290" s="200">
        <v>0</v>
      </c>
      <c r="T290" s="201">
        <f>S290*H290</f>
        <v>0</v>
      </c>
      <c r="AR290" s="202" t="s">
        <v>293</v>
      </c>
      <c r="AT290" s="202" t="s">
        <v>192</v>
      </c>
      <c r="AU290" s="202" t="s">
        <v>84</v>
      </c>
      <c r="AY290" s="16" t="s">
        <v>139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170</v>
      </c>
      <c r="BM290" s="202" t="s">
        <v>555</v>
      </c>
    </row>
    <row r="291" spans="2:65" s="1" customFormat="1" ht="24" customHeight="1">
      <c r="B291" s="33"/>
      <c r="C291" s="191" t="s">
        <v>556</v>
      </c>
      <c r="D291" s="191" t="s">
        <v>142</v>
      </c>
      <c r="E291" s="192" t="s">
        <v>557</v>
      </c>
      <c r="F291" s="193" t="s">
        <v>558</v>
      </c>
      <c r="G291" s="194" t="s">
        <v>189</v>
      </c>
      <c r="H291" s="195">
        <v>1</v>
      </c>
      <c r="I291" s="196"/>
      <c r="J291" s="197">
        <f>ROUND(I291*H291,2)</f>
        <v>0</v>
      </c>
      <c r="K291" s="193" t="s">
        <v>1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02" t="s">
        <v>170</v>
      </c>
      <c r="AT291" s="202" t="s">
        <v>142</v>
      </c>
      <c r="AU291" s="202" t="s">
        <v>84</v>
      </c>
      <c r="AY291" s="16" t="s">
        <v>139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170</v>
      </c>
      <c r="BM291" s="202" t="s">
        <v>559</v>
      </c>
    </row>
    <row r="292" spans="2:63" s="11" customFormat="1" ht="22.9" customHeight="1">
      <c r="B292" s="175"/>
      <c r="C292" s="176"/>
      <c r="D292" s="177" t="s">
        <v>74</v>
      </c>
      <c r="E292" s="189" t="s">
        <v>560</v>
      </c>
      <c r="F292" s="189" t="s">
        <v>561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SUM(P293:P294)</f>
        <v>0</v>
      </c>
      <c r="Q292" s="183"/>
      <c r="R292" s="184">
        <f>SUM(R293:R294)</f>
        <v>0</v>
      </c>
      <c r="S292" s="183"/>
      <c r="T292" s="185">
        <f>SUM(T293:T294)</f>
        <v>0</v>
      </c>
      <c r="AR292" s="186" t="s">
        <v>84</v>
      </c>
      <c r="AT292" s="187" t="s">
        <v>74</v>
      </c>
      <c r="AU292" s="187" t="s">
        <v>80</v>
      </c>
      <c r="AY292" s="186" t="s">
        <v>139</v>
      </c>
      <c r="BK292" s="188">
        <f>SUM(BK293:BK294)</f>
        <v>0</v>
      </c>
    </row>
    <row r="293" spans="2:65" s="1" customFormat="1" ht="24" customHeight="1">
      <c r="B293" s="33"/>
      <c r="C293" s="191" t="s">
        <v>562</v>
      </c>
      <c r="D293" s="191" t="s">
        <v>142</v>
      </c>
      <c r="E293" s="192" t="s">
        <v>563</v>
      </c>
      <c r="F293" s="193" t="s">
        <v>564</v>
      </c>
      <c r="G293" s="194" t="s">
        <v>189</v>
      </c>
      <c r="H293" s="195">
        <v>2</v>
      </c>
      <c r="I293" s="196"/>
      <c r="J293" s="197">
        <f>ROUND(I293*H293,2)</f>
        <v>0</v>
      </c>
      <c r="K293" s="193" t="s">
        <v>146</v>
      </c>
      <c r="L293" s="37"/>
      <c r="M293" s="198" t="s">
        <v>1</v>
      </c>
      <c r="N293" s="199" t="s">
        <v>41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02" t="s">
        <v>170</v>
      </c>
      <c r="AT293" s="202" t="s">
        <v>142</v>
      </c>
      <c r="AU293" s="202" t="s">
        <v>84</v>
      </c>
      <c r="AY293" s="16" t="s">
        <v>139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84</v>
      </c>
      <c r="BK293" s="203">
        <f>ROUND(I293*H293,2)</f>
        <v>0</v>
      </c>
      <c r="BL293" s="16" t="s">
        <v>170</v>
      </c>
      <c r="BM293" s="202" t="s">
        <v>565</v>
      </c>
    </row>
    <row r="294" spans="2:65" s="1" customFormat="1" ht="16.5" customHeight="1">
      <c r="B294" s="33"/>
      <c r="C294" s="237" t="s">
        <v>566</v>
      </c>
      <c r="D294" s="237" t="s">
        <v>192</v>
      </c>
      <c r="E294" s="238" t="s">
        <v>567</v>
      </c>
      <c r="F294" s="239" t="s">
        <v>568</v>
      </c>
      <c r="G294" s="240" t="s">
        <v>531</v>
      </c>
      <c r="H294" s="241">
        <v>2</v>
      </c>
      <c r="I294" s="242"/>
      <c r="J294" s="243">
        <f>ROUND(I294*H294,2)</f>
        <v>0</v>
      </c>
      <c r="K294" s="239" t="s">
        <v>1</v>
      </c>
      <c r="L294" s="244"/>
      <c r="M294" s="245" t="s">
        <v>1</v>
      </c>
      <c r="N294" s="246" t="s">
        <v>41</v>
      </c>
      <c r="O294" s="65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02" t="s">
        <v>293</v>
      </c>
      <c r="AT294" s="202" t="s">
        <v>192</v>
      </c>
      <c r="AU294" s="202" t="s">
        <v>84</v>
      </c>
      <c r="AY294" s="16" t="s">
        <v>139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84</v>
      </c>
      <c r="BK294" s="203">
        <f>ROUND(I294*H294,2)</f>
        <v>0</v>
      </c>
      <c r="BL294" s="16" t="s">
        <v>170</v>
      </c>
      <c r="BM294" s="202" t="s">
        <v>569</v>
      </c>
    </row>
    <row r="295" spans="2:63" s="11" customFormat="1" ht="22.9" customHeight="1">
      <c r="B295" s="175"/>
      <c r="C295" s="176"/>
      <c r="D295" s="177" t="s">
        <v>74</v>
      </c>
      <c r="E295" s="189" t="s">
        <v>570</v>
      </c>
      <c r="F295" s="189" t="s">
        <v>571</v>
      </c>
      <c r="G295" s="176"/>
      <c r="H295" s="176"/>
      <c r="I295" s="179"/>
      <c r="J295" s="190">
        <f>BK295</f>
        <v>0</v>
      </c>
      <c r="K295" s="176"/>
      <c r="L295" s="181"/>
      <c r="M295" s="182"/>
      <c r="N295" s="183"/>
      <c r="O295" s="183"/>
      <c r="P295" s="184">
        <f>SUM(P296:P300)</f>
        <v>0</v>
      </c>
      <c r="Q295" s="183"/>
      <c r="R295" s="184">
        <f>SUM(R296:R300)</f>
        <v>0.0009</v>
      </c>
      <c r="S295" s="183"/>
      <c r="T295" s="185">
        <f>SUM(T296:T300)</f>
        <v>0.002</v>
      </c>
      <c r="AR295" s="186" t="s">
        <v>84</v>
      </c>
      <c r="AT295" s="187" t="s">
        <v>74</v>
      </c>
      <c r="AU295" s="187" t="s">
        <v>80</v>
      </c>
      <c r="AY295" s="186" t="s">
        <v>139</v>
      </c>
      <c r="BK295" s="188">
        <f>SUM(BK296:BK300)</f>
        <v>0</v>
      </c>
    </row>
    <row r="296" spans="2:65" s="1" customFormat="1" ht="16.5" customHeight="1">
      <c r="B296" s="33"/>
      <c r="C296" s="191" t="s">
        <v>572</v>
      </c>
      <c r="D296" s="191" t="s">
        <v>142</v>
      </c>
      <c r="E296" s="192" t="s">
        <v>573</v>
      </c>
      <c r="F296" s="193" t="s">
        <v>574</v>
      </c>
      <c r="G296" s="194" t="s">
        <v>189</v>
      </c>
      <c r="H296" s="195">
        <v>1</v>
      </c>
      <c r="I296" s="196"/>
      <c r="J296" s="197">
        <f>ROUND(I296*H296,2)</f>
        <v>0</v>
      </c>
      <c r="K296" s="193" t="s">
        <v>146</v>
      </c>
      <c r="L296" s="37"/>
      <c r="M296" s="198" t="s">
        <v>1</v>
      </c>
      <c r="N296" s="199" t="s">
        <v>41</v>
      </c>
      <c r="O296" s="65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02" t="s">
        <v>170</v>
      </c>
      <c r="AT296" s="202" t="s">
        <v>142</v>
      </c>
      <c r="AU296" s="202" t="s">
        <v>84</v>
      </c>
      <c r="AY296" s="16" t="s">
        <v>139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84</v>
      </c>
      <c r="BK296" s="203">
        <f>ROUND(I296*H296,2)</f>
        <v>0</v>
      </c>
      <c r="BL296" s="16" t="s">
        <v>170</v>
      </c>
      <c r="BM296" s="202" t="s">
        <v>575</v>
      </c>
    </row>
    <row r="297" spans="2:65" s="1" customFormat="1" ht="16.5" customHeight="1">
      <c r="B297" s="33"/>
      <c r="C297" s="237" t="s">
        <v>576</v>
      </c>
      <c r="D297" s="237" t="s">
        <v>192</v>
      </c>
      <c r="E297" s="238" t="s">
        <v>577</v>
      </c>
      <c r="F297" s="239" t="s">
        <v>578</v>
      </c>
      <c r="G297" s="240" t="s">
        <v>189</v>
      </c>
      <c r="H297" s="241">
        <v>1</v>
      </c>
      <c r="I297" s="242"/>
      <c r="J297" s="243">
        <f>ROUND(I297*H297,2)</f>
        <v>0</v>
      </c>
      <c r="K297" s="239" t="s">
        <v>146</v>
      </c>
      <c r="L297" s="244"/>
      <c r="M297" s="245" t="s">
        <v>1</v>
      </c>
      <c r="N297" s="246" t="s">
        <v>41</v>
      </c>
      <c r="O297" s="65"/>
      <c r="P297" s="200">
        <f>O297*H297</f>
        <v>0</v>
      </c>
      <c r="Q297" s="200">
        <v>0.0009</v>
      </c>
      <c r="R297" s="200">
        <f>Q297*H297</f>
        <v>0.0009</v>
      </c>
      <c r="S297" s="200">
        <v>0</v>
      </c>
      <c r="T297" s="201">
        <f>S297*H297</f>
        <v>0</v>
      </c>
      <c r="AR297" s="202" t="s">
        <v>293</v>
      </c>
      <c r="AT297" s="202" t="s">
        <v>192</v>
      </c>
      <c r="AU297" s="202" t="s">
        <v>84</v>
      </c>
      <c r="AY297" s="16" t="s">
        <v>139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170</v>
      </c>
      <c r="BM297" s="202" t="s">
        <v>579</v>
      </c>
    </row>
    <row r="298" spans="2:65" s="1" customFormat="1" ht="24" customHeight="1">
      <c r="B298" s="33"/>
      <c r="C298" s="191" t="s">
        <v>580</v>
      </c>
      <c r="D298" s="191" t="s">
        <v>142</v>
      </c>
      <c r="E298" s="192" t="s">
        <v>581</v>
      </c>
      <c r="F298" s="193" t="s">
        <v>582</v>
      </c>
      <c r="G298" s="194" t="s">
        <v>189</v>
      </c>
      <c r="H298" s="195">
        <v>1</v>
      </c>
      <c r="I298" s="196"/>
      <c r="J298" s="197">
        <f>ROUND(I298*H298,2)</f>
        <v>0</v>
      </c>
      <c r="K298" s="193" t="s">
        <v>146</v>
      </c>
      <c r="L298" s="37"/>
      <c r="M298" s="198" t="s">
        <v>1</v>
      </c>
      <c r="N298" s="199" t="s">
        <v>41</v>
      </c>
      <c r="O298" s="65"/>
      <c r="P298" s="200">
        <f>O298*H298</f>
        <v>0</v>
      </c>
      <c r="Q298" s="200">
        <v>0</v>
      </c>
      <c r="R298" s="200">
        <f>Q298*H298</f>
        <v>0</v>
      </c>
      <c r="S298" s="200">
        <v>0.002</v>
      </c>
      <c r="T298" s="201">
        <f>S298*H298</f>
        <v>0.002</v>
      </c>
      <c r="AR298" s="202" t="s">
        <v>170</v>
      </c>
      <c r="AT298" s="202" t="s">
        <v>142</v>
      </c>
      <c r="AU298" s="202" t="s">
        <v>84</v>
      </c>
      <c r="AY298" s="16" t="s">
        <v>139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84</v>
      </c>
      <c r="BK298" s="203">
        <f>ROUND(I298*H298,2)</f>
        <v>0</v>
      </c>
      <c r="BL298" s="16" t="s">
        <v>170</v>
      </c>
      <c r="BM298" s="202" t="s">
        <v>583</v>
      </c>
    </row>
    <row r="299" spans="2:65" s="1" customFormat="1" ht="24" customHeight="1">
      <c r="B299" s="33"/>
      <c r="C299" s="191" t="s">
        <v>584</v>
      </c>
      <c r="D299" s="191" t="s">
        <v>142</v>
      </c>
      <c r="E299" s="192" t="s">
        <v>585</v>
      </c>
      <c r="F299" s="193" t="s">
        <v>586</v>
      </c>
      <c r="G299" s="194" t="s">
        <v>246</v>
      </c>
      <c r="H299" s="195">
        <v>0.001</v>
      </c>
      <c r="I299" s="196"/>
      <c r="J299" s="197">
        <f>ROUND(I299*H299,2)</f>
        <v>0</v>
      </c>
      <c r="K299" s="193" t="s">
        <v>146</v>
      </c>
      <c r="L299" s="37"/>
      <c r="M299" s="198" t="s">
        <v>1</v>
      </c>
      <c r="N299" s="199" t="s">
        <v>41</v>
      </c>
      <c r="O299" s="65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02" t="s">
        <v>170</v>
      </c>
      <c r="AT299" s="202" t="s">
        <v>142</v>
      </c>
      <c r="AU299" s="202" t="s">
        <v>84</v>
      </c>
      <c r="AY299" s="16" t="s">
        <v>139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170</v>
      </c>
      <c r="BM299" s="202" t="s">
        <v>587</v>
      </c>
    </row>
    <row r="300" spans="2:65" s="1" customFormat="1" ht="24" customHeight="1">
      <c r="B300" s="33"/>
      <c r="C300" s="191" t="s">
        <v>588</v>
      </c>
      <c r="D300" s="191" t="s">
        <v>142</v>
      </c>
      <c r="E300" s="192" t="s">
        <v>589</v>
      </c>
      <c r="F300" s="193" t="s">
        <v>590</v>
      </c>
      <c r="G300" s="194" t="s">
        <v>246</v>
      </c>
      <c r="H300" s="195">
        <v>0.001</v>
      </c>
      <c r="I300" s="196"/>
      <c r="J300" s="197">
        <f>ROUND(I300*H300,2)</f>
        <v>0</v>
      </c>
      <c r="K300" s="193" t="s">
        <v>146</v>
      </c>
      <c r="L300" s="37"/>
      <c r="M300" s="198" t="s">
        <v>1</v>
      </c>
      <c r="N300" s="199" t="s">
        <v>41</v>
      </c>
      <c r="O300" s="65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02" t="s">
        <v>170</v>
      </c>
      <c r="AT300" s="202" t="s">
        <v>142</v>
      </c>
      <c r="AU300" s="202" t="s">
        <v>84</v>
      </c>
      <c r="AY300" s="16" t="s">
        <v>139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170</v>
      </c>
      <c r="BM300" s="202" t="s">
        <v>591</v>
      </c>
    </row>
    <row r="301" spans="2:63" s="11" customFormat="1" ht="22.9" customHeight="1">
      <c r="B301" s="175"/>
      <c r="C301" s="176"/>
      <c r="D301" s="177" t="s">
        <v>74</v>
      </c>
      <c r="E301" s="189" t="s">
        <v>592</v>
      </c>
      <c r="F301" s="189" t="s">
        <v>593</v>
      </c>
      <c r="G301" s="176"/>
      <c r="H301" s="176"/>
      <c r="I301" s="179"/>
      <c r="J301" s="190">
        <f>BK301</f>
        <v>0</v>
      </c>
      <c r="K301" s="176"/>
      <c r="L301" s="181"/>
      <c r="M301" s="182"/>
      <c r="N301" s="183"/>
      <c r="O301" s="183"/>
      <c r="P301" s="184">
        <f>SUM(P302:P308)</f>
        <v>0</v>
      </c>
      <c r="Q301" s="183"/>
      <c r="R301" s="184">
        <f>SUM(R302:R308)</f>
        <v>0.0187</v>
      </c>
      <c r="S301" s="183"/>
      <c r="T301" s="185">
        <f>SUM(T302:T308)</f>
        <v>0</v>
      </c>
      <c r="AR301" s="186" t="s">
        <v>84</v>
      </c>
      <c r="AT301" s="187" t="s">
        <v>74</v>
      </c>
      <c r="AU301" s="187" t="s">
        <v>80</v>
      </c>
      <c r="AY301" s="186" t="s">
        <v>139</v>
      </c>
      <c r="BK301" s="188">
        <f>SUM(BK302:BK308)</f>
        <v>0</v>
      </c>
    </row>
    <row r="302" spans="2:65" s="1" customFormat="1" ht="24" customHeight="1">
      <c r="B302" s="33"/>
      <c r="C302" s="191" t="s">
        <v>594</v>
      </c>
      <c r="D302" s="191" t="s">
        <v>142</v>
      </c>
      <c r="E302" s="192" t="s">
        <v>595</v>
      </c>
      <c r="F302" s="193" t="s">
        <v>596</v>
      </c>
      <c r="G302" s="194" t="s">
        <v>189</v>
      </c>
      <c r="H302" s="195">
        <v>1</v>
      </c>
      <c r="I302" s="196"/>
      <c r="J302" s="197">
        <f>ROUND(I302*H302,2)</f>
        <v>0</v>
      </c>
      <c r="K302" s="193" t="s">
        <v>259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170</v>
      </c>
      <c r="AT302" s="202" t="s">
        <v>142</v>
      </c>
      <c r="AU302" s="202" t="s">
        <v>84</v>
      </c>
      <c r="AY302" s="16" t="s">
        <v>139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170</v>
      </c>
      <c r="BM302" s="202" t="s">
        <v>597</v>
      </c>
    </row>
    <row r="303" spans="2:65" s="1" customFormat="1" ht="24" customHeight="1">
      <c r="B303" s="33"/>
      <c r="C303" s="237" t="s">
        <v>598</v>
      </c>
      <c r="D303" s="237" t="s">
        <v>192</v>
      </c>
      <c r="E303" s="238" t="s">
        <v>599</v>
      </c>
      <c r="F303" s="239" t="s">
        <v>600</v>
      </c>
      <c r="G303" s="240" t="s">
        <v>189</v>
      </c>
      <c r="H303" s="241">
        <v>1</v>
      </c>
      <c r="I303" s="242"/>
      <c r="J303" s="243">
        <f>ROUND(I303*H303,2)</f>
        <v>0</v>
      </c>
      <c r="K303" s="239" t="s">
        <v>195</v>
      </c>
      <c r="L303" s="244"/>
      <c r="M303" s="245" t="s">
        <v>1</v>
      </c>
      <c r="N303" s="246" t="s">
        <v>41</v>
      </c>
      <c r="O303" s="65"/>
      <c r="P303" s="200">
        <f>O303*H303</f>
        <v>0</v>
      </c>
      <c r="Q303" s="200">
        <v>0.0175</v>
      </c>
      <c r="R303" s="200">
        <f>Q303*H303</f>
        <v>0.0175</v>
      </c>
      <c r="S303" s="200">
        <v>0</v>
      </c>
      <c r="T303" s="201">
        <f>S303*H303</f>
        <v>0</v>
      </c>
      <c r="AR303" s="202" t="s">
        <v>293</v>
      </c>
      <c r="AT303" s="202" t="s">
        <v>192</v>
      </c>
      <c r="AU303" s="202" t="s">
        <v>84</v>
      </c>
      <c r="AY303" s="16" t="s">
        <v>139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6" t="s">
        <v>84</v>
      </c>
      <c r="BK303" s="203">
        <f>ROUND(I303*H303,2)</f>
        <v>0</v>
      </c>
      <c r="BL303" s="16" t="s">
        <v>170</v>
      </c>
      <c r="BM303" s="202" t="s">
        <v>601</v>
      </c>
    </row>
    <row r="304" spans="2:65" s="1" customFormat="1" ht="16.5" customHeight="1">
      <c r="B304" s="33"/>
      <c r="C304" s="191" t="s">
        <v>602</v>
      </c>
      <c r="D304" s="191" t="s">
        <v>142</v>
      </c>
      <c r="E304" s="192" t="s">
        <v>603</v>
      </c>
      <c r="F304" s="193" t="s">
        <v>604</v>
      </c>
      <c r="G304" s="194" t="s">
        <v>189</v>
      </c>
      <c r="H304" s="195">
        <v>1</v>
      </c>
      <c r="I304" s="196"/>
      <c r="J304" s="197">
        <f>ROUND(I304*H304,2)</f>
        <v>0</v>
      </c>
      <c r="K304" s="193" t="s">
        <v>146</v>
      </c>
      <c r="L304" s="37"/>
      <c r="M304" s="198" t="s">
        <v>1</v>
      </c>
      <c r="N304" s="199" t="s">
        <v>41</v>
      </c>
      <c r="O304" s="65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02" t="s">
        <v>170</v>
      </c>
      <c r="AT304" s="202" t="s">
        <v>142</v>
      </c>
      <c r="AU304" s="202" t="s">
        <v>84</v>
      </c>
      <c r="AY304" s="16" t="s">
        <v>139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84</v>
      </c>
      <c r="BK304" s="203">
        <f>ROUND(I304*H304,2)</f>
        <v>0</v>
      </c>
      <c r="BL304" s="16" t="s">
        <v>170</v>
      </c>
      <c r="BM304" s="202" t="s">
        <v>605</v>
      </c>
    </row>
    <row r="305" spans="2:65" s="1" customFormat="1" ht="16.5" customHeight="1">
      <c r="B305" s="33"/>
      <c r="C305" s="237" t="s">
        <v>606</v>
      </c>
      <c r="D305" s="237" t="s">
        <v>192</v>
      </c>
      <c r="E305" s="238" t="s">
        <v>607</v>
      </c>
      <c r="F305" s="239" t="s">
        <v>608</v>
      </c>
      <c r="G305" s="240" t="s">
        <v>189</v>
      </c>
      <c r="H305" s="241">
        <v>1</v>
      </c>
      <c r="I305" s="242"/>
      <c r="J305" s="243">
        <f>ROUND(I305*H305,2)</f>
        <v>0</v>
      </c>
      <c r="K305" s="239" t="s">
        <v>195</v>
      </c>
      <c r="L305" s="244"/>
      <c r="M305" s="245" t="s">
        <v>1</v>
      </c>
      <c r="N305" s="246" t="s">
        <v>41</v>
      </c>
      <c r="O305" s="65"/>
      <c r="P305" s="200">
        <f>O305*H305</f>
        <v>0</v>
      </c>
      <c r="Q305" s="200">
        <v>0.0012</v>
      </c>
      <c r="R305" s="200">
        <f>Q305*H305</f>
        <v>0.0012</v>
      </c>
      <c r="S305" s="200">
        <v>0</v>
      </c>
      <c r="T305" s="201">
        <f>S305*H305</f>
        <v>0</v>
      </c>
      <c r="AR305" s="202" t="s">
        <v>293</v>
      </c>
      <c r="AT305" s="202" t="s">
        <v>192</v>
      </c>
      <c r="AU305" s="202" t="s">
        <v>84</v>
      </c>
      <c r="AY305" s="16" t="s">
        <v>139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6" t="s">
        <v>84</v>
      </c>
      <c r="BK305" s="203">
        <f>ROUND(I305*H305,2)</f>
        <v>0</v>
      </c>
      <c r="BL305" s="16" t="s">
        <v>170</v>
      </c>
      <c r="BM305" s="202" t="s">
        <v>609</v>
      </c>
    </row>
    <row r="306" spans="2:47" s="1" customFormat="1" ht="29.25">
      <c r="B306" s="33"/>
      <c r="C306" s="34"/>
      <c r="D306" s="206" t="s">
        <v>295</v>
      </c>
      <c r="E306" s="34"/>
      <c r="F306" s="247" t="s">
        <v>610</v>
      </c>
      <c r="G306" s="34"/>
      <c r="H306" s="34"/>
      <c r="I306" s="109"/>
      <c r="J306" s="34"/>
      <c r="K306" s="34"/>
      <c r="L306" s="37"/>
      <c r="M306" s="248"/>
      <c r="N306" s="65"/>
      <c r="O306" s="65"/>
      <c r="P306" s="65"/>
      <c r="Q306" s="65"/>
      <c r="R306" s="65"/>
      <c r="S306" s="65"/>
      <c r="T306" s="66"/>
      <c r="AT306" s="16" t="s">
        <v>295</v>
      </c>
      <c r="AU306" s="16" t="s">
        <v>84</v>
      </c>
    </row>
    <row r="307" spans="2:65" s="1" customFormat="1" ht="24" customHeight="1">
      <c r="B307" s="33"/>
      <c r="C307" s="191" t="s">
        <v>611</v>
      </c>
      <c r="D307" s="191" t="s">
        <v>142</v>
      </c>
      <c r="E307" s="192" t="s">
        <v>612</v>
      </c>
      <c r="F307" s="193" t="s">
        <v>613</v>
      </c>
      <c r="G307" s="194" t="s">
        <v>246</v>
      </c>
      <c r="H307" s="195">
        <v>0.019</v>
      </c>
      <c r="I307" s="196"/>
      <c r="J307" s="197">
        <f>ROUND(I307*H307,2)</f>
        <v>0</v>
      </c>
      <c r="K307" s="193" t="s">
        <v>146</v>
      </c>
      <c r="L307" s="37"/>
      <c r="M307" s="198" t="s">
        <v>1</v>
      </c>
      <c r="N307" s="199" t="s">
        <v>41</v>
      </c>
      <c r="O307" s="65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02" t="s">
        <v>170</v>
      </c>
      <c r="AT307" s="202" t="s">
        <v>142</v>
      </c>
      <c r="AU307" s="202" t="s">
        <v>84</v>
      </c>
      <c r="AY307" s="16" t="s">
        <v>139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6" t="s">
        <v>84</v>
      </c>
      <c r="BK307" s="203">
        <f>ROUND(I307*H307,2)</f>
        <v>0</v>
      </c>
      <c r="BL307" s="16" t="s">
        <v>170</v>
      </c>
      <c r="BM307" s="202" t="s">
        <v>614</v>
      </c>
    </row>
    <row r="308" spans="2:65" s="1" customFormat="1" ht="24" customHeight="1">
      <c r="B308" s="33"/>
      <c r="C308" s="191" t="s">
        <v>615</v>
      </c>
      <c r="D308" s="191" t="s">
        <v>142</v>
      </c>
      <c r="E308" s="192" t="s">
        <v>616</v>
      </c>
      <c r="F308" s="193" t="s">
        <v>617</v>
      </c>
      <c r="G308" s="194" t="s">
        <v>246</v>
      </c>
      <c r="H308" s="195">
        <v>0.019</v>
      </c>
      <c r="I308" s="196"/>
      <c r="J308" s="197">
        <f>ROUND(I308*H308,2)</f>
        <v>0</v>
      </c>
      <c r="K308" s="193" t="s">
        <v>146</v>
      </c>
      <c r="L308" s="37"/>
      <c r="M308" s="198" t="s">
        <v>1</v>
      </c>
      <c r="N308" s="199" t="s">
        <v>41</v>
      </c>
      <c r="O308" s="65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02" t="s">
        <v>170</v>
      </c>
      <c r="AT308" s="202" t="s">
        <v>142</v>
      </c>
      <c r="AU308" s="202" t="s">
        <v>84</v>
      </c>
      <c r="AY308" s="16" t="s">
        <v>139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84</v>
      </c>
      <c r="BK308" s="203">
        <f>ROUND(I308*H308,2)</f>
        <v>0</v>
      </c>
      <c r="BL308" s="16" t="s">
        <v>170</v>
      </c>
      <c r="BM308" s="202" t="s">
        <v>618</v>
      </c>
    </row>
    <row r="309" spans="2:63" s="11" customFormat="1" ht="22.9" customHeight="1">
      <c r="B309" s="175"/>
      <c r="C309" s="176"/>
      <c r="D309" s="177" t="s">
        <v>74</v>
      </c>
      <c r="E309" s="189" t="s">
        <v>619</v>
      </c>
      <c r="F309" s="189" t="s">
        <v>620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SUM(P310:P324)</f>
        <v>0</v>
      </c>
      <c r="Q309" s="183"/>
      <c r="R309" s="184">
        <f>SUM(R310:R324)</f>
        <v>0.21025343999999999</v>
      </c>
      <c r="S309" s="183"/>
      <c r="T309" s="185">
        <f>SUM(T310:T324)</f>
        <v>0</v>
      </c>
      <c r="AR309" s="186" t="s">
        <v>84</v>
      </c>
      <c r="AT309" s="187" t="s">
        <v>74</v>
      </c>
      <c r="AU309" s="187" t="s">
        <v>80</v>
      </c>
      <c r="AY309" s="186" t="s">
        <v>139</v>
      </c>
      <c r="BK309" s="188">
        <f>SUM(BK310:BK324)</f>
        <v>0</v>
      </c>
    </row>
    <row r="310" spans="2:65" s="1" customFormat="1" ht="16.5" customHeight="1">
      <c r="B310" s="33"/>
      <c r="C310" s="191" t="s">
        <v>621</v>
      </c>
      <c r="D310" s="191" t="s">
        <v>142</v>
      </c>
      <c r="E310" s="192" t="s">
        <v>622</v>
      </c>
      <c r="F310" s="193" t="s">
        <v>623</v>
      </c>
      <c r="G310" s="194" t="s">
        <v>145</v>
      </c>
      <c r="H310" s="195">
        <v>7.416</v>
      </c>
      <c r="I310" s="196"/>
      <c r="J310" s="197">
        <f>ROUND(I310*H310,2)</f>
        <v>0</v>
      </c>
      <c r="K310" s="193" t="s">
        <v>146</v>
      </c>
      <c r="L310" s="37"/>
      <c r="M310" s="198" t="s">
        <v>1</v>
      </c>
      <c r="N310" s="199" t="s">
        <v>41</v>
      </c>
      <c r="O310" s="65"/>
      <c r="P310" s="200">
        <f>O310*H310</f>
        <v>0</v>
      </c>
      <c r="Q310" s="200">
        <v>0.0003</v>
      </c>
      <c r="R310" s="200">
        <f>Q310*H310</f>
        <v>0.0022248</v>
      </c>
      <c r="S310" s="200">
        <v>0</v>
      </c>
      <c r="T310" s="201">
        <f>S310*H310</f>
        <v>0</v>
      </c>
      <c r="AR310" s="202" t="s">
        <v>170</v>
      </c>
      <c r="AT310" s="202" t="s">
        <v>142</v>
      </c>
      <c r="AU310" s="202" t="s">
        <v>84</v>
      </c>
      <c r="AY310" s="16" t="s">
        <v>139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6" t="s">
        <v>84</v>
      </c>
      <c r="BK310" s="203">
        <f>ROUND(I310*H310,2)</f>
        <v>0</v>
      </c>
      <c r="BL310" s="16" t="s">
        <v>170</v>
      </c>
      <c r="BM310" s="202" t="s">
        <v>624</v>
      </c>
    </row>
    <row r="311" spans="2:51" s="13" customFormat="1" ht="11.25">
      <c r="B311" s="215"/>
      <c r="C311" s="216"/>
      <c r="D311" s="206" t="s">
        <v>148</v>
      </c>
      <c r="E311" s="217" t="s">
        <v>1</v>
      </c>
      <c r="F311" s="218" t="s">
        <v>768</v>
      </c>
      <c r="G311" s="216"/>
      <c r="H311" s="219">
        <v>7.416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148</v>
      </c>
      <c r="AU311" s="225" t="s">
        <v>84</v>
      </c>
      <c r="AV311" s="13" t="s">
        <v>84</v>
      </c>
      <c r="AW311" s="13" t="s">
        <v>31</v>
      </c>
      <c r="AX311" s="13" t="s">
        <v>80</v>
      </c>
      <c r="AY311" s="225" t="s">
        <v>139</v>
      </c>
    </row>
    <row r="312" spans="2:65" s="1" customFormat="1" ht="24" customHeight="1">
      <c r="B312" s="33"/>
      <c r="C312" s="191" t="s">
        <v>626</v>
      </c>
      <c r="D312" s="191" t="s">
        <v>142</v>
      </c>
      <c r="E312" s="192" t="s">
        <v>627</v>
      </c>
      <c r="F312" s="193" t="s">
        <v>628</v>
      </c>
      <c r="G312" s="194" t="s">
        <v>169</v>
      </c>
      <c r="H312" s="195">
        <v>2.7</v>
      </c>
      <c r="I312" s="196"/>
      <c r="J312" s="197">
        <f>ROUND(I312*H312,2)</f>
        <v>0</v>
      </c>
      <c r="K312" s="193" t="s">
        <v>146</v>
      </c>
      <c r="L312" s="37"/>
      <c r="M312" s="198" t="s">
        <v>1</v>
      </c>
      <c r="N312" s="199" t="s">
        <v>41</v>
      </c>
      <c r="O312" s="65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02" t="s">
        <v>170</v>
      </c>
      <c r="AT312" s="202" t="s">
        <v>142</v>
      </c>
      <c r="AU312" s="202" t="s">
        <v>84</v>
      </c>
      <c r="AY312" s="16" t="s">
        <v>139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6" t="s">
        <v>84</v>
      </c>
      <c r="BK312" s="203">
        <f>ROUND(I312*H312,2)</f>
        <v>0</v>
      </c>
      <c r="BL312" s="16" t="s">
        <v>170</v>
      </c>
      <c r="BM312" s="202" t="s">
        <v>629</v>
      </c>
    </row>
    <row r="313" spans="2:51" s="12" customFormat="1" ht="11.25">
      <c r="B313" s="204"/>
      <c r="C313" s="205"/>
      <c r="D313" s="206" t="s">
        <v>148</v>
      </c>
      <c r="E313" s="207" t="s">
        <v>1</v>
      </c>
      <c r="F313" s="208" t="s">
        <v>630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148</v>
      </c>
      <c r="AU313" s="214" t="s">
        <v>84</v>
      </c>
      <c r="AV313" s="12" t="s">
        <v>80</v>
      </c>
      <c r="AW313" s="12" t="s">
        <v>31</v>
      </c>
      <c r="AX313" s="12" t="s">
        <v>75</v>
      </c>
      <c r="AY313" s="214" t="s">
        <v>139</v>
      </c>
    </row>
    <row r="314" spans="2:51" s="13" customFormat="1" ht="11.25">
      <c r="B314" s="215"/>
      <c r="C314" s="216"/>
      <c r="D314" s="206" t="s">
        <v>148</v>
      </c>
      <c r="E314" s="217" t="s">
        <v>1</v>
      </c>
      <c r="F314" s="218" t="s">
        <v>631</v>
      </c>
      <c r="G314" s="216"/>
      <c r="H314" s="219">
        <v>2.7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148</v>
      </c>
      <c r="AU314" s="225" t="s">
        <v>84</v>
      </c>
      <c r="AV314" s="13" t="s">
        <v>84</v>
      </c>
      <c r="AW314" s="13" t="s">
        <v>31</v>
      </c>
      <c r="AX314" s="13" t="s">
        <v>80</v>
      </c>
      <c r="AY314" s="225" t="s">
        <v>139</v>
      </c>
    </row>
    <row r="315" spans="2:65" s="1" customFormat="1" ht="36" customHeight="1">
      <c r="B315" s="33"/>
      <c r="C315" s="237" t="s">
        <v>632</v>
      </c>
      <c r="D315" s="237" t="s">
        <v>192</v>
      </c>
      <c r="E315" s="238" t="s">
        <v>633</v>
      </c>
      <c r="F315" s="239" t="s">
        <v>634</v>
      </c>
      <c r="G315" s="240" t="s">
        <v>169</v>
      </c>
      <c r="H315" s="241">
        <v>2.7</v>
      </c>
      <c r="I315" s="242"/>
      <c r="J315" s="243">
        <f>ROUND(I315*H315,2)</f>
        <v>0</v>
      </c>
      <c r="K315" s="239" t="s">
        <v>195</v>
      </c>
      <c r="L315" s="244"/>
      <c r="M315" s="245" t="s">
        <v>1</v>
      </c>
      <c r="N315" s="246" t="s">
        <v>41</v>
      </c>
      <c r="O315" s="65"/>
      <c r="P315" s="200">
        <f>O315*H315</f>
        <v>0</v>
      </c>
      <c r="Q315" s="200">
        <v>4E-05</v>
      </c>
      <c r="R315" s="200">
        <f>Q315*H315</f>
        <v>0.00010800000000000001</v>
      </c>
      <c r="S315" s="200">
        <v>0</v>
      </c>
      <c r="T315" s="201">
        <f>S315*H315</f>
        <v>0</v>
      </c>
      <c r="AR315" s="202" t="s">
        <v>293</v>
      </c>
      <c r="AT315" s="202" t="s">
        <v>192</v>
      </c>
      <c r="AU315" s="202" t="s">
        <v>84</v>
      </c>
      <c r="AY315" s="16" t="s">
        <v>139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6" t="s">
        <v>84</v>
      </c>
      <c r="BK315" s="203">
        <f>ROUND(I315*H315,2)</f>
        <v>0</v>
      </c>
      <c r="BL315" s="16" t="s">
        <v>170</v>
      </c>
      <c r="BM315" s="202" t="s">
        <v>635</v>
      </c>
    </row>
    <row r="316" spans="2:65" s="1" customFormat="1" ht="36" customHeight="1">
      <c r="B316" s="33"/>
      <c r="C316" s="191" t="s">
        <v>636</v>
      </c>
      <c r="D316" s="191" t="s">
        <v>142</v>
      </c>
      <c r="E316" s="192" t="s">
        <v>637</v>
      </c>
      <c r="F316" s="193" t="s">
        <v>638</v>
      </c>
      <c r="G316" s="194" t="s">
        <v>145</v>
      </c>
      <c r="H316" s="195">
        <v>7.416</v>
      </c>
      <c r="I316" s="196"/>
      <c r="J316" s="197">
        <f>ROUND(I316*H316,2)</f>
        <v>0</v>
      </c>
      <c r="K316" s="193" t="s">
        <v>146</v>
      </c>
      <c r="L316" s="37"/>
      <c r="M316" s="198" t="s">
        <v>1</v>
      </c>
      <c r="N316" s="199" t="s">
        <v>41</v>
      </c>
      <c r="O316" s="65"/>
      <c r="P316" s="200">
        <f>O316*H316</f>
        <v>0</v>
      </c>
      <c r="Q316" s="200">
        <v>0.00689</v>
      </c>
      <c r="R316" s="200">
        <f>Q316*H316</f>
        <v>0.05109624000000001</v>
      </c>
      <c r="S316" s="200">
        <v>0</v>
      </c>
      <c r="T316" s="201">
        <f>S316*H316</f>
        <v>0</v>
      </c>
      <c r="AR316" s="202" t="s">
        <v>170</v>
      </c>
      <c r="AT316" s="202" t="s">
        <v>142</v>
      </c>
      <c r="AU316" s="202" t="s">
        <v>84</v>
      </c>
      <c r="AY316" s="16" t="s">
        <v>139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6" t="s">
        <v>84</v>
      </c>
      <c r="BK316" s="203">
        <f>ROUND(I316*H316,2)</f>
        <v>0</v>
      </c>
      <c r="BL316" s="16" t="s">
        <v>170</v>
      </c>
      <c r="BM316" s="202" t="s">
        <v>639</v>
      </c>
    </row>
    <row r="317" spans="2:51" s="13" customFormat="1" ht="11.25">
      <c r="B317" s="215"/>
      <c r="C317" s="216"/>
      <c r="D317" s="206" t="s">
        <v>148</v>
      </c>
      <c r="E317" s="217" t="s">
        <v>1</v>
      </c>
      <c r="F317" s="218" t="s">
        <v>768</v>
      </c>
      <c r="G317" s="216"/>
      <c r="H317" s="219">
        <v>7.416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148</v>
      </c>
      <c r="AU317" s="225" t="s">
        <v>84</v>
      </c>
      <c r="AV317" s="13" t="s">
        <v>84</v>
      </c>
      <c r="AW317" s="13" t="s">
        <v>31</v>
      </c>
      <c r="AX317" s="13" t="s">
        <v>80</v>
      </c>
      <c r="AY317" s="225" t="s">
        <v>139</v>
      </c>
    </row>
    <row r="318" spans="2:65" s="1" customFormat="1" ht="36" customHeight="1">
      <c r="B318" s="33"/>
      <c r="C318" s="237" t="s">
        <v>640</v>
      </c>
      <c r="D318" s="237" t="s">
        <v>192</v>
      </c>
      <c r="E318" s="238" t="s">
        <v>641</v>
      </c>
      <c r="F318" s="239" t="s">
        <v>642</v>
      </c>
      <c r="G318" s="240" t="s">
        <v>145</v>
      </c>
      <c r="H318" s="241">
        <v>8.158</v>
      </c>
      <c r="I318" s="242"/>
      <c r="J318" s="243">
        <f>ROUND(I318*H318,2)</f>
        <v>0</v>
      </c>
      <c r="K318" s="239" t="s">
        <v>146</v>
      </c>
      <c r="L318" s="244"/>
      <c r="M318" s="245" t="s">
        <v>1</v>
      </c>
      <c r="N318" s="246" t="s">
        <v>41</v>
      </c>
      <c r="O318" s="65"/>
      <c r="P318" s="200">
        <f>O318*H318</f>
        <v>0</v>
      </c>
      <c r="Q318" s="200">
        <v>0.0192</v>
      </c>
      <c r="R318" s="200">
        <f>Q318*H318</f>
        <v>0.15663359999999998</v>
      </c>
      <c r="S318" s="200">
        <v>0</v>
      </c>
      <c r="T318" s="201">
        <f>S318*H318</f>
        <v>0</v>
      </c>
      <c r="AR318" s="202" t="s">
        <v>293</v>
      </c>
      <c r="AT318" s="202" t="s">
        <v>192</v>
      </c>
      <c r="AU318" s="202" t="s">
        <v>84</v>
      </c>
      <c r="AY318" s="16" t="s">
        <v>139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6" t="s">
        <v>84</v>
      </c>
      <c r="BK318" s="203">
        <f>ROUND(I318*H318,2)</f>
        <v>0</v>
      </c>
      <c r="BL318" s="16" t="s">
        <v>170</v>
      </c>
      <c r="BM318" s="202" t="s">
        <v>643</v>
      </c>
    </row>
    <row r="319" spans="2:51" s="13" customFormat="1" ht="11.25">
      <c r="B319" s="215"/>
      <c r="C319" s="216"/>
      <c r="D319" s="206" t="s">
        <v>148</v>
      </c>
      <c r="E319" s="216"/>
      <c r="F319" s="218" t="s">
        <v>769</v>
      </c>
      <c r="G319" s="216"/>
      <c r="H319" s="219">
        <v>8.158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148</v>
      </c>
      <c r="AU319" s="225" t="s">
        <v>84</v>
      </c>
      <c r="AV319" s="13" t="s">
        <v>84</v>
      </c>
      <c r="AW319" s="13" t="s">
        <v>4</v>
      </c>
      <c r="AX319" s="13" t="s">
        <v>80</v>
      </c>
      <c r="AY319" s="225" t="s">
        <v>139</v>
      </c>
    </row>
    <row r="320" spans="2:65" s="1" customFormat="1" ht="24" customHeight="1">
      <c r="B320" s="33"/>
      <c r="C320" s="191" t="s">
        <v>645</v>
      </c>
      <c r="D320" s="191" t="s">
        <v>142</v>
      </c>
      <c r="E320" s="192" t="s">
        <v>646</v>
      </c>
      <c r="F320" s="193" t="s">
        <v>647</v>
      </c>
      <c r="G320" s="194" t="s">
        <v>145</v>
      </c>
      <c r="H320" s="195">
        <v>7.416</v>
      </c>
      <c r="I320" s="196"/>
      <c r="J320" s="197">
        <f>ROUND(I320*H320,2)</f>
        <v>0</v>
      </c>
      <c r="K320" s="193" t="s">
        <v>146</v>
      </c>
      <c r="L320" s="37"/>
      <c r="M320" s="198" t="s">
        <v>1</v>
      </c>
      <c r="N320" s="199" t="s">
        <v>41</v>
      </c>
      <c r="O320" s="65"/>
      <c r="P320" s="200">
        <f>O320*H320</f>
        <v>0</v>
      </c>
      <c r="Q320" s="200">
        <v>0</v>
      </c>
      <c r="R320" s="200">
        <f>Q320*H320</f>
        <v>0</v>
      </c>
      <c r="S320" s="200">
        <v>0</v>
      </c>
      <c r="T320" s="201">
        <f>S320*H320</f>
        <v>0</v>
      </c>
      <c r="AR320" s="202" t="s">
        <v>170</v>
      </c>
      <c r="AT320" s="202" t="s">
        <v>142</v>
      </c>
      <c r="AU320" s="202" t="s">
        <v>84</v>
      </c>
      <c r="AY320" s="16" t="s">
        <v>139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6" t="s">
        <v>84</v>
      </c>
      <c r="BK320" s="203">
        <f>ROUND(I320*H320,2)</f>
        <v>0</v>
      </c>
      <c r="BL320" s="16" t="s">
        <v>170</v>
      </c>
      <c r="BM320" s="202" t="s">
        <v>648</v>
      </c>
    </row>
    <row r="321" spans="2:65" s="1" customFormat="1" ht="16.5" customHeight="1">
      <c r="B321" s="33"/>
      <c r="C321" s="191" t="s">
        <v>649</v>
      </c>
      <c r="D321" s="191" t="s">
        <v>142</v>
      </c>
      <c r="E321" s="192" t="s">
        <v>650</v>
      </c>
      <c r="F321" s="193" t="s">
        <v>651</v>
      </c>
      <c r="G321" s="194" t="s">
        <v>169</v>
      </c>
      <c r="H321" s="195">
        <v>0.9</v>
      </c>
      <c r="I321" s="196"/>
      <c r="J321" s="197">
        <f>ROUND(I321*H321,2)</f>
        <v>0</v>
      </c>
      <c r="K321" s="193" t="s">
        <v>146</v>
      </c>
      <c r="L321" s="37"/>
      <c r="M321" s="198" t="s">
        <v>1</v>
      </c>
      <c r="N321" s="199" t="s">
        <v>41</v>
      </c>
      <c r="O321" s="65"/>
      <c r="P321" s="200">
        <f>O321*H321</f>
        <v>0</v>
      </c>
      <c r="Q321" s="200">
        <v>4.2E-05</v>
      </c>
      <c r="R321" s="200">
        <f>Q321*H321</f>
        <v>3.78E-05</v>
      </c>
      <c r="S321" s="200">
        <v>0</v>
      </c>
      <c r="T321" s="201">
        <f>S321*H321</f>
        <v>0</v>
      </c>
      <c r="AR321" s="202" t="s">
        <v>170</v>
      </c>
      <c r="AT321" s="202" t="s">
        <v>142</v>
      </c>
      <c r="AU321" s="202" t="s">
        <v>84</v>
      </c>
      <c r="AY321" s="16" t="s">
        <v>139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6" t="s">
        <v>84</v>
      </c>
      <c r="BK321" s="203">
        <f>ROUND(I321*H321,2)</f>
        <v>0</v>
      </c>
      <c r="BL321" s="16" t="s">
        <v>170</v>
      </c>
      <c r="BM321" s="202" t="s">
        <v>652</v>
      </c>
    </row>
    <row r="322" spans="2:65" s="1" customFormat="1" ht="24" customHeight="1">
      <c r="B322" s="33"/>
      <c r="C322" s="237" t="s">
        <v>653</v>
      </c>
      <c r="D322" s="237" t="s">
        <v>192</v>
      </c>
      <c r="E322" s="238" t="s">
        <v>654</v>
      </c>
      <c r="F322" s="239" t="s">
        <v>655</v>
      </c>
      <c r="G322" s="240" t="s">
        <v>169</v>
      </c>
      <c r="H322" s="241">
        <v>0.9</v>
      </c>
      <c r="I322" s="242"/>
      <c r="J322" s="243">
        <f>ROUND(I322*H322,2)</f>
        <v>0</v>
      </c>
      <c r="K322" s="239" t="s">
        <v>259</v>
      </c>
      <c r="L322" s="244"/>
      <c r="M322" s="245" t="s">
        <v>1</v>
      </c>
      <c r="N322" s="246" t="s">
        <v>41</v>
      </c>
      <c r="O322" s="65"/>
      <c r="P322" s="200">
        <f>O322*H322</f>
        <v>0</v>
      </c>
      <c r="Q322" s="200">
        <v>0.00017</v>
      </c>
      <c r="R322" s="200">
        <f>Q322*H322</f>
        <v>0.000153</v>
      </c>
      <c r="S322" s="200">
        <v>0</v>
      </c>
      <c r="T322" s="201">
        <f>S322*H322</f>
        <v>0</v>
      </c>
      <c r="AR322" s="202" t="s">
        <v>293</v>
      </c>
      <c r="AT322" s="202" t="s">
        <v>192</v>
      </c>
      <c r="AU322" s="202" t="s">
        <v>84</v>
      </c>
      <c r="AY322" s="16" t="s">
        <v>139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6" t="s">
        <v>84</v>
      </c>
      <c r="BK322" s="203">
        <f>ROUND(I322*H322,2)</f>
        <v>0</v>
      </c>
      <c r="BL322" s="16" t="s">
        <v>170</v>
      </c>
      <c r="BM322" s="202" t="s">
        <v>656</v>
      </c>
    </row>
    <row r="323" spans="2:65" s="1" customFormat="1" ht="24" customHeight="1">
      <c r="B323" s="33"/>
      <c r="C323" s="191" t="s">
        <v>657</v>
      </c>
      <c r="D323" s="191" t="s">
        <v>142</v>
      </c>
      <c r="E323" s="192" t="s">
        <v>658</v>
      </c>
      <c r="F323" s="193" t="s">
        <v>659</v>
      </c>
      <c r="G323" s="194" t="s">
        <v>246</v>
      </c>
      <c r="H323" s="195">
        <v>0.21</v>
      </c>
      <c r="I323" s="196"/>
      <c r="J323" s="197">
        <f>ROUND(I323*H323,2)</f>
        <v>0</v>
      </c>
      <c r="K323" s="193" t="s">
        <v>146</v>
      </c>
      <c r="L323" s="37"/>
      <c r="M323" s="198" t="s">
        <v>1</v>
      </c>
      <c r="N323" s="199" t="s">
        <v>41</v>
      </c>
      <c r="O323" s="65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02" t="s">
        <v>170</v>
      </c>
      <c r="AT323" s="202" t="s">
        <v>142</v>
      </c>
      <c r="AU323" s="202" t="s">
        <v>84</v>
      </c>
      <c r="AY323" s="16" t="s">
        <v>139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6" t="s">
        <v>84</v>
      </c>
      <c r="BK323" s="203">
        <f>ROUND(I323*H323,2)</f>
        <v>0</v>
      </c>
      <c r="BL323" s="16" t="s">
        <v>170</v>
      </c>
      <c r="BM323" s="202" t="s">
        <v>660</v>
      </c>
    </row>
    <row r="324" spans="2:65" s="1" customFormat="1" ht="24" customHeight="1">
      <c r="B324" s="33"/>
      <c r="C324" s="191" t="s">
        <v>661</v>
      </c>
      <c r="D324" s="191" t="s">
        <v>142</v>
      </c>
      <c r="E324" s="192" t="s">
        <v>662</v>
      </c>
      <c r="F324" s="193" t="s">
        <v>663</v>
      </c>
      <c r="G324" s="194" t="s">
        <v>246</v>
      </c>
      <c r="H324" s="195">
        <v>0.21</v>
      </c>
      <c r="I324" s="196"/>
      <c r="J324" s="197">
        <f>ROUND(I324*H324,2)</f>
        <v>0</v>
      </c>
      <c r="K324" s="193" t="s">
        <v>146</v>
      </c>
      <c r="L324" s="37"/>
      <c r="M324" s="198" t="s">
        <v>1</v>
      </c>
      <c r="N324" s="199" t="s">
        <v>41</v>
      </c>
      <c r="O324" s="65"/>
      <c r="P324" s="200">
        <f>O324*H324</f>
        <v>0</v>
      </c>
      <c r="Q324" s="200">
        <v>0</v>
      </c>
      <c r="R324" s="200">
        <f>Q324*H324</f>
        <v>0</v>
      </c>
      <c r="S324" s="200">
        <v>0</v>
      </c>
      <c r="T324" s="201">
        <f>S324*H324</f>
        <v>0</v>
      </c>
      <c r="AR324" s="202" t="s">
        <v>170</v>
      </c>
      <c r="AT324" s="202" t="s">
        <v>142</v>
      </c>
      <c r="AU324" s="202" t="s">
        <v>84</v>
      </c>
      <c r="AY324" s="16" t="s">
        <v>139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6" t="s">
        <v>84</v>
      </c>
      <c r="BK324" s="203">
        <f>ROUND(I324*H324,2)</f>
        <v>0</v>
      </c>
      <c r="BL324" s="16" t="s">
        <v>170</v>
      </c>
      <c r="BM324" s="202" t="s">
        <v>664</v>
      </c>
    </row>
    <row r="325" spans="2:63" s="11" customFormat="1" ht="22.9" customHeight="1">
      <c r="B325" s="175"/>
      <c r="C325" s="176"/>
      <c r="D325" s="177" t="s">
        <v>74</v>
      </c>
      <c r="E325" s="189" t="s">
        <v>665</v>
      </c>
      <c r="F325" s="189" t="s">
        <v>666</v>
      </c>
      <c r="G325" s="176"/>
      <c r="H325" s="176"/>
      <c r="I325" s="179"/>
      <c r="J325" s="190">
        <f>BK325</f>
        <v>0</v>
      </c>
      <c r="K325" s="176"/>
      <c r="L325" s="181"/>
      <c r="M325" s="182"/>
      <c r="N325" s="183"/>
      <c r="O325" s="183"/>
      <c r="P325" s="184">
        <f>SUM(P326:P330)</f>
        <v>0</v>
      </c>
      <c r="Q325" s="183"/>
      <c r="R325" s="184">
        <f>SUM(R326:R330)</f>
        <v>0</v>
      </c>
      <c r="S325" s="183"/>
      <c r="T325" s="185">
        <f>SUM(T326:T330)</f>
        <v>0.017661</v>
      </c>
      <c r="AR325" s="186" t="s">
        <v>84</v>
      </c>
      <c r="AT325" s="187" t="s">
        <v>74</v>
      </c>
      <c r="AU325" s="187" t="s">
        <v>80</v>
      </c>
      <c r="AY325" s="186" t="s">
        <v>139</v>
      </c>
      <c r="BK325" s="188">
        <f>SUM(BK326:BK330)</f>
        <v>0</v>
      </c>
    </row>
    <row r="326" spans="2:65" s="1" customFormat="1" ht="24" customHeight="1">
      <c r="B326" s="33"/>
      <c r="C326" s="191" t="s">
        <v>667</v>
      </c>
      <c r="D326" s="191" t="s">
        <v>142</v>
      </c>
      <c r="E326" s="192" t="s">
        <v>668</v>
      </c>
      <c r="F326" s="193" t="s">
        <v>669</v>
      </c>
      <c r="G326" s="194" t="s">
        <v>145</v>
      </c>
      <c r="H326" s="195">
        <v>6.066</v>
      </c>
      <c r="I326" s="196"/>
      <c r="J326" s="197">
        <f>ROUND(I326*H326,2)</f>
        <v>0</v>
      </c>
      <c r="K326" s="193" t="s">
        <v>146</v>
      </c>
      <c r="L326" s="37"/>
      <c r="M326" s="198" t="s">
        <v>1</v>
      </c>
      <c r="N326" s="199" t="s">
        <v>41</v>
      </c>
      <c r="O326" s="65"/>
      <c r="P326" s="200">
        <f>O326*H326</f>
        <v>0</v>
      </c>
      <c r="Q326" s="200">
        <v>0</v>
      </c>
      <c r="R326" s="200">
        <f>Q326*H326</f>
        <v>0</v>
      </c>
      <c r="S326" s="200">
        <v>0.0025</v>
      </c>
      <c r="T326" s="201">
        <f>S326*H326</f>
        <v>0.015165</v>
      </c>
      <c r="AR326" s="202" t="s">
        <v>170</v>
      </c>
      <c r="AT326" s="202" t="s">
        <v>142</v>
      </c>
      <c r="AU326" s="202" t="s">
        <v>84</v>
      </c>
      <c r="AY326" s="16" t="s">
        <v>139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6" t="s">
        <v>84</v>
      </c>
      <c r="BK326" s="203">
        <f>ROUND(I326*H326,2)</f>
        <v>0</v>
      </c>
      <c r="BL326" s="16" t="s">
        <v>170</v>
      </c>
      <c r="BM326" s="202" t="s">
        <v>670</v>
      </c>
    </row>
    <row r="327" spans="2:51" s="13" customFormat="1" ht="11.25">
      <c r="B327" s="215"/>
      <c r="C327" s="216"/>
      <c r="D327" s="206" t="s">
        <v>148</v>
      </c>
      <c r="E327" s="217" t="s">
        <v>1</v>
      </c>
      <c r="F327" s="218" t="s">
        <v>770</v>
      </c>
      <c r="G327" s="216"/>
      <c r="H327" s="219">
        <v>6.066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148</v>
      </c>
      <c r="AU327" s="225" t="s">
        <v>84</v>
      </c>
      <c r="AV327" s="13" t="s">
        <v>84</v>
      </c>
      <c r="AW327" s="13" t="s">
        <v>31</v>
      </c>
      <c r="AX327" s="13" t="s">
        <v>75</v>
      </c>
      <c r="AY327" s="225" t="s">
        <v>139</v>
      </c>
    </row>
    <row r="328" spans="2:51" s="14" customFormat="1" ht="11.25">
      <c r="B328" s="226"/>
      <c r="C328" s="227"/>
      <c r="D328" s="206" t="s">
        <v>148</v>
      </c>
      <c r="E328" s="228" t="s">
        <v>1</v>
      </c>
      <c r="F328" s="229" t="s">
        <v>162</v>
      </c>
      <c r="G328" s="227"/>
      <c r="H328" s="230">
        <v>6.066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148</v>
      </c>
      <c r="AU328" s="236" t="s">
        <v>84</v>
      </c>
      <c r="AV328" s="14" t="s">
        <v>90</v>
      </c>
      <c r="AW328" s="14" t="s">
        <v>31</v>
      </c>
      <c r="AX328" s="14" t="s">
        <v>80</v>
      </c>
      <c r="AY328" s="236" t="s">
        <v>139</v>
      </c>
    </row>
    <row r="329" spans="2:65" s="1" customFormat="1" ht="16.5" customHeight="1">
      <c r="B329" s="33"/>
      <c r="C329" s="191" t="s">
        <v>672</v>
      </c>
      <c r="D329" s="191" t="s">
        <v>142</v>
      </c>
      <c r="E329" s="192" t="s">
        <v>673</v>
      </c>
      <c r="F329" s="193" t="s">
        <v>674</v>
      </c>
      <c r="G329" s="194" t="s">
        <v>169</v>
      </c>
      <c r="H329" s="195">
        <v>8.32</v>
      </c>
      <c r="I329" s="196"/>
      <c r="J329" s="197">
        <f>ROUND(I329*H329,2)</f>
        <v>0</v>
      </c>
      <c r="K329" s="193" t="s">
        <v>146</v>
      </c>
      <c r="L329" s="37"/>
      <c r="M329" s="198" t="s">
        <v>1</v>
      </c>
      <c r="N329" s="199" t="s">
        <v>41</v>
      </c>
      <c r="O329" s="65"/>
      <c r="P329" s="200">
        <f>O329*H329</f>
        <v>0</v>
      </c>
      <c r="Q329" s="200">
        <v>0</v>
      </c>
      <c r="R329" s="200">
        <f>Q329*H329</f>
        <v>0</v>
      </c>
      <c r="S329" s="200">
        <v>0.0003</v>
      </c>
      <c r="T329" s="201">
        <f>S329*H329</f>
        <v>0.002496</v>
      </c>
      <c r="AR329" s="202" t="s">
        <v>170</v>
      </c>
      <c r="AT329" s="202" t="s">
        <v>142</v>
      </c>
      <c r="AU329" s="202" t="s">
        <v>84</v>
      </c>
      <c r="AY329" s="16" t="s">
        <v>139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6" t="s">
        <v>84</v>
      </c>
      <c r="BK329" s="203">
        <f>ROUND(I329*H329,2)</f>
        <v>0</v>
      </c>
      <c r="BL329" s="16" t="s">
        <v>170</v>
      </c>
      <c r="BM329" s="202" t="s">
        <v>675</v>
      </c>
    </row>
    <row r="330" spans="2:51" s="13" customFormat="1" ht="11.25">
      <c r="B330" s="215"/>
      <c r="C330" s="216"/>
      <c r="D330" s="206" t="s">
        <v>148</v>
      </c>
      <c r="E330" s="217" t="s">
        <v>1</v>
      </c>
      <c r="F330" s="218" t="s">
        <v>771</v>
      </c>
      <c r="G330" s="216"/>
      <c r="H330" s="219">
        <v>8.32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148</v>
      </c>
      <c r="AU330" s="225" t="s">
        <v>84</v>
      </c>
      <c r="AV330" s="13" t="s">
        <v>84</v>
      </c>
      <c r="AW330" s="13" t="s">
        <v>31</v>
      </c>
      <c r="AX330" s="13" t="s">
        <v>80</v>
      </c>
      <c r="AY330" s="225" t="s">
        <v>139</v>
      </c>
    </row>
    <row r="331" spans="2:63" s="11" customFormat="1" ht="22.9" customHeight="1">
      <c r="B331" s="175"/>
      <c r="C331" s="176"/>
      <c r="D331" s="177" t="s">
        <v>74</v>
      </c>
      <c r="E331" s="189" t="s">
        <v>677</v>
      </c>
      <c r="F331" s="189" t="s">
        <v>678</v>
      </c>
      <c r="G331" s="176"/>
      <c r="H331" s="176"/>
      <c r="I331" s="179"/>
      <c r="J331" s="190">
        <f>BK331</f>
        <v>0</v>
      </c>
      <c r="K331" s="176"/>
      <c r="L331" s="181"/>
      <c r="M331" s="182"/>
      <c r="N331" s="183"/>
      <c r="O331" s="183"/>
      <c r="P331" s="184">
        <f>SUM(P332:P344)</f>
        <v>0</v>
      </c>
      <c r="Q331" s="183"/>
      <c r="R331" s="184">
        <f>SUM(R332:R344)</f>
        <v>0.4361836</v>
      </c>
      <c r="S331" s="183"/>
      <c r="T331" s="185">
        <f>SUM(T332:T344)</f>
        <v>0</v>
      </c>
      <c r="AR331" s="186" t="s">
        <v>84</v>
      </c>
      <c r="AT331" s="187" t="s">
        <v>74</v>
      </c>
      <c r="AU331" s="187" t="s">
        <v>80</v>
      </c>
      <c r="AY331" s="186" t="s">
        <v>139</v>
      </c>
      <c r="BK331" s="188">
        <f>SUM(BK332:BK344)</f>
        <v>0</v>
      </c>
    </row>
    <row r="332" spans="2:65" s="1" customFormat="1" ht="24" customHeight="1">
      <c r="B332" s="33"/>
      <c r="C332" s="191" t="s">
        <v>679</v>
      </c>
      <c r="D332" s="191" t="s">
        <v>142</v>
      </c>
      <c r="E332" s="192" t="s">
        <v>680</v>
      </c>
      <c r="F332" s="193" t="s">
        <v>681</v>
      </c>
      <c r="G332" s="194" t="s">
        <v>145</v>
      </c>
      <c r="H332" s="195">
        <v>20.84</v>
      </c>
      <c r="I332" s="196"/>
      <c r="J332" s="197">
        <f>ROUND(I332*H332,2)</f>
        <v>0</v>
      </c>
      <c r="K332" s="193" t="s">
        <v>146</v>
      </c>
      <c r="L332" s="37"/>
      <c r="M332" s="198" t="s">
        <v>1</v>
      </c>
      <c r="N332" s="199" t="s">
        <v>41</v>
      </c>
      <c r="O332" s="65"/>
      <c r="P332" s="200">
        <f>O332*H332</f>
        <v>0</v>
      </c>
      <c r="Q332" s="200">
        <v>0.00605</v>
      </c>
      <c r="R332" s="200">
        <f>Q332*H332</f>
        <v>0.126082</v>
      </c>
      <c r="S332" s="200">
        <v>0</v>
      </c>
      <c r="T332" s="201">
        <f>S332*H332</f>
        <v>0</v>
      </c>
      <c r="AR332" s="202" t="s">
        <v>170</v>
      </c>
      <c r="AT332" s="202" t="s">
        <v>142</v>
      </c>
      <c r="AU332" s="202" t="s">
        <v>84</v>
      </c>
      <c r="AY332" s="16" t="s">
        <v>139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16" t="s">
        <v>84</v>
      </c>
      <c r="BK332" s="203">
        <f>ROUND(I332*H332,2)</f>
        <v>0</v>
      </c>
      <c r="BL332" s="16" t="s">
        <v>170</v>
      </c>
      <c r="BM332" s="202" t="s">
        <v>682</v>
      </c>
    </row>
    <row r="333" spans="2:51" s="13" customFormat="1" ht="11.25">
      <c r="B333" s="215"/>
      <c r="C333" s="216"/>
      <c r="D333" s="206" t="s">
        <v>148</v>
      </c>
      <c r="E333" s="217" t="s">
        <v>1</v>
      </c>
      <c r="F333" s="218" t="s">
        <v>772</v>
      </c>
      <c r="G333" s="216"/>
      <c r="H333" s="219">
        <v>22.64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148</v>
      </c>
      <c r="AU333" s="225" t="s">
        <v>84</v>
      </c>
      <c r="AV333" s="13" t="s">
        <v>84</v>
      </c>
      <c r="AW333" s="13" t="s">
        <v>31</v>
      </c>
      <c r="AX333" s="13" t="s">
        <v>75</v>
      </c>
      <c r="AY333" s="225" t="s">
        <v>139</v>
      </c>
    </row>
    <row r="334" spans="2:51" s="13" customFormat="1" ht="11.25">
      <c r="B334" s="215"/>
      <c r="C334" s="216"/>
      <c r="D334" s="206" t="s">
        <v>148</v>
      </c>
      <c r="E334" s="217" t="s">
        <v>1</v>
      </c>
      <c r="F334" s="218" t="s">
        <v>684</v>
      </c>
      <c r="G334" s="216"/>
      <c r="H334" s="219">
        <v>-1.8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148</v>
      </c>
      <c r="AU334" s="225" t="s">
        <v>84</v>
      </c>
      <c r="AV334" s="13" t="s">
        <v>84</v>
      </c>
      <c r="AW334" s="13" t="s">
        <v>31</v>
      </c>
      <c r="AX334" s="13" t="s">
        <v>75</v>
      </c>
      <c r="AY334" s="225" t="s">
        <v>139</v>
      </c>
    </row>
    <row r="335" spans="2:51" s="14" customFormat="1" ht="11.25">
      <c r="B335" s="226"/>
      <c r="C335" s="227"/>
      <c r="D335" s="206" t="s">
        <v>148</v>
      </c>
      <c r="E335" s="228" t="s">
        <v>1</v>
      </c>
      <c r="F335" s="229" t="s">
        <v>162</v>
      </c>
      <c r="G335" s="227"/>
      <c r="H335" s="230">
        <v>20.84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AT335" s="236" t="s">
        <v>148</v>
      </c>
      <c r="AU335" s="236" t="s">
        <v>84</v>
      </c>
      <c r="AV335" s="14" t="s">
        <v>90</v>
      </c>
      <c r="AW335" s="14" t="s">
        <v>31</v>
      </c>
      <c r="AX335" s="14" t="s">
        <v>80</v>
      </c>
      <c r="AY335" s="236" t="s">
        <v>139</v>
      </c>
    </row>
    <row r="336" spans="2:65" s="1" customFormat="1" ht="16.5" customHeight="1">
      <c r="B336" s="33"/>
      <c r="C336" s="237" t="s">
        <v>685</v>
      </c>
      <c r="D336" s="237" t="s">
        <v>192</v>
      </c>
      <c r="E336" s="238" t="s">
        <v>686</v>
      </c>
      <c r="F336" s="239" t="s">
        <v>687</v>
      </c>
      <c r="G336" s="240" t="s">
        <v>145</v>
      </c>
      <c r="H336" s="241">
        <v>22.924</v>
      </c>
      <c r="I336" s="242"/>
      <c r="J336" s="243">
        <f>ROUND(I336*H336,2)</f>
        <v>0</v>
      </c>
      <c r="K336" s="239" t="s">
        <v>146</v>
      </c>
      <c r="L336" s="244"/>
      <c r="M336" s="245" t="s">
        <v>1</v>
      </c>
      <c r="N336" s="246" t="s">
        <v>41</v>
      </c>
      <c r="O336" s="65"/>
      <c r="P336" s="200">
        <f>O336*H336</f>
        <v>0</v>
      </c>
      <c r="Q336" s="200">
        <v>0.0129</v>
      </c>
      <c r="R336" s="200">
        <f>Q336*H336</f>
        <v>0.29571959999999997</v>
      </c>
      <c r="S336" s="200">
        <v>0</v>
      </c>
      <c r="T336" s="201">
        <f>S336*H336</f>
        <v>0</v>
      </c>
      <c r="AR336" s="202" t="s">
        <v>293</v>
      </c>
      <c r="AT336" s="202" t="s">
        <v>192</v>
      </c>
      <c r="AU336" s="202" t="s">
        <v>84</v>
      </c>
      <c r="AY336" s="16" t="s">
        <v>139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6" t="s">
        <v>84</v>
      </c>
      <c r="BK336" s="203">
        <f>ROUND(I336*H336,2)</f>
        <v>0</v>
      </c>
      <c r="BL336" s="16" t="s">
        <v>170</v>
      </c>
      <c r="BM336" s="202" t="s">
        <v>688</v>
      </c>
    </row>
    <row r="337" spans="2:51" s="13" customFormat="1" ht="11.25">
      <c r="B337" s="215"/>
      <c r="C337" s="216"/>
      <c r="D337" s="206" t="s">
        <v>148</v>
      </c>
      <c r="E337" s="216"/>
      <c r="F337" s="218" t="s">
        <v>773</v>
      </c>
      <c r="G337" s="216"/>
      <c r="H337" s="219">
        <v>22.924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148</v>
      </c>
      <c r="AU337" s="225" t="s">
        <v>84</v>
      </c>
      <c r="AV337" s="13" t="s">
        <v>84</v>
      </c>
      <c r="AW337" s="13" t="s">
        <v>4</v>
      </c>
      <c r="AX337" s="13" t="s">
        <v>80</v>
      </c>
      <c r="AY337" s="225" t="s">
        <v>139</v>
      </c>
    </row>
    <row r="338" spans="2:65" s="1" customFormat="1" ht="24" customHeight="1">
      <c r="B338" s="33"/>
      <c r="C338" s="191" t="s">
        <v>690</v>
      </c>
      <c r="D338" s="191" t="s">
        <v>142</v>
      </c>
      <c r="E338" s="192" t="s">
        <v>691</v>
      </c>
      <c r="F338" s="193" t="s">
        <v>692</v>
      </c>
      <c r="G338" s="194" t="s">
        <v>145</v>
      </c>
      <c r="H338" s="195">
        <v>20.84</v>
      </c>
      <c r="I338" s="196"/>
      <c r="J338" s="197">
        <f>ROUND(I338*H338,2)</f>
        <v>0</v>
      </c>
      <c r="K338" s="193" t="s">
        <v>146</v>
      </c>
      <c r="L338" s="37"/>
      <c r="M338" s="198" t="s">
        <v>1</v>
      </c>
      <c r="N338" s="199" t="s">
        <v>41</v>
      </c>
      <c r="O338" s="65"/>
      <c r="P338" s="200">
        <f>O338*H338</f>
        <v>0</v>
      </c>
      <c r="Q338" s="200">
        <v>0</v>
      </c>
      <c r="R338" s="200">
        <f>Q338*H338</f>
        <v>0</v>
      </c>
      <c r="S338" s="200">
        <v>0</v>
      </c>
      <c r="T338" s="201">
        <f>S338*H338</f>
        <v>0</v>
      </c>
      <c r="AR338" s="202" t="s">
        <v>170</v>
      </c>
      <c r="AT338" s="202" t="s">
        <v>142</v>
      </c>
      <c r="AU338" s="202" t="s">
        <v>84</v>
      </c>
      <c r="AY338" s="16" t="s">
        <v>139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6" t="s">
        <v>84</v>
      </c>
      <c r="BK338" s="203">
        <f>ROUND(I338*H338,2)</f>
        <v>0</v>
      </c>
      <c r="BL338" s="16" t="s">
        <v>170</v>
      </c>
      <c r="BM338" s="202" t="s">
        <v>693</v>
      </c>
    </row>
    <row r="339" spans="2:65" s="1" customFormat="1" ht="16.5" customHeight="1">
      <c r="B339" s="33"/>
      <c r="C339" s="191" t="s">
        <v>694</v>
      </c>
      <c r="D339" s="191" t="s">
        <v>142</v>
      </c>
      <c r="E339" s="192" t="s">
        <v>695</v>
      </c>
      <c r="F339" s="193" t="s">
        <v>696</v>
      </c>
      <c r="G339" s="194" t="s">
        <v>145</v>
      </c>
      <c r="H339" s="195">
        <v>1</v>
      </c>
      <c r="I339" s="196"/>
      <c r="J339" s="197">
        <f>ROUND(I339*H339,2)</f>
        <v>0</v>
      </c>
      <c r="K339" s="193" t="s">
        <v>1</v>
      </c>
      <c r="L339" s="37"/>
      <c r="M339" s="198" t="s">
        <v>1</v>
      </c>
      <c r="N339" s="199" t="s">
        <v>41</v>
      </c>
      <c r="O339" s="65"/>
      <c r="P339" s="200">
        <f>O339*H339</f>
        <v>0</v>
      </c>
      <c r="Q339" s="200">
        <v>0.00063</v>
      </c>
      <c r="R339" s="200">
        <f>Q339*H339</f>
        <v>0.00063</v>
      </c>
      <c r="S339" s="200">
        <v>0</v>
      </c>
      <c r="T339" s="201">
        <f>S339*H339</f>
        <v>0</v>
      </c>
      <c r="AR339" s="202" t="s">
        <v>170</v>
      </c>
      <c r="AT339" s="202" t="s">
        <v>142</v>
      </c>
      <c r="AU339" s="202" t="s">
        <v>84</v>
      </c>
      <c r="AY339" s="16" t="s">
        <v>139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6" t="s">
        <v>84</v>
      </c>
      <c r="BK339" s="203">
        <f>ROUND(I339*H339,2)</f>
        <v>0</v>
      </c>
      <c r="BL339" s="16" t="s">
        <v>170</v>
      </c>
      <c r="BM339" s="202" t="s">
        <v>697</v>
      </c>
    </row>
    <row r="340" spans="2:65" s="1" customFormat="1" ht="16.5" customHeight="1">
      <c r="B340" s="33"/>
      <c r="C340" s="237" t="s">
        <v>698</v>
      </c>
      <c r="D340" s="237" t="s">
        <v>192</v>
      </c>
      <c r="E340" s="238" t="s">
        <v>699</v>
      </c>
      <c r="F340" s="239" t="s">
        <v>700</v>
      </c>
      <c r="G340" s="240" t="s">
        <v>145</v>
      </c>
      <c r="H340" s="241">
        <v>1</v>
      </c>
      <c r="I340" s="242"/>
      <c r="J340" s="243">
        <f>ROUND(I340*H340,2)</f>
        <v>0</v>
      </c>
      <c r="K340" s="239" t="s">
        <v>1</v>
      </c>
      <c r="L340" s="244"/>
      <c r="M340" s="245" t="s">
        <v>1</v>
      </c>
      <c r="N340" s="246" t="s">
        <v>41</v>
      </c>
      <c r="O340" s="65"/>
      <c r="P340" s="200">
        <f>O340*H340</f>
        <v>0</v>
      </c>
      <c r="Q340" s="200">
        <v>0.0075</v>
      </c>
      <c r="R340" s="200">
        <f>Q340*H340</f>
        <v>0.0075</v>
      </c>
      <c r="S340" s="200">
        <v>0</v>
      </c>
      <c r="T340" s="201">
        <f>S340*H340</f>
        <v>0</v>
      </c>
      <c r="AR340" s="202" t="s">
        <v>293</v>
      </c>
      <c r="AT340" s="202" t="s">
        <v>192</v>
      </c>
      <c r="AU340" s="202" t="s">
        <v>84</v>
      </c>
      <c r="AY340" s="16" t="s">
        <v>139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6" t="s">
        <v>84</v>
      </c>
      <c r="BK340" s="203">
        <f>ROUND(I340*H340,2)</f>
        <v>0</v>
      </c>
      <c r="BL340" s="16" t="s">
        <v>170</v>
      </c>
      <c r="BM340" s="202" t="s">
        <v>701</v>
      </c>
    </row>
    <row r="341" spans="2:51" s="13" customFormat="1" ht="11.25">
      <c r="B341" s="215"/>
      <c r="C341" s="216"/>
      <c r="D341" s="206" t="s">
        <v>148</v>
      </c>
      <c r="E341" s="216"/>
      <c r="F341" s="218" t="s">
        <v>702</v>
      </c>
      <c r="G341" s="216"/>
      <c r="H341" s="219">
        <v>1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148</v>
      </c>
      <c r="AU341" s="225" t="s">
        <v>84</v>
      </c>
      <c r="AV341" s="13" t="s">
        <v>84</v>
      </c>
      <c r="AW341" s="13" t="s">
        <v>4</v>
      </c>
      <c r="AX341" s="13" t="s">
        <v>80</v>
      </c>
      <c r="AY341" s="225" t="s">
        <v>139</v>
      </c>
    </row>
    <row r="342" spans="2:65" s="1" customFormat="1" ht="16.5" customHeight="1">
      <c r="B342" s="33"/>
      <c r="C342" s="191" t="s">
        <v>703</v>
      </c>
      <c r="D342" s="191" t="s">
        <v>142</v>
      </c>
      <c r="E342" s="192" t="s">
        <v>704</v>
      </c>
      <c r="F342" s="193" t="s">
        <v>705</v>
      </c>
      <c r="G342" s="194" t="s">
        <v>145</v>
      </c>
      <c r="H342" s="195">
        <v>20.84</v>
      </c>
      <c r="I342" s="196"/>
      <c r="J342" s="197">
        <f>ROUND(I342*H342,2)</f>
        <v>0</v>
      </c>
      <c r="K342" s="193" t="s">
        <v>259</v>
      </c>
      <c r="L342" s="37"/>
      <c r="M342" s="198" t="s">
        <v>1</v>
      </c>
      <c r="N342" s="199" t="s">
        <v>41</v>
      </c>
      <c r="O342" s="65"/>
      <c r="P342" s="200">
        <f>O342*H342</f>
        <v>0</v>
      </c>
      <c r="Q342" s="200">
        <v>0.0003</v>
      </c>
      <c r="R342" s="200">
        <f>Q342*H342</f>
        <v>0.006252</v>
      </c>
      <c r="S342" s="200">
        <v>0</v>
      </c>
      <c r="T342" s="201">
        <f>S342*H342</f>
        <v>0</v>
      </c>
      <c r="AR342" s="202" t="s">
        <v>170</v>
      </c>
      <c r="AT342" s="202" t="s">
        <v>142</v>
      </c>
      <c r="AU342" s="202" t="s">
        <v>84</v>
      </c>
      <c r="AY342" s="16" t="s">
        <v>139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6" t="s">
        <v>84</v>
      </c>
      <c r="BK342" s="203">
        <f>ROUND(I342*H342,2)</f>
        <v>0</v>
      </c>
      <c r="BL342" s="16" t="s">
        <v>170</v>
      </c>
      <c r="BM342" s="202" t="s">
        <v>706</v>
      </c>
    </row>
    <row r="343" spans="2:65" s="1" customFormat="1" ht="24" customHeight="1">
      <c r="B343" s="33"/>
      <c r="C343" s="191" t="s">
        <v>707</v>
      </c>
      <c r="D343" s="191" t="s">
        <v>142</v>
      </c>
      <c r="E343" s="192" t="s">
        <v>708</v>
      </c>
      <c r="F343" s="193" t="s">
        <v>709</v>
      </c>
      <c r="G343" s="194" t="s">
        <v>246</v>
      </c>
      <c r="H343" s="195">
        <v>0.436</v>
      </c>
      <c r="I343" s="196"/>
      <c r="J343" s="197">
        <f>ROUND(I343*H343,2)</f>
        <v>0</v>
      </c>
      <c r="K343" s="193" t="s">
        <v>146</v>
      </c>
      <c r="L343" s="37"/>
      <c r="M343" s="198" t="s">
        <v>1</v>
      </c>
      <c r="N343" s="199" t="s">
        <v>41</v>
      </c>
      <c r="O343" s="65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AR343" s="202" t="s">
        <v>170</v>
      </c>
      <c r="AT343" s="202" t="s">
        <v>142</v>
      </c>
      <c r="AU343" s="202" t="s">
        <v>84</v>
      </c>
      <c r="AY343" s="16" t="s">
        <v>139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6" t="s">
        <v>84</v>
      </c>
      <c r="BK343" s="203">
        <f>ROUND(I343*H343,2)</f>
        <v>0</v>
      </c>
      <c r="BL343" s="16" t="s">
        <v>170</v>
      </c>
      <c r="BM343" s="202" t="s">
        <v>710</v>
      </c>
    </row>
    <row r="344" spans="2:65" s="1" customFormat="1" ht="24" customHeight="1">
      <c r="B344" s="33"/>
      <c r="C344" s="191" t="s">
        <v>711</v>
      </c>
      <c r="D344" s="191" t="s">
        <v>142</v>
      </c>
      <c r="E344" s="192" t="s">
        <v>712</v>
      </c>
      <c r="F344" s="193" t="s">
        <v>713</v>
      </c>
      <c r="G344" s="194" t="s">
        <v>246</v>
      </c>
      <c r="H344" s="195">
        <v>0.436</v>
      </c>
      <c r="I344" s="196"/>
      <c r="J344" s="197">
        <f>ROUND(I344*H344,2)</f>
        <v>0</v>
      </c>
      <c r="K344" s="193" t="s">
        <v>146</v>
      </c>
      <c r="L344" s="37"/>
      <c r="M344" s="198" t="s">
        <v>1</v>
      </c>
      <c r="N344" s="199" t="s">
        <v>41</v>
      </c>
      <c r="O344" s="65"/>
      <c r="P344" s="200">
        <f>O344*H344</f>
        <v>0</v>
      </c>
      <c r="Q344" s="200">
        <v>0</v>
      </c>
      <c r="R344" s="200">
        <f>Q344*H344</f>
        <v>0</v>
      </c>
      <c r="S344" s="200">
        <v>0</v>
      </c>
      <c r="T344" s="201">
        <f>S344*H344</f>
        <v>0</v>
      </c>
      <c r="AR344" s="202" t="s">
        <v>170</v>
      </c>
      <c r="AT344" s="202" t="s">
        <v>142</v>
      </c>
      <c r="AU344" s="202" t="s">
        <v>84</v>
      </c>
      <c r="AY344" s="16" t="s">
        <v>139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6" t="s">
        <v>84</v>
      </c>
      <c r="BK344" s="203">
        <f>ROUND(I344*H344,2)</f>
        <v>0</v>
      </c>
      <c r="BL344" s="16" t="s">
        <v>170</v>
      </c>
      <c r="BM344" s="202" t="s">
        <v>714</v>
      </c>
    </row>
    <row r="345" spans="2:63" s="11" customFormat="1" ht="22.9" customHeight="1">
      <c r="B345" s="175"/>
      <c r="C345" s="176"/>
      <c r="D345" s="177" t="s">
        <v>74</v>
      </c>
      <c r="E345" s="189" t="s">
        <v>715</v>
      </c>
      <c r="F345" s="189" t="s">
        <v>716</v>
      </c>
      <c r="G345" s="176"/>
      <c r="H345" s="176"/>
      <c r="I345" s="179"/>
      <c r="J345" s="190">
        <f>BK345</f>
        <v>0</v>
      </c>
      <c r="K345" s="176"/>
      <c r="L345" s="181"/>
      <c r="M345" s="182"/>
      <c r="N345" s="183"/>
      <c r="O345" s="183"/>
      <c r="P345" s="184">
        <f>SUM(P346:P349)</f>
        <v>0</v>
      </c>
      <c r="Q345" s="183"/>
      <c r="R345" s="184">
        <f>SUM(R346:R349)</f>
        <v>0.00023822480000000002</v>
      </c>
      <c r="S345" s="183"/>
      <c r="T345" s="185">
        <f>SUM(T346:T349)</f>
        <v>0</v>
      </c>
      <c r="AR345" s="186" t="s">
        <v>84</v>
      </c>
      <c r="AT345" s="187" t="s">
        <v>74</v>
      </c>
      <c r="AU345" s="187" t="s">
        <v>80</v>
      </c>
      <c r="AY345" s="186" t="s">
        <v>139</v>
      </c>
      <c r="BK345" s="188">
        <f>SUM(BK346:BK349)</f>
        <v>0</v>
      </c>
    </row>
    <row r="346" spans="2:65" s="1" customFormat="1" ht="24" customHeight="1">
      <c r="B346" s="33"/>
      <c r="C346" s="191" t="s">
        <v>717</v>
      </c>
      <c r="D346" s="191" t="s">
        <v>142</v>
      </c>
      <c r="E346" s="192" t="s">
        <v>718</v>
      </c>
      <c r="F346" s="193" t="s">
        <v>719</v>
      </c>
      <c r="G346" s="194" t="s">
        <v>145</v>
      </c>
      <c r="H346" s="195">
        <v>0.968</v>
      </c>
      <c r="I346" s="196"/>
      <c r="J346" s="197">
        <f>ROUND(I346*H346,2)</f>
        <v>0</v>
      </c>
      <c r="K346" s="193" t="s">
        <v>146</v>
      </c>
      <c r="L346" s="37"/>
      <c r="M346" s="198" t="s">
        <v>1</v>
      </c>
      <c r="N346" s="199" t="s">
        <v>41</v>
      </c>
      <c r="O346" s="65"/>
      <c r="P346" s="200">
        <f>O346*H346</f>
        <v>0</v>
      </c>
      <c r="Q346" s="200">
        <v>0.00012305</v>
      </c>
      <c r="R346" s="200">
        <f>Q346*H346</f>
        <v>0.00011911240000000001</v>
      </c>
      <c r="S346" s="200">
        <v>0</v>
      </c>
      <c r="T346" s="201">
        <f>S346*H346</f>
        <v>0</v>
      </c>
      <c r="AR346" s="202" t="s">
        <v>170</v>
      </c>
      <c r="AT346" s="202" t="s">
        <v>142</v>
      </c>
      <c r="AU346" s="202" t="s">
        <v>84</v>
      </c>
      <c r="AY346" s="16" t="s">
        <v>139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6" t="s">
        <v>84</v>
      </c>
      <c r="BK346" s="203">
        <f>ROUND(I346*H346,2)</f>
        <v>0</v>
      </c>
      <c r="BL346" s="16" t="s">
        <v>170</v>
      </c>
      <c r="BM346" s="202" t="s">
        <v>720</v>
      </c>
    </row>
    <row r="347" spans="2:51" s="12" customFormat="1" ht="11.25">
      <c r="B347" s="204"/>
      <c r="C347" s="205"/>
      <c r="D347" s="206" t="s">
        <v>148</v>
      </c>
      <c r="E347" s="207" t="s">
        <v>1</v>
      </c>
      <c r="F347" s="208" t="s">
        <v>721</v>
      </c>
      <c r="G347" s="205"/>
      <c r="H347" s="207" t="s">
        <v>1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148</v>
      </c>
      <c r="AU347" s="214" t="s">
        <v>84</v>
      </c>
      <c r="AV347" s="12" t="s">
        <v>80</v>
      </c>
      <c r="AW347" s="12" t="s">
        <v>31</v>
      </c>
      <c r="AX347" s="12" t="s">
        <v>75</v>
      </c>
      <c r="AY347" s="214" t="s">
        <v>139</v>
      </c>
    </row>
    <row r="348" spans="2:51" s="13" customFormat="1" ht="11.25">
      <c r="B348" s="215"/>
      <c r="C348" s="216"/>
      <c r="D348" s="206" t="s">
        <v>148</v>
      </c>
      <c r="E348" s="217" t="s">
        <v>1</v>
      </c>
      <c r="F348" s="218" t="s">
        <v>722</v>
      </c>
      <c r="G348" s="216"/>
      <c r="H348" s="219">
        <v>0.968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148</v>
      </c>
      <c r="AU348" s="225" t="s">
        <v>84</v>
      </c>
      <c r="AV348" s="13" t="s">
        <v>84</v>
      </c>
      <c r="AW348" s="13" t="s">
        <v>31</v>
      </c>
      <c r="AX348" s="13" t="s">
        <v>80</v>
      </c>
      <c r="AY348" s="225" t="s">
        <v>139</v>
      </c>
    </row>
    <row r="349" spans="2:65" s="1" customFormat="1" ht="24" customHeight="1">
      <c r="B349" s="33"/>
      <c r="C349" s="191" t="s">
        <v>723</v>
      </c>
      <c r="D349" s="191" t="s">
        <v>142</v>
      </c>
      <c r="E349" s="192" t="s">
        <v>724</v>
      </c>
      <c r="F349" s="193" t="s">
        <v>725</v>
      </c>
      <c r="G349" s="194" t="s">
        <v>145</v>
      </c>
      <c r="H349" s="195">
        <v>0.968</v>
      </c>
      <c r="I349" s="196"/>
      <c r="J349" s="197">
        <f>ROUND(I349*H349,2)</f>
        <v>0</v>
      </c>
      <c r="K349" s="193" t="s">
        <v>146</v>
      </c>
      <c r="L349" s="37"/>
      <c r="M349" s="198" t="s">
        <v>1</v>
      </c>
      <c r="N349" s="199" t="s">
        <v>41</v>
      </c>
      <c r="O349" s="65"/>
      <c r="P349" s="200">
        <f>O349*H349</f>
        <v>0</v>
      </c>
      <c r="Q349" s="200">
        <v>0.00012305</v>
      </c>
      <c r="R349" s="200">
        <f>Q349*H349</f>
        <v>0.00011911240000000001</v>
      </c>
      <c r="S349" s="200">
        <v>0</v>
      </c>
      <c r="T349" s="201">
        <f>S349*H349</f>
        <v>0</v>
      </c>
      <c r="AR349" s="202" t="s">
        <v>170</v>
      </c>
      <c r="AT349" s="202" t="s">
        <v>142</v>
      </c>
      <c r="AU349" s="202" t="s">
        <v>84</v>
      </c>
      <c r="AY349" s="16" t="s">
        <v>139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6" t="s">
        <v>84</v>
      </c>
      <c r="BK349" s="203">
        <f>ROUND(I349*H349,2)</f>
        <v>0</v>
      </c>
      <c r="BL349" s="16" t="s">
        <v>170</v>
      </c>
      <c r="BM349" s="202" t="s">
        <v>726</v>
      </c>
    </row>
    <row r="350" spans="2:63" s="11" customFormat="1" ht="22.9" customHeight="1">
      <c r="B350" s="175"/>
      <c r="C350" s="176"/>
      <c r="D350" s="177" t="s">
        <v>74</v>
      </c>
      <c r="E350" s="189" t="s">
        <v>727</v>
      </c>
      <c r="F350" s="189" t="s">
        <v>728</v>
      </c>
      <c r="G350" s="176"/>
      <c r="H350" s="176"/>
      <c r="I350" s="179"/>
      <c r="J350" s="190">
        <f>BK350</f>
        <v>0</v>
      </c>
      <c r="K350" s="176"/>
      <c r="L350" s="181"/>
      <c r="M350" s="182"/>
      <c r="N350" s="183"/>
      <c r="O350" s="183"/>
      <c r="P350" s="184">
        <f>SUM(P351:P358)</f>
        <v>0</v>
      </c>
      <c r="Q350" s="183"/>
      <c r="R350" s="184">
        <f>SUM(R351:R358)</f>
        <v>0.0242516016</v>
      </c>
      <c r="S350" s="183"/>
      <c r="T350" s="185">
        <f>SUM(T351:T358)</f>
        <v>0.0063345400000000005</v>
      </c>
      <c r="AR350" s="186" t="s">
        <v>84</v>
      </c>
      <c r="AT350" s="187" t="s">
        <v>74</v>
      </c>
      <c r="AU350" s="187" t="s">
        <v>80</v>
      </c>
      <c r="AY350" s="186" t="s">
        <v>139</v>
      </c>
      <c r="BK350" s="188">
        <f>SUM(BK351:BK358)</f>
        <v>0</v>
      </c>
    </row>
    <row r="351" spans="2:65" s="1" customFormat="1" ht="16.5" customHeight="1">
      <c r="B351" s="33"/>
      <c r="C351" s="191" t="s">
        <v>729</v>
      </c>
      <c r="D351" s="191" t="s">
        <v>142</v>
      </c>
      <c r="E351" s="192" t="s">
        <v>730</v>
      </c>
      <c r="F351" s="193" t="s">
        <v>731</v>
      </c>
      <c r="G351" s="194" t="s">
        <v>145</v>
      </c>
      <c r="H351" s="195">
        <v>20.434</v>
      </c>
      <c r="I351" s="196"/>
      <c r="J351" s="197">
        <f>ROUND(I351*H351,2)</f>
        <v>0</v>
      </c>
      <c r="K351" s="193" t="s">
        <v>146</v>
      </c>
      <c r="L351" s="37"/>
      <c r="M351" s="198" t="s">
        <v>1</v>
      </c>
      <c r="N351" s="199" t="s">
        <v>41</v>
      </c>
      <c r="O351" s="65"/>
      <c r="P351" s="200">
        <f>O351*H351</f>
        <v>0</v>
      </c>
      <c r="Q351" s="200">
        <v>0.001</v>
      </c>
      <c r="R351" s="200">
        <f>Q351*H351</f>
        <v>0.020434</v>
      </c>
      <c r="S351" s="200">
        <v>0.00031</v>
      </c>
      <c r="T351" s="201">
        <f>S351*H351</f>
        <v>0.0063345400000000005</v>
      </c>
      <c r="AR351" s="202" t="s">
        <v>170</v>
      </c>
      <c r="AT351" s="202" t="s">
        <v>142</v>
      </c>
      <c r="AU351" s="202" t="s">
        <v>84</v>
      </c>
      <c r="AY351" s="16" t="s">
        <v>139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16" t="s">
        <v>84</v>
      </c>
      <c r="BK351" s="203">
        <f>ROUND(I351*H351,2)</f>
        <v>0</v>
      </c>
      <c r="BL351" s="16" t="s">
        <v>170</v>
      </c>
      <c r="BM351" s="202" t="s">
        <v>732</v>
      </c>
    </row>
    <row r="352" spans="2:51" s="13" customFormat="1" ht="11.25">
      <c r="B352" s="215"/>
      <c r="C352" s="216"/>
      <c r="D352" s="206" t="s">
        <v>148</v>
      </c>
      <c r="E352" s="217" t="s">
        <v>1</v>
      </c>
      <c r="F352" s="218" t="s">
        <v>768</v>
      </c>
      <c r="G352" s="216"/>
      <c r="H352" s="219">
        <v>7.416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148</v>
      </c>
      <c r="AU352" s="225" t="s">
        <v>84</v>
      </c>
      <c r="AV352" s="13" t="s">
        <v>84</v>
      </c>
      <c r="AW352" s="13" t="s">
        <v>31</v>
      </c>
      <c r="AX352" s="13" t="s">
        <v>75</v>
      </c>
      <c r="AY352" s="225" t="s">
        <v>139</v>
      </c>
    </row>
    <row r="353" spans="2:51" s="13" customFormat="1" ht="11.25">
      <c r="B353" s="215"/>
      <c r="C353" s="216"/>
      <c r="D353" s="206" t="s">
        <v>148</v>
      </c>
      <c r="E353" s="217" t="s">
        <v>1</v>
      </c>
      <c r="F353" s="218" t="s">
        <v>774</v>
      </c>
      <c r="G353" s="216"/>
      <c r="H353" s="219">
        <v>13.018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148</v>
      </c>
      <c r="AU353" s="225" t="s">
        <v>84</v>
      </c>
      <c r="AV353" s="13" t="s">
        <v>84</v>
      </c>
      <c r="AW353" s="13" t="s">
        <v>31</v>
      </c>
      <c r="AX353" s="13" t="s">
        <v>75</v>
      </c>
      <c r="AY353" s="225" t="s">
        <v>139</v>
      </c>
    </row>
    <row r="354" spans="2:51" s="14" customFormat="1" ht="11.25">
      <c r="B354" s="226"/>
      <c r="C354" s="227"/>
      <c r="D354" s="206" t="s">
        <v>148</v>
      </c>
      <c r="E354" s="228" t="s">
        <v>1</v>
      </c>
      <c r="F354" s="229" t="s">
        <v>162</v>
      </c>
      <c r="G354" s="227"/>
      <c r="H354" s="230">
        <v>20.434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AT354" s="236" t="s">
        <v>148</v>
      </c>
      <c r="AU354" s="236" t="s">
        <v>84</v>
      </c>
      <c r="AV354" s="14" t="s">
        <v>90</v>
      </c>
      <c r="AW354" s="14" t="s">
        <v>31</v>
      </c>
      <c r="AX354" s="14" t="s">
        <v>80</v>
      </c>
      <c r="AY354" s="236" t="s">
        <v>139</v>
      </c>
    </row>
    <row r="355" spans="2:65" s="1" customFormat="1" ht="24" customHeight="1">
      <c r="B355" s="33"/>
      <c r="C355" s="191" t="s">
        <v>734</v>
      </c>
      <c r="D355" s="191" t="s">
        <v>142</v>
      </c>
      <c r="E355" s="192" t="s">
        <v>735</v>
      </c>
      <c r="F355" s="193" t="s">
        <v>736</v>
      </c>
      <c r="G355" s="194" t="s">
        <v>145</v>
      </c>
      <c r="H355" s="195">
        <v>14.774</v>
      </c>
      <c r="I355" s="196"/>
      <c r="J355" s="197">
        <f>ROUND(I355*H355,2)</f>
        <v>0</v>
      </c>
      <c r="K355" s="193" t="s">
        <v>146</v>
      </c>
      <c r="L355" s="37"/>
      <c r="M355" s="198" t="s">
        <v>1</v>
      </c>
      <c r="N355" s="199" t="s">
        <v>41</v>
      </c>
      <c r="O355" s="65"/>
      <c r="P355" s="200">
        <f>O355*H355</f>
        <v>0</v>
      </c>
      <c r="Q355" s="200">
        <v>0.0002584</v>
      </c>
      <c r="R355" s="200">
        <f>Q355*H355</f>
        <v>0.0038176015999999997</v>
      </c>
      <c r="S355" s="200">
        <v>0</v>
      </c>
      <c r="T355" s="201">
        <f>S355*H355</f>
        <v>0</v>
      </c>
      <c r="AR355" s="202" t="s">
        <v>170</v>
      </c>
      <c r="AT355" s="202" t="s">
        <v>142</v>
      </c>
      <c r="AU355" s="202" t="s">
        <v>84</v>
      </c>
      <c r="AY355" s="16" t="s">
        <v>139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16" t="s">
        <v>84</v>
      </c>
      <c r="BK355" s="203">
        <f>ROUND(I355*H355,2)</f>
        <v>0</v>
      </c>
      <c r="BL355" s="16" t="s">
        <v>170</v>
      </c>
      <c r="BM355" s="202" t="s">
        <v>737</v>
      </c>
    </row>
    <row r="356" spans="2:51" s="13" customFormat="1" ht="11.25">
      <c r="B356" s="215"/>
      <c r="C356" s="216"/>
      <c r="D356" s="206" t="s">
        <v>148</v>
      </c>
      <c r="E356" s="217" t="s">
        <v>1</v>
      </c>
      <c r="F356" s="218" t="s">
        <v>768</v>
      </c>
      <c r="G356" s="216"/>
      <c r="H356" s="219">
        <v>7.416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148</v>
      </c>
      <c r="AU356" s="225" t="s">
        <v>84</v>
      </c>
      <c r="AV356" s="13" t="s">
        <v>84</v>
      </c>
      <c r="AW356" s="13" t="s">
        <v>31</v>
      </c>
      <c r="AX356" s="13" t="s">
        <v>75</v>
      </c>
      <c r="AY356" s="225" t="s">
        <v>139</v>
      </c>
    </row>
    <row r="357" spans="2:51" s="13" customFormat="1" ht="11.25">
      <c r="B357" s="215"/>
      <c r="C357" s="216"/>
      <c r="D357" s="206" t="s">
        <v>148</v>
      </c>
      <c r="E357" s="217" t="s">
        <v>1</v>
      </c>
      <c r="F357" s="218" t="s">
        <v>775</v>
      </c>
      <c r="G357" s="216"/>
      <c r="H357" s="219">
        <v>7.358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148</v>
      </c>
      <c r="AU357" s="225" t="s">
        <v>84</v>
      </c>
      <c r="AV357" s="13" t="s">
        <v>84</v>
      </c>
      <c r="AW357" s="13" t="s">
        <v>31</v>
      </c>
      <c r="AX357" s="13" t="s">
        <v>75</v>
      </c>
      <c r="AY357" s="225" t="s">
        <v>139</v>
      </c>
    </row>
    <row r="358" spans="2:51" s="14" customFormat="1" ht="11.25">
      <c r="B358" s="226"/>
      <c r="C358" s="227"/>
      <c r="D358" s="206" t="s">
        <v>148</v>
      </c>
      <c r="E358" s="228" t="s">
        <v>1</v>
      </c>
      <c r="F358" s="229" t="s">
        <v>162</v>
      </c>
      <c r="G358" s="227"/>
      <c r="H358" s="230">
        <v>14.774000000000001</v>
      </c>
      <c r="I358" s="231"/>
      <c r="J358" s="227"/>
      <c r="K358" s="227"/>
      <c r="L358" s="232"/>
      <c r="M358" s="250"/>
      <c r="N358" s="251"/>
      <c r="O358" s="251"/>
      <c r="P358" s="251"/>
      <c r="Q358" s="251"/>
      <c r="R358" s="251"/>
      <c r="S358" s="251"/>
      <c r="T358" s="252"/>
      <c r="AT358" s="236" t="s">
        <v>148</v>
      </c>
      <c r="AU358" s="236" t="s">
        <v>84</v>
      </c>
      <c r="AV358" s="14" t="s">
        <v>90</v>
      </c>
      <c r="AW358" s="14" t="s">
        <v>31</v>
      </c>
      <c r="AX358" s="14" t="s">
        <v>80</v>
      </c>
      <c r="AY358" s="236" t="s">
        <v>139</v>
      </c>
    </row>
    <row r="359" spans="2:12" s="1" customFormat="1" ht="6.95" customHeight="1">
      <c r="B359" s="48"/>
      <c r="C359" s="49"/>
      <c r="D359" s="49"/>
      <c r="E359" s="49"/>
      <c r="F359" s="49"/>
      <c r="G359" s="49"/>
      <c r="H359" s="49"/>
      <c r="I359" s="141"/>
      <c r="J359" s="49"/>
      <c r="K359" s="49"/>
      <c r="L359" s="37"/>
    </row>
  </sheetData>
  <sheetProtection algorithmName="SHA-512" hashValue="MSeL/taAt2B9yztPQicrYqVNabb3nNlTTwSKCoM1UCZ4xyqOUQTt4N3IzP1F/RvPZ+jIU1bZcfA3T5MOE5QZNQ==" saltValue="JAcMFtSX+0bDECvw+r0CgDdmNh82QR3EoSIqHi5zLXcCFwa8IJiDuDrROGVNfieArZ0sNf7xPgjUrCYepatNYQ==" spinCount="100000" sheet="1" objects="1" scenarios="1" formatColumns="0" formatRows="0" autoFilter="0"/>
  <autoFilter ref="C135:K358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92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80</v>
      </c>
    </row>
    <row r="4" spans="2:46" ht="24.95" customHeight="1">
      <c r="B4" s="19"/>
      <c r="D4" s="106" t="s">
        <v>96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4" t="str">
        <f>'Rekapitulace stavby'!K6</f>
        <v>Oprava sociálních zařízení (2019) - 5 bytových jednotek</v>
      </c>
      <c r="F7" s="295"/>
      <c r="G7" s="295"/>
      <c r="H7" s="295"/>
      <c r="L7" s="19"/>
    </row>
    <row r="8" spans="2:12" s="1" customFormat="1" ht="12" customHeight="1">
      <c r="B8" s="37"/>
      <c r="D8" s="108" t="s">
        <v>97</v>
      </c>
      <c r="I8" s="109"/>
      <c r="L8" s="37"/>
    </row>
    <row r="9" spans="2:12" s="1" customFormat="1" ht="36.95" customHeight="1">
      <c r="B9" s="37"/>
      <c r="E9" s="296" t="s">
        <v>776</v>
      </c>
      <c r="F9" s="297"/>
      <c r="G9" s="297"/>
      <c r="H9" s="297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9. 7. 2019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8" t="str">
        <f>'Rekapitulace stavby'!E14</f>
        <v>Vyplň údaj</v>
      </c>
      <c r="F18" s="299"/>
      <c r="G18" s="299"/>
      <c r="H18" s="299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27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32</v>
      </c>
      <c r="I23" s="111" t="s">
        <v>25</v>
      </c>
      <c r="J23" s="110" t="s">
        <v>1</v>
      </c>
      <c r="L23" s="37"/>
    </row>
    <row r="24" spans="2:12" s="1" customFormat="1" ht="18" customHeight="1">
      <c r="B24" s="37"/>
      <c r="E24" s="110" t="s">
        <v>33</v>
      </c>
      <c r="I24" s="111" t="s">
        <v>27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34</v>
      </c>
      <c r="I26" s="109"/>
      <c r="L26" s="37"/>
    </row>
    <row r="27" spans="2:12" s="7" customFormat="1" ht="16.5" customHeight="1">
      <c r="B27" s="113"/>
      <c r="E27" s="300" t="s">
        <v>1</v>
      </c>
      <c r="F27" s="300"/>
      <c r="G27" s="300"/>
      <c r="H27" s="300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35</v>
      </c>
      <c r="I30" s="109"/>
      <c r="J30" s="117">
        <f>ROUND(J136,2)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37</v>
      </c>
      <c r="I32" s="119" t="s">
        <v>36</v>
      </c>
      <c r="J32" s="118" t="s">
        <v>38</v>
      </c>
      <c r="L32" s="37"/>
    </row>
    <row r="33" spans="2:12" s="1" customFormat="1" ht="14.45" customHeight="1">
      <c r="B33" s="37"/>
      <c r="D33" s="120" t="s">
        <v>39</v>
      </c>
      <c r="E33" s="108" t="s">
        <v>40</v>
      </c>
      <c r="F33" s="121">
        <f>ROUND((SUM(BE136:BE357)),2)</f>
        <v>0</v>
      </c>
      <c r="I33" s="122">
        <v>0.21</v>
      </c>
      <c r="J33" s="121">
        <f>ROUND(((SUM(BE136:BE357))*I33),2)</f>
        <v>0</v>
      </c>
      <c r="L33" s="37"/>
    </row>
    <row r="34" spans="2:12" s="1" customFormat="1" ht="14.45" customHeight="1">
      <c r="B34" s="37"/>
      <c r="E34" s="108" t="s">
        <v>41</v>
      </c>
      <c r="F34" s="121">
        <f>ROUND((SUM(BF136:BF357)),2)</f>
        <v>0</v>
      </c>
      <c r="I34" s="122">
        <v>0.15</v>
      </c>
      <c r="J34" s="121">
        <f>ROUND(((SUM(BF136:BF357))*I34),2)</f>
        <v>0</v>
      </c>
      <c r="L34" s="37"/>
    </row>
    <row r="35" spans="2:12" s="1" customFormat="1" ht="14.45" customHeight="1" hidden="1">
      <c r="B35" s="37"/>
      <c r="E35" s="108" t="s">
        <v>42</v>
      </c>
      <c r="F35" s="121">
        <f>ROUND((SUM(BG136:BG357)),2)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43</v>
      </c>
      <c r="F36" s="121">
        <f>ROUND((SUM(BH136:BH357)),2)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44</v>
      </c>
      <c r="F37" s="121">
        <f>ROUND((SUM(BI136:BI357)),2)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45</v>
      </c>
      <c r="E39" s="125"/>
      <c r="F39" s="125"/>
      <c r="G39" s="126" t="s">
        <v>46</v>
      </c>
      <c r="H39" s="127" t="s">
        <v>47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48</v>
      </c>
      <c r="E50" s="132"/>
      <c r="F50" s="132"/>
      <c r="G50" s="131" t="s">
        <v>49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50</v>
      </c>
      <c r="E61" s="135"/>
      <c r="F61" s="136" t="s">
        <v>51</v>
      </c>
      <c r="G61" s="134" t="s">
        <v>50</v>
      </c>
      <c r="H61" s="135"/>
      <c r="I61" s="137"/>
      <c r="J61" s="138" t="s">
        <v>51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52</v>
      </c>
      <c r="E65" s="132"/>
      <c r="F65" s="132"/>
      <c r="G65" s="131" t="s">
        <v>53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50</v>
      </c>
      <c r="E76" s="135"/>
      <c r="F76" s="136" t="s">
        <v>51</v>
      </c>
      <c r="G76" s="134" t="s">
        <v>50</v>
      </c>
      <c r="H76" s="135"/>
      <c r="I76" s="137"/>
      <c r="J76" s="138" t="s">
        <v>51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99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1" t="str">
        <f>E7</f>
        <v>Oprava sociálních zařízení (2019) - 5 bytových jednotek</v>
      </c>
      <c r="F85" s="302"/>
      <c r="G85" s="302"/>
      <c r="H85" s="302"/>
      <c r="I85" s="109"/>
      <c r="J85" s="34"/>
      <c r="K85" s="34"/>
      <c r="L85" s="37"/>
    </row>
    <row r="86" spans="2:12" s="1" customFormat="1" ht="12" customHeight="1">
      <c r="B86" s="33"/>
      <c r="C86" s="28" t="s">
        <v>97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3" t="str">
        <f>E9</f>
        <v>4 - Oprava bytové jednotky - p.Bihári 2.NP</v>
      </c>
      <c r="F87" s="303"/>
      <c r="G87" s="303"/>
      <c r="H87" s="303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Ústí nad Labem</v>
      </c>
      <c r="G89" s="34"/>
      <c r="H89" s="34"/>
      <c r="I89" s="111" t="s">
        <v>22</v>
      </c>
      <c r="J89" s="60" t="str">
        <f>IF(J12="","",J12)</f>
        <v>9. 7. 2019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32</v>
      </c>
      <c r="J92" s="31" t="str">
        <f>E24</f>
        <v>D.Prombergerová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100</v>
      </c>
      <c r="D94" s="146"/>
      <c r="E94" s="146"/>
      <c r="F94" s="146"/>
      <c r="G94" s="146"/>
      <c r="H94" s="146"/>
      <c r="I94" s="147"/>
      <c r="J94" s="148" t="s">
        <v>101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102</v>
      </c>
      <c r="D96" s="34"/>
      <c r="E96" s="34"/>
      <c r="F96" s="34"/>
      <c r="G96" s="34"/>
      <c r="H96" s="34"/>
      <c r="I96" s="109"/>
      <c r="J96" s="78">
        <f>J136</f>
        <v>0</v>
      </c>
      <c r="K96" s="34"/>
      <c r="L96" s="37"/>
      <c r="AU96" s="16" t="s">
        <v>103</v>
      </c>
    </row>
    <row r="97" spans="2:12" s="8" customFormat="1" ht="24.95" customHeight="1">
      <c r="B97" s="150"/>
      <c r="C97" s="151"/>
      <c r="D97" s="152" t="s">
        <v>104</v>
      </c>
      <c r="E97" s="153"/>
      <c r="F97" s="153"/>
      <c r="G97" s="153"/>
      <c r="H97" s="153"/>
      <c r="I97" s="154"/>
      <c r="J97" s="155">
        <f>J137</f>
        <v>0</v>
      </c>
      <c r="K97" s="151"/>
      <c r="L97" s="156"/>
    </row>
    <row r="98" spans="2:12" s="9" customFormat="1" ht="19.9" customHeight="1">
      <c r="B98" s="157"/>
      <c r="C98" s="158"/>
      <c r="D98" s="159" t="s">
        <v>105</v>
      </c>
      <c r="E98" s="160"/>
      <c r="F98" s="160"/>
      <c r="G98" s="160"/>
      <c r="H98" s="160"/>
      <c r="I98" s="161"/>
      <c r="J98" s="162">
        <f>J138</f>
        <v>0</v>
      </c>
      <c r="K98" s="158"/>
      <c r="L98" s="163"/>
    </row>
    <row r="99" spans="2:12" s="9" customFormat="1" ht="19.9" customHeight="1">
      <c r="B99" s="157"/>
      <c r="C99" s="158"/>
      <c r="D99" s="159" t="s">
        <v>106</v>
      </c>
      <c r="E99" s="160"/>
      <c r="F99" s="160"/>
      <c r="G99" s="160"/>
      <c r="H99" s="160"/>
      <c r="I99" s="161"/>
      <c r="J99" s="162">
        <f>J165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107</v>
      </c>
      <c r="E100" s="160"/>
      <c r="F100" s="160"/>
      <c r="G100" s="160"/>
      <c r="H100" s="160"/>
      <c r="I100" s="161"/>
      <c r="J100" s="162">
        <f>J190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108</v>
      </c>
      <c r="E101" s="160"/>
      <c r="F101" s="160"/>
      <c r="G101" s="160"/>
      <c r="H101" s="160"/>
      <c r="I101" s="161"/>
      <c r="J101" s="162">
        <f>J196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109</v>
      </c>
      <c r="E102" s="153"/>
      <c r="F102" s="153"/>
      <c r="G102" s="153"/>
      <c r="H102" s="153"/>
      <c r="I102" s="154"/>
      <c r="J102" s="155">
        <f>J198</f>
        <v>0</v>
      </c>
      <c r="K102" s="151"/>
      <c r="L102" s="156"/>
    </row>
    <row r="103" spans="2:12" s="9" customFormat="1" ht="19.9" customHeight="1">
      <c r="B103" s="157"/>
      <c r="C103" s="158"/>
      <c r="D103" s="159" t="s">
        <v>110</v>
      </c>
      <c r="E103" s="160"/>
      <c r="F103" s="160"/>
      <c r="G103" s="160"/>
      <c r="H103" s="160"/>
      <c r="I103" s="161"/>
      <c r="J103" s="162">
        <f>J199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111</v>
      </c>
      <c r="E104" s="160"/>
      <c r="F104" s="160"/>
      <c r="G104" s="160"/>
      <c r="H104" s="160"/>
      <c r="I104" s="161"/>
      <c r="J104" s="162">
        <f>J214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112</v>
      </c>
      <c r="E105" s="160"/>
      <c r="F105" s="160"/>
      <c r="G105" s="160"/>
      <c r="H105" s="160"/>
      <c r="I105" s="161"/>
      <c r="J105" s="162">
        <f>J232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113</v>
      </c>
      <c r="E106" s="160"/>
      <c r="F106" s="160"/>
      <c r="G106" s="160"/>
      <c r="H106" s="160"/>
      <c r="I106" s="161"/>
      <c r="J106" s="162">
        <f>J248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114</v>
      </c>
      <c r="E107" s="160"/>
      <c r="F107" s="160"/>
      <c r="G107" s="160"/>
      <c r="H107" s="160"/>
      <c r="I107" s="161"/>
      <c r="J107" s="162">
        <f>J282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115</v>
      </c>
      <c r="E108" s="160"/>
      <c r="F108" s="160"/>
      <c r="G108" s="160"/>
      <c r="H108" s="160"/>
      <c r="I108" s="161"/>
      <c r="J108" s="162">
        <f>J286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116</v>
      </c>
      <c r="E109" s="160"/>
      <c r="F109" s="160"/>
      <c r="G109" s="160"/>
      <c r="H109" s="160"/>
      <c r="I109" s="161"/>
      <c r="J109" s="162">
        <f>J292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117</v>
      </c>
      <c r="E110" s="160"/>
      <c r="F110" s="160"/>
      <c r="G110" s="160"/>
      <c r="H110" s="160"/>
      <c r="I110" s="161"/>
      <c r="J110" s="162">
        <f>J295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118</v>
      </c>
      <c r="E111" s="160"/>
      <c r="F111" s="160"/>
      <c r="G111" s="160"/>
      <c r="H111" s="160"/>
      <c r="I111" s="161"/>
      <c r="J111" s="162">
        <f>J301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119</v>
      </c>
      <c r="E112" s="160"/>
      <c r="F112" s="160"/>
      <c r="G112" s="160"/>
      <c r="H112" s="160"/>
      <c r="I112" s="161"/>
      <c r="J112" s="162">
        <f>J309</f>
        <v>0</v>
      </c>
      <c r="K112" s="158"/>
      <c r="L112" s="163"/>
    </row>
    <row r="113" spans="2:12" s="9" customFormat="1" ht="19.9" customHeight="1">
      <c r="B113" s="157"/>
      <c r="C113" s="158"/>
      <c r="D113" s="159" t="s">
        <v>120</v>
      </c>
      <c r="E113" s="160"/>
      <c r="F113" s="160"/>
      <c r="G113" s="160"/>
      <c r="H113" s="160"/>
      <c r="I113" s="161"/>
      <c r="J113" s="162">
        <f>J325</f>
        <v>0</v>
      </c>
      <c r="K113" s="158"/>
      <c r="L113" s="163"/>
    </row>
    <row r="114" spans="2:12" s="9" customFormat="1" ht="19.9" customHeight="1">
      <c r="B114" s="157"/>
      <c r="C114" s="158"/>
      <c r="D114" s="159" t="s">
        <v>121</v>
      </c>
      <c r="E114" s="160"/>
      <c r="F114" s="160"/>
      <c r="G114" s="160"/>
      <c r="H114" s="160"/>
      <c r="I114" s="161"/>
      <c r="J114" s="162">
        <f>J330</f>
        <v>0</v>
      </c>
      <c r="K114" s="158"/>
      <c r="L114" s="163"/>
    </row>
    <row r="115" spans="2:12" s="9" customFormat="1" ht="19.9" customHeight="1">
      <c r="B115" s="157"/>
      <c r="C115" s="158"/>
      <c r="D115" s="159" t="s">
        <v>122</v>
      </c>
      <c r="E115" s="160"/>
      <c r="F115" s="160"/>
      <c r="G115" s="160"/>
      <c r="H115" s="160"/>
      <c r="I115" s="161"/>
      <c r="J115" s="162">
        <f>J344</f>
        <v>0</v>
      </c>
      <c r="K115" s="158"/>
      <c r="L115" s="163"/>
    </row>
    <row r="116" spans="2:12" s="9" customFormat="1" ht="19.9" customHeight="1">
      <c r="B116" s="157"/>
      <c r="C116" s="158"/>
      <c r="D116" s="159" t="s">
        <v>123</v>
      </c>
      <c r="E116" s="160"/>
      <c r="F116" s="160"/>
      <c r="G116" s="160"/>
      <c r="H116" s="160"/>
      <c r="I116" s="161"/>
      <c r="J116" s="162">
        <f>J349</f>
        <v>0</v>
      </c>
      <c r="K116" s="158"/>
      <c r="L116" s="163"/>
    </row>
    <row r="117" spans="2:12" s="1" customFormat="1" ht="21.7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41"/>
      <c r="J118" s="49"/>
      <c r="K118" s="49"/>
      <c r="L118" s="37"/>
    </row>
    <row r="122" spans="2:12" s="1" customFormat="1" ht="6.95" customHeight="1">
      <c r="B122" s="50"/>
      <c r="C122" s="51"/>
      <c r="D122" s="51"/>
      <c r="E122" s="51"/>
      <c r="F122" s="51"/>
      <c r="G122" s="51"/>
      <c r="H122" s="51"/>
      <c r="I122" s="144"/>
      <c r="J122" s="51"/>
      <c r="K122" s="51"/>
      <c r="L122" s="37"/>
    </row>
    <row r="123" spans="2:12" s="1" customFormat="1" ht="24.95" customHeight="1">
      <c r="B123" s="33"/>
      <c r="C123" s="22" t="s">
        <v>124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12" customHeight="1">
      <c r="B125" s="33"/>
      <c r="C125" s="28" t="s">
        <v>16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301" t="str">
        <f>E7</f>
        <v>Oprava sociálních zařízení (2019) - 5 bytových jednotek</v>
      </c>
      <c r="F126" s="302"/>
      <c r="G126" s="302"/>
      <c r="H126" s="302"/>
      <c r="I126" s="109"/>
      <c r="J126" s="34"/>
      <c r="K126" s="34"/>
      <c r="L126" s="37"/>
    </row>
    <row r="127" spans="2:12" s="1" customFormat="1" ht="12" customHeight="1">
      <c r="B127" s="33"/>
      <c r="C127" s="28" t="s">
        <v>97</v>
      </c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6.5" customHeight="1">
      <c r="B128" s="33"/>
      <c r="C128" s="34"/>
      <c r="D128" s="34"/>
      <c r="E128" s="273" t="str">
        <f>E9</f>
        <v>4 - Oprava bytové jednotky - p.Bihári 2.NP</v>
      </c>
      <c r="F128" s="303"/>
      <c r="G128" s="303"/>
      <c r="H128" s="303"/>
      <c r="I128" s="109"/>
      <c r="J128" s="34"/>
      <c r="K128" s="34"/>
      <c r="L128" s="37"/>
    </row>
    <row r="129" spans="2:12" s="1" customFormat="1" ht="6.9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12" s="1" customFormat="1" ht="12" customHeight="1">
      <c r="B130" s="33"/>
      <c r="C130" s="28" t="s">
        <v>20</v>
      </c>
      <c r="D130" s="34"/>
      <c r="E130" s="34"/>
      <c r="F130" s="26" t="str">
        <f>F12</f>
        <v>Ústí nad Labem</v>
      </c>
      <c r="G130" s="34"/>
      <c r="H130" s="34"/>
      <c r="I130" s="111" t="s">
        <v>22</v>
      </c>
      <c r="J130" s="60" t="str">
        <f>IF(J12="","",J12)</f>
        <v>9. 7. 2019</v>
      </c>
      <c r="K130" s="34"/>
      <c r="L130" s="37"/>
    </row>
    <row r="131" spans="2:12" s="1" customFormat="1" ht="6.95" customHeight="1">
      <c r="B131" s="33"/>
      <c r="C131" s="34"/>
      <c r="D131" s="34"/>
      <c r="E131" s="34"/>
      <c r="F131" s="34"/>
      <c r="G131" s="34"/>
      <c r="H131" s="34"/>
      <c r="I131" s="109"/>
      <c r="J131" s="34"/>
      <c r="K131" s="34"/>
      <c r="L131" s="37"/>
    </row>
    <row r="132" spans="2:12" s="1" customFormat="1" ht="15.2" customHeight="1">
      <c r="B132" s="33"/>
      <c r="C132" s="28" t="s">
        <v>24</v>
      </c>
      <c r="D132" s="34"/>
      <c r="E132" s="34"/>
      <c r="F132" s="26" t="str">
        <f>E15</f>
        <v xml:space="preserve"> </v>
      </c>
      <c r="G132" s="34"/>
      <c r="H132" s="34"/>
      <c r="I132" s="111" t="s">
        <v>30</v>
      </c>
      <c r="J132" s="31" t="str">
        <f>E21</f>
        <v xml:space="preserve"> </v>
      </c>
      <c r="K132" s="34"/>
      <c r="L132" s="37"/>
    </row>
    <row r="133" spans="2:12" s="1" customFormat="1" ht="15.2" customHeight="1">
      <c r="B133" s="33"/>
      <c r="C133" s="28" t="s">
        <v>28</v>
      </c>
      <c r="D133" s="34"/>
      <c r="E133" s="34"/>
      <c r="F133" s="26" t="str">
        <f>IF(E18="","",E18)</f>
        <v>Vyplň údaj</v>
      </c>
      <c r="G133" s="34"/>
      <c r="H133" s="34"/>
      <c r="I133" s="111" t="s">
        <v>32</v>
      </c>
      <c r="J133" s="31" t="str">
        <f>E24</f>
        <v>D.Prombergerová</v>
      </c>
      <c r="K133" s="34"/>
      <c r="L133" s="37"/>
    </row>
    <row r="134" spans="2:12" s="1" customFormat="1" ht="10.35" customHeight="1">
      <c r="B134" s="33"/>
      <c r="C134" s="34"/>
      <c r="D134" s="34"/>
      <c r="E134" s="34"/>
      <c r="F134" s="34"/>
      <c r="G134" s="34"/>
      <c r="H134" s="34"/>
      <c r="I134" s="109"/>
      <c r="J134" s="34"/>
      <c r="K134" s="34"/>
      <c r="L134" s="37"/>
    </row>
    <row r="135" spans="2:20" s="10" customFormat="1" ht="29.25" customHeight="1">
      <c r="B135" s="164"/>
      <c r="C135" s="165" t="s">
        <v>125</v>
      </c>
      <c r="D135" s="166" t="s">
        <v>60</v>
      </c>
      <c r="E135" s="166" t="s">
        <v>56</v>
      </c>
      <c r="F135" s="166" t="s">
        <v>57</v>
      </c>
      <c r="G135" s="166" t="s">
        <v>126</v>
      </c>
      <c r="H135" s="166" t="s">
        <v>127</v>
      </c>
      <c r="I135" s="167" t="s">
        <v>128</v>
      </c>
      <c r="J135" s="168" t="s">
        <v>101</v>
      </c>
      <c r="K135" s="169" t="s">
        <v>129</v>
      </c>
      <c r="L135" s="170"/>
      <c r="M135" s="69" t="s">
        <v>1</v>
      </c>
      <c r="N135" s="70" t="s">
        <v>39</v>
      </c>
      <c r="O135" s="70" t="s">
        <v>130</v>
      </c>
      <c r="P135" s="70" t="s">
        <v>131</v>
      </c>
      <c r="Q135" s="70" t="s">
        <v>132</v>
      </c>
      <c r="R135" s="70" t="s">
        <v>133</v>
      </c>
      <c r="S135" s="70" t="s">
        <v>134</v>
      </c>
      <c r="T135" s="71" t="s">
        <v>135</v>
      </c>
    </row>
    <row r="136" spans="2:63" s="1" customFormat="1" ht="22.9" customHeight="1">
      <c r="B136" s="33"/>
      <c r="C136" s="76" t="s">
        <v>136</v>
      </c>
      <c r="D136" s="34"/>
      <c r="E136" s="34"/>
      <c r="F136" s="34"/>
      <c r="G136" s="34"/>
      <c r="H136" s="34"/>
      <c r="I136" s="109"/>
      <c r="J136" s="171">
        <f>BK136</f>
        <v>0</v>
      </c>
      <c r="K136" s="34"/>
      <c r="L136" s="37"/>
      <c r="M136" s="72"/>
      <c r="N136" s="73"/>
      <c r="O136" s="73"/>
      <c r="P136" s="172">
        <f>P137+P198</f>
        <v>0</v>
      </c>
      <c r="Q136" s="73"/>
      <c r="R136" s="172">
        <f>R137+R198</f>
        <v>2.616310406</v>
      </c>
      <c r="S136" s="73"/>
      <c r="T136" s="173">
        <f>T137+T198</f>
        <v>3.22256982</v>
      </c>
      <c r="AT136" s="16" t="s">
        <v>74</v>
      </c>
      <c r="AU136" s="16" t="s">
        <v>103</v>
      </c>
      <c r="BK136" s="174">
        <f>BK137+BK198</f>
        <v>0</v>
      </c>
    </row>
    <row r="137" spans="2:63" s="11" customFormat="1" ht="25.9" customHeight="1">
      <c r="B137" s="175"/>
      <c r="C137" s="176"/>
      <c r="D137" s="177" t="s">
        <v>74</v>
      </c>
      <c r="E137" s="178" t="s">
        <v>137</v>
      </c>
      <c r="F137" s="178" t="s">
        <v>138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P138+P165+P190+P196</f>
        <v>0</v>
      </c>
      <c r="Q137" s="183"/>
      <c r="R137" s="184">
        <f>R138+R165+R190+R196</f>
        <v>2.0248844697000004</v>
      </c>
      <c r="S137" s="183"/>
      <c r="T137" s="185">
        <f>T138+T165+T190+T196</f>
        <v>3.06717</v>
      </c>
      <c r="AR137" s="186" t="s">
        <v>80</v>
      </c>
      <c r="AT137" s="187" t="s">
        <v>74</v>
      </c>
      <c r="AU137" s="187" t="s">
        <v>75</v>
      </c>
      <c r="AY137" s="186" t="s">
        <v>139</v>
      </c>
      <c r="BK137" s="188">
        <f>BK138+BK165+BK190+BK196</f>
        <v>0</v>
      </c>
    </row>
    <row r="138" spans="2:63" s="11" customFormat="1" ht="22.9" customHeight="1">
      <c r="B138" s="175"/>
      <c r="C138" s="176"/>
      <c r="D138" s="177" t="s">
        <v>74</v>
      </c>
      <c r="E138" s="189" t="s">
        <v>140</v>
      </c>
      <c r="F138" s="189" t="s">
        <v>141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SUM(P139:P164)</f>
        <v>0</v>
      </c>
      <c r="Q138" s="183"/>
      <c r="R138" s="184">
        <f>SUM(R139:R164)</f>
        <v>2.0245867977000005</v>
      </c>
      <c r="S138" s="183"/>
      <c r="T138" s="185">
        <f>SUM(T139:T164)</f>
        <v>0</v>
      </c>
      <c r="AR138" s="186" t="s">
        <v>80</v>
      </c>
      <c r="AT138" s="187" t="s">
        <v>74</v>
      </c>
      <c r="AU138" s="187" t="s">
        <v>80</v>
      </c>
      <c r="AY138" s="186" t="s">
        <v>139</v>
      </c>
      <c r="BK138" s="188">
        <f>SUM(BK139:BK164)</f>
        <v>0</v>
      </c>
    </row>
    <row r="139" spans="2:65" s="1" customFormat="1" ht="24" customHeight="1">
      <c r="B139" s="33"/>
      <c r="C139" s="191" t="s">
        <v>80</v>
      </c>
      <c r="D139" s="191" t="s">
        <v>142</v>
      </c>
      <c r="E139" s="192" t="s">
        <v>143</v>
      </c>
      <c r="F139" s="193" t="s">
        <v>144</v>
      </c>
      <c r="G139" s="194" t="s">
        <v>145</v>
      </c>
      <c r="H139" s="195">
        <v>0.49</v>
      </c>
      <c r="I139" s="196"/>
      <c r="J139" s="197">
        <f>ROUND(I139*H139,2)</f>
        <v>0</v>
      </c>
      <c r="K139" s="193" t="s">
        <v>146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0.02048</v>
      </c>
      <c r="R139" s="200">
        <f>Q139*H139</f>
        <v>0.010035200000000001</v>
      </c>
      <c r="S139" s="200">
        <v>0</v>
      </c>
      <c r="T139" s="201">
        <f>S139*H139</f>
        <v>0</v>
      </c>
      <c r="AR139" s="202" t="s">
        <v>90</v>
      </c>
      <c r="AT139" s="202" t="s">
        <v>142</v>
      </c>
      <c r="AU139" s="202" t="s">
        <v>84</v>
      </c>
      <c r="AY139" s="16" t="s">
        <v>139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90</v>
      </c>
      <c r="BM139" s="202" t="s">
        <v>147</v>
      </c>
    </row>
    <row r="140" spans="2:51" s="12" customFormat="1" ht="11.25">
      <c r="B140" s="204"/>
      <c r="C140" s="205"/>
      <c r="D140" s="206" t="s">
        <v>148</v>
      </c>
      <c r="E140" s="207" t="s">
        <v>1</v>
      </c>
      <c r="F140" s="208" t="s">
        <v>149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148</v>
      </c>
      <c r="AU140" s="214" t="s">
        <v>84</v>
      </c>
      <c r="AV140" s="12" t="s">
        <v>80</v>
      </c>
      <c r="AW140" s="12" t="s">
        <v>31</v>
      </c>
      <c r="AX140" s="12" t="s">
        <v>75</v>
      </c>
      <c r="AY140" s="214" t="s">
        <v>139</v>
      </c>
    </row>
    <row r="141" spans="2:51" s="13" customFormat="1" ht="11.25">
      <c r="B141" s="215"/>
      <c r="C141" s="216"/>
      <c r="D141" s="206" t="s">
        <v>148</v>
      </c>
      <c r="E141" s="217" t="s">
        <v>1</v>
      </c>
      <c r="F141" s="218" t="s">
        <v>150</v>
      </c>
      <c r="G141" s="216"/>
      <c r="H141" s="219">
        <v>0.49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148</v>
      </c>
      <c r="AU141" s="225" t="s">
        <v>84</v>
      </c>
      <c r="AV141" s="13" t="s">
        <v>84</v>
      </c>
      <c r="AW141" s="13" t="s">
        <v>31</v>
      </c>
      <c r="AX141" s="13" t="s">
        <v>80</v>
      </c>
      <c r="AY141" s="225" t="s">
        <v>139</v>
      </c>
    </row>
    <row r="142" spans="2:65" s="1" customFormat="1" ht="16.5" customHeight="1">
      <c r="B142" s="33"/>
      <c r="C142" s="191" t="s">
        <v>84</v>
      </c>
      <c r="D142" s="191" t="s">
        <v>142</v>
      </c>
      <c r="E142" s="192" t="s">
        <v>151</v>
      </c>
      <c r="F142" s="193" t="s">
        <v>152</v>
      </c>
      <c r="G142" s="194" t="s">
        <v>145</v>
      </c>
      <c r="H142" s="195">
        <v>2.05</v>
      </c>
      <c r="I142" s="196"/>
      <c r="J142" s="197">
        <f>ROUND(I142*H142,2)</f>
        <v>0</v>
      </c>
      <c r="K142" s="193" t="s">
        <v>146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0.04</v>
      </c>
      <c r="R142" s="200">
        <f>Q142*H142</f>
        <v>0.08199999999999999</v>
      </c>
      <c r="S142" s="200">
        <v>0</v>
      </c>
      <c r="T142" s="201">
        <f>S142*H142</f>
        <v>0</v>
      </c>
      <c r="AR142" s="202" t="s">
        <v>90</v>
      </c>
      <c r="AT142" s="202" t="s">
        <v>142</v>
      </c>
      <c r="AU142" s="202" t="s">
        <v>84</v>
      </c>
      <c r="AY142" s="16" t="s">
        <v>139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90</v>
      </c>
      <c r="BM142" s="202" t="s">
        <v>153</v>
      </c>
    </row>
    <row r="143" spans="2:51" s="12" customFormat="1" ht="11.25">
      <c r="B143" s="204"/>
      <c r="C143" s="205"/>
      <c r="D143" s="206" t="s">
        <v>148</v>
      </c>
      <c r="E143" s="207" t="s">
        <v>1</v>
      </c>
      <c r="F143" s="208" t="s">
        <v>154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148</v>
      </c>
      <c r="AU143" s="214" t="s">
        <v>84</v>
      </c>
      <c r="AV143" s="12" t="s">
        <v>80</v>
      </c>
      <c r="AW143" s="12" t="s">
        <v>31</v>
      </c>
      <c r="AX143" s="12" t="s">
        <v>75</v>
      </c>
      <c r="AY143" s="214" t="s">
        <v>139</v>
      </c>
    </row>
    <row r="144" spans="2:51" s="13" customFormat="1" ht="11.25">
      <c r="B144" s="215"/>
      <c r="C144" s="216"/>
      <c r="D144" s="206" t="s">
        <v>148</v>
      </c>
      <c r="E144" s="217" t="s">
        <v>1</v>
      </c>
      <c r="F144" s="218" t="s">
        <v>740</v>
      </c>
      <c r="G144" s="216"/>
      <c r="H144" s="219">
        <v>2.05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148</v>
      </c>
      <c r="AU144" s="225" t="s">
        <v>84</v>
      </c>
      <c r="AV144" s="13" t="s">
        <v>84</v>
      </c>
      <c r="AW144" s="13" t="s">
        <v>31</v>
      </c>
      <c r="AX144" s="13" t="s">
        <v>80</v>
      </c>
      <c r="AY144" s="225" t="s">
        <v>139</v>
      </c>
    </row>
    <row r="145" spans="2:65" s="1" customFormat="1" ht="24" customHeight="1">
      <c r="B145" s="33"/>
      <c r="C145" s="191" t="s">
        <v>87</v>
      </c>
      <c r="D145" s="191" t="s">
        <v>142</v>
      </c>
      <c r="E145" s="192" t="s">
        <v>156</v>
      </c>
      <c r="F145" s="193" t="s">
        <v>157</v>
      </c>
      <c r="G145" s="194" t="s">
        <v>145</v>
      </c>
      <c r="H145" s="195">
        <v>10.53</v>
      </c>
      <c r="I145" s="196"/>
      <c r="J145" s="197">
        <f>ROUND(I145*H145,2)</f>
        <v>0</v>
      </c>
      <c r="K145" s="193" t="s">
        <v>146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0.0154</v>
      </c>
      <c r="R145" s="200">
        <f>Q145*H145</f>
        <v>0.162162</v>
      </c>
      <c r="S145" s="200">
        <v>0</v>
      </c>
      <c r="T145" s="201">
        <f>S145*H145</f>
        <v>0</v>
      </c>
      <c r="AR145" s="202" t="s">
        <v>90</v>
      </c>
      <c r="AT145" s="202" t="s">
        <v>142</v>
      </c>
      <c r="AU145" s="202" t="s">
        <v>84</v>
      </c>
      <c r="AY145" s="16" t="s">
        <v>139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90</v>
      </c>
      <c r="BM145" s="202" t="s">
        <v>158</v>
      </c>
    </row>
    <row r="146" spans="2:51" s="12" customFormat="1" ht="11.25">
      <c r="B146" s="204"/>
      <c r="C146" s="205"/>
      <c r="D146" s="206" t="s">
        <v>148</v>
      </c>
      <c r="E146" s="207" t="s">
        <v>1</v>
      </c>
      <c r="F146" s="208" t="s">
        <v>159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148</v>
      </c>
      <c r="AU146" s="214" t="s">
        <v>84</v>
      </c>
      <c r="AV146" s="12" t="s">
        <v>80</v>
      </c>
      <c r="AW146" s="12" t="s">
        <v>31</v>
      </c>
      <c r="AX146" s="12" t="s">
        <v>75</v>
      </c>
      <c r="AY146" s="214" t="s">
        <v>139</v>
      </c>
    </row>
    <row r="147" spans="2:51" s="13" customFormat="1" ht="11.25">
      <c r="B147" s="215"/>
      <c r="C147" s="216"/>
      <c r="D147" s="206" t="s">
        <v>148</v>
      </c>
      <c r="E147" s="217" t="s">
        <v>1</v>
      </c>
      <c r="F147" s="218" t="s">
        <v>741</v>
      </c>
      <c r="G147" s="216"/>
      <c r="H147" s="219">
        <v>11.43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148</v>
      </c>
      <c r="AU147" s="225" t="s">
        <v>84</v>
      </c>
      <c r="AV147" s="13" t="s">
        <v>84</v>
      </c>
      <c r="AW147" s="13" t="s">
        <v>31</v>
      </c>
      <c r="AX147" s="13" t="s">
        <v>75</v>
      </c>
      <c r="AY147" s="225" t="s">
        <v>139</v>
      </c>
    </row>
    <row r="148" spans="2:51" s="13" customFormat="1" ht="11.25">
      <c r="B148" s="215"/>
      <c r="C148" s="216"/>
      <c r="D148" s="206" t="s">
        <v>148</v>
      </c>
      <c r="E148" s="217" t="s">
        <v>1</v>
      </c>
      <c r="F148" s="218" t="s">
        <v>161</v>
      </c>
      <c r="G148" s="216"/>
      <c r="H148" s="219">
        <v>-0.9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148</v>
      </c>
      <c r="AU148" s="225" t="s">
        <v>84</v>
      </c>
      <c r="AV148" s="13" t="s">
        <v>84</v>
      </c>
      <c r="AW148" s="13" t="s">
        <v>31</v>
      </c>
      <c r="AX148" s="13" t="s">
        <v>75</v>
      </c>
      <c r="AY148" s="225" t="s">
        <v>139</v>
      </c>
    </row>
    <row r="149" spans="2:51" s="14" customFormat="1" ht="11.25">
      <c r="B149" s="226"/>
      <c r="C149" s="227"/>
      <c r="D149" s="206" t="s">
        <v>148</v>
      </c>
      <c r="E149" s="228" t="s">
        <v>1</v>
      </c>
      <c r="F149" s="229" t="s">
        <v>162</v>
      </c>
      <c r="G149" s="227"/>
      <c r="H149" s="230">
        <v>10.53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148</v>
      </c>
      <c r="AU149" s="236" t="s">
        <v>84</v>
      </c>
      <c r="AV149" s="14" t="s">
        <v>90</v>
      </c>
      <c r="AW149" s="14" t="s">
        <v>31</v>
      </c>
      <c r="AX149" s="14" t="s">
        <v>80</v>
      </c>
      <c r="AY149" s="236" t="s">
        <v>139</v>
      </c>
    </row>
    <row r="150" spans="2:65" s="1" customFormat="1" ht="24" customHeight="1">
      <c r="B150" s="33"/>
      <c r="C150" s="191" t="s">
        <v>90</v>
      </c>
      <c r="D150" s="191" t="s">
        <v>142</v>
      </c>
      <c r="E150" s="192" t="s">
        <v>163</v>
      </c>
      <c r="F150" s="193" t="s">
        <v>164</v>
      </c>
      <c r="G150" s="194" t="s">
        <v>145</v>
      </c>
      <c r="H150" s="195">
        <v>3.15</v>
      </c>
      <c r="I150" s="196"/>
      <c r="J150" s="197">
        <f>ROUND(I150*H150,2)</f>
        <v>0</v>
      </c>
      <c r="K150" s="193" t="s">
        <v>146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0.0382</v>
      </c>
      <c r="R150" s="200">
        <f>Q150*H150</f>
        <v>0.12032999999999999</v>
      </c>
      <c r="S150" s="200">
        <v>0</v>
      </c>
      <c r="T150" s="201">
        <f>S150*H150</f>
        <v>0</v>
      </c>
      <c r="AR150" s="202" t="s">
        <v>90</v>
      </c>
      <c r="AT150" s="202" t="s">
        <v>142</v>
      </c>
      <c r="AU150" s="202" t="s">
        <v>84</v>
      </c>
      <c r="AY150" s="16" t="s">
        <v>139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90</v>
      </c>
      <c r="BM150" s="202" t="s">
        <v>165</v>
      </c>
    </row>
    <row r="151" spans="2:51" s="12" customFormat="1" ht="11.25">
      <c r="B151" s="204"/>
      <c r="C151" s="205"/>
      <c r="D151" s="206" t="s">
        <v>148</v>
      </c>
      <c r="E151" s="207" t="s">
        <v>1</v>
      </c>
      <c r="F151" s="208" t="s">
        <v>154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148</v>
      </c>
      <c r="AU151" s="214" t="s">
        <v>84</v>
      </c>
      <c r="AV151" s="12" t="s">
        <v>80</v>
      </c>
      <c r="AW151" s="12" t="s">
        <v>31</v>
      </c>
      <c r="AX151" s="12" t="s">
        <v>75</v>
      </c>
      <c r="AY151" s="214" t="s">
        <v>139</v>
      </c>
    </row>
    <row r="152" spans="2:51" s="13" customFormat="1" ht="11.25">
      <c r="B152" s="215"/>
      <c r="C152" s="216"/>
      <c r="D152" s="206" t="s">
        <v>148</v>
      </c>
      <c r="E152" s="217" t="s">
        <v>1</v>
      </c>
      <c r="F152" s="218" t="s">
        <v>777</v>
      </c>
      <c r="G152" s="216"/>
      <c r="H152" s="219">
        <v>3.15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148</v>
      </c>
      <c r="AU152" s="225" t="s">
        <v>84</v>
      </c>
      <c r="AV152" s="13" t="s">
        <v>84</v>
      </c>
      <c r="AW152" s="13" t="s">
        <v>31</v>
      </c>
      <c r="AX152" s="13" t="s">
        <v>75</v>
      </c>
      <c r="AY152" s="225" t="s">
        <v>139</v>
      </c>
    </row>
    <row r="153" spans="2:51" s="14" customFormat="1" ht="11.25">
      <c r="B153" s="226"/>
      <c r="C153" s="227"/>
      <c r="D153" s="206" t="s">
        <v>148</v>
      </c>
      <c r="E153" s="228" t="s">
        <v>1</v>
      </c>
      <c r="F153" s="229" t="s">
        <v>162</v>
      </c>
      <c r="G153" s="227"/>
      <c r="H153" s="230">
        <v>3.15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148</v>
      </c>
      <c r="AU153" s="236" t="s">
        <v>84</v>
      </c>
      <c r="AV153" s="14" t="s">
        <v>90</v>
      </c>
      <c r="AW153" s="14" t="s">
        <v>31</v>
      </c>
      <c r="AX153" s="14" t="s">
        <v>80</v>
      </c>
      <c r="AY153" s="236" t="s">
        <v>139</v>
      </c>
    </row>
    <row r="154" spans="2:65" s="1" customFormat="1" ht="24" customHeight="1">
      <c r="B154" s="33"/>
      <c r="C154" s="191" t="s">
        <v>93</v>
      </c>
      <c r="D154" s="191" t="s">
        <v>142</v>
      </c>
      <c r="E154" s="192" t="s">
        <v>167</v>
      </c>
      <c r="F154" s="193" t="s">
        <v>168</v>
      </c>
      <c r="G154" s="194" t="s">
        <v>169</v>
      </c>
      <c r="H154" s="195">
        <v>9.8</v>
      </c>
      <c r="I154" s="196"/>
      <c r="J154" s="197">
        <f>ROUND(I154*H154,2)</f>
        <v>0</v>
      </c>
      <c r="K154" s="193" t="s">
        <v>146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0.0015</v>
      </c>
      <c r="R154" s="200">
        <f>Q154*H154</f>
        <v>0.014700000000000001</v>
      </c>
      <c r="S154" s="200">
        <v>0</v>
      </c>
      <c r="T154" s="201">
        <f>S154*H154</f>
        <v>0</v>
      </c>
      <c r="AR154" s="202" t="s">
        <v>170</v>
      </c>
      <c r="AT154" s="202" t="s">
        <v>142</v>
      </c>
      <c r="AU154" s="202" t="s">
        <v>84</v>
      </c>
      <c r="AY154" s="16" t="s">
        <v>139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170</v>
      </c>
      <c r="BM154" s="202" t="s">
        <v>171</v>
      </c>
    </row>
    <row r="155" spans="2:51" s="12" customFormat="1" ht="11.25">
      <c r="B155" s="204"/>
      <c r="C155" s="205"/>
      <c r="D155" s="206" t="s">
        <v>148</v>
      </c>
      <c r="E155" s="207" t="s">
        <v>1</v>
      </c>
      <c r="F155" s="208" t="s">
        <v>172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148</v>
      </c>
      <c r="AU155" s="214" t="s">
        <v>84</v>
      </c>
      <c r="AV155" s="12" t="s">
        <v>80</v>
      </c>
      <c r="AW155" s="12" t="s">
        <v>31</v>
      </c>
      <c r="AX155" s="12" t="s">
        <v>75</v>
      </c>
      <c r="AY155" s="214" t="s">
        <v>139</v>
      </c>
    </row>
    <row r="156" spans="2:51" s="13" customFormat="1" ht="11.25">
      <c r="B156" s="215"/>
      <c r="C156" s="216"/>
      <c r="D156" s="206" t="s">
        <v>148</v>
      </c>
      <c r="E156" s="217" t="s">
        <v>1</v>
      </c>
      <c r="F156" s="218" t="s">
        <v>173</v>
      </c>
      <c r="G156" s="216"/>
      <c r="H156" s="219">
        <v>9.8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148</v>
      </c>
      <c r="AU156" s="225" t="s">
        <v>84</v>
      </c>
      <c r="AV156" s="13" t="s">
        <v>84</v>
      </c>
      <c r="AW156" s="13" t="s">
        <v>31</v>
      </c>
      <c r="AX156" s="13" t="s">
        <v>80</v>
      </c>
      <c r="AY156" s="225" t="s">
        <v>139</v>
      </c>
    </row>
    <row r="157" spans="2:65" s="1" customFormat="1" ht="24" customHeight="1">
      <c r="B157" s="33"/>
      <c r="C157" s="191" t="s">
        <v>140</v>
      </c>
      <c r="D157" s="191" t="s">
        <v>142</v>
      </c>
      <c r="E157" s="192" t="s">
        <v>174</v>
      </c>
      <c r="F157" s="193" t="s">
        <v>175</v>
      </c>
      <c r="G157" s="194" t="s">
        <v>176</v>
      </c>
      <c r="H157" s="195">
        <v>0.662</v>
      </c>
      <c r="I157" s="196"/>
      <c r="J157" s="197">
        <f>ROUND(I157*H157,2)</f>
        <v>0</v>
      </c>
      <c r="K157" s="193" t="s">
        <v>146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2.45329</v>
      </c>
      <c r="R157" s="200">
        <f>Q157*H157</f>
        <v>1.62407798</v>
      </c>
      <c r="S157" s="200">
        <v>0</v>
      </c>
      <c r="T157" s="201">
        <f>S157*H157</f>
        <v>0</v>
      </c>
      <c r="AR157" s="202" t="s">
        <v>90</v>
      </c>
      <c r="AT157" s="202" t="s">
        <v>142</v>
      </c>
      <c r="AU157" s="202" t="s">
        <v>84</v>
      </c>
      <c r="AY157" s="16" t="s">
        <v>139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90</v>
      </c>
      <c r="BM157" s="202" t="s">
        <v>177</v>
      </c>
    </row>
    <row r="158" spans="2:51" s="12" customFormat="1" ht="22.5">
      <c r="B158" s="204"/>
      <c r="C158" s="205"/>
      <c r="D158" s="206" t="s">
        <v>148</v>
      </c>
      <c r="E158" s="207" t="s">
        <v>1</v>
      </c>
      <c r="F158" s="208" t="s">
        <v>178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148</v>
      </c>
      <c r="AU158" s="214" t="s">
        <v>84</v>
      </c>
      <c r="AV158" s="12" t="s">
        <v>80</v>
      </c>
      <c r="AW158" s="12" t="s">
        <v>31</v>
      </c>
      <c r="AX158" s="12" t="s">
        <v>75</v>
      </c>
      <c r="AY158" s="214" t="s">
        <v>139</v>
      </c>
    </row>
    <row r="159" spans="2:51" s="13" customFormat="1" ht="11.25">
      <c r="B159" s="215"/>
      <c r="C159" s="216"/>
      <c r="D159" s="206" t="s">
        <v>148</v>
      </c>
      <c r="E159" s="217" t="s">
        <v>1</v>
      </c>
      <c r="F159" s="218" t="s">
        <v>778</v>
      </c>
      <c r="G159" s="216"/>
      <c r="H159" s="219">
        <v>0.662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148</v>
      </c>
      <c r="AU159" s="225" t="s">
        <v>84</v>
      </c>
      <c r="AV159" s="13" t="s">
        <v>84</v>
      </c>
      <c r="AW159" s="13" t="s">
        <v>31</v>
      </c>
      <c r="AX159" s="13" t="s">
        <v>80</v>
      </c>
      <c r="AY159" s="225" t="s">
        <v>139</v>
      </c>
    </row>
    <row r="160" spans="2:65" s="1" customFormat="1" ht="16.5" customHeight="1">
      <c r="B160" s="33"/>
      <c r="C160" s="191" t="s">
        <v>180</v>
      </c>
      <c r="D160" s="191" t="s">
        <v>142</v>
      </c>
      <c r="E160" s="192" t="s">
        <v>181</v>
      </c>
      <c r="F160" s="193" t="s">
        <v>182</v>
      </c>
      <c r="G160" s="194" t="s">
        <v>176</v>
      </c>
      <c r="H160" s="195">
        <v>0.27</v>
      </c>
      <c r="I160" s="196"/>
      <c r="J160" s="197">
        <f>ROUND(I160*H160,2)</f>
        <v>0</v>
      </c>
      <c r="K160" s="193" t="s">
        <v>146</v>
      </c>
      <c r="L160" s="37"/>
      <c r="M160" s="198" t="s">
        <v>1</v>
      </c>
      <c r="N160" s="199" t="s">
        <v>41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90</v>
      </c>
      <c r="AT160" s="202" t="s">
        <v>142</v>
      </c>
      <c r="AU160" s="202" t="s">
        <v>84</v>
      </c>
      <c r="AY160" s="16" t="s">
        <v>139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90</v>
      </c>
      <c r="BM160" s="202" t="s">
        <v>183</v>
      </c>
    </row>
    <row r="161" spans="2:51" s="12" customFormat="1" ht="11.25">
      <c r="B161" s="204"/>
      <c r="C161" s="205"/>
      <c r="D161" s="206" t="s">
        <v>148</v>
      </c>
      <c r="E161" s="207" t="s">
        <v>1</v>
      </c>
      <c r="F161" s="208" t="s">
        <v>184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148</v>
      </c>
      <c r="AU161" s="214" t="s">
        <v>84</v>
      </c>
      <c r="AV161" s="12" t="s">
        <v>80</v>
      </c>
      <c r="AW161" s="12" t="s">
        <v>31</v>
      </c>
      <c r="AX161" s="12" t="s">
        <v>75</v>
      </c>
      <c r="AY161" s="214" t="s">
        <v>139</v>
      </c>
    </row>
    <row r="162" spans="2:51" s="13" customFormat="1" ht="11.25">
      <c r="B162" s="215"/>
      <c r="C162" s="216"/>
      <c r="D162" s="206" t="s">
        <v>148</v>
      </c>
      <c r="E162" s="217" t="s">
        <v>1</v>
      </c>
      <c r="F162" s="218" t="s">
        <v>185</v>
      </c>
      <c r="G162" s="216"/>
      <c r="H162" s="219">
        <v>0.27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148</v>
      </c>
      <c r="AU162" s="225" t="s">
        <v>84</v>
      </c>
      <c r="AV162" s="13" t="s">
        <v>84</v>
      </c>
      <c r="AW162" s="13" t="s">
        <v>31</v>
      </c>
      <c r="AX162" s="13" t="s">
        <v>80</v>
      </c>
      <c r="AY162" s="225" t="s">
        <v>139</v>
      </c>
    </row>
    <row r="163" spans="2:65" s="1" customFormat="1" ht="24" customHeight="1">
      <c r="B163" s="33"/>
      <c r="C163" s="191" t="s">
        <v>186</v>
      </c>
      <c r="D163" s="191" t="s">
        <v>142</v>
      </c>
      <c r="E163" s="192" t="s">
        <v>187</v>
      </c>
      <c r="F163" s="193" t="s">
        <v>188</v>
      </c>
      <c r="G163" s="194" t="s">
        <v>189</v>
      </c>
      <c r="H163" s="195">
        <v>1</v>
      </c>
      <c r="I163" s="196"/>
      <c r="J163" s="197">
        <f>ROUND(I163*H163,2)</f>
        <v>0</v>
      </c>
      <c r="K163" s="193" t="s">
        <v>146</v>
      </c>
      <c r="L163" s="37"/>
      <c r="M163" s="198" t="s">
        <v>1</v>
      </c>
      <c r="N163" s="199" t="s">
        <v>41</v>
      </c>
      <c r="O163" s="65"/>
      <c r="P163" s="200">
        <f>O163*H163</f>
        <v>0</v>
      </c>
      <c r="Q163" s="200">
        <v>0.0004816177</v>
      </c>
      <c r="R163" s="200">
        <f>Q163*H163</f>
        <v>0.0004816177</v>
      </c>
      <c r="S163" s="200">
        <v>0</v>
      </c>
      <c r="T163" s="201">
        <f>S163*H163</f>
        <v>0</v>
      </c>
      <c r="AR163" s="202" t="s">
        <v>90</v>
      </c>
      <c r="AT163" s="202" t="s">
        <v>142</v>
      </c>
      <c r="AU163" s="202" t="s">
        <v>84</v>
      </c>
      <c r="AY163" s="16" t="s">
        <v>139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84</v>
      </c>
      <c r="BK163" s="203">
        <f>ROUND(I163*H163,2)</f>
        <v>0</v>
      </c>
      <c r="BL163" s="16" t="s">
        <v>90</v>
      </c>
      <c r="BM163" s="202" t="s">
        <v>190</v>
      </c>
    </row>
    <row r="164" spans="2:65" s="1" customFormat="1" ht="16.5" customHeight="1">
      <c r="B164" s="33"/>
      <c r="C164" s="237" t="s">
        <v>191</v>
      </c>
      <c r="D164" s="237" t="s">
        <v>192</v>
      </c>
      <c r="E164" s="238" t="s">
        <v>193</v>
      </c>
      <c r="F164" s="239" t="s">
        <v>194</v>
      </c>
      <c r="G164" s="240" t="s">
        <v>189</v>
      </c>
      <c r="H164" s="241">
        <v>1</v>
      </c>
      <c r="I164" s="242"/>
      <c r="J164" s="243">
        <f>ROUND(I164*H164,2)</f>
        <v>0</v>
      </c>
      <c r="K164" s="239" t="s">
        <v>195</v>
      </c>
      <c r="L164" s="244"/>
      <c r="M164" s="245" t="s">
        <v>1</v>
      </c>
      <c r="N164" s="246" t="s">
        <v>41</v>
      </c>
      <c r="O164" s="65"/>
      <c r="P164" s="200">
        <f>O164*H164</f>
        <v>0</v>
      </c>
      <c r="Q164" s="200">
        <v>0.0108</v>
      </c>
      <c r="R164" s="200">
        <f>Q164*H164</f>
        <v>0.0108</v>
      </c>
      <c r="S164" s="200">
        <v>0</v>
      </c>
      <c r="T164" s="201">
        <f>S164*H164</f>
        <v>0</v>
      </c>
      <c r="AR164" s="202" t="s">
        <v>186</v>
      </c>
      <c r="AT164" s="202" t="s">
        <v>192</v>
      </c>
      <c r="AU164" s="202" t="s">
        <v>84</v>
      </c>
      <c r="AY164" s="16" t="s">
        <v>139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90</v>
      </c>
      <c r="BM164" s="202" t="s">
        <v>196</v>
      </c>
    </row>
    <row r="165" spans="2:63" s="11" customFormat="1" ht="22.9" customHeight="1">
      <c r="B165" s="175"/>
      <c r="C165" s="176"/>
      <c r="D165" s="177" t="s">
        <v>74</v>
      </c>
      <c r="E165" s="189" t="s">
        <v>191</v>
      </c>
      <c r="F165" s="189" t="s">
        <v>197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SUM(P166:P189)</f>
        <v>0</v>
      </c>
      <c r="Q165" s="183"/>
      <c r="R165" s="184">
        <f>SUM(R166:R189)</f>
        <v>0.00029767199999999996</v>
      </c>
      <c r="S165" s="183"/>
      <c r="T165" s="185">
        <f>SUM(T166:T189)</f>
        <v>3.06717</v>
      </c>
      <c r="AR165" s="186" t="s">
        <v>80</v>
      </c>
      <c r="AT165" s="187" t="s">
        <v>74</v>
      </c>
      <c r="AU165" s="187" t="s">
        <v>80</v>
      </c>
      <c r="AY165" s="186" t="s">
        <v>139</v>
      </c>
      <c r="BK165" s="188">
        <f>SUM(BK166:BK189)</f>
        <v>0</v>
      </c>
    </row>
    <row r="166" spans="2:65" s="1" customFormat="1" ht="24" customHeight="1">
      <c r="B166" s="33"/>
      <c r="C166" s="191" t="s">
        <v>198</v>
      </c>
      <c r="D166" s="191" t="s">
        <v>142</v>
      </c>
      <c r="E166" s="192" t="s">
        <v>199</v>
      </c>
      <c r="F166" s="193" t="s">
        <v>200</v>
      </c>
      <c r="G166" s="194" t="s">
        <v>145</v>
      </c>
      <c r="H166" s="195">
        <v>7.536</v>
      </c>
      <c r="I166" s="196"/>
      <c r="J166" s="197">
        <f>ROUND(I166*H166,2)</f>
        <v>0</v>
      </c>
      <c r="K166" s="193" t="s">
        <v>146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3.95E-05</v>
      </c>
      <c r="R166" s="200">
        <f>Q166*H166</f>
        <v>0.00029767199999999996</v>
      </c>
      <c r="S166" s="200">
        <v>0</v>
      </c>
      <c r="T166" s="201">
        <f>S166*H166</f>
        <v>0</v>
      </c>
      <c r="AR166" s="202" t="s">
        <v>90</v>
      </c>
      <c r="AT166" s="202" t="s">
        <v>142</v>
      </c>
      <c r="AU166" s="202" t="s">
        <v>84</v>
      </c>
      <c r="AY166" s="16" t="s">
        <v>139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90</v>
      </c>
      <c r="BM166" s="202" t="s">
        <v>201</v>
      </c>
    </row>
    <row r="167" spans="2:51" s="12" customFormat="1" ht="11.25">
      <c r="B167" s="204"/>
      <c r="C167" s="205"/>
      <c r="D167" s="206" t="s">
        <v>148</v>
      </c>
      <c r="E167" s="207" t="s">
        <v>1</v>
      </c>
      <c r="F167" s="208" t="s">
        <v>202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148</v>
      </c>
      <c r="AU167" s="214" t="s">
        <v>84</v>
      </c>
      <c r="AV167" s="12" t="s">
        <v>80</v>
      </c>
      <c r="AW167" s="12" t="s">
        <v>31</v>
      </c>
      <c r="AX167" s="12" t="s">
        <v>75</v>
      </c>
      <c r="AY167" s="214" t="s">
        <v>139</v>
      </c>
    </row>
    <row r="168" spans="2:51" s="13" customFormat="1" ht="11.25">
      <c r="B168" s="215"/>
      <c r="C168" s="216"/>
      <c r="D168" s="206" t="s">
        <v>148</v>
      </c>
      <c r="E168" s="217" t="s">
        <v>1</v>
      </c>
      <c r="F168" s="218" t="s">
        <v>779</v>
      </c>
      <c r="G168" s="216"/>
      <c r="H168" s="219">
        <v>7.536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148</v>
      </c>
      <c r="AU168" s="225" t="s">
        <v>84</v>
      </c>
      <c r="AV168" s="13" t="s">
        <v>84</v>
      </c>
      <c r="AW168" s="13" t="s">
        <v>31</v>
      </c>
      <c r="AX168" s="13" t="s">
        <v>80</v>
      </c>
      <c r="AY168" s="225" t="s">
        <v>139</v>
      </c>
    </row>
    <row r="169" spans="2:65" s="1" customFormat="1" ht="16.5" customHeight="1">
      <c r="B169" s="33"/>
      <c r="C169" s="191" t="s">
        <v>204</v>
      </c>
      <c r="D169" s="191" t="s">
        <v>142</v>
      </c>
      <c r="E169" s="192" t="s">
        <v>205</v>
      </c>
      <c r="F169" s="193" t="s">
        <v>206</v>
      </c>
      <c r="G169" s="194" t="s">
        <v>145</v>
      </c>
      <c r="H169" s="195">
        <v>1.44</v>
      </c>
      <c r="I169" s="196"/>
      <c r="J169" s="197">
        <f>ROUND(I169*H169,2)</f>
        <v>0</v>
      </c>
      <c r="K169" s="193" t="s">
        <v>146</v>
      </c>
      <c r="L169" s="37"/>
      <c r="M169" s="198" t="s">
        <v>1</v>
      </c>
      <c r="N169" s="199" t="s">
        <v>41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0.131</v>
      </c>
      <c r="T169" s="201">
        <f>S169*H169</f>
        <v>0.18864</v>
      </c>
      <c r="AR169" s="202" t="s">
        <v>90</v>
      </c>
      <c r="AT169" s="202" t="s">
        <v>142</v>
      </c>
      <c r="AU169" s="202" t="s">
        <v>84</v>
      </c>
      <c r="AY169" s="16" t="s">
        <v>139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84</v>
      </c>
      <c r="BK169" s="203">
        <f>ROUND(I169*H169,2)</f>
        <v>0</v>
      </c>
      <c r="BL169" s="16" t="s">
        <v>90</v>
      </c>
      <c r="BM169" s="202" t="s">
        <v>207</v>
      </c>
    </row>
    <row r="170" spans="2:51" s="12" customFormat="1" ht="11.25">
      <c r="B170" s="204"/>
      <c r="C170" s="205"/>
      <c r="D170" s="206" t="s">
        <v>148</v>
      </c>
      <c r="E170" s="207" t="s">
        <v>1</v>
      </c>
      <c r="F170" s="208" t="s">
        <v>208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148</v>
      </c>
      <c r="AU170" s="214" t="s">
        <v>84</v>
      </c>
      <c r="AV170" s="12" t="s">
        <v>80</v>
      </c>
      <c r="AW170" s="12" t="s">
        <v>31</v>
      </c>
      <c r="AX170" s="12" t="s">
        <v>75</v>
      </c>
      <c r="AY170" s="214" t="s">
        <v>139</v>
      </c>
    </row>
    <row r="171" spans="2:51" s="13" customFormat="1" ht="11.25">
      <c r="B171" s="215"/>
      <c r="C171" s="216"/>
      <c r="D171" s="206" t="s">
        <v>148</v>
      </c>
      <c r="E171" s="217" t="s">
        <v>1</v>
      </c>
      <c r="F171" s="218" t="s">
        <v>209</v>
      </c>
      <c r="G171" s="216"/>
      <c r="H171" s="219">
        <v>1.44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148</v>
      </c>
      <c r="AU171" s="225" t="s">
        <v>84</v>
      </c>
      <c r="AV171" s="13" t="s">
        <v>84</v>
      </c>
      <c r="AW171" s="13" t="s">
        <v>31</v>
      </c>
      <c r="AX171" s="13" t="s">
        <v>80</v>
      </c>
      <c r="AY171" s="225" t="s">
        <v>139</v>
      </c>
    </row>
    <row r="172" spans="2:65" s="1" customFormat="1" ht="36" customHeight="1">
      <c r="B172" s="33"/>
      <c r="C172" s="191" t="s">
        <v>210</v>
      </c>
      <c r="D172" s="191" t="s">
        <v>142</v>
      </c>
      <c r="E172" s="192" t="s">
        <v>211</v>
      </c>
      <c r="F172" s="193" t="s">
        <v>212</v>
      </c>
      <c r="G172" s="194" t="s">
        <v>176</v>
      </c>
      <c r="H172" s="195">
        <v>0.662</v>
      </c>
      <c r="I172" s="196"/>
      <c r="J172" s="197">
        <f>ROUND(I172*H172,2)</f>
        <v>0</v>
      </c>
      <c r="K172" s="193" t="s">
        <v>146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2.2</v>
      </c>
      <c r="T172" s="201">
        <f>S172*H172</f>
        <v>1.4564000000000001</v>
      </c>
      <c r="AR172" s="202" t="s">
        <v>90</v>
      </c>
      <c r="AT172" s="202" t="s">
        <v>142</v>
      </c>
      <c r="AU172" s="202" t="s">
        <v>84</v>
      </c>
      <c r="AY172" s="16" t="s">
        <v>139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90</v>
      </c>
      <c r="BM172" s="202" t="s">
        <v>213</v>
      </c>
    </row>
    <row r="173" spans="2:51" s="12" customFormat="1" ht="22.5">
      <c r="B173" s="204"/>
      <c r="C173" s="205"/>
      <c r="D173" s="206" t="s">
        <v>148</v>
      </c>
      <c r="E173" s="207" t="s">
        <v>1</v>
      </c>
      <c r="F173" s="208" t="s">
        <v>214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148</v>
      </c>
      <c r="AU173" s="214" t="s">
        <v>84</v>
      </c>
      <c r="AV173" s="12" t="s">
        <v>80</v>
      </c>
      <c r="AW173" s="12" t="s">
        <v>31</v>
      </c>
      <c r="AX173" s="12" t="s">
        <v>75</v>
      </c>
      <c r="AY173" s="214" t="s">
        <v>139</v>
      </c>
    </row>
    <row r="174" spans="2:51" s="13" customFormat="1" ht="11.25">
      <c r="B174" s="215"/>
      <c r="C174" s="216"/>
      <c r="D174" s="206" t="s">
        <v>148</v>
      </c>
      <c r="E174" s="217" t="s">
        <v>1</v>
      </c>
      <c r="F174" s="218" t="s">
        <v>778</v>
      </c>
      <c r="G174" s="216"/>
      <c r="H174" s="219">
        <v>0.662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148</v>
      </c>
      <c r="AU174" s="225" t="s">
        <v>84</v>
      </c>
      <c r="AV174" s="13" t="s">
        <v>84</v>
      </c>
      <c r="AW174" s="13" t="s">
        <v>31</v>
      </c>
      <c r="AX174" s="13" t="s">
        <v>80</v>
      </c>
      <c r="AY174" s="225" t="s">
        <v>139</v>
      </c>
    </row>
    <row r="175" spans="2:65" s="1" customFormat="1" ht="24" customHeight="1">
      <c r="B175" s="33"/>
      <c r="C175" s="191" t="s">
        <v>216</v>
      </c>
      <c r="D175" s="191" t="s">
        <v>142</v>
      </c>
      <c r="E175" s="192" t="s">
        <v>217</v>
      </c>
      <c r="F175" s="193" t="s">
        <v>218</v>
      </c>
      <c r="G175" s="194" t="s">
        <v>145</v>
      </c>
      <c r="H175" s="195">
        <v>0.23</v>
      </c>
      <c r="I175" s="196"/>
      <c r="J175" s="197">
        <f>ROUND(I175*H175,2)</f>
        <v>0</v>
      </c>
      <c r="K175" s="193" t="s">
        <v>146</v>
      </c>
      <c r="L175" s="37"/>
      <c r="M175" s="198" t="s">
        <v>1</v>
      </c>
      <c r="N175" s="199" t="s">
        <v>41</v>
      </c>
      <c r="O175" s="65"/>
      <c r="P175" s="200">
        <f>O175*H175</f>
        <v>0</v>
      </c>
      <c r="Q175" s="200">
        <v>0</v>
      </c>
      <c r="R175" s="200">
        <f>Q175*H175</f>
        <v>0</v>
      </c>
      <c r="S175" s="200">
        <v>0.055</v>
      </c>
      <c r="T175" s="201">
        <f>S175*H175</f>
        <v>0.01265</v>
      </c>
      <c r="AR175" s="202" t="s">
        <v>90</v>
      </c>
      <c r="AT175" s="202" t="s">
        <v>142</v>
      </c>
      <c r="AU175" s="202" t="s">
        <v>84</v>
      </c>
      <c r="AY175" s="16" t="s">
        <v>139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84</v>
      </c>
      <c r="BK175" s="203">
        <f>ROUND(I175*H175,2)</f>
        <v>0</v>
      </c>
      <c r="BL175" s="16" t="s">
        <v>90</v>
      </c>
      <c r="BM175" s="202" t="s">
        <v>219</v>
      </c>
    </row>
    <row r="176" spans="2:51" s="12" customFormat="1" ht="11.25">
      <c r="B176" s="204"/>
      <c r="C176" s="205"/>
      <c r="D176" s="206" t="s">
        <v>148</v>
      </c>
      <c r="E176" s="207" t="s">
        <v>1</v>
      </c>
      <c r="F176" s="208" t="s">
        <v>149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148</v>
      </c>
      <c r="AU176" s="214" t="s">
        <v>84</v>
      </c>
      <c r="AV176" s="12" t="s">
        <v>80</v>
      </c>
      <c r="AW176" s="12" t="s">
        <v>31</v>
      </c>
      <c r="AX176" s="12" t="s">
        <v>75</v>
      </c>
      <c r="AY176" s="214" t="s">
        <v>139</v>
      </c>
    </row>
    <row r="177" spans="2:51" s="13" customFormat="1" ht="11.25">
      <c r="B177" s="215"/>
      <c r="C177" s="216"/>
      <c r="D177" s="206" t="s">
        <v>148</v>
      </c>
      <c r="E177" s="217" t="s">
        <v>1</v>
      </c>
      <c r="F177" s="218" t="s">
        <v>220</v>
      </c>
      <c r="G177" s="216"/>
      <c r="H177" s="219">
        <v>0.23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148</v>
      </c>
      <c r="AU177" s="225" t="s">
        <v>84</v>
      </c>
      <c r="AV177" s="13" t="s">
        <v>84</v>
      </c>
      <c r="AW177" s="13" t="s">
        <v>31</v>
      </c>
      <c r="AX177" s="13" t="s">
        <v>80</v>
      </c>
      <c r="AY177" s="225" t="s">
        <v>139</v>
      </c>
    </row>
    <row r="178" spans="2:65" s="1" customFormat="1" ht="16.5" customHeight="1">
      <c r="B178" s="33"/>
      <c r="C178" s="191" t="s">
        <v>221</v>
      </c>
      <c r="D178" s="191" t="s">
        <v>142</v>
      </c>
      <c r="E178" s="192" t="s">
        <v>222</v>
      </c>
      <c r="F178" s="193" t="s">
        <v>223</v>
      </c>
      <c r="G178" s="194" t="s">
        <v>145</v>
      </c>
      <c r="H178" s="195">
        <v>1.2</v>
      </c>
      <c r="I178" s="196"/>
      <c r="J178" s="197">
        <f>ROUND(I178*H178,2)</f>
        <v>0</v>
      </c>
      <c r="K178" s="193" t="s">
        <v>146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0.076</v>
      </c>
      <c r="T178" s="201">
        <f>S178*H178</f>
        <v>0.09119999999999999</v>
      </c>
      <c r="AR178" s="202" t="s">
        <v>90</v>
      </c>
      <c r="AT178" s="202" t="s">
        <v>142</v>
      </c>
      <c r="AU178" s="202" t="s">
        <v>84</v>
      </c>
      <c r="AY178" s="16" t="s">
        <v>139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90</v>
      </c>
      <c r="BM178" s="202" t="s">
        <v>224</v>
      </c>
    </row>
    <row r="179" spans="2:51" s="13" customFormat="1" ht="11.25">
      <c r="B179" s="215"/>
      <c r="C179" s="216"/>
      <c r="D179" s="206" t="s">
        <v>148</v>
      </c>
      <c r="E179" s="217" t="s">
        <v>1</v>
      </c>
      <c r="F179" s="218" t="s">
        <v>225</v>
      </c>
      <c r="G179" s="216"/>
      <c r="H179" s="219">
        <v>1.2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148</v>
      </c>
      <c r="AU179" s="225" t="s">
        <v>84</v>
      </c>
      <c r="AV179" s="13" t="s">
        <v>84</v>
      </c>
      <c r="AW179" s="13" t="s">
        <v>31</v>
      </c>
      <c r="AX179" s="13" t="s">
        <v>80</v>
      </c>
      <c r="AY179" s="225" t="s">
        <v>139</v>
      </c>
    </row>
    <row r="180" spans="2:65" s="1" customFormat="1" ht="24" customHeight="1">
      <c r="B180" s="33"/>
      <c r="C180" s="191" t="s">
        <v>8</v>
      </c>
      <c r="D180" s="191" t="s">
        <v>142</v>
      </c>
      <c r="E180" s="192" t="s">
        <v>226</v>
      </c>
      <c r="F180" s="193" t="s">
        <v>227</v>
      </c>
      <c r="G180" s="194" t="s">
        <v>145</v>
      </c>
      <c r="H180" s="195">
        <v>0.8</v>
      </c>
      <c r="I180" s="196"/>
      <c r="J180" s="197">
        <f>ROUND(I180*H180,2)</f>
        <v>0</v>
      </c>
      <c r="K180" s="193" t="s">
        <v>146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0.187</v>
      </c>
      <c r="T180" s="201">
        <f>S180*H180</f>
        <v>0.1496</v>
      </c>
      <c r="AR180" s="202" t="s">
        <v>90</v>
      </c>
      <c r="AT180" s="202" t="s">
        <v>142</v>
      </c>
      <c r="AU180" s="202" t="s">
        <v>84</v>
      </c>
      <c r="AY180" s="16" t="s">
        <v>139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90</v>
      </c>
      <c r="BM180" s="202" t="s">
        <v>228</v>
      </c>
    </row>
    <row r="181" spans="2:51" s="12" customFormat="1" ht="11.25">
      <c r="B181" s="204"/>
      <c r="C181" s="205"/>
      <c r="D181" s="206" t="s">
        <v>148</v>
      </c>
      <c r="E181" s="207" t="s">
        <v>1</v>
      </c>
      <c r="F181" s="208" t="s">
        <v>229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148</v>
      </c>
      <c r="AU181" s="214" t="s">
        <v>84</v>
      </c>
      <c r="AV181" s="12" t="s">
        <v>80</v>
      </c>
      <c r="AW181" s="12" t="s">
        <v>31</v>
      </c>
      <c r="AX181" s="12" t="s">
        <v>75</v>
      </c>
      <c r="AY181" s="214" t="s">
        <v>139</v>
      </c>
    </row>
    <row r="182" spans="2:51" s="13" customFormat="1" ht="11.25">
      <c r="B182" s="215"/>
      <c r="C182" s="216"/>
      <c r="D182" s="206" t="s">
        <v>148</v>
      </c>
      <c r="E182" s="217" t="s">
        <v>1</v>
      </c>
      <c r="F182" s="218" t="s">
        <v>230</v>
      </c>
      <c r="G182" s="216"/>
      <c r="H182" s="219">
        <v>0.8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148</v>
      </c>
      <c r="AU182" s="225" t="s">
        <v>84</v>
      </c>
      <c r="AV182" s="13" t="s">
        <v>84</v>
      </c>
      <c r="AW182" s="13" t="s">
        <v>31</v>
      </c>
      <c r="AX182" s="13" t="s">
        <v>80</v>
      </c>
      <c r="AY182" s="225" t="s">
        <v>139</v>
      </c>
    </row>
    <row r="183" spans="2:65" s="1" customFormat="1" ht="24" customHeight="1">
      <c r="B183" s="33"/>
      <c r="C183" s="191" t="s">
        <v>170</v>
      </c>
      <c r="D183" s="191" t="s">
        <v>142</v>
      </c>
      <c r="E183" s="192" t="s">
        <v>231</v>
      </c>
      <c r="F183" s="193" t="s">
        <v>232</v>
      </c>
      <c r="G183" s="194" t="s">
        <v>169</v>
      </c>
      <c r="H183" s="195">
        <v>20.5</v>
      </c>
      <c r="I183" s="196"/>
      <c r="J183" s="197">
        <f>ROUND(I183*H183,2)</f>
        <v>0</v>
      </c>
      <c r="K183" s="193" t="s">
        <v>146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0.018</v>
      </c>
      <c r="T183" s="201">
        <f>S183*H183</f>
        <v>0.369</v>
      </c>
      <c r="AR183" s="202" t="s">
        <v>90</v>
      </c>
      <c r="AT183" s="202" t="s">
        <v>142</v>
      </c>
      <c r="AU183" s="202" t="s">
        <v>84</v>
      </c>
      <c r="AY183" s="16" t="s">
        <v>139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90</v>
      </c>
      <c r="BM183" s="202" t="s">
        <v>233</v>
      </c>
    </row>
    <row r="184" spans="2:51" s="12" customFormat="1" ht="11.25">
      <c r="B184" s="204"/>
      <c r="C184" s="205"/>
      <c r="D184" s="206" t="s">
        <v>148</v>
      </c>
      <c r="E184" s="207" t="s">
        <v>1</v>
      </c>
      <c r="F184" s="208" t="s">
        <v>234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148</v>
      </c>
      <c r="AU184" s="214" t="s">
        <v>84</v>
      </c>
      <c r="AV184" s="12" t="s">
        <v>80</v>
      </c>
      <c r="AW184" s="12" t="s">
        <v>31</v>
      </c>
      <c r="AX184" s="12" t="s">
        <v>75</v>
      </c>
      <c r="AY184" s="214" t="s">
        <v>139</v>
      </c>
    </row>
    <row r="185" spans="2:51" s="13" customFormat="1" ht="11.25">
      <c r="B185" s="215"/>
      <c r="C185" s="216"/>
      <c r="D185" s="206" t="s">
        <v>148</v>
      </c>
      <c r="E185" s="217" t="s">
        <v>1</v>
      </c>
      <c r="F185" s="218" t="s">
        <v>745</v>
      </c>
      <c r="G185" s="216"/>
      <c r="H185" s="219">
        <v>20.5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148</v>
      </c>
      <c r="AU185" s="225" t="s">
        <v>84</v>
      </c>
      <c r="AV185" s="13" t="s">
        <v>84</v>
      </c>
      <c r="AW185" s="13" t="s">
        <v>31</v>
      </c>
      <c r="AX185" s="13" t="s">
        <v>80</v>
      </c>
      <c r="AY185" s="225" t="s">
        <v>139</v>
      </c>
    </row>
    <row r="186" spans="2:65" s="1" customFormat="1" ht="24" customHeight="1">
      <c r="B186" s="33"/>
      <c r="C186" s="191" t="s">
        <v>236</v>
      </c>
      <c r="D186" s="191" t="s">
        <v>142</v>
      </c>
      <c r="E186" s="192" t="s">
        <v>237</v>
      </c>
      <c r="F186" s="193" t="s">
        <v>238</v>
      </c>
      <c r="G186" s="194" t="s">
        <v>145</v>
      </c>
      <c r="H186" s="195">
        <v>11.76</v>
      </c>
      <c r="I186" s="196"/>
      <c r="J186" s="197">
        <f>ROUND(I186*H186,2)</f>
        <v>0</v>
      </c>
      <c r="K186" s="193" t="s">
        <v>146</v>
      </c>
      <c r="L186" s="37"/>
      <c r="M186" s="198" t="s">
        <v>1</v>
      </c>
      <c r="N186" s="199" t="s">
        <v>41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0.068</v>
      </c>
      <c r="T186" s="201">
        <f>S186*H186</f>
        <v>0.7996800000000001</v>
      </c>
      <c r="AR186" s="202" t="s">
        <v>90</v>
      </c>
      <c r="AT186" s="202" t="s">
        <v>142</v>
      </c>
      <c r="AU186" s="202" t="s">
        <v>84</v>
      </c>
      <c r="AY186" s="16" t="s">
        <v>139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90</v>
      </c>
      <c r="BM186" s="202" t="s">
        <v>239</v>
      </c>
    </row>
    <row r="187" spans="2:51" s="13" customFormat="1" ht="11.25">
      <c r="B187" s="215"/>
      <c r="C187" s="216"/>
      <c r="D187" s="206" t="s">
        <v>148</v>
      </c>
      <c r="E187" s="217" t="s">
        <v>1</v>
      </c>
      <c r="F187" s="218" t="s">
        <v>780</v>
      </c>
      <c r="G187" s="216"/>
      <c r="H187" s="219">
        <v>12.66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148</v>
      </c>
      <c r="AU187" s="225" t="s">
        <v>84</v>
      </c>
      <c r="AV187" s="13" t="s">
        <v>84</v>
      </c>
      <c r="AW187" s="13" t="s">
        <v>31</v>
      </c>
      <c r="AX187" s="13" t="s">
        <v>75</v>
      </c>
      <c r="AY187" s="225" t="s">
        <v>139</v>
      </c>
    </row>
    <row r="188" spans="2:51" s="13" customFormat="1" ht="11.25">
      <c r="B188" s="215"/>
      <c r="C188" s="216"/>
      <c r="D188" s="206" t="s">
        <v>148</v>
      </c>
      <c r="E188" s="217" t="s">
        <v>1</v>
      </c>
      <c r="F188" s="218" t="s">
        <v>161</v>
      </c>
      <c r="G188" s="216"/>
      <c r="H188" s="219">
        <v>-0.9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148</v>
      </c>
      <c r="AU188" s="225" t="s">
        <v>84</v>
      </c>
      <c r="AV188" s="13" t="s">
        <v>84</v>
      </c>
      <c r="AW188" s="13" t="s">
        <v>31</v>
      </c>
      <c r="AX188" s="13" t="s">
        <v>75</v>
      </c>
      <c r="AY188" s="225" t="s">
        <v>139</v>
      </c>
    </row>
    <row r="189" spans="2:51" s="14" customFormat="1" ht="11.25">
      <c r="B189" s="226"/>
      <c r="C189" s="227"/>
      <c r="D189" s="206" t="s">
        <v>148</v>
      </c>
      <c r="E189" s="228" t="s">
        <v>1</v>
      </c>
      <c r="F189" s="229" t="s">
        <v>162</v>
      </c>
      <c r="G189" s="227"/>
      <c r="H189" s="230">
        <v>11.76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148</v>
      </c>
      <c r="AU189" s="236" t="s">
        <v>84</v>
      </c>
      <c r="AV189" s="14" t="s">
        <v>90</v>
      </c>
      <c r="AW189" s="14" t="s">
        <v>31</v>
      </c>
      <c r="AX189" s="14" t="s">
        <v>80</v>
      </c>
      <c r="AY189" s="236" t="s">
        <v>139</v>
      </c>
    </row>
    <row r="190" spans="2:63" s="11" customFormat="1" ht="22.9" customHeight="1">
      <c r="B190" s="175"/>
      <c r="C190" s="176"/>
      <c r="D190" s="177" t="s">
        <v>74</v>
      </c>
      <c r="E190" s="189" t="s">
        <v>241</v>
      </c>
      <c r="F190" s="189" t="s">
        <v>242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SUM(P191:P195)</f>
        <v>0</v>
      </c>
      <c r="Q190" s="183"/>
      <c r="R190" s="184">
        <f>SUM(R191:R195)</f>
        <v>0</v>
      </c>
      <c r="S190" s="183"/>
      <c r="T190" s="185">
        <f>SUM(T191:T195)</f>
        <v>0</v>
      </c>
      <c r="AR190" s="186" t="s">
        <v>80</v>
      </c>
      <c r="AT190" s="187" t="s">
        <v>74</v>
      </c>
      <c r="AU190" s="187" t="s">
        <v>80</v>
      </c>
      <c r="AY190" s="186" t="s">
        <v>139</v>
      </c>
      <c r="BK190" s="188">
        <f>SUM(BK191:BK195)</f>
        <v>0</v>
      </c>
    </row>
    <row r="191" spans="2:65" s="1" customFormat="1" ht="24" customHeight="1">
      <c r="B191" s="33"/>
      <c r="C191" s="191" t="s">
        <v>243</v>
      </c>
      <c r="D191" s="191" t="s">
        <v>142</v>
      </c>
      <c r="E191" s="192" t="s">
        <v>244</v>
      </c>
      <c r="F191" s="193" t="s">
        <v>245</v>
      </c>
      <c r="G191" s="194" t="s">
        <v>246</v>
      </c>
      <c r="H191" s="195">
        <v>3.223</v>
      </c>
      <c r="I191" s="196"/>
      <c r="J191" s="197">
        <f>ROUND(I191*H191,2)</f>
        <v>0</v>
      </c>
      <c r="K191" s="193" t="s">
        <v>146</v>
      </c>
      <c r="L191" s="37"/>
      <c r="M191" s="198" t="s">
        <v>1</v>
      </c>
      <c r="N191" s="199" t="s">
        <v>41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90</v>
      </c>
      <c r="AT191" s="202" t="s">
        <v>142</v>
      </c>
      <c r="AU191" s="202" t="s">
        <v>84</v>
      </c>
      <c r="AY191" s="16" t="s">
        <v>139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84</v>
      </c>
      <c r="BK191" s="203">
        <f>ROUND(I191*H191,2)</f>
        <v>0</v>
      </c>
      <c r="BL191" s="16" t="s">
        <v>90</v>
      </c>
      <c r="BM191" s="202" t="s">
        <v>247</v>
      </c>
    </row>
    <row r="192" spans="2:65" s="1" customFormat="1" ht="24" customHeight="1">
      <c r="B192" s="33"/>
      <c r="C192" s="191" t="s">
        <v>248</v>
      </c>
      <c r="D192" s="191" t="s">
        <v>142</v>
      </c>
      <c r="E192" s="192" t="s">
        <v>249</v>
      </c>
      <c r="F192" s="193" t="s">
        <v>250</v>
      </c>
      <c r="G192" s="194" t="s">
        <v>246</v>
      </c>
      <c r="H192" s="195">
        <v>3.223</v>
      </c>
      <c r="I192" s="196"/>
      <c r="J192" s="197">
        <f>ROUND(I192*H192,2)</f>
        <v>0</v>
      </c>
      <c r="K192" s="193" t="s">
        <v>146</v>
      </c>
      <c r="L192" s="37"/>
      <c r="M192" s="198" t="s">
        <v>1</v>
      </c>
      <c r="N192" s="199" t="s">
        <v>41</v>
      </c>
      <c r="O192" s="65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90</v>
      </c>
      <c r="AT192" s="202" t="s">
        <v>142</v>
      </c>
      <c r="AU192" s="202" t="s">
        <v>84</v>
      </c>
      <c r="AY192" s="16" t="s">
        <v>139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84</v>
      </c>
      <c r="BK192" s="203">
        <f>ROUND(I192*H192,2)</f>
        <v>0</v>
      </c>
      <c r="BL192" s="16" t="s">
        <v>90</v>
      </c>
      <c r="BM192" s="202" t="s">
        <v>251</v>
      </c>
    </row>
    <row r="193" spans="2:65" s="1" customFormat="1" ht="24" customHeight="1">
      <c r="B193" s="33"/>
      <c r="C193" s="191" t="s">
        <v>252</v>
      </c>
      <c r="D193" s="191" t="s">
        <v>142</v>
      </c>
      <c r="E193" s="192" t="s">
        <v>253</v>
      </c>
      <c r="F193" s="193" t="s">
        <v>254</v>
      </c>
      <c r="G193" s="194" t="s">
        <v>246</v>
      </c>
      <c r="H193" s="195">
        <v>6.446</v>
      </c>
      <c r="I193" s="196"/>
      <c r="J193" s="197">
        <f>ROUND(I193*H193,2)</f>
        <v>0</v>
      </c>
      <c r="K193" s="193" t="s">
        <v>146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90</v>
      </c>
      <c r="AT193" s="202" t="s">
        <v>142</v>
      </c>
      <c r="AU193" s="202" t="s">
        <v>84</v>
      </c>
      <c r="AY193" s="16" t="s">
        <v>139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90</v>
      </c>
      <c r="BM193" s="202" t="s">
        <v>255</v>
      </c>
    </row>
    <row r="194" spans="2:51" s="13" customFormat="1" ht="11.25">
      <c r="B194" s="215"/>
      <c r="C194" s="216"/>
      <c r="D194" s="206" t="s">
        <v>148</v>
      </c>
      <c r="E194" s="216"/>
      <c r="F194" s="218" t="s">
        <v>781</v>
      </c>
      <c r="G194" s="216"/>
      <c r="H194" s="219">
        <v>6.446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148</v>
      </c>
      <c r="AU194" s="225" t="s">
        <v>84</v>
      </c>
      <c r="AV194" s="13" t="s">
        <v>84</v>
      </c>
      <c r="AW194" s="13" t="s">
        <v>4</v>
      </c>
      <c r="AX194" s="13" t="s">
        <v>80</v>
      </c>
      <c r="AY194" s="225" t="s">
        <v>139</v>
      </c>
    </row>
    <row r="195" spans="2:65" s="1" customFormat="1" ht="24" customHeight="1">
      <c r="B195" s="33"/>
      <c r="C195" s="191" t="s">
        <v>7</v>
      </c>
      <c r="D195" s="191" t="s">
        <v>142</v>
      </c>
      <c r="E195" s="192" t="s">
        <v>257</v>
      </c>
      <c r="F195" s="193" t="s">
        <v>258</v>
      </c>
      <c r="G195" s="194" t="s">
        <v>246</v>
      </c>
      <c r="H195" s="195">
        <v>3.223</v>
      </c>
      <c r="I195" s="196"/>
      <c r="J195" s="197">
        <f>ROUND(I195*H195,2)</f>
        <v>0</v>
      </c>
      <c r="K195" s="193" t="s">
        <v>259</v>
      </c>
      <c r="L195" s="37"/>
      <c r="M195" s="198" t="s">
        <v>1</v>
      </c>
      <c r="N195" s="199" t="s">
        <v>41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90</v>
      </c>
      <c r="AT195" s="202" t="s">
        <v>142</v>
      </c>
      <c r="AU195" s="202" t="s">
        <v>84</v>
      </c>
      <c r="AY195" s="16" t="s">
        <v>139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90</v>
      </c>
      <c r="BM195" s="202" t="s">
        <v>260</v>
      </c>
    </row>
    <row r="196" spans="2:63" s="11" customFormat="1" ht="22.9" customHeight="1">
      <c r="B196" s="175"/>
      <c r="C196" s="176"/>
      <c r="D196" s="177" t="s">
        <v>74</v>
      </c>
      <c r="E196" s="189" t="s">
        <v>261</v>
      </c>
      <c r="F196" s="189" t="s">
        <v>262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80</v>
      </c>
      <c r="AT196" s="187" t="s">
        <v>74</v>
      </c>
      <c r="AU196" s="187" t="s">
        <v>80</v>
      </c>
      <c r="AY196" s="186" t="s">
        <v>139</v>
      </c>
      <c r="BK196" s="188">
        <f>BK197</f>
        <v>0</v>
      </c>
    </row>
    <row r="197" spans="2:65" s="1" customFormat="1" ht="16.5" customHeight="1">
      <c r="B197" s="33"/>
      <c r="C197" s="191" t="s">
        <v>263</v>
      </c>
      <c r="D197" s="191" t="s">
        <v>142</v>
      </c>
      <c r="E197" s="192" t="s">
        <v>782</v>
      </c>
      <c r="F197" s="193" t="s">
        <v>783</v>
      </c>
      <c r="G197" s="194" t="s">
        <v>246</v>
      </c>
      <c r="H197" s="195">
        <v>2.01</v>
      </c>
      <c r="I197" s="196"/>
      <c r="J197" s="197">
        <f>ROUND(I197*H197,2)</f>
        <v>0</v>
      </c>
      <c r="K197" s="193" t="s">
        <v>146</v>
      </c>
      <c r="L197" s="37"/>
      <c r="M197" s="198" t="s">
        <v>1</v>
      </c>
      <c r="N197" s="199" t="s">
        <v>41</v>
      </c>
      <c r="O197" s="65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02" t="s">
        <v>90</v>
      </c>
      <c r="AT197" s="202" t="s">
        <v>142</v>
      </c>
      <c r="AU197" s="202" t="s">
        <v>84</v>
      </c>
      <c r="AY197" s="16" t="s">
        <v>139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84</v>
      </c>
      <c r="BK197" s="203">
        <f>ROUND(I197*H197,2)</f>
        <v>0</v>
      </c>
      <c r="BL197" s="16" t="s">
        <v>90</v>
      </c>
      <c r="BM197" s="202" t="s">
        <v>784</v>
      </c>
    </row>
    <row r="198" spans="2:63" s="11" customFormat="1" ht="25.9" customHeight="1">
      <c r="B198" s="175"/>
      <c r="C198" s="176"/>
      <c r="D198" s="177" t="s">
        <v>74</v>
      </c>
      <c r="E198" s="178" t="s">
        <v>267</v>
      </c>
      <c r="F198" s="178" t="s">
        <v>268</v>
      </c>
      <c r="G198" s="176"/>
      <c r="H198" s="176"/>
      <c r="I198" s="179"/>
      <c r="J198" s="180">
        <f>BK198</f>
        <v>0</v>
      </c>
      <c r="K198" s="176"/>
      <c r="L198" s="181"/>
      <c r="M198" s="182"/>
      <c r="N198" s="183"/>
      <c r="O198" s="183"/>
      <c r="P198" s="184">
        <f>P199+P214+P232+P248+P282+P286+P292+P295+P301+P309+P325+P330+P344+P349</f>
        <v>0</v>
      </c>
      <c r="Q198" s="183"/>
      <c r="R198" s="184">
        <f>R199+R214+R232+R248+R282+R286+R292+R295+R301+R309+R325+R330+R344+R349</f>
        <v>0.5914259363000001</v>
      </c>
      <c r="S198" s="183"/>
      <c r="T198" s="185">
        <f>T199+T214+T232+T248+T282+T286+T292+T295+T301+T309+T325+T330+T344+T349</f>
        <v>0.15539982000000002</v>
      </c>
      <c r="AR198" s="186" t="s">
        <v>84</v>
      </c>
      <c r="AT198" s="187" t="s">
        <v>74</v>
      </c>
      <c r="AU198" s="187" t="s">
        <v>75</v>
      </c>
      <c r="AY198" s="186" t="s">
        <v>139</v>
      </c>
      <c r="BK198" s="188">
        <f>BK199+BK214+BK232+BK248+BK282+BK286+BK292+BK295+BK301+BK309+BK325+BK330+BK344+BK349</f>
        <v>0</v>
      </c>
    </row>
    <row r="199" spans="2:63" s="11" customFormat="1" ht="22.9" customHeight="1">
      <c r="B199" s="175"/>
      <c r="C199" s="176"/>
      <c r="D199" s="177" t="s">
        <v>74</v>
      </c>
      <c r="E199" s="189" t="s">
        <v>269</v>
      </c>
      <c r="F199" s="189" t="s">
        <v>270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SUM(P200:P213)</f>
        <v>0</v>
      </c>
      <c r="Q199" s="183"/>
      <c r="R199" s="184">
        <f>SUM(R200:R213)</f>
        <v>0.03957200000000001</v>
      </c>
      <c r="S199" s="183"/>
      <c r="T199" s="185">
        <f>SUM(T200:T213)</f>
        <v>0</v>
      </c>
      <c r="AR199" s="186" t="s">
        <v>84</v>
      </c>
      <c r="AT199" s="187" t="s">
        <v>74</v>
      </c>
      <c r="AU199" s="187" t="s">
        <v>80</v>
      </c>
      <c r="AY199" s="186" t="s">
        <v>139</v>
      </c>
      <c r="BK199" s="188">
        <f>SUM(BK200:BK213)</f>
        <v>0</v>
      </c>
    </row>
    <row r="200" spans="2:65" s="1" customFormat="1" ht="36" customHeight="1">
      <c r="B200" s="33"/>
      <c r="C200" s="191" t="s">
        <v>271</v>
      </c>
      <c r="D200" s="191" t="s">
        <v>142</v>
      </c>
      <c r="E200" s="192" t="s">
        <v>272</v>
      </c>
      <c r="F200" s="193" t="s">
        <v>273</v>
      </c>
      <c r="G200" s="194" t="s">
        <v>145</v>
      </c>
      <c r="H200" s="195">
        <v>4.416</v>
      </c>
      <c r="I200" s="196"/>
      <c r="J200" s="197">
        <f>ROUND(I200*H200,2)</f>
        <v>0</v>
      </c>
      <c r="K200" s="193" t="s">
        <v>259</v>
      </c>
      <c r="L200" s="37"/>
      <c r="M200" s="198" t="s">
        <v>1</v>
      </c>
      <c r="N200" s="199" t="s">
        <v>41</v>
      </c>
      <c r="O200" s="65"/>
      <c r="P200" s="200">
        <f>O200*H200</f>
        <v>0</v>
      </c>
      <c r="Q200" s="200">
        <v>0.004</v>
      </c>
      <c r="R200" s="200">
        <f>Q200*H200</f>
        <v>0.017664000000000003</v>
      </c>
      <c r="S200" s="200">
        <v>0</v>
      </c>
      <c r="T200" s="201">
        <f>S200*H200</f>
        <v>0</v>
      </c>
      <c r="AR200" s="202" t="s">
        <v>170</v>
      </c>
      <c r="AT200" s="202" t="s">
        <v>142</v>
      </c>
      <c r="AU200" s="202" t="s">
        <v>84</v>
      </c>
      <c r="AY200" s="16" t="s">
        <v>139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84</v>
      </c>
      <c r="BK200" s="203">
        <f>ROUND(I200*H200,2)</f>
        <v>0</v>
      </c>
      <c r="BL200" s="16" t="s">
        <v>170</v>
      </c>
      <c r="BM200" s="202" t="s">
        <v>274</v>
      </c>
    </row>
    <row r="201" spans="2:51" s="12" customFormat="1" ht="11.25">
      <c r="B201" s="204"/>
      <c r="C201" s="205"/>
      <c r="D201" s="206" t="s">
        <v>148</v>
      </c>
      <c r="E201" s="207" t="s">
        <v>1</v>
      </c>
      <c r="F201" s="208" t="s">
        <v>275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148</v>
      </c>
      <c r="AU201" s="214" t="s">
        <v>84</v>
      </c>
      <c r="AV201" s="12" t="s">
        <v>80</v>
      </c>
      <c r="AW201" s="12" t="s">
        <v>31</v>
      </c>
      <c r="AX201" s="12" t="s">
        <v>75</v>
      </c>
      <c r="AY201" s="214" t="s">
        <v>139</v>
      </c>
    </row>
    <row r="202" spans="2:51" s="13" customFormat="1" ht="11.25">
      <c r="B202" s="215"/>
      <c r="C202" s="216"/>
      <c r="D202" s="206" t="s">
        <v>148</v>
      </c>
      <c r="E202" s="217" t="s">
        <v>1</v>
      </c>
      <c r="F202" s="218" t="s">
        <v>785</v>
      </c>
      <c r="G202" s="216"/>
      <c r="H202" s="219">
        <v>4.416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148</v>
      </c>
      <c r="AU202" s="225" t="s">
        <v>84</v>
      </c>
      <c r="AV202" s="13" t="s">
        <v>84</v>
      </c>
      <c r="AW202" s="13" t="s">
        <v>31</v>
      </c>
      <c r="AX202" s="13" t="s">
        <v>80</v>
      </c>
      <c r="AY202" s="225" t="s">
        <v>139</v>
      </c>
    </row>
    <row r="203" spans="2:65" s="1" customFormat="1" ht="36" customHeight="1">
      <c r="B203" s="33"/>
      <c r="C203" s="191" t="s">
        <v>277</v>
      </c>
      <c r="D203" s="191" t="s">
        <v>142</v>
      </c>
      <c r="E203" s="192" t="s">
        <v>278</v>
      </c>
      <c r="F203" s="193" t="s">
        <v>279</v>
      </c>
      <c r="G203" s="194" t="s">
        <v>145</v>
      </c>
      <c r="H203" s="195">
        <v>5.4</v>
      </c>
      <c r="I203" s="196"/>
      <c r="J203" s="197">
        <f>ROUND(I203*H203,2)</f>
        <v>0</v>
      </c>
      <c r="K203" s="193" t="s">
        <v>259</v>
      </c>
      <c r="L203" s="37"/>
      <c r="M203" s="198" t="s">
        <v>1</v>
      </c>
      <c r="N203" s="199" t="s">
        <v>41</v>
      </c>
      <c r="O203" s="65"/>
      <c r="P203" s="200">
        <f>O203*H203</f>
        <v>0</v>
      </c>
      <c r="Q203" s="200">
        <v>0.004</v>
      </c>
      <c r="R203" s="200">
        <f>Q203*H203</f>
        <v>0.0216</v>
      </c>
      <c r="S203" s="200">
        <v>0</v>
      </c>
      <c r="T203" s="201">
        <f>S203*H203</f>
        <v>0</v>
      </c>
      <c r="AR203" s="202" t="s">
        <v>170</v>
      </c>
      <c r="AT203" s="202" t="s">
        <v>142</v>
      </c>
      <c r="AU203" s="202" t="s">
        <v>84</v>
      </c>
      <c r="AY203" s="16" t="s">
        <v>139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84</v>
      </c>
      <c r="BK203" s="203">
        <f>ROUND(I203*H203,2)</f>
        <v>0</v>
      </c>
      <c r="BL203" s="16" t="s">
        <v>170</v>
      </c>
      <c r="BM203" s="202" t="s">
        <v>280</v>
      </c>
    </row>
    <row r="204" spans="2:51" s="12" customFormat="1" ht="11.25">
      <c r="B204" s="204"/>
      <c r="C204" s="205"/>
      <c r="D204" s="206" t="s">
        <v>148</v>
      </c>
      <c r="E204" s="207" t="s">
        <v>1</v>
      </c>
      <c r="F204" s="208" t="s">
        <v>281</v>
      </c>
      <c r="G204" s="205"/>
      <c r="H204" s="207" t="s">
        <v>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148</v>
      </c>
      <c r="AU204" s="214" t="s">
        <v>84</v>
      </c>
      <c r="AV204" s="12" t="s">
        <v>80</v>
      </c>
      <c r="AW204" s="12" t="s">
        <v>31</v>
      </c>
      <c r="AX204" s="12" t="s">
        <v>75</v>
      </c>
      <c r="AY204" s="214" t="s">
        <v>139</v>
      </c>
    </row>
    <row r="205" spans="2:51" s="13" customFormat="1" ht="11.25">
      <c r="B205" s="215"/>
      <c r="C205" s="216"/>
      <c r="D205" s="206" t="s">
        <v>148</v>
      </c>
      <c r="E205" s="217" t="s">
        <v>1</v>
      </c>
      <c r="F205" s="218" t="s">
        <v>282</v>
      </c>
      <c r="G205" s="216"/>
      <c r="H205" s="219">
        <v>5.4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148</v>
      </c>
      <c r="AU205" s="225" t="s">
        <v>84</v>
      </c>
      <c r="AV205" s="13" t="s">
        <v>84</v>
      </c>
      <c r="AW205" s="13" t="s">
        <v>31</v>
      </c>
      <c r="AX205" s="13" t="s">
        <v>80</v>
      </c>
      <c r="AY205" s="225" t="s">
        <v>139</v>
      </c>
    </row>
    <row r="206" spans="2:65" s="1" customFormat="1" ht="16.5" customHeight="1">
      <c r="B206" s="33"/>
      <c r="C206" s="191" t="s">
        <v>283</v>
      </c>
      <c r="D206" s="191" t="s">
        <v>142</v>
      </c>
      <c r="E206" s="192" t="s">
        <v>284</v>
      </c>
      <c r="F206" s="193" t="s">
        <v>285</v>
      </c>
      <c r="G206" s="194" t="s">
        <v>145</v>
      </c>
      <c r="H206" s="195">
        <v>2.61</v>
      </c>
      <c r="I206" s="196"/>
      <c r="J206" s="197">
        <f>ROUND(I206*H206,2)</f>
        <v>0</v>
      </c>
      <c r="K206" s="193" t="s">
        <v>146</v>
      </c>
      <c r="L206" s="37"/>
      <c r="M206" s="198" t="s">
        <v>1</v>
      </c>
      <c r="N206" s="199" t="s">
        <v>41</v>
      </c>
      <c r="O206" s="65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02" t="s">
        <v>170</v>
      </c>
      <c r="AT206" s="202" t="s">
        <v>142</v>
      </c>
      <c r="AU206" s="202" t="s">
        <v>84</v>
      </c>
      <c r="AY206" s="16" t="s">
        <v>139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84</v>
      </c>
      <c r="BK206" s="203">
        <f>ROUND(I206*H206,2)</f>
        <v>0</v>
      </c>
      <c r="BL206" s="16" t="s">
        <v>170</v>
      </c>
      <c r="BM206" s="202" t="s">
        <v>286</v>
      </c>
    </row>
    <row r="207" spans="2:51" s="12" customFormat="1" ht="11.25">
      <c r="B207" s="204"/>
      <c r="C207" s="205"/>
      <c r="D207" s="206" t="s">
        <v>148</v>
      </c>
      <c r="E207" s="207" t="s">
        <v>1</v>
      </c>
      <c r="F207" s="208" t="s">
        <v>287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148</v>
      </c>
      <c r="AU207" s="214" t="s">
        <v>84</v>
      </c>
      <c r="AV207" s="12" t="s">
        <v>80</v>
      </c>
      <c r="AW207" s="12" t="s">
        <v>31</v>
      </c>
      <c r="AX207" s="12" t="s">
        <v>75</v>
      </c>
      <c r="AY207" s="214" t="s">
        <v>139</v>
      </c>
    </row>
    <row r="208" spans="2:51" s="13" customFormat="1" ht="11.25">
      <c r="B208" s="215"/>
      <c r="C208" s="216"/>
      <c r="D208" s="206" t="s">
        <v>148</v>
      </c>
      <c r="E208" s="217" t="s">
        <v>1</v>
      </c>
      <c r="F208" s="218" t="s">
        <v>288</v>
      </c>
      <c r="G208" s="216"/>
      <c r="H208" s="219">
        <v>2.61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148</v>
      </c>
      <c r="AU208" s="225" t="s">
        <v>84</v>
      </c>
      <c r="AV208" s="13" t="s">
        <v>84</v>
      </c>
      <c r="AW208" s="13" t="s">
        <v>31</v>
      </c>
      <c r="AX208" s="13" t="s">
        <v>80</v>
      </c>
      <c r="AY208" s="225" t="s">
        <v>139</v>
      </c>
    </row>
    <row r="209" spans="2:65" s="1" customFormat="1" ht="16.5" customHeight="1">
      <c r="B209" s="33"/>
      <c r="C209" s="237" t="s">
        <v>289</v>
      </c>
      <c r="D209" s="237" t="s">
        <v>192</v>
      </c>
      <c r="E209" s="238" t="s">
        <v>290</v>
      </c>
      <c r="F209" s="239" t="s">
        <v>291</v>
      </c>
      <c r="G209" s="240" t="s">
        <v>292</v>
      </c>
      <c r="H209" s="241">
        <v>0.308</v>
      </c>
      <c r="I209" s="242"/>
      <c r="J209" s="243">
        <f>ROUND(I209*H209,2)</f>
        <v>0</v>
      </c>
      <c r="K209" s="239" t="s">
        <v>195</v>
      </c>
      <c r="L209" s="244"/>
      <c r="M209" s="245" t="s">
        <v>1</v>
      </c>
      <c r="N209" s="246" t="s">
        <v>41</v>
      </c>
      <c r="O209" s="65"/>
      <c r="P209" s="200">
        <f>O209*H209</f>
        <v>0</v>
      </c>
      <c r="Q209" s="200">
        <v>0.001</v>
      </c>
      <c r="R209" s="200">
        <f>Q209*H209</f>
        <v>0.000308</v>
      </c>
      <c r="S209" s="200">
        <v>0</v>
      </c>
      <c r="T209" s="201">
        <f>S209*H209</f>
        <v>0</v>
      </c>
      <c r="AR209" s="202" t="s">
        <v>293</v>
      </c>
      <c r="AT209" s="202" t="s">
        <v>192</v>
      </c>
      <c r="AU209" s="202" t="s">
        <v>84</v>
      </c>
      <c r="AY209" s="16" t="s">
        <v>139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170</v>
      </c>
      <c r="BM209" s="202" t="s">
        <v>294</v>
      </c>
    </row>
    <row r="210" spans="2:47" s="1" customFormat="1" ht="19.5">
      <c r="B210" s="33"/>
      <c r="C210" s="34"/>
      <c r="D210" s="206" t="s">
        <v>295</v>
      </c>
      <c r="E210" s="34"/>
      <c r="F210" s="247" t="s">
        <v>296</v>
      </c>
      <c r="G210" s="34"/>
      <c r="H210" s="34"/>
      <c r="I210" s="109"/>
      <c r="J210" s="34"/>
      <c r="K210" s="34"/>
      <c r="L210" s="37"/>
      <c r="M210" s="248"/>
      <c r="N210" s="65"/>
      <c r="O210" s="65"/>
      <c r="P210" s="65"/>
      <c r="Q210" s="65"/>
      <c r="R210" s="65"/>
      <c r="S210" s="65"/>
      <c r="T210" s="66"/>
      <c r="AT210" s="16" t="s">
        <v>295</v>
      </c>
      <c r="AU210" s="16" t="s">
        <v>84</v>
      </c>
    </row>
    <row r="211" spans="2:51" s="13" customFormat="1" ht="11.25">
      <c r="B211" s="215"/>
      <c r="C211" s="216"/>
      <c r="D211" s="206" t="s">
        <v>148</v>
      </c>
      <c r="E211" s="216"/>
      <c r="F211" s="218" t="s">
        <v>297</v>
      </c>
      <c r="G211" s="216"/>
      <c r="H211" s="219">
        <v>0.308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148</v>
      </c>
      <c r="AU211" s="225" t="s">
        <v>84</v>
      </c>
      <c r="AV211" s="13" t="s">
        <v>84</v>
      </c>
      <c r="AW211" s="13" t="s">
        <v>4</v>
      </c>
      <c r="AX211" s="13" t="s">
        <v>80</v>
      </c>
      <c r="AY211" s="225" t="s">
        <v>139</v>
      </c>
    </row>
    <row r="212" spans="2:65" s="1" customFormat="1" ht="24" customHeight="1">
      <c r="B212" s="33"/>
      <c r="C212" s="191" t="s">
        <v>298</v>
      </c>
      <c r="D212" s="191" t="s">
        <v>142</v>
      </c>
      <c r="E212" s="192" t="s">
        <v>786</v>
      </c>
      <c r="F212" s="193" t="s">
        <v>787</v>
      </c>
      <c r="G212" s="194" t="s">
        <v>246</v>
      </c>
      <c r="H212" s="195">
        <v>0.04</v>
      </c>
      <c r="I212" s="196"/>
      <c r="J212" s="197">
        <f>ROUND(I212*H212,2)</f>
        <v>0</v>
      </c>
      <c r="K212" s="193" t="s">
        <v>146</v>
      </c>
      <c r="L212" s="37"/>
      <c r="M212" s="198" t="s">
        <v>1</v>
      </c>
      <c r="N212" s="199" t="s">
        <v>41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170</v>
      </c>
      <c r="AT212" s="202" t="s">
        <v>142</v>
      </c>
      <c r="AU212" s="202" t="s">
        <v>84</v>
      </c>
      <c r="AY212" s="16" t="s">
        <v>139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84</v>
      </c>
      <c r="BK212" s="203">
        <f>ROUND(I212*H212,2)</f>
        <v>0</v>
      </c>
      <c r="BL212" s="16" t="s">
        <v>170</v>
      </c>
      <c r="BM212" s="202" t="s">
        <v>788</v>
      </c>
    </row>
    <row r="213" spans="2:65" s="1" customFormat="1" ht="24" customHeight="1">
      <c r="B213" s="33"/>
      <c r="C213" s="191" t="s">
        <v>302</v>
      </c>
      <c r="D213" s="191" t="s">
        <v>142</v>
      </c>
      <c r="E213" s="192" t="s">
        <v>303</v>
      </c>
      <c r="F213" s="193" t="s">
        <v>304</v>
      </c>
      <c r="G213" s="194" t="s">
        <v>246</v>
      </c>
      <c r="H213" s="195">
        <v>0.04</v>
      </c>
      <c r="I213" s="196"/>
      <c r="J213" s="197">
        <f>ROUND(I213*H213,2)</f>
        <v>0</v>
      </c>
      <c r="K213" s="193" t="s">
        <v>146</v>
      </c>
      <c r="L213" s="37"/>
      <c r="M213" s="198" t="s">
        <v>1</v>
      </c>
      <c r="N213" s="199" t="s">
        <v>41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170</v>
      </c>
      <c r="AT213" s="202" t="s">
        <v>142</v>
      </c>
      <c r="AU213" s="202" t="s">
        <v>84</v>
      </c>
      <c r="AY213" s="16" t="s">
        <v>139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170</v>
      </c>
      <c r="BM213" s="202" t="s">
        <v>305</v>
      </c>
    </row>
    <row r="214" spans="2:63" s="11" customFormat="1" ht="22.9" customHeight="1">
      <c r="B214" s="175"/>
      <c r="C214" s="176"/>
      <c r="D214" s="177" t="s">
        <v>74</v>
      </c>
      <c r="E214" s="189" t="s">
        <v>306</v>
      </c>
      <c r="F214" s="189" t="s">
        <v>307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SUM(P215:P231)</f>
        <v>0</v>
      </c>
      <c r="Q214" s="183"/>
      <c r="R214" s="184">
        <f>SUM(R215:R231)</f>
        <v>0.007443699999999999</v>
      </c>
      <c r="S214" s="183"/>
      <c r="T214" s="185">
        <f>SUM(T215:T231)</f>
        <v>0.0209</v>
      </c>
      <c r="AR214" s="186" t="s">
        <v>84</v>
      </c>
      <c r="AT214" s="187" t="s">
        <v>74</v>
      </c>
      <c r="AU214" s="187" t="s">
        <v>80</v>
      </c>
      <c r="AY214" s="186" t="s">
        <v>139</v>
      </c>
      <c r="BK214" s="188">
        <f>SUM(BK215:BK231)</f>
        <v>0</v>
      </c>
    </row>
    <row r="215" spans="2:65" s="1" customFormat="1" ht="16.5" customHeight="1">
      <c r="B215" s="33"/>
      <c r="C215" s="191" t="s">
        <v>308</v>
      </c>
      <c r="D215" s="191" t="s">
        <v>142</v>
      </c>
      <c r="E215" s="192" t="s">
        <v>309</v>
      </c>
      <c r="F215" s="193" t="s">
        <v>310</v>
      </c>
      <c r="G215" s="194" t="s">
        <v>169</v>
      </c>
      <c r="H215" s="195">
        <v>7</v>
      </c>
      <c r="I215" s="196"/>
      <c r="J215" s="197">
        <f>ROUND(I215*H215,2)</f>
        <v>0</v>
      </c>
      <c r="K215" s="193" t="s">
        <v>146</v>
      </c>
      <c r="L215" s="37"/>
      <c r="M215" s="198" t="s">
        <v>1</v>
      </c>
      <c r="N215" s="199" t="s">
        <v>41</v>
      </c>
      <c r="O215" s="65"/>
      <c r="P215" s="200">
        <f>O215*H215</f>
        <v>0</v>
      </c>
      <c r="Q215" s="200">
        <v>0</v>
      </c>
      <c r="R215" s="200">
        <f>Q215*H215</f>
        <v>0</v>
      </c>
      <c r="S215" s="200">
        <v>0.0021</v>
      </c>
      <c r="T215" s="201">
        <f>S215*H215</f>
        <v>0.0147</v>
      </c>
      <c r="AR215" s="202" t="s">
        <v>170</v>
      </c>
      <c r="AT215" s="202" t="s">
        <v>142</v>
      </c>
      <c r="AU215" s="202" t="s">
        <v>84</v>
      </c>
      <c r="AY215" s="16" t="s">
        <v>139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84</v>
      </c>
      <c r="BK215" s="203">
        <f>ROUND(I215*H215,2)</f>
        <v>0</v>
      </c>
      <c r="BL215" s="16" t="s">
        <v>170</v>
      </c>
      <c r="BM215" s="202" t="s">
        <v>311</v>
      </c>
    </row>
    <row r="216" spans="2:51" s="12" customFormat="1" ht="11.25">
      <c r="B216" s="204"/>
      <c r="C216" s="205"/>
      <c r="D216" s="206" t="s">
        <v>148</v>
      </c>
      <c r="E216" s="207" t="s">
        <v>1</v>
      </c>
      <c r="F216" s="208" t="s">
        <v>312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148</v>
      </c>
      <c r="AU216" s="214" t="s">
        <v>84</v>
      </c>
      <c r="AV216" s="12" t="s">
        <v>80</v>
      </c>
      <c r="AW216" s="12" t="s">
        <v>31</v>
      </c>
      <c r="AX216" s="12" t="s">
        <v>75</v>
      </c>
      <c r="AY216" s="214" t="s">
        <v>139</v>
      </c>
    </row>
    <row r="217" spans="2:51" s="13" customFormat="1" ht="11.25">
      <c r="B217" s="215"/>
      <c r="C217" s="216"/>
      <c r="D217" s="206" t="s">
        <v>148</v>
      </c>
      <c r="E217" s="217" t="s">
        <v>1</v>
      </c>
      <c r="F217" s="218" t="s">
        <v>180</v>
      </c>
      <c r="G217" s="216"/>
      <c r="H217" s="219">
        <v>7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148</v>
      </c>
      <c r="AU217" s="225" t="s">
        <v>84</v>
      </c>
      <c r="AV217" s="13" t="s">
        <v>84</v>
      </c>
      <c r="AW217" s="13" t="s">
        <v>31</v>
      </c>
      <c r="AX217" s="13" t="s">
        <v>80</v>
      </c>
      <c r="AY217" s="225" t="s">
        <v>139</v>
      </c>
    </row>
    <row r="218" spans="2:65" s="1" customFormat="1" ht="16.5" customHeight="1">
      <c r="B218" s="33"/>
      <c r="C218" s="191" t="s">
        <v>313</v>
      </c>
      <c r="D218" s="191" t="s">
        <v>142</v>
      </c>
      <c r="E218" s="192" t="s">
        <v>314</v>
      </c>
      <c r="F218" s="193" t="s">
        <v>315</v>
      </c>
      <c r="G218" s="194" t="s">
        <v>189</v>
      </c>
      <c r="H218" s="195">
        <v>1</v>
      </c>
      <c r="I218" s="196"/>
      <c r="J218" s="197">
        <f>ROUND(I218*H218,2)</f>
        <v>0</v>
      </c>
      <c r="K218" s="193" t="s">
        <v>146</v>
      </c>
      <c r="L218" s="37"/>
      <c r="M218" s="198" t="s">
        <v>1</v>
      </c>
      <c r="N218" s="199" t="s">
        <v>41</v>
      </c>
      <c r="O218" s="65"/>
      <c r="P218" s="200">
        <f>O218*H218</f>
        <v>0</v>
      </c>
      <c r="Q218" s="200">
        <v>0.0005261</v>
      </c>
      <c r="R218" s="200">
        <f>Q218*H218</f>
        <v>0.0005261</v>
      </c>
      <c r="S218" s="200">
        <v>0</v>
      </c>
      <c r="T218" s="201">
        <f>S218*H218</f>
        <v>0</v>
      </c>
      <c r="AR218" s="202" t="s">
        <v>170</v>
      </c>
      <c r="AT218" s="202" t="s">
        <v>142</v>
      </c>
      <c r="AU218" s="202" t="s">
        <v>84</v>
      </c>
      <c r="AY218" s="16" t="s">
        <v>139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84</v>
      </c>
      <c r="BK218" s="203">
        <f>ROUND(I218*H218,2)</f>
        <v>0</v>
      </c>
      <c r="BL218" s="16" t="s">
        <v>170</v>
      </c>
      <c r="BM218" s="202" t="s">
        <v>316</v>
      </c>
    </row>
    <row r="219" spans="2:65" s="1" customFormat="1" ht="16.5" customHeight="1">
      <c r="B219" s="33"/>
      <c r="C219" s="191" t="s">
        <v>317</v>
      </c>
      <c r="D219" s="191" t="s">
        <v>142</v>
      </c>
      <c r="E219" s="192" t="s">
        <v>318</v>
      </c>
      <c r="F219" s="193" t="s">
        <v>319</v>
      </c>
      <c r="G219" s="194" t="s">
        <v>189</v>
      </c>
      <c r="H219" s="195">
        <v>1</v>
      </c>
      <c r="I219" s="196"/>
      <c r="J219" s="197">
        <f>ROUND(I219*H219,2)</f>
        <v>0</v>
      </c>
      <c r="K219" s="193" t="s">
        <v>146</v>
      </c>
      <c r="L219" s="37"/>
      <c r="M219" s="198" t="s">
        <v>1</v>
      </c>
      <c r="N219" s="199" t="s">
        <v>41</v>
      </c>
      <c r="O219" s="65"/>
      <c r="P219" s="200">
        <f>O219*H219</f>
        <v>0</v>
      </c>
      <c r="Q219" s="200">
        <v>0.001005</v>
      </c>
      <c r="R219" s="200">
        <f>Q219*H219</f>
        <v>0.001005</v>
      </c>
      <c r="S219" s="200">
        <v>0</v>
      </c>
      <c r="T219" s="201">
        <f>S219*H219</f>
        <v>0</v>
      </c>
      <c r="AR219" s="202" t="s">
        <v>170</v>
      </c>
      <c r="AT219" s="202" t="s">
        <v>142</v>
      </c>
      <c r="AU219" s="202" t="s">
        <v>84</v>
      </c>
      <c r="AY219" s="16" t="s">
        <v>139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170</v>
      </c>
      <c r="BM219" s="202" t="s">
        <v>320</v>
      </c>
    </row>
    <row r="220" spans="2:65" s="1" customFormat="1" ht="16.5" customHeight="1">
      <c r="B220" s="33"/>
      <c r="C220" s="191" t="s">
        <v>293</v>
      </c>
      <c r="D220" s="191" t="s">
        <v>142</v>
      </c>
      <c r="E220" s="192" t="s">
        <v>321</v>
      </c>
      <c r="F220" s="193" t="s">
        <v>322</v>
      </c>
      <c r="G220" s="194" t="s">
        <v>169</v>
      </c>
      <c r="H220" s="195">
        <v>4</v>
      </c>
      <c r="I220" s="196"/>
      <c r="J220" s="197">
        <f>ROUND(I220*H220,2)</f>
        <v>0</v>
      </c>
      <c r="K220" s="193" t="s">
        <v>146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0.0004594</v>
      </c>
      <c r="R220" s="200">
        <f>Q220*H220</f>
        <v>0.0018376</v>
      </c>
      <c r="S220" s="200">
        <v>0</v>
      </c>
      <c r="T220" s="201">
        <f>S220*H220</f>
        <v>0</v>
      </c>
      <c r="AR220" s="202" t="s">
        <v>170</v>
      </c>
      <c r="AT220" s="202" t="s">
        <v>142</v>
      </c>
      <c r="AU220" s="202" t="s">
        <v>84</v>
      </c>
      <c r="AY220" s="16" t="s">
        <v>139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170</v>
      </c>
      <c r="BM220" s="202" t="s">
        <v>323</v>
      </c>
    </row>
    <row r="221" spans="2:51" s="12" customFormat="1" ht="11.25">
      <c r="B221" s="204"/>
      <c r="C221" s="205"/>
      <c r="D221" s="206" t="s">
        <v>148</v>
      </c>
      <c r="E221" s="207" t="s">
        <v>1</v>
      </c>
      <c r="F221" s="208" t="s">
        <v>324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148</v>
      </c>
      <c r="AU221" s="214" t="s">
        <v>84</v>
      </c>
      <c r="AV221" s="12" t="s">
        <v>80</v>
      </c>
      <c r="AW221" s="12" t="s">
        <v>31</v>
      </c>
      <c r="AX221" s="12" t="s">
        <v>75</v>
      </c>
      <c r="AY221" s="214" t="s">
        <v>139</v>
      </c>
    </row>
    <row r="222" spans="2:51" s="13" customFormat="1" ht="11.25">
      <c r="B222" s="215"/>
      <c r="C222" s="216"/>
      <c r="D222" s="206" t="s">
        <v>148</v>
      </c>
      <c r="E222" s="217" t="s">
        <v>1</v>
      </c>
      <c r="F222" s="218" t="s">
        <v>90</v>
      </c>
      <c r="G222" s="216"/>
      <c r="H222" s="219">
        <v>4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148</v>
      </c>
      <c r="AU222" s="225" t="s">
        <v>84</v>
      </c>
      <c r="AV222" s="13" t="s">
        <v>84</v>
      </c>
      <c r="AW222" s="13" t="s">
        <v>31</v>
      </c>
      <c r="AX222" s="13" t="s">
        <v>80</v>
      </c>
      <c r="AY222" s="225" t="s">
        <v>139</v>
      </c>
    </row>
    <row r="223" spans="2:65" s="1" customFormat="1" ht="16.5" customHeight="1">
      <c r="B223" s="33"/>
      <c r="C223" s="191" t="s">
        <v>325</v>
      </c>
      <c r="D223" s="191" t="s">
        <v>142</v>
      </c>
      <c r="E223" s="192" t="s">
        <v>326</v>
      </c>
      <c r="F223" s="193" t="s">
        <v>327</v>
      </c>
      <c r="G223" s="194" t="s">
        <v>169</v>
      </c>
      <c r="H223" s="195">
        <v>3</v>
      </c>
      <c r="I223" s="196"/>
      <c r="J223" s="197">
        <f>ROUND(I223*H223,2)</f>
        <v>0</v>
      </c>
      <c r="K223" s="193" t="s">
        <v>146</v>
      </c>
      <c r="L223" s="37"/>
      <c r="M223" s="198" t="s">
        <v>1</v>
      </c>
      <c r="N223" s="199" t="s">
        <v>41</v>
      </c>
      <c r="O223" s="65"/>
      <c r="P223" s="200">
        <f>O223*H223</f>
        <v>0</v>
      </c>
      <c r="Q223" s="200">
        <v>0.00077</v>
      </c>
      <c r="R223" s="200">
        <f>Q223*H223</f>
        <v>0.00231</v>
      </c>
      <c r="S223" s="200">
        <v>0</v>
      </c>
      <c r="T223" s="201">
        <f>S223*H223</f>
        <v>0</v>
      </c>
      <c r="AR223" s="202" t="s">
        <v>170</v>
      </c>
      <c r="AT223" s="202" t="s">
        <v>142</v>
      </c>
      <c r="AU223" s="202" t="s">
        <v>84</v>
      </c>
      <c r="AY223" s="16" t="s">
        <v>139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6" t="s">
        <v>84</v>
      </c>
      <c r="BK223" s="203">
        <f>ROUND(I223*H223,2)</f>
        <v>0</v>
      </c>
      <c r="BL223" s="16" t="s">
        <v>170</v>
      </c>
      <c r="BM223" s="202" t="s">
        <v>328</v>
      </c>
    </row>
    <row r="224" spans="2:51" s="12" customFormat="1" ht="11.25">
      <c r="B224" s="204"/>
      <c r="C224" s="205"/>
      <c r="D224" s="206" t="s">
        <v>148</v>
      </c>
      <c r="E224" s="207" t="s">
        <v>1</v>
      </c>
      <c r="F224" s="208" t="s">
        <v>329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148</v>
      </c>
      <c r="AU224" s="214" t="s">
        <v>84</v>
      </c>
      <c r="AV224" s="12" t="s">
        <v>80</v>
      </c>
      <c r="AW224" s="12" t="s">
        <v>31</v>
      </c>
      <c r="AX224" s="12" t="s">
        <v>75</v>
      </c>
      <c r="AY224" s="214" t="s">
        <v>139</v>
      </c>
    </row>
    <row r="225" spans="2:51" s="13" customFormat="1" ht="11.25">
      <c r="B225" s="215"/>
      <c r="C225" s="216"/>
      <c r="D225" s="206" t="s">
        <v>148</v>
      </c>
      <c r="E225" s="217" t="s">
        <v>1</v>
      </c>
      <c r="F225" s="218" t="s">
        <v>87</v>
      </c>
      <c r="G225" s="216"/>
      <c r="H225" s="219">
        <v>3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148</v>
      </c>
      <c r="AU225" s="225" t="s">
        <v>84</v>
      </c>
      <c r="AV225" s="13" t="s">
        <v>84</v>
      </c>
      <c r="AW225" s="13" t="s">
        <v>31</v>
      </c>
      <c r="AX225" s="13" t="s">
        <v>80</v>
      </c>
      <c r="AY225" s="225" t="s">
        <v>139</v>
      </c>
    </row>
    <row r="226" spans="2:65" s="1" customFormat="1" ht="16.5" customHeight="1">
      <c r="B226" s="33"/>
      <c r="C226" s="191" t="s">
        <v>330</v>
      </c>
      <c r="D226" s="191" t="s">
        <v>142</v>
      </c>
      <c r="E226" s="192" t="s">
        <v>331</v>
      </c>
      <c r="F226" s="193" t="s">
        <v>332</v>
      </c>
      <c r="G226" s="194" t="s">
        <v>189</v>
      </c>
      <c r="H226" s="195">
        <v>1</v>
      </c>
      <c r="I226" s="196"/>
      <c r="J226" s="197">
        <f aca="true" t="shared" si="0" ref="J226:J231">ROUND(I226*H226,2)</f>
        <v>0</v>
      </c>
      <c r="K226" s="193" t="s">
        <v>146</v>
      </c>
      <c r="L226" s="37"/>
      <c r="M226" s="198" t="s">
        <v>1</v>
      </c>
      <c r="N226" s="199" t="s">
        <v>41</v>
      </c>
      <c r="O226" s="65"/>
      <c r="P226" s="200">
        <f aca="true" t="shared" si="1" ref="P226:P231">O226*H226</f>
        <v>0</v>
      </c>
      <c r="Q226" s="200">
        <v>0.000565</v>
      </c>
      <c r="R226" s="200">
        <f aca="true" t="shared" si="2" ref="R226:R231">Q226*H226</f>
        <v>0.000565</v>
      </c>
      <c r="S226" s="200">
        <v>0</v>
      </c>
      <c r="T226" s="201">
        <f aca="true" t="shared" si="3" ref="T226:T231">S226*H226</f>
        <v>0</v>
      </c>
      <c r="AR226" s="202" t="s">
        <v>170</v>
      </c>
      <c r="AT226" s="202" t="s">
        <v>142</v>
      </c>
      <c r="AU226" s="202" t="s">
        <v>84</v>
      </c>
      <c r="AY226" s="16" t="s">
        <v>139</v>
      </c>
      <c r="BE226" s="203">
        <f aca="true" t="shared" si="4" ref="BE226:BE231">IF(N226="základní",J226,0)</f>
        <v>0</v>
      </c>
      <c r="BF226" s="203">
        <f aca="true" t="shared" si="5" ref="BF226:BF231">IF(N226="snížená",J226,0)</f>
        <v>0</v>
      </c>
      <c r="BG226" s="203">
        <f aca="true" t="shared" si="6" ref="BG226:BG231">IF(N226="zákl. přenesená",J226,0)</f>
        <v>0</v>
      </c>
      <c r="BH226" s="203">
        <f aca="true" t="shared" si="7" ref="BH226:BH231">IF(N226="sníž. přenesená",J226,0)</f>
        <v>0</v>
      </c>
      <c r="BI226" s="203">
        <f aca="true" t="shared" si="8" ref="BI226:BI231">IF(N226="nulová",J226,0)</f>
        <v>0</v>
      </c>
      <c r="BJ226" s="16" t="s">
        <v>84</v>
      </c>
      <c r="BK226" s="203">
        <f aca="true" t="shared" si="9" ref="BK226:BK231">ROUND(I226*H226,2)</f>
        <v>0</v>
      </c>
      <c r="BL226" s="16" t="s">
        <v>170</v>
      </c>
      <c r="BM226" s="202" t="s">
        <v>333</v>
      </c>
    </row>
    <row r="227" spans="2:65" s="1" customFormat="1" ht="24" customHeight="1">
      <c r="B227" s="33"/>
      <c r="C227" s="237" t="s">
        <v>334</v>
      </c>
      <c r="D227" s="237" t="s">
        <v>192</v>
      </c>
      <c r="E227" s="238" t="s">
        <v>335</v>
      </c>
      <c r="F227" s="239" t="s">
        <v>336</v>
      </c>
      <c r="G227" s="240" t="s">
        <v>189</v>
      </c>
      <c r="H227" s="241">
        <v>1</v>
      </c>
      <c r="I227" s="242"/>
      <c r="J227" s="243">
        <f t="shared" si="0"/>
        <v>0</v>
      </c>
      <c r="K227" s="239" t="s">
        <v>259</v>
      </c>
      <c r="L227" s="244"/>
      <c r="M227" s="245" t="s">
        <v>1</v>
      </c>
      <c r="N227" s="246" t="s">
        <v>41</v>
      </c>
      <c r="O227" s="65"/>
      <c r="P227" s="200">
        <f t="shared" si="1"/>
        <v>0</v>
      </c>
      <c r="Q227" s="200">
        <v>0.0012</v>
      </c>
      <c r="R227" s="200">
        <f t="shared" si="2"/>
        <v>0.0012</v>
      </c>
      <c r="S227" s="200">
        <v>0</v>
      </c>
      <c r="T227" s="201">
        <f t="shared" si="3"/>
        <v>0</v>
      </c>
      <c r="AR227" s="202" t="s">
        <v>293</v>
      </c>
      <c r="AT227" s="202" t="s">
        <v>192</v>
      </c>
      <c r="AU227" s="202" t="s">
        <v>84</v>
      </c>
      <c r="AY227" s="16" t="s">
        <v>139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6" t="s">
        <v>84</v>
      </c>
      <c r="BK227" s="203">
        <f t="shared" si="9"/>
        <v>0</v>
      </c>
      <c r="BL227" s="16" t="s">
        <v>170</v>
      </c>
      <c r="BM227" s="202" t="s">
        <v>337</v>
      </c>
    </row>
    <row r="228" spans="2:65" s="1" customFormat="1" ht="16.5" customHeight="1">
      <c r="B228" s="33"/>
      <c r="C228" s="191" t="s">
        <v>338</v>
      </c>
      <c r="D228" s="191" t="s">
        <v>142</v>
      </c>
      <c r="E228" s="192" t="s">
        <v>339</v>
      </c>
      <c r="F228" s="193" t="s">
        <v>340</v>
      </c>
      <c r="G228" s="194" t="s">
        <v>189</v>
      </c>
      <c r="H228" s="195">
        <v>2</v>
      </c>
      <c r="I228" s="196"/>
      <c r="J228" s="197">
        <f t="shared" si="0"/>
        <v>0</v>
      </c>
      <c r="K228" s="193" t="s">
        <v>146</v>
      </c>
      <c r="L228" s="37"/>
      <c r="M228" s="198" t="s">
        <v>1</v>
      </c>
      <c r="N228" s="199" t="s">
        <v>41</v>
      </c>
      <c r="O228" s="65"/>
      <c r="P228" s="200">
        <f t="shared" si="1"/>
        <v>0</v>
      </c>
      <c r="Q228" s="200">
        <v>0</v>
      </c>
      <c r="R228" s="200">
        <f t="shared" si="2"/>
        <v>0</v>
      </c>
      <c r="S228" s="200">
        <v>0.0031</v>
      </c>
      <c r="T228" s="201">
        <f t="shared" si="3"/>
        <v>0.0062</v>
      </c>
      <c r="AR228" s="202" t="s">
        <v>170</v>
      </c>
      <c r="AT228" s="202" t="s">
        <v>142</v>
      </c>
      <c r="AU228" s="202" t="s">
        <v>84</v>
      </c>
      <c r="AY228" s="16" t="s">
        <v>139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6" t="s">
        <v>84</v>
      </c>
      <c r="BK228" s="203">
        <f t="shared" si="9"/>
        <v>0</v>
      </c>
      <c r="BL228" s="16" t="s">
        <v>170</v>
      </c>
      <c r="BM228" s="202" t="s">
        <v>341</v>
      </c>
    </row>
    <row r="229" spans="2:65" s="1" customFormat="1" ht="16.5" customHeight="1">
      <c r="B229" s="33"/>
      <c r="C229" s="191" t="s">
        <v>342</v>
      </c>
      <c r="D229" s="191" t="s">
        <v>142</v>
      </c>
      <c r="E229" s="192" t="s">
        <v>343</v>
      </c>
      <c r="F229" s="193" t="s">
        <v>344</v>
      </c>
      <c r="G229" s="194" t="s">
        <v>169</v>
      </c>
      <c r="H229" s="195">
        <v>7</v>
      </c>
      <c r="I229" s="196"/>
      <c r="J229" s="197">
        <f t="shared" si="0"/>
        <v>0</v>
      </c>
      <c r="K229" s="193" t="s">
        <v>146</v>
      </c>
      <c r="L229" s="37"/>
      <c r="M229" s="198" t="s">
        <v>1</v>
      </c>
      <c r="N229" s="199" t="s">
        <v>41</v>
      </c>
      <c r="O229" s="65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02" t="s">
        <v>170</v>
      </c>
      <c r="AT229" s="202" t="s">
        <v>142</v>
      </c>
      <c r="AU229" s="202" t="s">
        <v>84</v>
      </c>
      <c r="AY229" s="16" t="s">
        <v>139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6" t="s">
        <v>84</v>
      </c>
      <c r="BK229" s="203">
        <f t="shared" si="9"/>
        <v>0</v>
      </c>
      <c r="BL229" s="16" t="s">
        <v>170</v>
      </c>
      <c r="BM229" s="202" t="s">
        <v>345</v>
      </c>
    </row>
    <row r="230" spans="2:65" s="1" customFormat="1" ht="24" customHeight="1">
      <c r="B230" s="33"/>
      <c r="C230" s="191" t="s">
        <v>346</v>
      </c>
      <c r="D230" s="191" t="s">
        <v>142</v>
      </c>
      <c r="E230" s="192" t="s">
        <v>789</v>
      </c>
      <c r="F230" s="193" t="s">
        <v>790</v>
      </c>
      <c r="G230" s="194" t="s">
        <v>246</v>
      </c>
      <c r="H230" s="195">
        <v>0.007</v>
      </c>
      <c r="I230" s="196"/>
      <c r="J230" s="197">
        <f t="shared" si="0"/>
        <v>0</v>
      </c>
      <c r="K230" s="193" t="s">
        <v>146</v>
      </c>
      <c r="L230" s="37"/>
      <c r="M230" s="198" t="s">
        <v>1</v>
      </c>
      <c r="N230" s="199" t="s">
        <v>41</v>
      </c>
      <c r="O230" s="65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02" t="s">
        <v>170</v>
      </c>
      <c r="AT230" s="202" t="s">
        <v>142</v>
      </c>
      <c r="AU230" s="202" t="s">
        <v>84</v>
      </c>
      <c r="AY230" s="16" t="s">
        <v>139</v>
      </c>
      <c r="BE230" s="203">
        <f t="shared" si="4"/>
        <v>0</v>
      </c>
      <c r="BF230" s="203">
        <f t="shared" si="5"/>
        <v>0</v>
      </c>
      <c r="BG230" s="203">
        <f t="shared" si="6"/>
        <v>0</v>
      </c>
      <c r="BH230" s="203">
        <f t="shared" si="7"/>
        <v>0</v>
      </c>
      <c r="BI230" s="203">
        <f t="shared" si="8"/>
        <v>0</v>
      </c>
      <c r="BJ230" s="16" t="s">
        <v>84</v>
      </c>
      <c r="BK230" s="203">
        <f t="shared" si="9"/>
        <v>0</v>
      </c>
      <c r="BL230" s="16" t="s">
        <v>170</v>
      </c>
      <c r="BM230" s="202" t="s">
        <v>791</v>
      </c>
    </row>
    <row r="231" spans="2:65" s="1" customFormat="1" ht="24" customHeight="1">
      <c r="B231" s="33"/>
      <c r="C231" s="191" t="s">
        <v>350</v>
      </c>
      <c r="D231" s="191" t="s">
        <v>142</v>
      </c>
      <c r="E231" s="192" t="s">
        <v>351</v>
      </c>
      <c r="F231" s="193" t="s">
        <v>352</v>
      </c>
      <c r="G231" s="194" t="s">
        <v>246</v>
      </c>
      <c r="H231" s="195">
        <v>0.007</v>
      </c>
      <c r="I231" s="196"/>
      <c r="J231" s="197">
        <f t="shared" si="0"/>
        <v>0</v>
      </c>
      <c r="K231" s="193" t="s">
        <v>146</v>
      </c>
      <c r="L231" s="37"/>
      <c r="M231" s="198" t="s">
        <v>1</v>
      </c>
      <c r="N231" s="199" t="s">
        <v>41</v>
      </c>
      <c r="O231" s="65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02" t="s">
        <v>170</v>
      </c>
      <c r="AT231" s="202" t="s">
        <v>142</v>
      </c>
      <c r="AU231" s="202" t="s">
        <v>84</v>
      </c>
      <c r="AY231" s="16" t="s">
        <v>139</v>
      </c>
      <c r="BE231" s="203">
        <f t="shared" si="4"/>
        <v>0</v>
      </c>
      <c r="BF231" s="203">
        <f t="shared" si="5"/>
        <v>0</v>
      </c>
      <c r="BG231" s="203">
        <f t="shared" si="6"/>
        <v>0</v>
      </c>
      <c r="BH231" s="203">
        <f t="shared" si="7"/>
        <v>0</v>
      </c>
      <c r="BI231" s="203">
        <f t="shared" si="8"/>
        <v>0</v>
      </c>
      <c r="BJ231" s="16" t="s">
        <v>84</v>
      </c>
      <c r="BK231" s="203">
        <f t="shared" si="9"/>
        <v>0</v>
      </c>
      <c r="BL231" s="16" t="s">
        <v>170</v>
      </c>
      <c r="BM231" s="202" t="s">
        <v>353</v>
      </c>
    </row>
    <row r="232" spans="2:63" s="11" customFormat="1" ht="22.9" customHeight="1">
      <c r="B232" s="175"/>
      <c r="C232" s="176"/>
      <c r="D232" s="177" t="s">
        <v>74</v>
      </c>
      <c r="E232" s="189" t="s">
        <v>354</v>
      </c>
      <c r="F232" s="189" t="s">
        <v>355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SUM(P233:P247)</f>
        <v>0</v>
      </c>
      <c r="Q232" s="183"/>
      <c r="R232" s="184">
        <f>SUM(R233:R247)</f>
        <v>0.00797422</v>
      </c>
      <c r="S232" s="183"/>
      <c r="T232" s="185">
        <f>SUM(T233:T247)</f>
        <v>0.006885</v>
      </c>
      <c r="AR232" s="186" t="s">
        <v>84</v>
      </c>
      <c r="AT232" s="187" t="s">
        <v>74</v>
      </c>
      <c r="AU232" s="187" t="s">
        <v>80</v>
      </c>
      <c r="AY232" s="186" t="s">
        <v>139</v>
      </c>
      <c r="BK232" s="188">
        <f>SUM(BK233:BK247)</f>
        <v>0</v>
      </c>
    </row>
    <row r="233" spans="2:65" s="1" customFormat="1" ht="16.5" customHeight="1">
      <c r="B233" s="33"/>
      <c r="C233" s="191" t="s">
        <v>356</v>
      </c>
      <c r="D233" s="191" t="s">
        <v>142</v>
      </c>
      <c r="E233" s="192" t="s">
        <v>357</v>
      </c>
      <c r="F233" s="193" t="s">
        <v>358</v>
      </c>
      <c r="G233" s="194" t="s">
        <v>169</v>
      </c>
      <c r="H233" s="195">
        <v>13.5</v>
      </c>
      <c r="I233" s="196"/>
      <c r="J233" s="197">
        <f>ROUND(I233*H233,2)</f>
        <v>0</v>
      </c>
      <c r="K233" s="193" t="s">
        <v>146</v>
      </c>
      <c r="L233" s="37"/>
      <c r="M233" s="198" t="s">
        <v>1</v>
      </c>
      <c r="N233" s="199" t="s">
        <v>41</v>
      </c>
      <c r="O233" s="65"/>
      <c r="P233" s="200">
        <f>O233*H233</f>
        <v>0</v>
      </c>
      <c r="Q233" s="200">
        <v>0</v>
      </c>
      <c r="R233" s="200">
        <f>Q233*H233</f>
        <v>0</v>
      </c>
      <c r="S233" s="200">
        <v>0.00028</v>
      </c>
      <c r="T233" s="201">
        <f>S233*H233</f>
        <v>0.0037799999999999995</v>
      </c>
      <c r="AR233" s="202" t="s">
        <v>170</v>
      </c>
      <c r="AT233" s="202" t="s">
        <v>142</v>
      </c>
      <c r="AU233" s="202" t="s">
        <v>84</v>
      </c>
      <c r="AY233" s="16" t="s">
        <v>139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6" t="s">
        <v>84</v>
      </c>
      <c r="BK233" s="203">
        <f>ROUND(I233*H233,2)</f>
        <v>0</v>
      </c>
      <c r="BL233" s="16" t="s">
        <v>170</v>
      </c>
      <c r="BM233" s="202" t="s">
        <v>359</v>
      </c>
    </row>
    <row r="234" spans="2:51" s="12" customFormat="1" ht="11.25">
      <c r="B234" s="204"/>
      <c r="C234" s="205"/>
      <c r="D234" s="206" t="s">
        <v>148</v>
      </c>
      <c r="E234" s="207" t="s">
        <v>1</v>
      </c>
      <c r="F234" s="208" t="s">
        <v>154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148</v>
      </c>
      <c r="AU234" s="214" t="s">
        <v>84</v>
      </c>
      <c r="AV234" s="12" t="s">
        <v>80</v>
      </c>
      <c r="AW234" s="12" t="s">
        <v>31</v>
      </c>
      <c r="AX234" s="12" t="s">
        <v>75</v>
      </c>
      <c r="AY234" s="214" t="s">
        <v>139</v>
      </c>
    </row>
    <row r="235" spans="2:51" s="13" customFormat="1" ht="11.25">
      <c r="B235" s="215"/>
      <c r="C235" s="216"/>
      <c r="D235" s="206" t="s">
        <v>148</v>
      </c>
      <c r="E235" s="217" t="s">
        <v>1</v>
      </c>
      <c r="F235" s="218" t="s">
        <v>749</v>
      </c>
      <c r="G235" s="216"/>
      <c r="H235" s="219">
        <v>13.5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148</v>
      </c>
      <c r="AU235" s="225" t="s">
        <v>84</v>
      </c>
      <c r="AV235" s="13" t="s">
        <v>84</v>
      </c>
      <c r="AW235" s="13" t="s">
        <v>31</v>
      </c>
      <c r="AX235" s="13" t="s">
        <v>80</v>
      </c>
      <c r="AY235" s="225" t="s">
        <v>139</v>
      </c>
    </row>
    <row r="236" spans="2:65" s="1" customFormat="1" ht="24" customHeight="1">
      <c r="B236" s="33"/>
      <c r="C236" s="191" t="s">
        <v>360</v>
      </c>
      <c r="D236" s="191" t="s">
        <v>142</v>
      </c>
      <c r="E236" s="192" t="s">
        <v>361</v>
      </c>
      <c r="F236" s="193" t="s">
        <v>362</v>
      </c>
      <c r="G236" s="194" t="s">
        <v>169</v>
      </c>
      <c r="H236" s="195">
        <v>13.5</v>
      </c>
      <c r="I236" s="196"/>
      <c r="J236" s="197">
        <f>ROUND(I236*H236,2)</f>
        <v>0</v>
      </c>
      <c r="K236" s="193" t="s">
        <v>146</v>
      </c>
      <c r="L236" s="37"/>
      <c r="M236" s="198" t="s">
        <v>1</v>
      </c>
      <c r="N236" s="199" t="s">
        <v>41</v>
      </c>
      <c r="O236" s="65"/>
      <c r="P236" s="200">
        <f>O236*H236</f>
        <v>0</v>
      </c>
      <c r="Q236" s="200">
        <v>0.000397</v>
      </c>
      <c r="R236" s="200">
        <f>Q236*H236</f>
        <v>0.0053595</v>
      </c>
      <c r="S236" s="200">
        <v>0</v>
      </c>
      <c r="T236" s="201">
        <f>S236*H236</f>
        <v>0</v>
      </c>
      <c r="AR236" s="202" t="s">
        <v>170</v>
      </c>
      <c r="AT236" s="202" t="s">
        <v>142</v>
      </c>
      <c r="AU236" s="202" t="s">
        <v>84</v>
      </c>
      <c r="AY236" s="16" t="s">
        <v>139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84</v>
      </c>
      <c r="BK236" s="203">
        <f>ROUND(I236*H236,2)</f>
        <v>0</v>
      </c>
      <c r="BL236" s="16" t="s">
        <v>170</v>
      </c>
      <c r="BM236" s="202" t="s">
        <v>363</v>
      </c>
    </row>
    <row r="237" spans="2:51" s="12" customFormat="1" ht="11.25">
      <c r="B237" s="204"/>
      <c r="C237" s="205"/>
      <c r="D237" s="206" t="s">
        <v>148</v>
      </c>
      <c r="E237" s="207" t="s">
        <v>1</v>
      </c>
      <c r="F237" s="208" t="s">
        <v>364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148</v>
      </c>
      <c r="AU237" s="214" t="s">
        <v>84</v>
      </c>
      <c r="AV237" s="12" t="s">
        <v>80</v>
      </c>
      <c r="AW237" s="12" t="s">
        <v>31</v>
      </c>
      <c r="AX237" s="12" t="s">
        <v>75</v>
      </c>
      <c r="AY237" s="214" t="s">
        <v>139</v>
      </c>
    </row>
    <row r="238" spans="2:51" s="13" customFormat="1" ht="11.25">
      <c r="B238" s="215"/>
      <c r="C238" s="216"/>
      <c r="D238" s="206" t="s">
        <v>148</v>
      </c>
      <c r="E238" s="217" t="s">
        <v>1</v>
      </c>
      <c r="F238" s="218" t="s">
        <v>750</v>
      </c>
      <c r="G238" s="216"/>
      <c r="H238" s="219">
        <v>13.5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148</v>
      </c>
      <c r="AU238" s="225" t="s">
        <v>84</v>
      </c>
      <c r="AV238" s="13" t="s">
        <v>84</v>
      </c>
      <c r="AW238" s="13" t="s">
        <v>31</v>
      </c>
      <c r="AX238" s="13" t="s">
        <v>80</v>
      </c>
      <c r="AY238" s="225" t="s">
        <v>139</v>
      </c>
    </row>
    <row r="239" spans="2:65" s="1" customFormat="1" ht="24" customHeight="1">
      <c r="B239" s="33"/>
      <c r="C239" s="191" t="s">
        <v>365</v>
      </c>
      <c r="D239" s="191" t="s">
        <v>142</v>
      </c>
      <c r="E239" s="192" t="s">
        <v>366</v>
      </c>
      <c r="F239" s="193" t="s">
        <v>367</v>
      </c>
      <c r="G239" s="194" t="s">
        <v>368</v>
      </c>
      <c r="H239" s="195">
        <v>13.5</v>
      </c>
      <c r="I239" s="196"/>
      <c r="J239" s="197">
        <f>ROUND(I239*H239,2)</f>
        <v>0</v>
      </c>
      <c r="K239" s="193" t="s">
        <v>146</v>
      </c>
      <c r="L239" s="37"/>
      <c r="M239" s="198" t="s">
        <v>1</v>
      </c>
      <c r="N239" s="199" t="s">
        <v>41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170</v>
      </c>
      <c r="AT239" s="202" t="s">
        <v>142</v>
      </c>
      <c r="AU239" s="202" t="s">
        <v>84</v>
      </c>
      <c r="AY239" s="16" t="s">
        <v>139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84</v>
      </c>
      <c r="BK239" s="203">
        <f>ROUND(I239*H239,2)</f>
        <v>0</v>
      </c>
      <c r="BL239" s="16" t="s">
        <v>170</v>
      </c>
      <c r="BM239" s="202" t="s">
        <v>369</v>
      </c>
    </row>
    <row r="240" spans="2:65" s="1" customFormat="1" ht="24" customHeight="1">
      <c r="B240" s="33"/>
      <c r="C240" s="191" t="s">
        <v>370</v>
      </c>
      <c r="D240" s="191" t="s">
        <v>142</v>
      </c>
      <c r="E240" s="192" t="s">
        <v>371</v>
      </c>
      <c r="F240" s="193" t="s">
        <v>372</v>
      </c>
      <c r="G240" s="194" t="s">
        <v>368</v>
      </c>
      <c r="H240" s="195">
        <v>1</v>
      </c>
      <c r="I240" s="196"/>
      <c r="J240" s="197">
        <f>ROUND(I240*H240,2)</f>
        <v>0</v>
      </c>
      <c r="K240" s="193" t="s">
        <v>146</v>
      </c>
      <c r="L240" s="37"/>
      <c r="M240" s="198" t="s">
        <v>1</v>
      </c>
      <c r="N240" s="199" t="s">
        <v>41</v>
      </c>
      <c r="O240" s="65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02" t="s">
        <v>170</v>
      </c>
      <c r="AT240" s="202" t="s">
        <v>142</v>
      </c>
      <c r="AU240" s="202" t="s">
        <v>84</v>
      </c>
      <c r="AY240" s="16" t="s">
        <v>139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170</v>
      </c>
      <c r="BM240" s="202" t="s">
        <v>373</v>
      </c>
    </row>
    <row r="241" spans="2:65" s="1" customFormat="1" ht="24" customHeight="1">
      <c r="B241" s="33"/>
      <c r="C241" s="191" t="s">
        <v>374</v>
      </c>
      <c r="D241" s="191" t="s">
        <v>142</v>
      </c>
      <c r="E241" s="192" t="s">
        <v>375</v>
      </c>
      <c r="F241" s="193" t="s">
        <v>376</v>
      </c>
      <c r="G241" s="194" t="s">
        <v>169</v>
      </c>
      <c r="H241" s="195">
        <v>13.5</v>
      </c>
      <c r="I241" s="196"/>
      <c r="J241" s="197">
        <f>ROUND(I241*H241,2)</f>
        <v>0</v>
      </c>
      <c r="K241" s="193" t="s">
        <v>146</v>
      </c>
      <c r="L241" s="37"/>
      <c r="M241" s="198" t="s">
        <v>1</v>
      </c>
      <c r="N241" s="199" t="s">
        <v>41</v>
      </c>
      <c r="O241" s="65"/>
      <c r="P241" s="200">
        <f>O241*H241</f>
        <v>0</v>
      </c>
      <c r="Q241" s="200">
        <v>0.00013072</v>
      </c>
      <c r="R241" s="200">
        <f>Q241*H241</f>
        <v>0.00176472</v>
      </c>
      <c r="S241" s="200">
        <v>0</v>
      </c>
      <c r="T241" s="201">
        <f>S241*H241</f>
        <v>0</v>
      </c>
      <c r="AR241" s="202" t="s">
        <v>170</v>
      </c>
      <c r="AT241" s="202" t="s">
        <v>142</v>
      </c>
      <c r="AU241" s="202" t="s">
        <v>84</v>
      </c>
      <c r="AY241" s="16" t="s">
        <v>139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170</v>
      </c>
      <c r="BM241" s="202" t="s">
        <v>377</v>
      </c>
    </row>
    <row r="242" spans="2:65" s="1" customFormat="1" ht="16.5" customHeight="1">
      <c r="B242" s="33"/>
      <c r="C242" s="191" t="s">
        <v>378</v>
      </c>
      <c r="D242" s="191" t="s">
        <v>142</v>
      </c>
      <c r="E242" s="192" t="s">
        <v>379</v>
      </c>
      <c r="F242" s="193" t="s">
        <v>380</v>
      </c>
      <c r="G242" s="194" t="s">
        <v>169</v>
      </c>
      <c r="H242" s="195">
        <v>13.5</v>
      </c>
      <c r="I242" s="196"/>
      <c r="J242" s="197">
        <f>ROUND(I242*H242,2)</f>
        <v>0</v>
      </c>
      <c r="K242" s="193" t="s">
        <v>146</v>
      </c>
      <c r="L242" s="37"/>
      <c r="M242" s="198" t="s">
        <v>1</v>
      </c>
      <c r="N242" s="199" t="s">
        <v>41</v>
      </c>
      <c r="O242" s="65"/>
      <c r="P242" s="200">
        <f>O242*H242</f>
        <v>0</v>
      </c>
      <c r="Q242" s="200">
        <v>0</v>
      </c>
      <c r="R242" s="200">
        <f>Q242*H242</f>
        <v>0</v>
      </c>
      <c r="S242" s="200">
        <v>0.00023</v>
      </c>
      <c r="T242" s="201">
        <f>S242*H242</f>
        <v>0.003105</v>
      </c>
      <c r="AR242" s="202" t="s">
        <v>170</v>
      </c>
      <c r="AT242" s="202" t="s">
        <v>142</v>
      </c>
      <c r="AU242" s="202" t="s">
        <v>84</v>
      </c>
      <c r="AY242" s="16" t="s">
        <v>139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6" t="s">
        <v>84</v>
      </c>
      <c r="BK242" s="203">
        <f>ROUND(I242*H242,2)</f>
        <v>0</v>
      </c>
      <c r="BL242" s="16" t="s">
        <v>170</v>
      </c>
      <c r="BM242" s="202" t="s">
        <v>381</v>
      </c>
    </row>
    <row r="243" spans="2:51" s="12" customFormat="1" ht="11.25">
      <c r="B243" s="204"/>
      <c r="C243" s="205"/>
      <c r="D243" s="206" t="s">
        <v>148</v>
      </c>
      <c r="E243" s="207" t="s">
        <v>1</v>
      </c>
      <c r="F243" s="208" t="s">
        <v>154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148</v>
      </c>
      <c r="AU243" s="214" t="s">
        <v>84</v>
      </c>
      <c r="AV243" s="12" t="s">
        <v>80</v>
      </c>
      <c r="AW243" s="12" t="s">
        <v>31</v>
      </c>
      <c r="AX243" s="12" t="s">
        <v>75</v>
      </c>
      <c r="AY243" s="214" t="s">
        <v>139</v>
      </c>
    </row>
    <row r="244" spans="2:51" s="13" customFormat="1" ht="11.25">
      <c r="B244" s="215"/>
      <c r="C244" s="216"/>
      <c r="D244" s="206" t="s">
        <v>148</v>
      </c>
      <c r="E244" s="217" t="s">
        <v>1</v>
      </c>
      <c r="F244" s="218" t="s">
        <v>750</v>
      </c>
      <c r="G244" s="216"/>
      <c r="H244" s="219">
        <v>13.5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148</v>
      </c>
      <c r="AU244" s="225" t="s">
        <v>84</v>
      </c>
      <c r="AV244" s="13" t="s">
        <v>84</v>
      </c>
      <c r="AW244" s="13" t="s">
        <v>31</v>
      </c>
      <c r="AX244" s="13" t="s">
        <v>80</v>
      </c>
      <c r="AY244" s="225" t="s">
        <v>139</v>
      </c>
    </row>
    <row r="245" spans="2:65" s="1" customFormat="1" ht="16.5" customHeight="1">
      <c r="B245" s="33"/>
      <c r="C245" s="191" t="s">
        <v>382</v>
      </c>
      <c r="D245" s="191" t="s">
        <v>142</v>
      </c>
      <c r="E245" s="192" t="s">
        <v>383</v>
      </c>
      <c r="F245" s="193" t="s">
        <v>384</v>
      </c>
      <c r="G245" s="194" t="s">
        <v>189</v>
      </c>
      <c r="H245" s="195">
        <v>5</v>
      </c>
      <c r="I245" s="196"/>
      <c r="J245" s="197">
        <f>ROUND(I245*H245,2)</f>
        <v>0</v>
      </c>
      <c r="K245" s="193" t="s">
        <v>146</v>
      </c>
      <c r="L245" s="37"/>
      <c r="M245" s="198" t="s">
        <v>1</v>
      </c>
      <c r="N245" s="199" t="s">
        <v>41</v>
      </c>
      <c r="O245" s="65"/>
      <c r="P245" s="200">
        <f>O245*H245</f>
        <v>0</v>
      </c>
      <c r="Q245" s="200">
        <v>0.00017</v>
      </c>
      <c r="R245" s="200">
        <f>Q245*H245</f>
        <v>0.0008500000000000001</v>
      </c>
      <c r="S245" s="200">
        <v>0</v>
      </c>
      <c r="T245" s="201">
        <f>S245*H245</f>
        <v>0</v>
      </c>
      <c r="AR245" s="202" t="s">
        <v>170</v>
      </c>
      <c r="AT245" s="202" t="s">
        <v>142</v>
      </c>
      <c r="AU245" s="202" t="s">
        <v>84</v>
      </c>
      <c r="AY245" s="16" t="s">
        <v>139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84</v>
      </c>
      <c r="BK245" s="203">
        <f>ROUND(I245*H245,2)</f>
        <v>0</v>
      </c>
      <c r="BL245" s="16" t="s">
        <v>170</v>
      </c>
      <c r="BM245" s="202" t="s">
        <v>385</v>
      </c>
    </row>
    <row r="246" spans="2:65" s="1" customFormat="1" ht="24" customHeight="1">
      <c r="B246" s="33"/>
      <c r="C246" s="191" t="s">
        <v>386</v>
      </c>
      <c r="D246" s="191" t="s">
        <v>142</v>
      </c>
      <c r="E246" s="192" t="s">
        <v>792</v>
      </c>
      <c r="F246" s="193" t="s">
        <v>793</v>
      </c>
      <c r="G246" s="194" t="s">
        <v>246</v>
      </c>
      <c r="H246" s="195">
        <v>0.008</v>
      </c>
      <c r="I246" s="196"/>
      <c r="J246" s="197">
        <f>ROUND(I246*H246,2)</f>
        <v>0</v>
      </c>
      <c r="K246" s="193" t="s">
        <v>146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02" t="s">
        <v>170</v>
      </c>
      <c r="AT246" s="202" t="s">
        <v>142</v>
      </c>
      <c r="AU246" s="202" t="s">
        <v>84</v>
      </c>
      <c r="AY246" s="16" t="s">
        <v>139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170</v>
      </c>
      <c r="BM246" s="202" t="s">
        <v>794</v>
      </c>
    </row>
    <row r="247" spans="2:65" s="1" customFormat="1" ht="24" customHeight="1">
      <c r="B247" s="33"/>
      <c r="C247" s="191" t="s">
        <v>390</v>
      </c>
      <c r="D247" s="191" t="s">
        <v>142</v>
      </c>
      <c r="E247" s="192" t="s">
        <v>391</v>
      </c>
      <c r="F247" s="193" t="s">
        <v>392</v>
      </c>
      <c r="G247" s="194" t="s">
        <v>246</v>
      </c>
      <c r="H247" s="195">
        <v>0.008</v>
      </c>
      <c r="I247" s="196"/>
      <c r="J247" s="197">
        <f>ROUND(I247*H247,2)</f>
        <v>0</v>
      </c>
      <c r="K247" s="193" t="s">
        <v>146</v>
      </c>
      <c r="L247" s="37"/>
      <c r="M247" s="198" t="s">
        <v>1</v>
      </c>
      <c r="N247" s="199" t="s">
        <v>41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170</v>
      </c>
      <c r="AT247" s="202" t="s">
        <v>142</v>
      </c>
      <c r="AU247" s="202" t="s">
        <v>84</v>
      </c>
      <c r="AY247" s="16" t="s">
        <v>139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84</v>
      </c>
      <c r="BK247" s="203">
        <f>ROUND(I247*H247,2)</f>
        <v>0</v>
      </c>
      <c r="BL247" s="16" t="s">
        <v>170</v>
      </c>
      <c r="BM247" s="202" t="s">
        <v>393</v>
      </c>
    </row>
    <row r="248" spans="2:63" s="11" customFormat="1" ht="22.9" customHeight="1">
      <c r="B248" s="175"/>
      <c r="C248" s="176"/>
      <c r="D248" s="177" t="s">
        <v>74</v>
      </c>
      <c r="E248" s="189" t="s">
        <v>394</v>
      </c>
      <c r="F248" s="189" t="s">
        <v>395</v>
      </c>
      <c r="G248" s="176"/>
      <c r="H248" s="176"/>
      <c r="I248" s="179"/>
      <c r="J248" s="190">
        <f>BK248</f>
        <v>0</v>
      </c>
      <c r="K248" s="176"/>
      <c r="L248" s="181"/>
      <c r="M248" s="182"/>
      <c r="N248" s="183"/>
      <c r="O248" s="183"/>
      <c r="P248" s="184">
        <f>SUM(P249:P281)</f>
        <v>0</v>
      </c>
      <c r="Q248" s="183"/>
      <c r="R248" s="184">
        <f>SUM(R249:R281)</f>
        <v>0.056660474700000005</v>
      </c>
      <c r="S248" s="183"/>
      <c r="T248" s="185">
        <f>SUM(T249:T281)</f>
        <v>0.11154</v>
      </c>
      <c r="AR248" s="186" t="s">
        <v>84</v>
      </c>
      <c r="AT248" s="187" t="s">
        <v>74</v>
      </c>
      <c r="AU248" s="187" t="s">
        <v>80</v>
      </c>
      <c r="AY248" s="186" t="s">
        <v>139</v>
      </c>
      <c r="BK248" s="188">
        <f>SUM(BK249:BK281)</f>
        <v>0</v>
      </c>
    </row>
    <row r="249" spans="2:65" s="1" customFormat="1" ht="16.5" customHeight="1">
      <c r="B249" s="33"/>
      <c r="C249" s="191" t="s">
        <v>396</v>
      </c>
      <c r="D249" s="191" t="s">
        <v>142</v>
      </c>
      <c r="E249" s="192" t="s">
        <v>397</v>
      </c>
      <c r="F249" s="193" t="s">
        <v>398</v>
      </c>
      <c r="G249" s="194" t="s">
        <v>368</v>
      </c>
      <c r="H249" s="195">
        <v>1</v>
      </c>
      <c r="I249" s="196"/>
      <c r="J249" s="197">
        <f>ROUND(I249*H249,2)</f>
        <v>0</v>
      </c>
      <c r="K249" s="193" t="s">
        <v>146</v>
      </c>
      <c r="L249" s="37"/>
      <c r="M249" s="198" t="s">
        <v>1</v>
      </c>
      <c r="N249" s="199" t="s">
        <v>41</v>
      </c>
      <c r="O249" s="65"/>
      <c r="P249" s="200">
        <f>O249*H249</f>
        <v>0</v>
      </c>
      <c r="Q249" s="200">
        <v>0</v>
      </c>
      <c r="R249" s="200">
        <f>Q249*H249</f>
        <v>0</v>
      </c>
      <c r="S249" s="200">
        <v>0.0342</v>
      </c>
      <c r="T249" s="201">
        <f>S249*H249</f>
        <v>0.0342</v>
      </c>
      <c r="AR249" s="202" t="s">
        <v>170</v>
      </c>
      <c r="AT249" s="202" t="s">
        <v>142</v>
      </c>
      <c r="AU249" s="202" t="s">
        <v>84</v>
      </c>
      <c r="AY249" s="16" t="s">
        <v>139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84</v>
      </c>
      <c r="BK249" s="203">
        <f>ROUND(I249*H249,2)</f>
        <v>0</v>
      </c>
      <c r="BL249" s="16" t="s">
        <v>170</v>
      </c>
      <c r="BM249" s="202" t="s">
        <v>399</v>
      </c>
    </row>
    <row r="250" spans="2:65" s="1" customFormat="1" ht="16.5" customHeight="1">
      <c r="B250" s="33"/>
      <c r="C250" s="191" t="s">
        <v>400</v>
      </c>
      <c r="D250" s="191" t="s">
        <v>142</v>
      </c>
      <c r="E250" s="192" t="s">
        <v>401</v>
      </c>
      <c r="F250" s="193" t="s">
        <v>402</v>
      </c>
      <c r="G250" s="194" t="s">
        <v>189</v>
      </c>
      <c r="H250" s="195">
        <v>1</v>
      </c>
      <c r="I250" s="196"/>
      <c r="J250" s="197">
        <f>ROUND(I250*H250,2)</f>
        <v>0</v>
      </c>
      <c r="K250" s="193" t="s">
        <v>146</v>
      </c>
      <c r="L250" s="37"/>
      <c r="M250" s="198" t="s">
        <v>1</v>
      </c>
      <c r="N250" s="199" t="s">
        <v>41</v>
      </c>
      <c r="O250" s="65"/>
      <c r="P250" s="200">
        <f>O250*H250</f>
        <v>0</v>
      </c>
      <c r="Q250" s="200">
        <v>0.00178</v>
      </c>
      <c r="R250" s="200">
        <f>Q250*H250</f>
        <v>0.00178</v>
      </c>
      <c r="S250" s="200">
        <v>0</v>
      </c>
      <c r="T250" s="201">
        <f>S250*H250</f>
        <v>0</v>
      </c>
      <c r="AR250" s="202" t="s">
        <v>170</v>
      </c>
      <c r="AT250" s="202" t="s">
        <v>142</v>
      </c>
      <c r="AU250" s="202" t="s">
        <v>84</v>
      </c>
      <c r="AY250" s="16" t="s">
        <v>139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84</v>
      </c>
      <c r="BK250" s="203">
        <f>ROUND(I250*H250,2)</f>
        <v>0</v>
      </c>
      <c r="BL250" s="16" t="s">
        <v>170</v>
      </c>
      <c r="BM250" s="202" t="s">
        <v>403</v>
      </c>
    </row>
    <row r="251" spans="2:65" s="1" customFormat="1" ht="16.5" customHeight="1">
      <c r="B251" s="33"/>
      <c r="C251" s="237" t="s">
        <v>404</v>
      </c>
      <c r="D251" s="237" t="s">
        <v>192</v>
      </c>
      <c r="E251" s="238" t="s">
        <v>405</v>
      </c>
      <c r="F251" s="239" t="s">
        <v>406</v>
      </c>
      <c r="G251" s="240" t="s">
        <v>189</v>
      </c>
      <c r="H251" s="241">
        <v>1</v>
      </c>
      <c r="I251" s="242"/>
      <c r="J251" s="243">
        <f>ROUND(I251*H251,2)</f>
        <v>0</v>
      </c>
      <c r="K251" s="239" t="s">
        <v>259</v>
      </c>
      <c r="L251" s="244"/>
      <c r="M251" s="245" t="s">
        <v>1</v>
      </c>
      <c r="N251" s="246" t="s">
        <v>41</v>
      </c>
      <c r="O251" s="65"/>
      <c r="P251" s="200">
        <f>O251*H251</f>
        <v>0</v>
      </c>
      <c r="Q251" s="200">
        <v>0.00128</v>
      </c>
      <c r="R251" s="200">
        <f>Q251*H251</f>
        <v>0.00128</v>
      </c>
      <c r="S251" s="200">
        <v>0</v>
      </c>
      <c r="T251" s="201">
        <f>S251*H251</f>
        <v>0</v>
      </c>
      <c r="AR251" s="202" t="s">
        <v>293</v>
      </c>
      <c r="AT251" s="202" t="s">
        <v>192</v>
      </c>
      <c r="AU251" s="202" t="s">
        <v>84</v>
      </c>
      <c r="AY251" s="16" t="s">
        <v>139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84</v>
      </c>
      <c r="BK251" s="203">
        <f>ROUND(I251*H251,2)</f>
        <v>0</v>
      </c>
      <c r="BL251" s="16" t="s">
        <v>170</v>
      </c>
      <c r="BM251" s="202" t="s">
        <v>407</v>
      </c>
    </row>
    <row r="252" spans="2:65" s="1" customFormat="1" ht="16.5" customHeight="1">
      <c r="B252" s="33"/>
      <c r="C252" s="237" t="s">
        <v>408</v>
      </c>
      <c r="D252" s="237" t="s">
        <v>192</v>
      </c>
      <c r="E252" s="238" t="s">
        <v>409</v>
      </c>
      <c r="F252" s="239" t="s">
        <v>410</v>
      </c>
      <c r="G252" s="240" t="s">
        <v>189</v>
      </c>
      <c r="H252" s="241">
        <v>1</v>
      </c>
      <c r="I252" s="242"/>
      <c r="J252" s="243">
        <f>ROUND(I252*H252,2)</f>
        <v>0</v>
      </c>
      <c r="K252" s="239" t="s">
        <v>1</v>
      </c>
      <c r="L252" s="244"/>
      <c r="M252" s="245" t="s">
        <v>1</v>
      </c>
      <c r="N252" s="246" t="s">
        <v>41</v>
      </c>
      <c r="O252" s="65"/>
      <c r="P252" s="200">
        <f>O252*H252</f>
        <v>0</v>
      </c>
      <c r="Q252" s="200">
        <v>0.021</v>
      </c>
      <c r="R252" s="200">
        <f>Q252*H252</f>
        <v>0.021</v>
      </c>
      <c r="S252" s="200">
        <v>0</v>
      </c>
      <c r="T252" s="201">
        <f>S252*H252</f>
        <v>0</v>
      </c>
      <c r="AR252" s="202" t="s">
        <v>293</v>
      </c>
      <c r="AT252" s="202" t="s">
        <v>192</v>
      </c>
      <c r="AU252" s="202" t="s">
        <v>84</v>
      </c>
      <c r="AY252" s="16" t="s">
        <v>139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170</v>
      </c>
      <c r="BM252" s="202" t="s">
        <v>411</v>
      </c>
    </row>
    <row r="253" spans="2:65" s="1" customFormat="1" ht="36" customHeight="1">
      <c r="B253" s="33"/>
      <c r="C253" s="237" t="s">
        <v>412</v>
      </c>
      <c r="D253" s="237" t="s">
        <v>192</v>
      </c>
      <c r="E253" s="238" t="s">
        <v>413</v>
      </c>
      <c r="F253" s="239" t="s">
        <v>414</v>
      </c>
      <c r="G253" s="240" t="s">
        <v>189</v>
      </c>
      <c r="H253" s="241">
        <v>1.1</v>
      </c>
      <c r="I253" s="242"/>
      <c r="J253" s="243">
        <f>ROUND(I253*H253,2)</f>
        <v>0</v>
      </c>
      <c r="K253" s="239" t="s">
        <v>146</v>
      </c>
      <c r="L253" s="244"/>
      <c r="M253" s="245" t="s">
        <v>1</v>
      </c>
      <c r="N253" s="246" t="s">
        <v>41</v>
      </c>
      <c r="O253" s="65"/>
      <c r="P253" s="200">
        <f>O253*H253</f>
        <v>0</v>
      </c>
      <c r="Q253" s="200">
        <v>0.006</v>
      </c>
      <c r="R253" s="200">
        <f>Q253*H253</f>
        <v>0.006600000000000001</v>
      </c>
      <c r="S253" s="200">
        <v>0</v>
      </c>
      <c r="T253" s="201">
        <f>S253*H253</f>
        <v>0</v>
      </c>
      <c r="AR253" s="202" t="s">
        <v>293</v>
      </c>
      <c r="AT253" s="202" t="s">
        <v>192</v>
      </c>
      <c r="AU253" s="202" t="s">
        <v>84</v>
      </c>
      <c r="AY253" s="16" t="s">
        <v>139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84</v>
      </c>
      <c r="BK253" s="203">
        <f>ROUND(I253*H253,2)</f>
        <v>0</v>
      </c>
      <c r="BL253" s="16" t="s">
        <v>170</v>
      </c>
      <c r="BM253" s="202" t="s">
        <v>415</v>
      </c>
    </row>
    <row r="254" spans="2:51" s="13" customFormat="1" ht="11.25">
      <c r="B254" s="215"/>
      <c r="C254" s="216"/>
      <c r="D254" s="206" t="s">
        <v>148</v>
      </c>
      <c r="E254" s="216"/>
      <c r="F254" s="218" t="s">
        <v>416</v>
      </c>
      <c r="G254" s="216"/>
      <c r="H254" s="219">
        <v>1.1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148</v>
      </c>
      <c r="AU254" s="225" t="s">
        <v>84</v>
      </c>
      <c r="AV254" s="13" t="s">
        <v>84</v>
      </c>
      <c r="AW254" s="13" t="s">
        <v>4</v>
      </c>
      <c r="AX254" s="13" t="s">
        <v>80</v>
      </c>
      <c r="AY254" s="225" t="s">
        <v>139</v>
      </c>
    </row>
    <row r="255" spans="2:65" s="1" customFormat="1" ht="16.5" customHeight="1">
      <c r="B255" s="33"/>
      <c r="C255" s="237" t="s">
        <v>417</v>
      </c>
      <c r="D255" s="237" t="s">
        <v>192</v>
      </c>
      <c r="E255" s="238" t="s">
        <v>418</v>
      </c>
      <c r="F255" s="239" t="s">
        <v>419</v>
      </c>
      <c r="G255" s="240" t="s">
        <v>189</v>
      </c>
      <c r="H255" s="241">
        <v>1.1</v>
      </c>
      <c r="I255" s="242"/>
      <c r="J255" s="243">
        <f>ROUND(I255*H255,2)</f>
        <v>0</v>
      </c>
      <c r="K255" s="239" t="s">
        <v>146</v>
      </c>
      <c r="L255" s="244"/>
      <c r="M255" s="245" t="s">
        <v>1</v>
      </c>
      <c r="N255" s="246" t="s">
        <v>41</v>
      </c>
      <c r="O255" s="65"/>
      <c r="P255" s="200">
        <f>O255*H255</f>
        <v>0</v>
      </c>
      <c r="Q255" s="200">
        <v>0.00043</v>
      </c>
      <c r="R255" s="200">
        <f>Q255*H255</f>
        <v>0.000473</v>
      </c>
      <c r="S255" s="200">
        <v>0</v>
      </c>
      <c r="T255" s="201">
        <f>S255*H255</f>
        <v>0</v>
      </c>
      <c r="AR255" s="202" t="s">
        <v>293</v>
      </c>
      <c r="AT255" s="202" t="s">
        <v>192</v>
      </c>
      <c r="AU255" s="202" t="s">
        <v>84</v>
      </c>
      <c r="AY255" s="16" t="s">
        <v>139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84</v>
      </c>
      <c r="BK255" s="203">
        <f>ROUND(I255*H255,2)</f>
        <v>0</v>
      </c>
      <c r="BL255" s="16" t="s">
        <v>170</v>
      </c>
      <c r="BM255" s="202" t="s">
        <v>420</v>
      </c>
    </row>
    <row r="256" spans="2:51" s="13" customFormat="1" ht="11.25">
      <c r="B256" s="215"/>
      <c r="C256" s="216"/>
      <c r="D256" s="206" t="s">
        <v>148</v>
      </c>
      <c r="E256" s="216"/>
      <c r="F256" s="218" t="s">
        <v>416</v>
      </c>
      <c r="G256" s="216"/>
      <c r="H256" s="219">
        <v>1.1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148</v>
      </c>
      <c r="AU256" s="225" t="s">
        <v>84</v>
      </c>
      <c r="AV256" s="13" t="s">
        <v>84</v>
      </c>
      <c r="AW256" s="13" t="s">
        <v>4</v>
      </c>
      <c r="AX256" s="13" t="s">
        <v>80</v>
      </c>
      <c r="AY256" s="225" t="s">
        <v>139</v>
      </c>
    </row>
    <row r="257" spans="2:65" s="1" customFormat="1" ht="16.5" customHeight="1">
      <c r="B257" s="33"/>
      <c r="C257" s="191" t="s">
        <v>421</v>
      </c>
      <c r="D257" s="191" t="s">
        <v>142</v>
      </c>
      <c r="E257" s="192" t="s">
        <v>422</v>
      </c>
      <c r="F257" s="193" t="s">
        <v>423</v>
      </c>
      <c r="G257" s="194" t="s">
        <v>368</v>
      </c>
      <c r="H257" s="195">
        <v>1</v>
      </c>
      <c r="I257" s="196"/>
      <c r="J257" s="197">
        <f aca="true" t="shared" si="10" ref="J257:J281">ROUND(I257*H257,2)</f>
        <v>0</v>
      </c>
      <c r="K257" s="193" t="s">
        <v>146</v>
      </c>
      <c r="L257" s="37"/>
      <c r="M257" s="198" t="s">
        <v>1</v>
      </c>
      <c r="N257" s="199" t="s">
        <v>41</v>
      </c>
      <c r="O257" s="65"/>
      <c r="P257" s="200">
        <f aca="true" t="shared" si="11" ref="P257:P281">O257*H257</f>
        <v>0</v>
      </c>
      <c r="Q257" s="200">
        <v>0</v>
      </c>
      <c r="R257" s="200">
        <f aca="true" t="shared" si="12" ref="R257:R281">Q257*H257</f>
        <v>0</v>
      </c>
      <c r="S257" s="200">
        <v>0.01946</v>
      </c>
      <c r="T257" s="201">
        <f aca="true" t="shared" si="13" ref="T257:T281">S257*H257</f>
        <v>0.01946</v>
      </c>
      <c r="AR257" s="202" t="s">
        <v>170</v>
      </c>
      <c r="AT257" s="202" t="s">
        <v>142</v>
      </c>
      <c r="AU257" s="202" t="s">
        <v>84</v>
      </c>
      <c r="AY257" s="16" t="s">
        <v>139</v>
      </c>
      <c r="BE257" s="203">
        <f aca="true" t="shared" si="14" ref="BE257:BE281">IF(N257="základní",J257,0)</f>
        <v>0</v>
      </c>
      <c r="BF257" s="203">
        <f aca="true" t="shared" si="15" ref="BF257:BF281">IF(N257="snížená",J257,0)</f>
        <v>0</v>
      </c>
      <c r="BG257" s="203">
        <f aca="true" t="shared" si="16" ref="BG257:BG281">IF(N257="zákl. přenesená",J257,0)</f>
        <v>0</v>
      </c>
      <c r="BH257" s="203">
        <f aca="true" t="shared" si="17" ref="BH257:BH281">IF(N257="sníž. přenesená",J257,0)</f>
        <v>0</v>
      </c>
      <c r="BI257" s="203">
        <f aca="true" t="shared" si="18" ref="BI257:BI281">IF(N257="nulová",J257,0)</f>
        <v>0</v>
      </c>
      <c r="BJ257" s="16" t="s">
        <v>84</v>
      </c>
      <c r="BK257" s="203">
        <f aca="true" t="shared" si="19" ref="BK257:BK281">ROUND(I257*H257,2)</f>
        <v>0</v>
      </c>
      <c r="BL257" s="16" t="s">
        <v>170</v>
      </c>
      <c r="BM257" s="202" t="s">
        <v>424</v>
      </c>
    </row>
    <row r="258" spans="2:65" s="1" customFormat="1" ht="16.5" customHeight="1">
      <c r="B258" s="33"/>
      <c r="C258" s="191" t="s">
        <v>425</v>
      </c>
      <c r="D258" s="191" t="s">
        <v>142</v>
      </c>
      <c r="E258" s="192" t="s">
        <v>426</v>
      </c>
      <c r="F258" s="193" t="s">
        <v>427</v>
      </c>
      <c r="G258" s="194" t="s">
        <v>368</v>
      </c>
      <c r="H258" s="195">
        <v>1</v>
      </c>
      <c r="I258" s="196"/>
      <c r="J258" s="197">
        <f t="shared" si="10"/>
        <v>0</v>
      </c>
      <c r="K258" s="193" t="s">
        <v>146</v>
      </c>
      <c r="L258" s="37"/>
      <c r="M258" s="198" t="s">
        <v>1</v>
      </c>
      <c r="N258" s="199" t="s">
        <v>41</v>
      </c>
      <c r="O258" s="65"/>
      <c r="P258" s="200">
        <f t="shared" si="11"/>
        <v>0</v>
      </c>
      <c r="Q258" s="200">
        <v>0.0018485897</v>
      </c>
      <c r="R258" s="200">
        <f t="shared" si="12"/>
        <v>0.0018485897</v>
      </c>
      <c r="S258" s="200">
        <v>0</v>
      </c>
      <c r="T258" s="201">
        <f t="shared" si="13"/>
        <v>0</v>
      </c>
      <c r="AR258" s="202" t="s">
        <v>170</v>
      </c>
      <c r="AT258" s="202" t="s">
        <v>142</v>
      </c>
      <c r="AU258" s="202" t="s">
        <v>84</v>
      </c>
      <c r="AY258" s="16" t="s">
        <v>139</v>
      </c>
      <c r="BE258" s="203">
        <f t="shared" si="14"/>
        <v>0</v>
      </c>
      <c r="BF258" s="203">
        <f t="shared" si="15"/>
        <v>0</v>
      </c>
      <c r="BG258" s="203">
        <f t="shared" si="16"/>
        <v>0</v>
      </c>
      <c r="BH258" s="203">
        <f t="shared" si="17"/>
        <v>0</v>
      </c>
      <c r="BI258" s="203">
        <f t="shared" si="18"/>
        <v>0</v>
      </c>
      <c r="BJ258" s="16" t="s">
        <v>84</v>
      </c>
      <c r="BK258" s="203">
        <f t="shared" si="19"/>
        <v>0</v>
      </c>
      <c r="BL258" s="16" t="s">
        <v>170</v>
      </c>
      <c r="BM258" s="202" t="s">
        <v>428</v>
      </c>
    </row>
    <row r="259" spans="2:65" s="1" customFormat="1" ht="24" customHeight="1">
      <c r="B259" s="33"/>
      <c r="C259" s="237" t="s">
        <v>429</v>
      </c>
      <c r="D259" s="237" t="s">
        <v>192</v>
      </c>
      <c r="E259" s="238" t="s">
        <v>430</v>
      </c>
      <c r="F259" s="239" t="s">
        <v>431</v>
      </c>
      <c r="G259" s="240" t="s">
        <v>189</v>
      </c>
      <c r="H259" s="241">
        <v>1</v>
      </c>
      <c r="I259" s="242"/>
      <c r="J259" s="243">
        <f t="shared" si="10"/>
        <v>0</v>
      </c>
      <c r="K259" s="239" t="s">
        <v>146</v>
      </c>
      <c r="L259" s="244"/>
      <c r="M259" s="245" t="s">
        <v>1</v>
      </c>
      <c r="N259" s="246" t="s">
        <v>41</v>
      </c>
      <c r="O259" s="65"/>
      <c r="P259" s="200">
        <f t="shared" si="11"/>
        <v>0</v>
      </c>
      <c r="Q259" s="200">
        <v>0.013</v>
      </c>
      <c r="R259" s="200">
        <f t="shared" si="12"/>
        <v>0.013</v>
      </c>
      <c r="S259" s="200">
        <v>0</v>
      </c>
      <c r="T259" s="201">
        <f t="shared" si="13"/>
        <v>0</v>
      </c>
      <c r="AR259" s="202" t="s">
        <v>293</v>
      </c>
      <c r="AT259" s="202" t="s">
        <v>192</v>
      </c>
      <c r="AU259" s="202" t="s">
        <v>84</v>
      </c>
      <c r="AY259" s="16" t="s">
        <v>139</v>
      </c>
      <c r="BE259" s="203">
        <f t="shared" si="14"/>
        <v>0</v>
      </c>
      <c r="BF259" s="203">
        <f t="shared" si="15"/>
        <v>0</v>
      </c>
      <c r="BG259" s="203">
        <f t="shared" si="16"/>
        <v>0</v>
      </c>
      <c r="BH259" s="203">
        <f t="shared" si="17"/>
        <v>0</v>
      </c>
      <c r="BI259" s="203">
        <f t="shared" si="18"/>
        <v>0</v>
      </c>
      <c r="BJ259" s="16" t="s">
        <v>84</v>
      </c>
      <c r="BK259" s="203">
        <f t="shared" si="19"/>
        <v>0</v>
      </c>
      <c r="BL259" s="16" t="s">
        <v>170</v>
      </c>
      <c r="BM259" s="202" t="s">
        <v>432</v>
      </c>
    </row>
    <row r="260" spans="2:65" s="1" customFormat="1" ht="16.5" customHeight="1">
      <c r="B260" s="33"/>
      <c r="C260" s="191" t="s">
        <v>433</v>
      </c>
      <c r="D260" s="191" t="s">
        <v>142</v>
      </c>
      <c r="E260" s="192" t="s">
        <v>434</v>
      </c>
      <c r="F260" s="193" t="s">
        <v>435</v>
      </c>
      <c r="G260" s="194" t="s">
        <v>368</v>
      </c>
      <c r="H260" s="195">
        <v>1</v>
      </c>
      <c r="I260" s="196"/>
      <c r="J260" s="197">
        <f t="shared" si="10"/>
        <v>0</v>
      </c>
      <c r="K260" s="193" t="s">
        <v>146</v>
      </c>
      <c r="L260" s="37"/>
      <c r="M260" s="198" t="s">
        <v>1</v>
      </c>
      <c r="N260" s="199" t="s">
        <v>41</v>
      </c>
      <c r="O260" s="65"/>
      <c r="P260" s="200">
        <f t="shared" si="11"/>
        <v>0</v>
      </c>
      <c r="Q260" s="200">
        <v>0</v>
      </c>
      <c r="R260" s="200">
        <f t="shared" si="12"/>
        <v>0</v>
      </c>
      <c r="S260" s="200">
        <v>0.0329</v>
      </c>
      <c r="T260" s="201">
        <f t="shared" si="13"/>
        <v>0.0329</v>
      </c>
      <c r="AR260" s="202" t="s">
        <v>170</v>
      </c>
      <c r="AT260" s="202" t="s">
        <v>142</v>
      </c>
      <c r="AU260" s="202" t="s">
        <v>84</v>
      </c>
      <c r="AY260" s="16" t="s">
        <v>139</v>
      </c>
      <c r="BE260" s="203">
        <f t="shared" si="14"/>
        <v>0</v>
      </c>
      <c r="BF260" s="203">
        <f t="shared" si="15"/>
        <v>0</v>
      </c>
      <c r="BG260" s="203">
        <f t="shared" si="16"/>
        <v>0</v>
      </c>
      <c r="BH260" s="203">
        <f t="shared" si="17"/>
        <v>0</v>
      </c>
      <c r="BI260" s="203">
        <f t="shared" si="18"/>
        <v>0</v>
      </c>
      <c r="BJ260" s="16" t="s">
        <v>84</v>
      </c>
      <c r="BK260" s="203">
        <f t="shared" si="19"/>
        <v>0</v>
      </c>
      <c r="BL260" s="16" t="s">
        <v>170</v>
      </c>
      <c r="BM260" s="202" t="s">
        <v>436</v>
      </c>
    </row>
    <row r="261" spans="2:65" s="1" customFormat="1" ht="24" customHeight="1">
      <c r="B261" s="33"/>
      <c r="C261" s="191" t="s">
        <v>437</v>
      </c>
      <c r="D261" s="191" t="s">
        <v>142</v>
      </c>
      <c r="E261" s="192" t="s">
        <v>438</v>
      </c>
      <c r="F261" s="193" t="s">
        <v>439</v>
      </c>
      <c r="G261" s="194" t="s">
        <v>368</v>
      </c>
      <c r="H261" s="195">
        <v>1</v>
      </c>
      <c r="I261" s="196"/>
      <c r="J261" s="197">
        <f t="shared" si="10"/>
        <v>0</v>
      </c>
      <c r="K261" s="193" t="s">
        <v>195</v>
      </c>
      <c r="L261" s="37"/>
      <c r="M261" s="198" t="s">
        <v>1</v>
      </c>
      <c r="N261" s="199" t="s">
        <v>41</v>
      </c>
      <c r="O261" s="65"/>
      <c r="P261" s="200">
        <f t="shared" si="11"/>
        <v>0</v>
      </c>
      <c r="Q261" s="200">
        <v>0.00102</v>
      </c>
      <c r="R261" s="200">
        <f t="shared" si="12"/>
        <v>0.00102</v>
      </c>
      <c r="S261" s="200">
        <v>0</v>
      </c>
      <c r="T261" s="201">
        <f t="shared" si="13"/>
        <v>0</v>
      </c>
      <c r="AR261" s="202" t="s">
        <v>170</v>
      </c>
      <c r="AT261" s="202" t="s">
        <v>142</v>
      </c>
      <c r="AU261" s="202" t="s">
        <v>84</v>
      </c>
      <c r="AY261" s="16" t="s">
        <v>139</v>
      </c>
      <c r="BE261" s="203">
        <f t="shared" si="14"/>
        <v>0</v>
      </c>
      <c r="BF261" s="203">
        <f t="shared" si="15"/>
        <v>0</v>
      </c>
      <c r="BG261" s="203">
        <f t="shared" si="16"/>
        <v>0</v>
      </c>
      <c r="BH261" s="203">
        <f t="shared" si="17"/>
        <v>0</v>
      </c>
      <c r="BI261" s="203">
        <f t="shared" si="18"/>
        <v>0</v>
      </c>
      <c r="BJ261" s="16" t="s">
        <v>84</v>
      </c>
      <c r="BK261" s="203">
        <f t="shared" si="19"/>
        <v>0</v>
      </c>
      <c r="BL261" s="16" t="s">
        <v>170</v>
      </c>
      <c r="BM261" s="202" t="s">
        <v>440</v>
      </c>
    </row>
    <row r="262" spans="2:65" s="1" customFormat="1" ht="24" customHeight="1">
      <c r="B262" s="33"/>
      <c r="C262" s="191" t="s">
        <v>441</v>
      </c>
      <c r="D262" s="191" t="s">
        <v>142</v>
      </c>
      <c r="E262" s="192" t="s">
        <v>442</v>
      </c>
      <c r="F262" s="193" t="s">
        <v>443</v>
      </c>
      <c r="G262" s="194" t="s">
        <v>368</v>
      </c>
      <c r="H262" s="195">
        <v>1</v>
      </c>
      <c r="I262" s="196"/>
      <c r="J262" s="197">
        <f t="shared" si="10"/>
        <v>0</v>
      </c>
      <c r="K262" s="193" t="s">
        <v>1</v>
      </c>
      <c r="L262" s="37"/>
      <c r="M262" s="198" t="s">
        <v>1</v>
      </c>
      <c r="N262" s="199" t="s">
        <v>41</v>
      </c>
      <c r="O262" s="65"/>
      <c r="P262" s="200">
        <f t="shared" si="11"/>
        <v>0</v>
      </c>
      <c r="Q262" s="200">
        <v>0.003</v>
      </c>
      <c r="R262" s="200">
        <f t="shared" si="12"/>
        <v>0.003</v>
      </c>
      <c r="S262" s="200">
        <v>0</v>
      </c>
      <c r="T262" s="201">
        <f t="shared" si="13"/>
        <v>0</v>
      </c>
      <c r="AR262" s="202" t="s">
        <v>170</v>
      </c>
      <c r="AT262" s="202" t="s">
        <v>142</v>
      </c>
      <c r="AU262" s="202" t="s">
        <v>84</v>
      </c>
      <c r="AY262" s="16" t="s">
        <v>139</v>
      </c>
      <c r="BE262" s="203">
        <f t="shared" si="14"/>
        <v>0</v>
      </c>
      <c r="BF262" s="203">
        <f t="shared" si="15"/>
        <v>0</v>
      </c>
      <c r="BG262" s="203">
        <f t="shared" si="16"/>
        <v>0</v>
      </c>
      <c r="BH262" s="203">
        <f t="shared" si="17"/>
        <v>0</v>
      </c>
      <c r="BI262" s="203">
        <f t="shared" si="18"/>
        <v>0</v>
      </c>
      <c r="BJ262" s="16" t="s">
        <v>84</v>
      </c>
      <c r="BK262" s="203">
        <f t="shared" si="19"/>
        <v>0</v>
      </c>
      <c r="BL262" s="16" t="s">
        <v>170</v>
      </c>
      <c r="BM262" s="202" t="s">
        <v>444</v>
      </c>
    </row>
    <row r="263" spans="2:65" s="1" customFormat="1" ht="24" customHeight="1">
      <c r="B263" s="33"/>
      <c r="C263" s="191" t="s">
        <v>445</v>
      </c>
      <c r="D263" s="191" t="s">
        <v>142</v>
      </c>
      <c r="E263" s="192" t="s">
        <v>446</v>
      </c>
      <c r="F263" s="193" t="s">
        <v>447</v>
      </c>
      <c r="G263" s="194" t="s">
        <v>368</v>
      </c>
      <c r="H263" s="195">
        <v>1</v>
      </c>
      <c r="I263" s="196"/>
      <c r="J263" s="197">
        <f t="shared" si="10"/>
        <v>0</v>
      </c>
      <c r="K263" s="193" t="s">
        <v>1</v>
      </c>
      <c r="L263" s="37"/>
      <c r="M263" s="198" t="s">
        <v>1</v>
      </c>
      <c r="N263" s="199" t="s">
        <v>41</v>
      </c>
      <c r="O263" s="65"/>
      <c r="P263" s="200">
        <f t="shared" si="11"/>
        <v>0</v>
      </c>
      <c r="Q263" s="200">
        <v>0.0007</v>
      </c>
      <c r="R263" s="200">
        <f t="shared" si="12"/>
        <v>0.0007</v>
      </c>
      <c r="S263" s="200">
        <v>0</v>
      </c>
      <c r="T263" s="201">
        <f t="shared" si="13"/>
        <v>0</v>
      </c>
      <c r="AR263" s="202" t="s">
        <v>170</v>
      </c>
      <c r="AT263" s="202" t="s">
        <v>142</v>
      </c>
      <c r="AU263" s="202" t="s">
        <v>84</v>
      </c>
      <c r="AY263" s="16" t="s">
        <v>139</v>
      </c>
      <c r="BE263" s="203">
        <f t="shared" si="14"/>
        <v>0</v>
      </c>
      <c r="BF263" s="203">
        <f t="shared" si="15"/>
        <v>0</v>
      </c>
      <c r="BG263" s="203">
        <f t="shared" si="16"/>
        <v>0</v>
      </c>
      <c r="BH263" s="203">
        <f t="shared" si="17"/>
        <v>0</v>
      </c>
      <c r="BI263" s="203">
        <f t="shared" si="18"/>
        <v>0</v>
      </c>
      <c r="BJ263" s="16" t="s">
        <v>84</v>
      </c>
      <c r="BK263" s="203">
        <f t="shared" si="19"/>
        <v>0</v>
      </c>
      <c r="BL263" s="16" t="s">
        <v>170</v>
      </c>
      <c r="BM263" s="202" t="s">
        <v>448</v>
      </c>
    </row>
    <row r="264" spans="2:65" s="1" customFormat="1" ht="24" customHeight="1">
      <c r="B264" s="33"/>
      <c r="C264" s="191" t="s">
        <v>449</v>
      </c>
      <c r="D264" s="191" t="s">
        <v>142</v>
      </c>
      <c r="E264" s="192" t="s">
        <v>450</v>
      </c>
      <c r="F264" s="193" t="s">
        <v>451</v>
      </c>
      <c r="G264" s="194" t="s">
        <v>368</v>
      </c>
      <c r="H264" s="195">
        <v>2</v>
      </c>
      <c r="I264" s="196"/>
      <c r="J264" s="197">
        <f t="shared" si="10"/>
        <v>0</v>
      </c>
      <c r="K264" s="193" t="s">
        <v>146</v>
      </c>
      <c r="L264" s="37"/>
      <c r="M264" s="198" t="s">
        <v>1</v>
      </c>
      <c r="N264" s="199" t="s">
        <v>41</v>
      </c>
      <c r="O264" s="65"/>
      <c r="P264" s="200">
        <f t="shared" si="11"/>
        <v>0</v>
      </c>
      <c r="Q264" s="200">
        <v>0.00075</v>
      </c>
      <c r="R264" s="200">
        <f t="shared" si="12"/>
        <v>0.0015</v>
      </c>
      <c r="S264" s="200">
        <v>0</v>
      </c>
      <c r="T264" s="201">
        <f t="shared" si="13"/>
        <v>0</v>
      </c>
      <c r="AR264" s="202" t="s">
        <v>170</v>
      </c>
      <c r="AT264" s="202" t="s">
        <v>142</v>
      </c>
      <c r="AU264" s="202" t="s">
        <v>84</v>
      </c>
      <c r="AY264" s="16" t="s">
        <v>139</v>
      </c>
      <c r="BE264" s="203">
        <f t="shared" si="14"/>
        <v>0</v>
      </c>
      <c r="BF264" s="203">
        <f t="shared" si="15"/>
        <v>0</v>
      </c>
      <c r="BG264" s="203">
        <f t="shared" si="16"/>
        <v>0</v>
      </c>
      <c r="BH264" s="203">
        <f t="shared" si="17"/>
        <v>0</v>
      </c>
      <c r="BI264" s="203">
        <f t="shared" si="18"/>
        <v>0</v>
      </c>
      <c r="BJ264" s="16" t="s">
        <v>84</v>
      </c>
      <c r="BK264" s="203">
        <f t="shared" si="19"/>
        <v>0</v>
      </c>
      <c r="BL264" s="16" t="s">
        <v>170</v>
      </c>
      <c r="BM264" s="202" t="s">
        <v>452</v>
      </c>
    </row>
    <row r="265" spans="2:65" s="1" customFormat="1" ht="16.5" customHeight="1">
      <c r="B265" s="33"/>
      <c r="C265" s="191" t="s">
        <v>453</v>
      </c>
      <c r="D265" s="191" t="s">
        <v>142</v>
      </c>
      <c r="E265" s="192" t="s">
        <v>454</v>
      </c>
      <c r="F265" s="193" t="s">
        <v>455</v>
      </c>
      <c r="G265" s="194" t="s">
        <v>368</v>
      </c>
      <c r="H265" s="195">
        <v>1</v>
      </c>
      <c r="I265" s="196"/>
      <c r="J265" s="197">
        <f t="shared" si="10"/>
        <v>0</v>
      </c>
      <c r="K265" s="193" t="s">
        <v>1</v>
      </c>
      <c r="L265" s="37"/>
      <c r="M265" s="198" t="s">
        <v>1</v>
      </c>
      <c r="N265" s="199" t="s">
        <v>41</v>
      </c>
      <c r="O265" s="65"/>
      <c r="P265" s="200">
        <f t="shared" si="11"/>
        <v>0</v>
      </c>
      <c r="Q265" s="200">
        <v>0</v>
      </c>
      <c r="R265" s="200">
        <f t="shared" si="12"/>
        <v>0</v>
      </c>
      <c r="S265" s="200">
        <v>0.0193</v>
      </c>
      <c r="T265" s="201">
        <f t="shared" si="13"/>
        <v>0.0193</v>
      </c>
      <c r="AR265" s="202" t="s">
        <v>170</v>
      </c>
      <c r="AT265" s="202" t="s">
        <v>142</v>
      </c>
      <c r="AU265" s="202" t="s">
        <v>84</v>
      </c>
      <c r="AY265" s="16" t="s">
        <v>139</v>
      </c>
      <c r="BE265" s="203">
        <f t="shared" si="14"/>
        <v>0</v>
      </c>
      <c r="BF265" s="203">
        <f t="shared" si="15"/>
        <v>0</v>
      </c>
      <c r="BG265" s="203">
        <f t="shared" si="16"/>
        <v>0</v>
      </c>
      <c r="BH265" s="203">
        <f t="shared" si="17"/>
        <v>0</v>
      </c>
      <c r="BI265" s="203">
        <f t="shared" si="18"/>
        <v>0</v>
      </c>
      <c r="BJ265" s="16" t="s">
        <v>84</v>
      </c>
      <c r="BK265" s="203">
        <f t="shared" si="19"/>
        <v>0</v>
      </c>
      <c r="BL265" s="16" t="s">
        <v>170</v>
      </c>
      <c r="BM265" s="202" t="s">
        <v>456</v>
      </c>
    </row>
    <row r="266" spans="2:65" s="1" customFormat="1" ht="24" customHeight="1">
      <c r="B266" s="33"/>
      <c r="C266" s="191" t="s">
        <v>457</v>
      </c>
      <c r="D266" s="191" t="s">
        <v>142</v>
      </c>
      <c r="E266" s="192" t="s">
        <v>458</v>
      </c>
      <c r="F266" s="193" t="s">
        <v>459</v>
      </c>
      <c r="G266" s="194" t="s">
        <v>368</v>
      </c>
      <c r="H266" s="195">
        <v>0</v>
      </c>
      <c r="I266" s="196"/>
      <c r="J266" s="197">
        <f t="shared" si="10"/>
        <v>0</v>
      </c>
      <c r="K266" s="193" t="s">
        <v>1</v>
      </c>
      <c r="L266" s="37"/>
      <c r="M266" s="198" t="s">
        <v>1</v>
      </c>
      <c r="N266" s="199" t="s">
        <v>41</v>
      </c>
      <c r="O266" s="65"/>
      <c r="P266" s="200">
        <f t="shared" si="11"/>
        <v>0</v>
      </c>
      <c r="Q266" s="200">
        <v>0</v>
      </c>
      <c r="R266" s="200">
        <f t="shared" si="12"/>
        <v>0</v>
      </c>
      <c r="S266" s="200">
        <v>0.008</v>
      </c>
      <c r="T266" s="201">
        <f t="shared" si="13"/>
        <v>0</v>
      </c>
      <c r="AR266" s="202" t="s">
        <v>170</v>
      </c>
      <c r="AT266" s="202" t="s">
        <v>142</v>
      </c>
      <c r="AU266" s="202" t="s">
        <v>84</v>
      </c>
      <c r="AY266" s="16" t="s">
        <v>139</v>
      </c>
      <c r="BE266" s="203">
        <f t="shared" si="14"/>
        <v>0</v>
      </c>
      <c r="BF266" s="203">
        <f t="shared" si="15"/>
        <v>0</v>
      </c>
      <c r="BG266" s="203">
        <f t="shared" si="16"/>
        <v>0</v>
      </c>
      <c r="BH266" s="203">
        <f t="shared" si="17"/>
        <v>0</v>
      </c>
      <c r="BI266" s="203">
        <f t="shared" si="18"/>
        <v>0</v>
      </c>
      <c r="BJ266" s="16" t="s">
        <v>84</v>
      </c>
      <c r="BK266" s="203">
        <f t="shared" si="19"/>
        <v>0</v>
      </c>
      <c r="BL266" s="16" t="s">
        <v>170</v>
      </c>
      <c r="BM266" s="202" t="s">
        <v>460</v>
      </c>
    </row>
    <row r="267" spans="2:65" s="1" customFormat="1" ht="16.5" customHeight="1">
      <c r="B267" s="33"/>
      <c r="C267" s="191" t="s">
        <v>461</v>
      </c>
      <c r="D267" s="191" t="s">
        <v>142</v>
      </c>
      <c r="E267" s="192" t="s">
        <v>462</v>
      </c>
      <c r="F267" s="193" t="s">
        <v>463</v>
      </c>
      <c r="G267" s="194" t="s">
        <v>368</v>
      </c>
      <c r="H267" s="195">
        <v>0</v>
      </c>
      <c r="I267" s="196"/>
      <c r="J267" s="197">
        <f t="shared" si="10"/>
        <v>0</v>
      </c>
      <c r="K267" s="193" t="s">
        <v>1</v>
      </c>
      <c r="L267" s="37"/>
      <c r="M267" s="198" t="s">
        <v>1</v>
      </c>
      <c r="N267" s="199" t="s">
        <v>41</v>
      </c>
      <c r="O267" s="65"/>
      <c r="P267" s="200">
        <f t="shared" si="11"/>
        <v>0</v>
      </c>
      <c r="Q267" s="200">
        <v>0</v>
      </c>
      <c r="R267" s="200">
        <f t="shared" si="12"/>
        <v>0</v>
      </c>
      <c r="S267" s="200">
        <v>0.008</v>
      </c>
      <c r="T267" s="201">
        <f t="shared" si="13"/>
        <v>0</v>
      </c>
      <c r="AR267" s="202" t="s">
        <v>170</v>
      </c>
      <c r="AT267" s="202" t="s">
        <v>142</v>
      </c>
      <c r="AU267" s="202" t="s">
        <v>84</v>
      </c>
      <c r="AY267" s="16" t="s">
        <v>139</v>
      </c>
      <c r="BE267" s="203">
        <f t="shared" si="14"/>
        <v>0</v>
      </c>
      <c r="BF267" s="203">
        <f t="shared" si="15"/>
        <v>0</v>
      </c>
      <c r="BG267" s="203">
        <f t="shared" si="16"/>
        <v>0</v>
      </c>
      <c r="BH267" s="203">
        <f t="shared" si="17"/>
        <v>0</v>
      </c>
      <c r="BI267" s="203">
        <f t="shared" si="18"/>
        <v>0</v>
      </c>
      <c r="BJ267" s="16" t="s">
        <v>84</v>
      </c>
      <c r="BK267" s="203">
        <f t="shared" si="19"/>
        <v>0</v>
      </c>
      <c r="BL267" s="16" t="s">
        <v>170</v>
      </c>
      <c r="BM267" s="202" t="s">
        <v>464</v>
      </c>
    </row>
    <row r="268" spans="2:65" s="1" customFormat="1" ht="16.5" customHeight="1">
      <c r="B268" s="33"/>
      <c r="C268" s="191" t="s">
        <v>465</v>
      </c>
      <c r="D268" s="191" t="s">
        <v>142</v>
      </c>
      <c r="E268" s="192" t="s">
        <v>466</v>
      </c>
      <c r="F268" s="193" t="s">
        <v>467</v>
      </c>
      <c r="G268" s="194" t="s">
        <v>368</v>
      </c>
      <c r="H268" s="195">
        <v>0</v>
      </c>
      <c r="I268" s="196"/>
      <c r="J268" s="197">
        <f t="shared" si="10"/>
        <v>0</v>
      </c>
      <c r="K268" s="193" t="s">
        <v>1</v>
      </c>
      <c r="L268" s="37"/>
      <c r="M268" s="198" t="s">
        <v>1</v>
      </c>
      <c r="N268" s="199" t="s">
        <v>41</v>
      </c>
      <c r="O268" s="65"/>
      <c r="P268" s="200">
        <f t="shared" si="11"/>
        <v>0</v>
      </c>
      <c r="Q268" s="200">
        <v>0</v>
      </c>
      <c r="R268" s="200">
        <f t="shared" si="12"/>
        <v>0</v>
      </c>
      <c r="S268" s="200">
        <v>0.008</v>
      </c>
      <c r="T268" s="201">
        <f t="shared" si="13"/>
        <v>0</v>
      </c>
      <c r="AR268" s="202" t="s">
        <v>170</v>
      </c>
      <c r="AT268" s="202" t="s">
        <v>142</v>
      </c>
      <c r="AU268" s="202" t="s">
        <v>84</v>
      </c>
      <c r="AY268" s="16" t="s">
        <v>139</v>
      </c>
      <c r="BE268" s="203">
        <f t="shared" si="14"/>
        <v>0</v>
      </c>
      <c r="BF268" s="203">
        <f t="shared" si="15"/>
        <v>0</v>
      </c>
      <c r="BG268" s="203">
        <f t="shared" si="16"/>
        <v>0</v>
      </c>
      <c r="BH268" s="203">
        <f t="shared" si="17"/>
        <v>0</v>
      </c>
      <c r="BI268" s="203">
        <f t="shared" si="18"/>
        <v>0</v>
      </c>
      <c r="BJ268" s="16" t="s">
        <v>84</v>
      </c>
      <c r="BK268" s="203">
        <f t="shared" si="19"/>
        <v>0</v>
      </c>
      <c r="BL268" s="16" t="s">
        <v>170</v>
      </c>
      <c r="BM268" s="202" t="s">
        <v>468</v>
      </c>
    </row>
    <row r="269" spans="2:65" s="1" customFormat="1" ht="16.5" customHeight="1">
      <c r="B269" s="33"/>
      <c r="C269" s="191" t="s">
        <v>469</v>
      </c>
      <c r="D269" s="191" t="s">
        <v>142</v>
      </c>
      <c r="E269" s="192" t="s">
        <v>470</v>
      </c>
      <c r="F269" s="193" t="s">
        <v>471</v>
      </c>
      <c r="G269" s="194" t="s">
        <v>189</v>
      </c>
      <c r="H269" s="195">
        <v>1</v>
      </c>
      <c r="I269" s="196"/>
      <c r="J269" s="197">
        <f t="shared" si="10"/>
        <v>0</v>
      </c>
      <c r="K269" s="193" t="s">
        <v>259</v>
      </c>
      <c r="L269" s="37"/>
      <c r="M269" s="198" t="s">
        <v>1</v>
      </c>
      <c r="N269" s="199" t="s">
        <v>41</v>
      </c>
      <c r="O269" s="65"/>
      <c r="P269" s="200">
        <f t="shared" si="11"/>
        <v>0</v>
      </c>
      <c r="Q269" s="200">
        <v>0</v>
      </c>
      <c r="R269" s="200">
        <f t="shared" si="12"/>
        <v>0</v>
      </c>
      <c r="S269" s="200">
        <v>0.00049</v>
      </c>
      <c r="T269" s="201">
        <f t="shared" si="13"/>
        <v>0.00049</v>
      </c>
      <c r="AR269" s="202" t="s">
        <v>170</v>
      </c>
      <c r="AT269" s="202" t="s">
        <v>142</v>
      </c>
      <c r="AU269" s="202" t="s">
        <v>84</v>
      </c>
      <c r="AY269" s="16" t="s">
        <v>139</v>
      </c>
      <c r="BE269" s="203">
        <f t="shared" si="14"/>
        <v>0</v>
      </c>
      <c r="BF269" s="203">
        <f t="shared" si="15"/>
        <v>0</v>
      </c>
      <c r="BG269" s="203">
        <f t="shared" si="16"/>
        <v>0</v>
      </c>
      <c r="BH269" s="203">
        <f t="shared" si="17"/>
        <v>0</v>
      </c>
      <c r="BI269" s="203">
        <f t="shared" si="18"/>
        <v>0</v>
      </c>
      <c r="BJ269" s="16" t="s">
        <v>84</v>
      </c>
      <c r="BK269" s="203">
        <f t="shared" si="19"/>
        <v>0</v>
      </c>
      <c r="BL269" s="16" t="s">
        <v>170</v>
      </c>
      <c r="BM269" s="202" t="s">
        <v>472</v>
      </c>
    </row>
    <row r="270" spans="2:65" s="1" customFormat="1" ht="24" customHeight="1">
      <c r="B270" s="33"/>
      <c r="C270" s="191" t="s">
        <v>473</v>
      </c>
      <c r="D270" s="191" t="s">
        <v>142</v>
      </c>
      <c r="E270" s="192" t="s">
        <v>474</v>
      </c>
      <c r="F270" s="193" t="s">
        <v>475</v>
      </c>
      <c r="G270" s="194" t="s">
        <v>368</v>
      </c>
      <c r="H270" s="195">
        <v>3</v>
      </c>
      <c r="I270" s="196"/>
      <c r="J270" s="197">
        <f t="shared" si="10"/>
        <v>0</v>
      </c>
      <c r="K270" s="193" t="s">
        <v>146</v>
      </c>
      <c r="L270" s="37"/>
      <c r="M270" s="198" t="s">
        <v>1</v>
      </c>
      <c r="N270" s="199" t="s">
        <v>41</v>
      </c>
      <c r="O270" s="65"/>
      <c r="P270" s="200">
        <f t="shared" si="11"/>
        <v>0</v>
      </c>
      <c r="Q270" s="200">
        <v>0.000300097</v>
      </c>
      <c r="R270" s="200">
        <f t="shared" si="12"/>
        <v>0.0009002909999999999</v>
      </c>
      <c r="S270" s="200">
        <v>0</v>
      </c>
      <c r="T270" s="201">
        <f t="shared" si="13"/>
        <v>0</v>
      </c>
      <c r="AR270" s="202" t="s">
        <v>170</v>
      </c>
      <c r="AT270" s="202" t="s">
        <v>142</v>
      </c>
      <c r="AU270" s="202" t="s">
        <v>84</v>
      </c>
      <c r="AY270" s="16" t="s">
        <v>139</v>
      </c>
      <c r="BE270" s="203">
        <f t="shared" si="14"/>
        <v>0</v>
      </c>
      <c r="BF270" s="203">
        <f t="shared" si="15"/>
        <v>0</v>
      </c>
      <c r="BG270" s="203">
        <f t="shared" si="16"/>
        <v>0</v>
      </c>
      <c r="BH270" s="203">
        <f t="shared" si="17"/>
        <v>0</v>
      </c>
      <c r="BI270" s="203">
        <f t="shared" si="18"/>
        <v>0</v>
      </c>
      <c r="BJ270" s="16" t="s">
        <v>84</v>
      </c>
      <c r="BK270" s="203">
        <f t="shared" si="19"/>
        <v>0</v>
      </c>
      <c r="BL270" s="16" t="s">
        <v>170</v>
      </c>
      <c r="BM270" s="202" t="s">
        <v>476</v>
      </c>
    </row>
    <row r="271" spans="2:65" s="1" customFormat="1" ht="16.5" customHeight="1">
      <c r="B271" s="33"/>
      <c r="C271" s="237" t="s">
        <v>477</v>
      </c>
      <c r="D271" s="237" t="s">
        <v>192</v>
      </c>
      <c r="E271" s="238" t="s">
        <v>478</v>
      </c>
      <c r="F271" s="239" t="s">
        <v>479</v>
      </c>
      <c r="G271" s="240" t="s">
        <v>189</v>
      </c>
      <c r="H271" s="241">
        <v>3</v>
      </c>
      <c r="I271" s="242"/>
      <c r="J271" s="243">
        <f t="shared" si="10"/>
        <v>0</v>
      </c>
      <c r="K271" s="239" t="s">
        <v>146</v>
      </c>
      <c r="L271" s="244"/>
      <c r="M271" s="245" t="s">
        <v>1</v>
      </c>
      <c r="N271" s="246" t="s">
        <v>41</v>
      </c>
      <c r="O271" s="65"/>
      <c r="P271" s="200">
        <f t="shared" si="11"/>
        <v>0</v>
      </c>
      <c r="Q271" s="200">
        <v>0.0001</v>
      </c>
      <c r="R271" s="200">
        <f t="shared" si="12"/>
        <v>0.00030000000000000003</v>
      </c>
      <c r="S271" s="200">
        <v>0</v>
      </c>
      <c r="T271" s="201">
        <f t="shared" si="13"/>
        <v>0</v>
      </c>
      <c r="AR271" s="202" t="s">
        <v>293</v>
      </c>
      <c r="AT271" s="202" t="s">
        <v>192</v>
      </c>
      <c r="AU271" s="202" t="s">
        <v>84</v>
      </c>
      <c r="AY271" s="16" t="s">
        <v>139</v>
      </c>
      <c r="BE271" s="203">
        <f t="shared" si="14"/>
        <v>0</v>
      </c>
      <c r="BF271" s="203">
        <f t="shared" si="15"/>
        <v>0</v>
      </c>
      <c r="BG271" s="203">
        <f t="shared" si="16"/>
        <v>0</v>
      </c>
      <c r="BH271" s="203">
        <f t="shared" si="17"/>
        <v>0</v>
      </c>
      <c r="BI271" s="203">
        <f t="shared" si="18"/>
        <v>0</v>
      </c>
      <c r="BJ271" s="16" t="s">
        <v>84</v>
      </c>
      <c r="BK271" s="203">
        <f t="shared" si="19"/>
        <v>0</v>
      </c>
      <c r="BL271" s="16" t="s">
        <v>170</v>
      </c>
      <c r="BM271" s="202" t="s">
        <v>480</v>
      </c>
    </row>
    <row r="272" spans="2:65" s="1" customFormat="1" ht="16.5" customHeight="1">
      <c r="B272" s="33"/>
      <c r="C272" s="191" t="s">
        <v>481</v>
      </c>
      <c r="D272" s="191" t="s">
        <v>142</v>
      </c>
      <c r="E272" s="192" t="s">
        <v>482</v>
      </c>
      <c r="F272" s="193" t="s">
        <v>483</v>
      </c>
      <c r="G272" s="194" t="s">
        <v>368</v>
      </c>
      <c r="H272" s="195">
        <v>2</v>
      </c>
      <c r="I272" s="196"/>
      <c r="J272" s="197">
        <f t="shared" si="10"/>
        <v>0</v>
      </c>
      <c r="K272" s="193" t="s">
        <v>146</v>
      </c>
      <c r="L272" s="37"/>
      <c r="M272" s="198" t="s">
        <v>1</v>
      </c>
      <c r="N272" s="199" t="s">
        <v>41</v>
      </c>
      <c r="O272" s="65"/>
      <c r="P272" s="200">
        <f t="shared" si="11"/>
        <v>0</v>
      </c>
      <c r="Q272" s="200">
        <v>0</v>
      </c>
      <c r="R272" s="200">
        <f t="shared" si="12"/>
        <v>0</v>
      </c>
      <c r="S272" s="200">
        <v>0.00156</v>
      </c>
      <c r="T272" s="201">
        <f t="shared" si="13"/>
        <v>0.00312</v>
      </c>
      <c r="AR272" s="202" t="s">
        <v>170</v>
      </c>
      <c r="AT272" s="202" t="s">
        <v>142</v>
      </c>
      <c r="AU272" s="202" t="s">
        <v>84</v>
      </c>
      <c r="AY272" s="16" t="s">
        <v>139</v>
      </c>
      <c r="BE272" s="203">
        <f t="shared" si="14"/>
        <v>0</v>
      </c>
      <c r="BF272" s="203">
        <f t="shared" si="15"/>
        <v>0</v>
      </c>
      <c r="BG272" s="203">
        <f t="shared" si="16"/>
        <v>0</v>
      </c>
      <c r="BH272" s="203">
        <f t="shared" si="17"/>
        <v>0</v>
      </c>
      <c r="BI272" s="203">
        <f t="shared" si="18"/>
        <v>0</v>
      </c>
      <c r="BJ272" s="16" t="s">
        <v>84</v>
      </c>
      <c r="BK272" s="203">
        <f t="shared" si="19"/>
        <v>0</v>
      </c>
      <c r="BL272" s="16" t="s">
        <v>170</v>
      </c>
      <c r="BM272" s="202" t="s">
        <v>484</v>
      </c>
    </row>
    <row r="273" spans="2:65" s="1" customFormat="1" ht="16.5" customHeight="1">
      <c r="B273" s="33"/>
      <c r="C273" s="191" t="s">
        <v>485</v>
      </c>
      <c r="D273" s="191" t="s">
        <v>142</v>
      </c>
      <c r="E273" s="192" t="s">
        <v>486</v>
      </c>
      <c r="F273" s="193" t="s">
        <v>487</v>
      </c>
      <c r="G273" s="194" t="s">
        <v>189</v>
      </c>
      <c r="H273" s="195">
        <v>1</v>
      </c>
      <c r="I273" s="196"/>
      <c r="J273" s="197">
        <f t="shared" si="10"/>
        <v>0</v>
      </c>
      <c r="K273" s="193" t="s">
        <v>146</v>
      </c>
      <c r="L273" s="37"/>
      <c r="M273" s="198" t="s">
        <v>1</v>
      </c>
      <c r="N273" s="199" t="s">
        <v>41</v>
      </c>
      <c r="O273" s="65"/>
      <c r="P273" s="200">
        <f t="shared" si="11"/>
        <v>0</v>
      </c>
      <c r="Q273" s="200">
        <v>4.0097E-05</v>
      </c>
      <c r="R273" s="200">
        <f t="shared" si="12"/>
        <v>4.0097E-05</v>
      </c>
      <c r="S273" s="200">
        <v>0</v>
      </c>
      <c r="T273" s="201">
        <f t="shared" si="13"/>
        <v>0</v>
      </c>
      <c r="AR273" s="202" t="s">
        <v>170</v>
      </c>
      <c r="AT273" s="202" t="s">
        <v>142</v>
      </c>
      <c r="AU273" s="202" t="s">
        <v>84</v>
      </c>
      <c r="AY273" s="16" t="s">
        <v>139</v>
      </c>
      <c r="BE273" s="203">
        <f t="shared" si="14"/>
        <v>0</v>
      </c>
      <c r="BF273" s="203">
        <f t="shared" si="15"/>
        <v>0</v>
      </c>
      <c r="BG273" s="203">
        <f t="shared" si="16"/>
        <v>0</v>
      </c>
      <c r="BH273" s="203">
        <f t="shared" si="17"/>
        <v>0</v>
      </c>
      <c r="BI273" s="203">
        <f t="shared" si="18"/>
        <v>0</v>
      </c>
      <c r="BJ273" s="16" t="s">
        <v>84</v>
      </c>
      <c r="BK273" s="203">
        <f t="shared" si="19"/>
        <v>0</v>
      </c>
      <c r="BL273" s="16" t="s">
        <v>170</v>
      </c>
      <c r="BM273" s="202" t="s">
        <v>488</v>
      </c>
    </row>
    <row r="274" spans="2:65" s="1" customFormat="1" ht="16.5" customHeight="1">
      <c r="B274" s="33"/>
      <c r="C274" s="237" t="s">
        <v>489</v>
      </c>
      <c r="D274" s="237" t="s">
        <v>192</v>
      </c>
      <c r="E274" s="238" t="s">
        <v>490</v>
      </c>
      <c r="F274" s="239" t="s">
        <v>491</v>
      </c>
      <c r="G274" s="240" t="s">
        <v>189</v>
      </c>
      <c r="H274" s="241">
        <v>1</v>
      </c>
      <c r="I274" s="242"/>
      <c r="J274" s="243">
        <f t="shared" si="10"/>
        <v>0</v>
      </c>
      <c r="K274" s="239" t="s">
        <v>259</v>
      </c>
      <c r="L274" s="244"/>
      <c r="M274" s="245" t="s">
        <v>1</v>
      </c>
      <c r="N274" s="246" t="s">
        <v>41</v>
      </c>
      <c r="O274" s="65"/>
      <c r="P274" s="200">
        <f t="shared" si="11"/>
        <v>0</v>
      </c>
      <c r="Q274" s="200">
        <v>0.0018</v>
      </c>
      <c r="R274" s="200">
        <f t="shared" si="12"/>
        <v>0.0018</v>
      </c>
      <c r="S274" s="200">
        <v>0</v>
      </c>
      <c r="T274" s="201">
        <f t="shared" si="13"/>
        <v>0</v>
      </c>
      <c r="AR274" s="202" t="s">
        <v>293</v>
      </c>
      <c r="AT274" s="202" t="s">
        <v>192</v>
      </c>
      <c r="AU274" s="202" t="s">
        <v>84</v>
      </c>
      <c r="AY274" s="16" t="s">
        <v>139</v>
      </c>
      <c r="BE274" s="203">
        <f t="shared" si="14"/>
        <v>0</v>
      </c>
      <c r="BF274" s="203">
        <f t="shared" si="15"/>
        <v>0</v>
      </c>
      <c r="BG274" s="203">
        <f t="shared" si="16"/>
        <v>0</v>
      </c>
      <c r="BH274" s="203">
        <f t="shared" si="17"/>
        <v>0</v>
      </c>
      <c r="BI274" s="203">
        <f t="shared" si="18"/>
        <v>0</v>
      </c>
      <c r="BJ274" s="16" t="s">
        <v>84</v>
      </c>
      <c r="BK274" s="203">
        <f t="shared" si="19"/>
        <v>0</v>
      </c>
      <c r="BL274" s="16" t="s">
        <v>170</v>
      </c>
      <c r="BM274" s="202" t="s">
        <v>492</v>
      </c>
    </row>
    <row r="275" spans="2:65" s="1" customFormat="1" ht="24" customHeight="1">
      <c r="B275" s="33"/>
      <c r="C275" s="191" t="s">
        <v>493</v>
      </c>
      <c r="D275" s="191" t="s">
        <v>142</v>
      </c>
      <c r="E275" s="192" t="s">
        <v>494</v>
      </c>
      <c r="F275" s="193" t="s">
        <v>495</v>
      </c>
      <c r="G275" s="194" t="s">
        <v>189</v>
      </c>
      <c r="H275" s="195">
        <v>1</v>
      </c>
      <c r="I275" s="196"/>
      <c r="J275" s="197">
        <f t="shared" si="10"/>
        <v>0</v>
      </c>
      <c r="K275" s="193" t="s">
        <v>259</v>
      </c>
      <c r="L275" s="37"/>
      <c r="M275" s="198" t="s">
        <v>1</v>
      </c>
      <c r="N275" s="199" t="s">
        <v>41</v>
      </c>
      <c r="O275" s="65"/>
      <c r="P275" s="200">
        <f t="shared" si="11"/>
        <v>0</v>
      </c>
      <c r="Q275" s="200">
        <v>0.000128497</v>
      </c>
      <c r="R275" s="200">
        <f t="shared" si="12"/>
        <v>0.000128497</v>
      </c>
      <c r="S275" s="200">
        <v>0</v>
      </c>
      <c r="T275" s="201">
        <f t="shared" si="13"/>
        <v>0</v>
      </c>
      <c r="AR275" s="202" t="s">
        <v>170</v>
      </c>
      <c r="AT275" s="202" t="s">
        <v>142</v>
      </c>
      <c r="AU275" s="202" t="s">
        <v>84</v>
      </c>
      <c r="AY275" s="16" t="s">
        <v>139</v>
      </c>
      <c r="BE275" s="203">
        <f t="shared" si="14"/>
        <v>0</v>
      </c>
      <c r="BF275" s="203">
        <f t="shared" si="15"/>
        <v>0</v>
      </c>
      <c r="BG275" s="203">
        <f t="shared" si="16"/>
        <v>0</v>
      </c>
      <c r="BH275" s="203">
        <f t="shared" si="17"/>
        <v>0</v>
      </c>
      <c r="BI275" s="203">
        <f t="shared" si="18"/>
        <v>0</v>
      </c>
      <c r="BJ275" s="16" t="s">
        <v>84</v>
      </c>
      <c r="BK275" s="203">
        <f t="shared" si="19"/>
        <v>0</v>
      </c>
      <c r="BL275" s="16" t="s">
        <v>170</v>
      </c>
      <c r="BM275" s="202" t="s">
        <v>496</v>
      </c>
    </row>
    <row r="276" spans="2:65" s="1" customFormat="1" ht="16.5" customHeight="1">
      <c r="B276" s="33"/>
      <c r="C276" s="237" t="s">
        <v>497</v>
      </c>
      <c r="D276" s="237" t="s">
        <v>192</v>
      </c>
      <c r="E276" s="238" t="s">
        <v>498</v>
      </c>
      <c r="F276" s="239" t="s">
        <v>499</v>
      </c>
      <c r="G276" s="240" t="s">
        <v>500</v>
      </c>
      <c r="H276" s="241">
        <v>1</v>
      </c>
      <c r="I276" s="242"/>
      <c r="J276" s="243">
        <f t="shared" si="10"/>
        <v>0</v>
      </c>
      <c r="K276" s="239" t="s">
        <v>146</v>
      </c>
      <c r="L276" s="244"/>
      <c r="M276" s="245" t="s">
        <v>1</v>
      </c>
      <c r="N276" s="246" t="s">
        <v>41</v>
      </c>
      <c r="O276" s="65"/>
      <c r="P276" s="200">
        <f t="shared" si="11"/>
        <v>0</v>
      </c>
      <c r="Q276" s="200">
        <v>0.00098</v>
      </c>
      <c r="R276" s="200">
        <f t="shared" si="12"/>
        <v>0.00098</v>
      </c>
      <c r="S276" s="200">
        <v>0</v>
      </c>
      <c r="T276" s="201">
        <f t="shared" si="13"/>
        <v>0</v>
      </c>
      <c r="AR276" s="202" t="s">
        <v>293</v>
      </c>
      <c r="AT276" s="202" t="s">
        <v>192</v>
      </c>
      <c r="AU276" s="202" t="s">
        <v>84</v>
      </c>
      <c r="AY276" s="16" t="s">
        <v>139</v>
      </c>
      <c r="BE276" s="203">
        <f t="shared" si="14"/>
        <v>0</v>
      </c>
      <c r="BF276" s="203">
        <f t="shared" si="15"/>
        <v>0</v>
      </c>
      <c r="BG276" s="203">
        <f t="shared" si="16"/>
        <v>0</v>
      </c>
      <c r="BH276" s="203">
        <f t="shared" si="17"/>
        <v>0</v>
      </c>
      <c r="BI276" s="203">
        <f t="shared" si="18"/>
        <v>0</v>
      </c>
      <c r="BJ276" s="16" t="s">
        <v>84</v>
      </c>
      <c r="BK276" s="203">
        <f t="shared" si="19"/>
        <v>0</v>
      </c>
      <c r="BL276" s="16" t="s">
        <v>170</v>
      </c>
      <c r="BM276" s="202" t="s">
        <v>501</v>
      </c>
    </row>
    <row r="277" spans="2:65" s="1" customFormat="1" ht="16.5" customHeight="1">
      <c r="B277" s="33"/>
      <c r="C277" s="191" t="s">
        <v>502</v>
      </c>
      <c r="D277" s="191" t="s">
        <v>142</v>
      </c>
      <c r="E277" s="192" t="s">
        <v>503</v>
      </c>
      <c r="F277" s="193" t="s">
        <v>504</v>
      </c>
      <c r="G277" s="194" t="s">
        <v>189</v>
      </c>
      <c r="H277" s="195">
        <v>1</v>
      </c>
      <c r="I277" s="196"/>
      <c r="J277" s="197">
        <f t="shared" si="10"/>
        <v>0</v>
      </c>
      <c r="K277" s="193" t="s">
        <v>146</v>
      </c>
      <c r="L277" s="37"/>
      <c r="M277" s="198" t="s">
        <v>1</v>
      </c>
      <c r="N277" s="199" t="s">
        <v>41</v>
      </c>
      <c r="O277" s="65"/>
      <c r="P277" s="200">
        <f t="shared" si="11"/>
        <v>0</v>
      </c>
      <c r="Q277" s="200">
        <v>0</v>
      </c>
      <c r="R277" s="200">
        <f t="shared" si="12"/>
        <v>0</v>
      </c>
      <c r="S277" s="200">
        <v>0.00085</v>
      </c>
      <c r="T277" s="201">
        <f t="shared" si="13"/>
        <v>0.00085</v>
      </c>
      <c r="AR277" s="202" t="s">
        <v>170</v>
      </c>
      <c r="AT277" s="202" t="s">
        <v>142</v>
      </c>
      <c r="AU277" s="202" t="s">
        <v>84</v>
      </c>
      <c r="AY277" s="16" t="s">
        <v>139</v>
      </c>
      <c r="BE277" s="203">
        <f t="shared" si="14"/>
        <v>0</v>
      </c>
      <c r="BF277" s="203">
        <f t="shared" si="15"/>
        <v>0</v>
      </c>
      <c r="BG277" s="203">
        <f t="shared" si="16"/>
        <v>0</v>
      </c>
      <c r="BH277" s="203">
        <f t="shared" si="17"/>
        <v>0</v>
      </c>
      <c r="BI277" s="203">
        <f t="shared" si="18"/>
        <v>0</v>
      </c>
      <c r="BJ277" s="16" t="s">
        <v>84</v>
      </c>
      <c r="BK277" s="203">
        <f t="shared" si="19"/>
        <v>0</v>
      </c>
      <c r="BL277" s="16" t="s">
        <v>170</v>
      </c>
      <c r="BM277" s="202" t="s">
        <v>505</v>
      </c>
    </row>
    <row r="278" spans="2:65" s="1" customFormat="1" ht="16.5" customHeight="1">
      <c r="B278" s="33"/>
      <c r="C278" s="191" t="s">
        <v>506</v>
      </c>
      <c r="D278" s="191" t="s">
        <v>142</v>
      </c>
      <c r="E278" s="192" t="s">
        <v>507</v>
      </c>
      <c r="F278" s="193" t="s">
        <v>508</v>
      </c>
      <c r="G278" s="194" t="s">
        <v>189</v>
      </c>
      <c r="H278" s="195">
        <v>1</v>
      </c>
      <c r="I278" s="196"/>
      <c r="J278" s="197">
        <f t="shared" si="10"/>
        <v>0</v>
      </c>
      <c r="K278" s="193" t="s">
        <v>146</v>
      </c>
      <c r="L278" s="37"/>
      <c r="M278" s="198" t="s">
        <v>1</v>
      </c>
      <c r="N278" s="199" t="s">
        <v>41</v>
      </c>
      <c r="O278" s="65"/>
      <c r="P278" s="200">
        <f t="shared" si="11"/>
        <v>0</v>
      </c>
      <c r="Q278" s="200">
        <v>0</v>
      </c>
      <c r="R278" s="200">
        <f t="shared" si="12"/>
        <v>0</v>
      </c>
      <c r="S278" s="200">
        <v>0.00122</v>
      </c>
      <c r="T278" s="201">
        <f t="shared" si="13"/>
        <v>0.00122</v>
      </c>
      <c r="AR278" s="202" t="s">
        <v>170</v>
      </c>
      <c r="AT278" s="202" t="s">
        <v>142</v>
      </c>
      <c r="AU278" s="202" t="s">
        <v>84</v>
      </c>
      <c r="AY278" s="16" t="s">
        <v>139</v>
      </c>
      <c r="BE278" s="203">
        <f t="shared" si="14"/>
        <v>0</v>
      </c>
      <c r="BF278" s="203">
        <f t="shared" si="15"/>
        <v>0</v>
      </c>
      <c r="BG278" s="203">
        <f t="shared" si="16"/>
        <v>0</v>
      </c>
      <c r="BH278" s="203">
        <f t="shared" si="17"/>
        <v>0</v>
      </c>
      <c r="BI278" s="203">
        <f t="shared" si="18"/>
        <v>0</v>
      </c>
      <c r="BJ278" s="16" t="s">
        <v>84</v>
      </c>
      <c r="BK278" s="203">
        <f t="shared" si="19"/>
        <v>0</v>
      </c>
      <c r="BL278" s="16" t="s">
        <v>170</v>
      </c>
      <c r="BM278" s="202" t="s">
        <v>509</v>
      </c>
    </row>
    <row r="279" spans="2:65" s="1" customFormat="1" ht="16.5" customHeight="1">
      <c r="B279" s="33"/>
      <c r="C279" s="191" t="s">
        <v>510</v>
      </c>
      <c r="D279" s="191" t="s">
        <v>142</v>
      </c>
      <c r="E279" s="192" t="s">
        <v>511</v>
      </c>
      <c r="F279" s="193" t="s">
        <v>512</v>
      </c>
      <c r="G279" s="194" t="s">
        <v>189</v>
      </c>
      <c r="H279" s="195">
        <v>1</v>
      </c>
      <c r="I279" s="196"/>
      <c r="J279" s="197">
        <f t="shared" si="10"/>
        <v>0</v>
      </c>
      <c r="K279" s="193" t="s">
        <v>146</v>
      </c>
      <c r="L279" s="37"/>
      <c r="M279" s="198" t="s">
        <v>1</v>
      </c>
      <c r="N279" s="199" t="s">
        <v>41</v>
      </c>
      <c r="O279" s="65"/>
      <c r="P279" s="200">
        <f t="shared" si="11"/>
        <v>0</v>
      </c>
      <c r="Q279" s="200">
        <v>0.00031</v>
      </c>
      <c r="R279" s="200">
        <f t="shared" si="12"/>
        <v>0.00031</v>
      </c>
      <c r="S279" s="200">
        <v>0</v>
      </c>
      <c r="T279" s="201">
        <f t="shared" si="13"/>
        <v>0</v>
      </c>
      <c r="AR279" s="202" t="s">
        <v>170</v>
      </c>
      <c r="AT279" s="202" t="s">
        <v>142</v>
      </c>
      <c r="AU279" s="202" t="s">
        <v>84</v>
      </c>
      <c r="AY279" s="16" t="s">
        <v>139</v>
      </c>
      <c r="BE279" s="203">
        <f t="shared" si="14"/>
        <v>0</v>
      </c>
      <c r="BF279" s="203">
        <f t="shared" si="15"/>
        <v>0</v>
      </c>
      <c r="BG279" s="203">
        <f t="shared" si="16"/>
        <v>0</v>
      </c>
      <c r="BH279" s="203">
        <f t="shared" si="17"/>
        <v>0</v>
      </c>
      <c r="BI279" s="203">
        <f t="shared" si="18"/>
        <v>0</v>
      </c>
      <c r="BJ279" s="16" t="s">
        <v>84</v>
      </c>
      <c r="BK279" s="203">
        <f t="shared" si="19"/>
        <v>0</v>
      </c>
      <c r="BL279" s="16" t="s">
        <v>170</v>
      </c>
      <c r="BM279" s="202" t="s">
        <v>513</v>
      </c>
    </row>
    <row r="280" spans="2:65" s="1" customFormat="1" ht="24" customHeight="1">
      <c r="B280" s="33"/>
      <c r="C280" s="191" t="s">
        <v>514</v>
      </c>
      <c r="D280" s="191" t="s">
        <v>142</v>
      </c>
      <c r="E280" s="192" t="s">
        <v>795</v>
      </c>
      <c r="F280" s="193" t="s">
        <v>796</v>
      </c>
      <c r="G280" s="194" t="s">
        <v>246</v>
      </c>
      <c r="H280" s="195">
        <v>0.057</v>
      </c>
      <c r="I280" s="196"/>
      <c r="J280" s="197">
        <f t="shared" si="10"/>
        <v>0</v>
      </c>
      <c r="K280" s="193" t="s">
        <v>146</v>
      </c>
      <c r="L280" s="37"/>
      <c r="M280" s="198" t="s">
        <v>1</v>
      </c>
      <c r="N280" s="199" t="s">
        <v>41</v>
      </c>
      <c r="O280" s="65"/>
      <c r="P280" s="200">
        <f t="shared" si="11"/>
        <v>0</v>
      </c>
      <c r="Q280" s="200">
        <v>0</v>
      </c>
      <c r="R280" s="200">
        <f t="shared" si="12"/>
        <v>0</v>
      </c>
      <c r="S280" s="200">
        <v>0</v>
      </c>
      <c r="T280" s="201">
        <f t="shared" si="13"/>
        <v>0</v>
      </c>
      <c r="AR280" s="202" t="s">
        <v>170</v>
      </c>
      <c r="AT280" s="202" t="s">
        <v>142</v>
      </c>
      <c r="AU280" s="202" t="s">
        <v>84</v>
      </c>
      <c r="AY280" s="16" t="s">
        <v>139</v>
      </c>
      <c r="BE280" s="203">
        <f t="shared" si="14"/>
        <v>0</v>
      </c>
      <c r="BF280" s="203">
        <f t="shared" si="15"/>
        <v>0</v>
      </c>
      <c r="BG280" s="203">
        <f t="shared" si="16"/>
        <v>0</v>
      </c>
      <c r="BH280" s="203">
        <f t="shared" si="17"/>
        <v>0</v>
      </c>
      <c r="BI280" s="203">
        <f t="shared" si="18"/>
        <v>0</v>
      </c>
      <c r="BJ280" s="16" t="s">
        <v>84</v>
      </c>
      <c r="BK280" s="203">
        <f t="shared" si="19"/>
        <v>0</v>
      </c>
      <c r="BL280" s="16" t="s">
        <v>170</v>
      </c>
      <c r="BM280" s="202" t="s">
        <v>797</v>
      </c>
    </row>
    <row r="281" spans="2:65" s="1" customFormat="1" ht="24" customHeight="1">
      <c r="B281" s="33"/>
      <c r="C281" s="191" t="s">
        <v>518</v>
      </c>
      <c r="D281" s="191" t="s">
        <v>142</v>
      </c>
      <c r="E281" s="192" t="s">
        <v>519</v>
      </c>
      <c r="F281" s="193" t="s">
        <v>520</v>
      </c>
      <c r="G281" s="194" t="s">
        <v>246</v>
      </c>
      <c r="H281" s="195">
        <v>0.057</v>
      </c>
      <c r="I281" s="196"/>
      <c r="J281" s="197">
        <f t="shared" si="10"/>
        <v>0</v>
      </c>
      <c r="K281" s="193" t="s">
        <v>146</v>
      </c>
      <c r="L281" s="37"/>
      <c r="M281" s="198" t="s">
        <v>1</v>
      </c>
      <c r="N281" s="199" t="s">
        <v>41</v>
      </c>
      <c r="O281" s="65"/>
      <c r="P281" s="200">
        <f t="shared" si="11"/>
        <v>0</v>
      </c>
      <c r="Q281" s="200">
        <v>0</v>
      </c>
      <c r="R281" s="200">
        <f t="shared" si="12"/>
        <v>0</v>
      </c>
      <c r="S281" s="200">
        <v>0</v>
      </c>
      <c r="T281" s="201">
        <f t="shared" si="13"/>
        <v>0</v>
      </c>
      <c r="AR281" s="202" t="s">
        <v>170</v>
      </c>
      <c r="AT281" s="202" t="s">
        <v>142</v>
      </c>
      <c r="AU281" s="202" t="s">
        <v>84</v>
      </c>
      <c r="AY281" s="16" t="s">
        <v>139</v>
      </c>
      <c r="BE281" s="203">
        <f t="shared" si="14"/>
        <v>0</v>
      </c>
      <c r="BF281" s="203">
        <f t="shared" si="15"/>
        <v>0</v>
      </c>
      <c r="BG281" s="203">
        <f t="shared" si="16"/>
        <v>0</v>
      </c>
      <c r="BH281" s="203">
        <f t="shared" si="17"/>
        <v>0</v>
      </c>
      <c r="BI281" s="203">
        <f t="shared" si="18"/>
        <v>0</v>
      </c>
      <c r="BJ281" s="16" t="s">
        <v>84</v>
      </c>
      <c r="BK281" s="203">
        <f t="shared" si="19"/>
        <v>0</v>
      </c>
      <c r="BL281" s="16" t="s">
        <v>170</v>
      </c>
      <c r="BM281" s="202" t="s">
        <v>521</v>
      </c>
    </row>
    <row r="282" spans="2:63" s="11" customFormat="1" ht="22.9" customHeight="1">
      <c r="B282" s="175"/>
      <c r="C282" s="176"/>
      <c r="D282" s="177" t="s">
        <v>74</v>
      </c>
      <c r="E282" s="189" t="s">
        <v>522</v>
      </c>
      <c r="F282" s="189" t="s">
        <v>523</v>
      </c>
      <c r="G282" s="176"/>
      <c r="H282" s="176"/>
      <c r="I282" s="179"/>
      <c r="J282" s="190">
        <f>BK282</f>
        <v>0</v>
      </c>
      <c r="K282" s="176"/>
      <c r="L282" s="181"/>
      <c r="M282" s="182"/>
      <c r="N282" s="183"/>
      <c r="O282" s="183"/>
      <c r="P282" s="184">
        <f>SUM(P283:P285)</f>
        <v>0</v>
      </c>
      <c r="Q282" s="183"/>
      <c r="R282" s="184">
        <f>SUM(R283:R285)</f>
        <v>0</v>
      </c>
      <c r="S282" s="183"/>
      <c r="T282" s="185">
        <f>SUM(T283:T285)</f>
        <v>0</v>
      </c>
      <c r="AR282" s="186" t="s">
        <v>84</v>
      </c>
      <c r="AT282" s="187" t="s">
        <v>74</v>
      </c>
      <c r="AU282" s="187" t="s">
        <v>80</v>
      </c>
      <c r="AY282" s="186" t="s">
        <v>139</v>
      </c>
      <c r="BK282" s="188">
        <f>SUM(BK283:BK285)</f>
        <v>0</v>
      </c>
    </row>
    <row r="283" spans="2:65" s="1" customFormat="1" ht="24" customHeight="1">
      <c r="B283" s="33"/>
      <c r="C283" s="191" t="s">
        <v>524</v>
      </c>
      <c r="D283" s="191" t="s">
        <v>142</v>
      </c>
      <c r="E283" s="192" t="s">
        <v>525</v>
      </c>
      <c r="F283" s="193" t="s">
        <v>526</v>
      </c>
      <c r="G283" s="194" t="s">
        <v>189</v>
      </c>
      <c r="H283" s="195">
        <v>1</v>
      </c>
      <c r="I283" s="196"/>
      <c r="J283" s="197">
        <f>ROUND(I283*H283,2)</f>
        <v>0</v>
      </c>
      <c r="K283" s="193" t="s">
        <v>146</v>
      </c>
      <c r="L283" s="37"/>
      <c r="M283" s="198" t="s">
        <v>1</v>
      </c>
      <c r="N283" s="199" t="s">
        <v>41</v>
      </c>
      <c r="O283" s="65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02" t="s">
        <v>170</v>
      </c>
      <c r="AT283" s="202" t="s">
        <v>142</v>
      </c>
      <c r="AU283" s="202" t="s">
        <v>84</v>
      </c>
      <c r="AY283" s="16" t="s">
        <v>139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84</v>
      </c>
      <c r="BK283" s="203">
        <f>ROUND(I283*H283,2)</f>
        <v>0</v>
      </c>
      <c r="BL283" s="16" t="s">
        <v>170</v>
      </c>
      <c r="BM283" s="202" t="s">
        <v>527</v>
      </c>
    </row>
    <row r="284" spans="2:65" s="1" customFormat="1" ht="16.5" customHeight="1">
      <c r="B284" s="33"/>
      <c r="C284" s="237" t="s">
        <v>528</v>
      </c>
      <c r="D284" s="237" t="s">
        <v>192</v>
      </c>
      <c r="E284" s="238" t="s">
        <v>529</v>
      </c>
      <c r="F284" s="239" t="s">
        <v>530</v>
      </c>
      <c r="G284" s="240" t="s">
        <v>531</v>
      </c>
      <c r="H284" s="241">
        <v>1</v>
      </c>
      <c r="I284" s="242"/>
      <c r="J284" s="243">
        <f>ROUND(I284*H284,2)</f>
        <v>0</v>
      </c>
      <c r="K284" s="239" t="s">
        <v>1</v>
      </c>
      <c r="L284" s="244"/>
      <c r="M284" s="245" t="s">
        <v>1</v>
      </c>
      <c r="N284" s="246" t="s">
        <v>41</v>
      </c>
      <c r="O284" s="65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02" t="s">
        <v>293</v>
      </c>
      <c r="AT284" s="202" t="s">
        <v>192</v>
      </c>
      <c r="AU284" s="202" t="s">
        <v>84</v>
      </c>
      <c r="AY284" s="16" t="s">
        <v>139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84</v>
      </c>
      <c r="BK284" s="203">
        <f>ROUND(I284*H284,2)</f>
        <v>0</v>
      </c>
      <c r="BL284" s="16" t="s">
        <v>170</v>
      </c>
      <c r="BM284" s="202" t="s">
        <v>532</v>
      </c>
    </row>
    <row r="285" spans="2:65" s="1" customFormat="1" ht="24" customHeight="1">
      <c r="B285" s="33"/>
      <c r="C285" s="191" t="s">
        <v>533</v>
      </c>
      <c r="D285" s="191" t="s">
        <v>142</v>
      </c>
      <c r="E285" s="192" t="s">
        <v>798</v>
      </c>
      <c r="F285" s="193" t="s">
        <v>799</v>
      </c>
      <c r="G285" s="194" t="s">
        <v>536</v>
      </c>
      <c r="H285" s="249"/>
      <c r="I285" s="196"/>
      <c r="J285" s="197">
        <f>ROUND(I285*H285,2)</f>
        <v>0</v>
      </c>
      <c r="K285" s="193" t="s">
        <v>146</v>
      </c>
      <c r="L285" s="37"/>
      <c r="M285" s="198" t="s">
        <v>1</v>
      </c>
      <c r="N285" s="199" t="s">
        <v>41</v>
      </c>
      <c r="O285" s="65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02" t="s">
        <v>170</v>
      </c>
      <c r="AT285" s="202" t="s">
        <v>142</v>
      </c>
      <c r="AU285" s="202" t="s">
        <v>84</v>
      </c>
      <c r="AY285" s="16" t="s">
        <v>139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84</v>
      </c>
      <c r="BK285" s="203">
        <f>ROUND(I285*H285,2)</f>
        <v>0</v>
      </c>
      <c r="BL285" s="16" t="s">
        <v>170</v>
      </c>
      <c r="BM285" s="202" t="s">
        <v>800</v>
      </c>
    </row>
    <row r="286" spans="2:63" s="11" customFormat="1" ht="22.9" customHeight="1">
      <c r="B286" s="175"/>
      <c r="C286" s="176"/>
      <c r="D286" s="177" t="s">
        <v>74</v>
      </c>
      <c r="E286" s="189" t="s">
        <v>538</v>
      </c>
      <c r="F286" s="189" t="s">
        <v>539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SUM(P287:P291)</f>
        <v>0</v>
      </c>
      <c r="Q286" s="183"/>
      <c r="R286" s="184">
        <f>SUM(R287:R291)</f>
        <v>6E-05</v>
      </c>
      <c r="S286" s="183"/>
      <c r="T286" s="185">
        <f>SUM(T287:T291)</f>
        <v>0</v>
      </c>
      <c r="AR286" s="186" t="s">
        <v>84</v>
      </c>
      <c r="AT286" s="187" t="s">
        <v>74</v>
      </c>
      <c r="AU286" s="187" t="s">
        <v>80</v>
      </c>
      <c r="AY286" s="186" t="s">
        <v>139</v>
      </c>
      <c r="BK286" s="188">
        <f>SUM(BK287:BK291)</f>
        <v>0</v>
      </c>
    </row>
    <row r="287" spans="2:65" s="1" customFormat="1" ht="24" customHeight="1">
      <c r="B287" s="33"/>
      <c r="C287" s="191" t="s">
        <v>540</v>
      </c>
      <c r="D287" s="191" t="s">
        <v>142</v>
      </c>
      <c r="E287" s="192" t="s">
        <v>541</v>
      </c>
      <c r="F287" s="193" t="s">
        <v>542</v>
      </c>
      <c r="G287" s="194" t="s">
        <v>189</v>
      </c>
      <c r="H287" s="195">
        <v>1</v>
      </c>
      <c r="I287" s="196"/>
      <c r="J287" s="197">
        <f>ROUND(I287*H287,2)</f>
        <v>0</v>
      </c>
      <c r="K287" s="193" t="s">
        <v>146</v>
      </c>
      <c r="L287" s="37"/>
      <c r="M287" s="198" t="s">
        <v>1</v>
      </c>
      <c r="N287" s="199" t="s">
        <v>41</v>
      </c>
      <c r="O287" s="65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02" t="s">
        <v>170</v>
      </c>
      <c r="AT287" s="202" t="s">
        <v>142</v>
      </c>
      <c r="AU287" s="202" t="s">
        <v>84</v>
      </c>
      <c r="AY287" s="16" t="s">
        <v>139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84</v>
      </c>
      <c r="BK287" s="203">
        <f>ROUND(I287*H287,2)</f>
        <v>0</v>
      </c>
      <c r="BL287" s="16" t="s">
        <v>170</v>
      </c>
      <c r="BM287" s="202" t="s">
        <v>543</v>
      </c>
    </row>
    <row r="288" spans="2:65" s="1" customFormat="1" ht="16.5" customHeight="1">
      <c r="B288" s="33"/>
      <c r="C288" s="237" t="s">
        <v>544</v>
      </c>
      <c r="D288" s="237" t="s">
        <v>192</v>
      </c>
      <c r="E288" s="238" t="s">
        <v>545</v>
      </c>
      <c r="F288" s="239" t="s">
        <v>546</v>
      </c>
      <c r="G288" s="240" t="s">
        <v>531</v>
      </c>
      <c r="H288" s="241">
        <v>1</v>
      </c>
      <c r="I288" s="242"/>
      <c r="J288" s="243">
        <f>ROUND(I288*H288,2)</f>
        <v>0</v>
      </c>
      <c r="K288" s="239" t="s">
        <v>1</v>
      </c>
      <c r="L288" s="244"/>
      <c r="M288" s="245" t="s">
        <v>1</v>
      </c>
      <c r="N288" s="246" t="s">
        <v>41</v>
      </c>
      <c r="O288" s="65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02" t="s">
        <v>293</v>
      </c>
      <c r="AT288" s="202" t="s">
        <v>192</v>
      </c>
      <c r="AU288" s="202" t="s">
        <v>84</v>
      </c>
      <c r="AY288" s="16" t="s">
        <v>139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84</v>
      </c>
      <c r="BK288" s="203">
        <f>ROUND(I288*H288,2)</f>
        <v>0</v>
      </c>
      <c r="BL288" s="16" t="s">
        <v>170</v>
      </c>
      <c r="BM288" s="202" t="s">
        <v>547</v>
      </c>
    </row>
    <row r="289" spans="2:65" s="1" customFormat="1" ht="24" customHeight="1">
      <c r="B289" s="33"/>
      <c r="C289" s="191" t="s">
        <v>548</v>
      </c>
      <c r="D289" s="191" t="s">
        <v>142</v>
      </c>
      <c r="E289" s="192" t="s">
        <v>549</v>
      </c>
      <c r="F289" s="193" t="s">
        <v>550</v>
      </c>
      <c r="G289" s="194" t="s">
        <v>189</v>
      </c>
      <c r="H289" s="195">
        <v>1</v>
      </c>
      <c r="I289" s="196"/>
      <c r="J289" s="197">
        <f>ROUND(I289*H289,2)</f>
        <v>0</v>
      </c>
      <c r="K289" s="193" t="s">
        <v>146</v>
      </c>
      <c r="L289" s="37"/>
      <c r="M289" s="198" t="s">
        <v>1</v>
      </c>
      <c r="N289" s="199" t="s">
        <v>41</v>
      </c>
      <c r="O289" s="65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02" t="s">
        <v>170</v>
      </c>
      <c r="AT289" s="202" t="s">
        <v>142</v>
      </c>
      <c r="AU289" s="202" t="s">
        <v>84</v>
      </c>
      <c r="AY289" s="16" t="s">
        <v>139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84</v>
      </c>
      <c r="BK289" s="203">
        <f>ROUND(I289*H289,2)</f>
        <v>0</v>
      </c>
      <c r="BL289" s="16" t="s">
        <v>170</v>
      </c>
      <c r="BM289" s="202" t="s">
        <v>551</v>
      </c>
    </row>
    <row r="290" spans="2:65" s="1" customFormat="1" ht="16.5" customHeight="1">
      <c r="B290" s="33"/>
      <c r="C290" s="237" t="s">
        <v>552</v>
      </c>
      <c r="D290" s="237" t="s">
        <v>192</v>
      </c>
      <c r="E290" s="238" t="s">
        <v>553</v>
      </c>
      <c r="F290" s="239" t="s">
        <v>554</v>
      </c>
      <c r="G290" s="240" t="s">
        <v>189</v>
      </c>
      <c r="H290" s="241">
        <v>1</v>
      </c>
      <c r="I290" s="242"/>
      <c r="J290" s="243">
        <f>ROUND(I290*H290,2)</f>
        <v>0</v>
      </c>
      <c r="K290" s="239" t="s">
        <v>146</v>
      </c>
      <c r="L290" s="244"/>
      <c r="M290" s="245" t="s">
        <v>1</v>
      </c>
      <c r="N290" s="246" t="s">
        <v>41</v>
      </c>
      <c r="O290" s="65"/>
      <c r="P290" s="200">
        <f>O290*H290</f>
        <v>0</v>
      </c>
      <c r="Q290" s="200">
        <v>6E-05</v>
      </c>
      <c r="R290" s="200">
        <f>Q290*H290</f>
        <v>6E-05</v>
      </c>
      <c r="S290" s="200">
        <v>0</v>
      </c>
      <c r="T290" s="201">
        <f>S290*H290</f>
        <v>0</v>
      </c>
      <c r="AR290" s="202" t="s">
        <v>293</v>
      </c>
      <c r="AT290" s="202" t="s">
        <v>192</v>
      </c>
      <c r="AU290" s="202" t="s">
        <v>84</v>
      </c>
      <c r="AY290" s="16" t="s">
        <v>139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170</v>
      </c>
      <c r="BM290" s="202" t="s">
        <v>555</v>
      </c>
    </row>
    <row r="291" spans="2:65" s="1" customFormat="1" ht="24" customHeight="1">
      <c r="B291" s="33"/>
      <c r="C291" s="191" t="s">
        <v>556</v>
      </c>
      <c r="D291" s="191" t="s">
        <v>142</v>
      </c>
      <c r="E291" s="192" t="s">
        <v>557</v>
      </c>
      <c r="F291" s="193" t="s">
        <v>558</v>
      </c>
      <c r="G291" s="194" t="s">
        <v>189</v>
      </c>
      <c r="H291" s="195">
        <v>1</v>
      </c>
      <c r="I291" s="196"/>
      <c r="J291" s="197">
        <f>ROUND(I291*H291,2)</f>
        <v>0</v>
      </c>
      <c r="K291" s="193" t="s">
        <v>1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02" t="s">
        <v>170</v>
      </c>
      <c r="AT291" s="202" t="s">
        <v>142</v>
      </c>
      <c r="AU291" s="202" t="s">
        <v>84</v>
      </c>
      <c r="AY291" s="16" t="s">
        <v>139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170</v>
      </c>
      <c r="BM291" s="202" t="s">
        <v>559</v>
      </c>
    </row>
    <row r="292" spans="2:63" s="11" customFormat="1" ht="22.9" customHeight="1">
      <c r="B292" s="175"/>
      <c r="C292" s="176"/>
      <c r="D292" s="177" t="s">
        <v>74</v>
      </c>
      <c r="E292" s="189" t="s">
        <v>560</v>
      </c>
      <c r="F292" s="189" t="s">
        <v>561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SUM(P293:P294)</f>
        <v>0</v>
      </c>
      <c r="Q292" s="183"/>
      <c r="R292" s="184">
        <f>SUM(R293:R294)</f>
        <v>0</v>
      </c>
      <c r="S292" s="183"/>
      <c r="T292" s="185">
        <f>SUM(T293:T294)</f>
        <v>0</v>
      </c>
      <c r="AR292" s="186" t="s">
        <v>84</v>
      </c>
      <c r="AT292" s="187" t="s">
        <v>74</v>
      </c>
      <c r="AU292" s="187" t="s">
        <v>80</v>
      </c>
      <c r="AY292" s="186" t="s">
        <v>139</v>
      </c>
      <c r="BK292" s="188">
        <f>SUM(BK293:BK294)</f>
        <v>0</v>
      </c>
    </row>
    <row r="293" spans="2:65" s="1" customFormat="1" ht="24" customHeight="1">
      <c r="B293" s="33"/>
      <c r="C293" s="191" t="s">
        <v>562</v>
      </c>
      <c r="D293" s="191" t="s">
        <v>142</v>
      </c>
      <c r="E293" s="192" t="s">
        <v>563</v>
      </c>
      <c r="F293" s="193" t="s">
        <v>564</v>
      </c>
      <c r="G293" s="194" t="s">
        <v>189</v>
      </c>
      <c r="H293" s="195">
        <v>2</v>
      </c>
      <c r="I293" s="196"/>
      <c r="J293" s="197">
        <f>ROUND(I293*H293,2)</f>
        <v>0</v>
      </c>
      <c r="K293" s="193" t="s">
        <v>146</v>
      </c>
      <c r="L293" s="37"/>
      <c r="M293" s="198" t="s">
        <v>1</v>
      </c>
      <c r="N293" s="199" t="s">
        <v>41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02" t="s">
        <v>170</v>
      </c>
      <c r="AT293" s="202" t="s">
        <v>142</v>
      </c>
      <c r="AU293" s="202" t="s">
        <v>84</v>
      </c>
      <c r="AY293" s="16" t="s">
        <v>139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84</v>
      </c>
      <c r="BK293" s="203">
        <f>ROUND(I293*H293,2)</f>
        <v>0</v>
      </c>
      <c r="BL293" s="16" t="s">
        <v>170</v>
      </c>
      <c r="BM293" s="202" t="s">
        <v>565</v>
      </c>
    </row>
    <row r="294" spans="2:65" s="1" customFormat="1" ht="16.5" customHeight="1">
      <c r="B294" s="33"/>
      <c r="C294" s="237" t="s">
        <v>566</v>
      </c>
      <c r="D294" s="237" t="s">
        <v>192</v>
      </c>
      <c r="E294" s="238" t="s">
        <v>567</v>
      </c>
      <c r="F294" s="239" t="s">
        <v>568</v>
      </c>
      <c r="G294" s="240" t="s">
        <v>531</v>
      </c>
      <c r="H294" s="241">
        <v>2</v>
      </c>
      <c r="I294" s="242"/>
      <c r="J294" s="243">
        <f>ROUND(I294*H294,2)</f>
        <v>0</v>
      </c>
      <c r="K294" s="239" t="s">
        <v>1</v>
      </c>
      <c r="L294" s="244"/>
      <c r="M294" s="245" t="s">
        <v>1</v>
      </c>
      <c r="N294" s="246" t="s">
        <v>41</v>
      </c>
      <c r="O294" s="65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02" t="s">
        <v>293</v>
      </c>
      <c r="AT294" s="202" t="s">
        <v>192</v>
      </c>
      <c r="AU294" s="202" t="s">
        <v>84</v>
      </c>
      <c r="AY294" s="16" t="s">
        <v>139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84</v>
      </c>
      <c r="BK294" s="203">
        <f>ROUND(I294*H294,2)</f>
        <v>0</v>
      </c>
      <c r="BL294" s="16" t="s">
        <v>170</v>
      </c>
      <c r="BM294" s="202" t="s">
        <v>569</v>
      </c>
    </row>
    <row r="295" spans="2:63" s="11" customFormat="1" ht="22.9" customHeight="1">
      <c r="B295" s="175"/>
      <c r="C295" s="176"/>
      <c r="D295" s="177" t="s">
        <v>74</v>
      </c>
      <c r="E295" s="189" t="s">
        <v>570</v>
      </c>
      <c r="F295" s="189" t="s">
        <v>571</v>
      </c>
      <c r="G295" s="176"/>
      <c r="H295" s="176"/>
      <c r="I295" s="179"/>
      <c r="J295" s="190">
        <f>BK295</f>
        <v>0</v>
      </c>
      <c r="K295" s="176"/>
      <c r="L295" s="181"/>
      <c r="M295" s="182"/>
      <c r="N295" s="183"/>
      <c r="O295" s="183"/>
      <c r="P295" s="184">
        <f>SUM(P296:P300)</f>
        <v>0</v>
      </c>
      <c r="Q295" s="183"/>
      <c r="R295" s="184">
        <f>SUM(R296:R300)</f>
        <v>0.0009</v>
      </c>
      <c r="S295" s="183"/>
      <c r="T295" s="185">
        <f>SUM(T296:T300)</f>
        <v>0.002</v>
      </c>
      <c r="AR295" s="186" t="s">
        <v>84</v>
      </c>
      <c r="AT295" s="187" t="s">
        <v>74</v>
      </c>
      <c r="AU295" s="187" t="s">
        <v>80</v>
      </c>
      <c r="AY295" s="186" t="s">
        <v>139</v>
      </c>
      <c r="BK295" s="188">
        <f>SUM(BK296:BK300)</f>
        <v>0</v>
      </c>
    </row>
    <row r="296" spans="2:65" s="1" customFormat="1" ht="16.5" customHeight="1">
      <c r="B296" s="33"/>
      <c r="C296" s="191" t="s">
        <v>572</v>
      </c>
      <c r="D296" s="191" t="s">
        <v>142</v>
      </c>
      <c r="E296" s="192" t="s">
        <v>573</v>
      </c>
      <c r="F296" s="193" t="s">
        <v>574</v>
      </c>
      <c r="G296" s="194" t="s">
        <v>189</v>
      </c>
      <c r="H296" s="195">
        <v>1</v>
      </c>
      <c r="I296" s="196"/>
      <c r="J296" s="197">
        <f>ROUND(I296*H296,2)</f>
        <v>0</v>
      </c>
      <c r="K296" s="193" t="s">
        <v>146</v>
      </c>
      <c r="L296" s="37"/>
      <c r="M296" s="198" t="s">
        <v>1</v>
      </c>
      <c r="N296" s="199" t="s">
        <v>41</v>
      </c>
      <c r="O296" s="65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02" t="s">
        <v>170</v>
      </c>
      <c r="AT296" s="202" t="s">
        <v>142</v>
      </c>
      <c r="AU296" s="202" t="s">
        <v>84</v>
      </c>
      <c r="AY296" s="16" t="s">
        <v>139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84</v>
      </c>
      <c r="BK296" s="203">
        <f>ROUND(I296*H296,2)</f>
        <v>0</v>
      </c>
      <c r="BL296" s="16" t="s">
        <v>170</v>
      </c>
      <c r="BM296" s="202" t="s">
        <v>575</v>
      </c>
    </row>
    <row r="297" spans="2:65" s="1" customFormat="1" ht="16.5" customHeight="1">
      <c r="B297" s="33"/>
      <c r="C297" s="237" t="s">
        <v>576</v>
      </c>
      <c r="D297" s="237" t="s">
        <v>192</v>
      </c>
      <c r="E297" s="238" t="s">
        <v>577</v>
      </c>
      <c r="F297" s="239" t="s">
        <v>578</v>
      </c>
      <c r="G297" s="240" t="s">
        <v>189</v>
      </c>
      <c r="H297" s="241">
        <v>1</v>
      </c>
      <c r="I297" s="242"/>
      <c r="J297" s="243">
        <f>ROUND(I297*H297,2)</f>
        <v>0</v>
      </c>
      <c r="K297" s="239" t="s">
        <v>146</v>
      </c>
      <c r="L297" s="244"/>
      <c r="M297" s="245" t="s">
        <v>1</v>
      </c>
      <c r="N297" s="246" t="s">
        <v>41</v>
      </c>
      <c r="O297" s="65"/>
      <c r="P297" s="200">
        <f>O297*H297</f>
        <v>0</v>
      </c>
      <c r="Q297" s="200">
        <v>0.0009</v>
      </c>
      <c r="R297" s="200">
        <f>Q297*H297</f>
        <v>0.0009</v>
      </c>
      <c r="S297" s="200">
        <v>0</v>
      </c>
      <c r="T297" s="201">
        <f>S297*H297</f>
        <v>0</v>
      </c>
      <c r="AR297" s="202" t="s">
        <v>293</v>
      </c>
      <c r="AT297" s="202" t="s">
        <v>192</v>
      </c>
      <c r="AU297" s="202" t="s">
        <v>84</v>
      </c>
      <c r="AY297" s="16" t="s">
        <v>139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170</v>
      </c>
      <c r="BM297" s="202" t="s">
        <v>579</v>
      </c>
    </row>
    <row r="298" spans="2:65" s="1" customFormat="1" ht="24" customHeight="1">
      <c r="B298" s="33"/>
      <c r="C298" s="191" t="s">
        <v>580</v>
      </c>
      <c r="D298" s="191" t="s">
        <v>142</v>
      </c>
      <c r="E298" s="192" t="s">
        <v>581</v>
      </c>
      <c r="F298" s="193" t="s">
        <v>582</v>
      </c>
      <c r="G298" s="194" t="s">
        <v>189</v>
      </c>
      <c r="H298" s="195">
        <v>1</v>
      </c>
      <c r="I298" s="196"/>
      <c r="J298" s="197">
        <f>ROUND(I298*H298,2)</f>
        <v>0</v>
      </c>
      <c r="K298" s="193" t="s">
        <v>146</v>
      </c>
      <c r="L298" s="37"/>
      <c r="M298" s="198" t="s">
        <v>1</v>
      </c>
      <c r="N298" s="199" t="s">
        <v>41</v>
      </c>
      <c r="O298" s="65"/>
      <c r="P298" s="200">
        <f>O298*H298</f>
        <v>0</v>
      </c>
      <c r="Q298" s="200">
        <v>0</v>
      </c>
      <c r="R298" s="200">
        <f>Q298*H298</f>
        <v>0</v>
      </c>
      <c r="S298" s="200">
        <v>0.002</v>
      </c>
      <c r="T298" s="201">
        <f>S298*H298</f>
        <v>0.002</v>
      </c>
      <c r="AR298" s="202" t="s">
        <v>170</v>
      </c>
      <c r="AT298" s="202" t="s">
        <v>142</v>
      </c>
      <c r="AU298" s="202" t="s">
        <v>84</v>
      </c>
      <c r="AY298" s="16" t="s">
        <v>139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84</v>
      </c>
      <c r="BK298" s="203">
        <f>ROUND(I298*H298,2)</f>
        <v>0</v>
      </c>
      <c r="BL298" s="16" t="s">
        <v>170</v>
      </c>
      <c r="BM298" s="202" t="s">
        <v>583</v>
      </c>
    </row>
    <row r="299" spans="2:65" s="1" customFormat="1" ht="24" customHeight="1">
      <c r="B299" s="33"/>
      <c r="C299" s="191" t="s">
        <v>584</v>
      </c>
      <c r="D299" s="191" t="s">
        <v>142</v>
      </c>
      <c r="E299" s="192" t="s">
        <v>585</v>
      </c>
      <c r="F299" s="193" t="s">
        <v>586</v>
      </c>
      <c r="G299" s="194" t="s">
        <v>246</v>
      </c>
      <c r="H299" s="195">
        <v>0.001</v>
      </c>
      <c r="I299" s="196"/>
      <c r="J299" s="197">
        <f>ROUND(I299*H299,2)</f>
        <v>0</v>
      </c>
      <c r="K299" s="193" t="s">
        <v>146</v>
      </c>
      <c r="L299" s="37"/>
      <c r="M299" s="198" t="s">
        <v>1</v>
      </c>
      <c r="N299" s="199" t="s">
        <v>41</v>
      </c>
      <c r="O299" s="65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02" t="s">
        <v>170</v>
      </c>
      <c r="AT299" s="202" t="s">
        <v>142</v>
      </c>
      <c r="AU299" s="202" t="s">
        <v>84</v>
      </c>
      <c r="AY299" s="16" t="s">
        <v>139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170</v>
      </c>
      <c r="BM299" s="202" t="s">
        <v>587</v>
      </c>
    </row>
    <row r="300" spans="2:65" s="1" customFormat="1" ht="24" customHeight="1">
      <c r="B300" s="33"/>
      <c r="C300" s="191" t="s">
        <v>588</v>
      </c>
      <c r="D300" s="191" t="s">
        <v>142</v>
      </c>
      <c r="E300" s="192" t="s">
        <v>589</v>
      </c>
      <c r="F300" s="193" t="s">
        <v>590</v>
      </c>
      <c r="G300" s="194" t="s">
        <v>246</v>
      </c>
      <c r="H300" s="195">
        <v>0.001</v>
      </c>
      <c r="I300" s="196"/>
      <c r="J300" s="197">
        <f>ROUND(I300*H300,2)</f>
        <v>0</v>
      </c>
      <c r="K300" s="193" t="s">
        <v>146</v>
      </c>
      <c r="L300" s="37"/>
      <c r="M300" s="198" t="s">
        <v>1</v>
      </c>
      <c r="N300" s="199" t="s">
        <v>41</v>
      </c>
      <c r="O300" s="65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02" t="s">
        <v>170</v>
      </c>
      <c r="AT300" s="202" t="s">
        <v>142</v>
      </c>
      <c r="AU300" s="202" t="s">
        <v>84</v>
      </c>
      <c r="AY300" s="16" t="s">
        <v>139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170</v>
      </c>
      <c r="BM300" s="202" t="s">
        <v>591</v>
      </c>
    </row>
    <row r="301" spans="2:63" s="11" customFormat="1" ht="22.9" customHeight="1">
      <c r="B301" s="175"/>
      <c r="C301" s="176"/>
      <c r="D301" s="177" t="s">
        <v>74</v>
      </c>
      <c r="E301" s="189" t="s">
        <v>592</v>
      </c>
      <c r="F301" s="189" t="s">
        <v>593</v>
      </c>
      <c r="G301" s="176"/>
      <c r="H301" s="176"/>
      <c r="I301" s="179"/>
      <c r="J301" s="190">
        <f>BK301</f>
        <v>0</v>
      </c>
      <c r="K301" s="176"/>
      <c r="L301" s="181"/>
      <c r="M301" s="182"/>
      <c r="N301" s="183"/>
      <c r="O301" s="183"/>
      <c r="P301" s="184">
        <f>SUM(P302:P308)</f>
        <v>0</v>
      </c>
      <c r="Q301" s="183"/>
      <c r="R301" s="184">
        <f>SUM(R302:R308)</f>
        <v>0.0187</v>
      </c>
      <c r="S301" s="183"/>
      <c r="T301" s="185">
        <f>SUM(T302:T308)</f>
        <v>0</v>
      </c>
      <c r="AR301" s="186" t="s">
        <v>84</v>
      </c>
      <c r="AT301" s="187" t="s">
        <v>74</v>
      </c>
      <c r="AU301" s="187" t="s">
        <v>80</v>
      </c>
      <c r="AY301" s="186" t="s">
        <v>139</v>
      </c>
      <c r="BK301" s="188">
        <f>SUM(BK302:BK308)</f>
        <v>0</v>
      </c>
    </row>
    <row r="302" spans="2:65" s="1" customFormat="1" ht="24" customHeight="1">
      <c r="B302" s="33"/>
      <c r="C302" s="191" t="s">
        <v>594</v>
      </c>
      <c r="D302" s="191" t="s">
        <v>142</v>
      </c>
      <c r="E302" s="192" t="s">
        <v>595</v>
      </c>
      <c r="F302" s="193" t="s">
        <v>596</v>
      </c>
      <c r="G302" s="194" t="s">
        <v>189</v>
      </c>
      <c r="H302" s="195">
        <v>1</v>
      </c>
      <c r="I302" s="196"/>
      <c r="J302" s="197">
        <f>ROUND(I302*H302,2)</f>
        <v>0</v>
      </c>
      <c r="K302" s="193" t="s">
        <v>259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170</v>
      </c>
      <c r="AT302" s="202" t="s">
        <v>142</v>
      </c>
      <c r="AU302" s="202" t="s">
        <v>84</v>
      </c>
      <c r="AY302" s="16" t="s">
        <v>139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170</v>
      </c>
      <c r="BM302" s="202" t="s">
        <v>597</v>
      </c>
    </row>
    <row r="303" spans="2:65" s="1" customFormat="1" ht="24" customHeight="1">
      <c r="B303" s="33"/>
      <c r="C303" s="237" t="s">
        <v>598</v>
      </c>
      <c r="D303" s="237" t="s">
        <v>192</v>
      </c>
      <c r="E303" s="238" t="s">
        <v>599</v>
      </c>
      <c r="F303" s="239" t="s">
        <v>600</v>
      </c>
      <c r="G303" s="240" t="s">
        <v>189</v>
      </c>
      <c r="H303" s="241">
        <v>1</v>
      </c>
      <c r="I303" s="242"/>
      <c r="J303" s="243">
        <f>ROUND(I303*H303,2)</f>
        <v>0</v>
      </c>
      <c r="K303" s="239" t="s">
        <v>195</v>
      </c>
      <c r="L303" s="244"/>
      <c r="M303" s="245" t="s">
        <v>1</v>
      </c>
      <c r="N303" s="246" t="s">
        <v>41</v>
      </c>
      <c r="O303" s="65"/>
      <c r="P303" s="200">
        <f>O303*H303</f>
        <v>0</v>
      </c>
      <c r="Q303" s="200">
        <v>0.0175</v>
      </c>
      <c r="R303" s="200">
        <f>Q303*H303</f>
        <v>0.0175</v>
      </c>
      <c r="S303" s="200">
        <v>0</v>
      </c>
      <c r="T303" s="201">
        <f>S303*H303</f>
        <v>0</v>
      </c>
      <c r="AR303" s="202" t="s">
        <v>293</v>
      </c>
      <c r="AT303" s="202" t="s">
        <v>192</v>
      </c>
      <c r="AU303" s="202" t="s">
        <v>84</v>
      </c>
      <c r="AY303" s="16" t="s">
        <v>139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6" t="s">
        <v>84</v>
      </c>
      <c r="BK303" s="203">
        <f>ROUND(I303*H303,2)</f>
        <v>0</v>
      </c>
      <c r="BL303" s="16" t="s">
        <v>170</v>
      </c>
      <c r="BM303" s="202" t="s">
        <v>601</v>
      </c>
    </row>
    <row r="304" spans="2:65" s="1" customFormat="1" ht="16.5" customHeight="1">
      <c r="B304" s="33"/>
      <c r="C304" s="191" t="s">
        <v>602</v>
      </c>
      <c r="D304" s="191" t="s">
        <v>142</v>
      </c>
      <c r="E304" s="192" t="s">
        <v>603</v>
      </c>
      <c r="F304" s="193" t="s">
        <v>604</v>
      </c>
      <c r="G304" s="194" t="s">
        <v>189</v>
      </c>
      <c r="H304" s="195">
        <v>1</v>
      </c>
      <c r="I304" s="196"/>
      <c r="J304" s="197">
        <f>ROUND(I304*H304,2)</f>
        <v>0</v>
      </c>
      <c r="K304" s="193" t="s">
        <v>146</v>
      </c>
      <c r="L304" s="37"/>
      <c r="M304" s="198" t="s">
        <v>1</v>
      </c>
      <c r="N304" s="199" t="s">
        <v>41</v>
      </c>
      <c r="O304" s="65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02" t="s">
        <v>170</v>
      </c>
      <c r="AT304" s="202" t="s">
        <v>142</v>
      </c>
      <c r="AU304" s="202" t="s">
        <v>84</v>
      </c>
      <c r="AY304" s="16" t="s">
        <v>139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84</v>
      </c>
      <c r="BK304" s="203">
        <f>ROUND(I304*H304,2)</f>
        <v>0</v>
      </c>
      <c r="BL304" s="16" t="s">
        <v>170</v>
      </c>
      <c r="BM304" s="202" t="s">
        <v>605</v>
      </c>
    </row>
    <row r="305" spans="2:65" s="1" customFormat="1" ht="16.5" customHeight="1">
      <c r="B305" s="33"/>
      <c r="C305" s="237" t="s">
        <v>606</v>
      </c>
      <c r="D305" s="237" t="s">
        <v>192</v>
      </c>
      <c r="E305" s="238" t="s">
        <v>607</v>
      </c>
      <c r="F305" s="239" t="s">
        <v>608</v>
      </c>
      <c r="G305" s="240" t="s">
        <v>189</v>
      </c>
      <c r="H305" s="241">
        <v>1</v>
      </c>
      <c r="I305" s="242"/>
      <c r="J305" s="243">
        <f>ROUND(I305*H305,2)</f>
        <v>0</v>
      </c>
      <c r="K305" s="239" t="s">
        <v>195</v>
      </c>
      <c r="L305" s="244"/>
      <c r="M305" s="245" t="s">
        <v>1</v>
      </c>
      <c r="N305" s="246" t="s">
        <v>41</v>
      </c>
      <c r="O305" s="65"/>
      <c r="P305" s="200">
        <f>O305*H305</f>
        <v>0</v>
      </c>
      <c r="Q305" s="200">
        <v>0.0012</v>
      </c>
      <c r="R305" s="200">
        <f>Q305*H305</f>
        <v>0.0012</v>
      </c>
      <c r="S305" s="200">
        <v>0</v>
      </c>
      <c r="T305" s="201">
        <f>S305*H305</f>
        <v>0</v>
      </c>
      <c r="AR305" s="202" t="s">
        <v>293</v>
      </c>
      <c r="AT305" s="202" t="s">
        <v>192</v>
      </c>
      <c r="AU305" s="202" t="s">
        <v>84</v>
      </c>
      <c r="AY305" s="16" t="s">
        <v>139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6" t="s">
        <v>84</v>
      </c>
      <c r="BK305" s="203">
        <f>ROUND(I305*H305,2)</f>
        <v>0</v>
      </c>
      <c r="BL305" s="16" t="s">
        <v>170</v>
      </c>
      <c r="BM305" s="202" t="s">
        <v>609</v>
      </c>
    </row>
    <row r="306" spans="2:47" s="1" customFormat="1" ht="29.25">
      <c r="B306" s="33"/>
      <c r="C306" s="34"/>
      <c r="D306" s="206" t="s">
        <v>295</v>
      </c>
      <c r="E306" s="34"/>
      <c r="F306" s="247" t="s">
        <v>610</v>
      </c>
      <c r="G306" s="34"/>
      <c r="H306" s="34"/>
      <c r="I306" s="109"/>
      <c r="J306" s="34"/>
      <c r="K306" s="34"/>
      <c r="L306" s="37"/>
      <c r="M306" s="248"/>
      <c r="N306" s="65"/>
      <c r="O306" s="65"/>
      <c r="P306" s="65"/>
      <c r="Q306" s="65"/>
      <c r="R306" s="65"/>
      <c r="S306" s="65"/>
      <c r="T306" s="66"/>
      <c r="AT306" s="16" t="s">
        <v>295</v>
      </c>
      <c r="AU306" s="16" t="s">
        <v>84</v>
      </c>
    </row>
    <row r="307" spans="2:65" s="1" customFormat="1" ht="24" customHeight="1">
      <c r="B307" s="33"/>
      <c r="C307" s="191" t="s">
        <v>611</v>
      </c>
      <c r="D307" s="191" t="s">
        <v>142</v>
      </c>
      <c r="E307" s="192" t="s">
        <v>801</v>
      </c>
      <c r="F307" s="193" t="s">
        <v>802</v>
      </c>
      <c r="G307" s="194" t="s">
        <v>246</v>
      </c>
      <c r="H307" s="195">
        <v>0.019</v>
      </c>
      <c r="I307" s="196"/>
      <c r="J307" s="197">
        <f>ROUND(I307*H307,2)</f>
        <v>0</v>
      </c>
      <c r="K307" s="193" t="s">
        <v>146</v>
      </c>
      <c r="L307" s="37"/>
      <c r="M307" s="198" t="s">
        <v>1</v>
      </c>
      <c r="N307" s="199" t="s">
        <v>41</v>
      </c>
      <c r="O307" s="65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02" t="s">
        <v>170</v>
      </c>
      <c r="AT307" s="202" t="s">
        <v>142</v>
      </c>
      <c r="AU307" s="202" t="s">
        <v>84</v>
      </c>
      <c r="AY307" s="16" t="s">
        <v>139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6" t="s">
        <v>84</v>
      </c>
      <c r="BK307" s="203">
        <f>ROUND(I307*H307,2)</f>
        <v>0</v>
      </c>
      <c r="BL307" s="16" t="s">
        <v>170</v>
      </c>
      <c r="BM307" s="202" t="s">
        <v>803</v>
      </c>
    </row>
    <row r="308" spans="2:65" s="1" customFormat="1" ht="24" customHeight="1">
      <c r="B308" s="33"/>
      <c r="C308" s="191" t="s">
        <v>615</v>
      </c>
      <c r="D308" s="191" t="s">
        <v>142</v>
      </c>
      <c r="E308" s="192" t="s">
        <v>616</v>
      </c>
      <c r="F308" s="193" t="s">
        <v>617</v>
      </c>
      <c r="G308" s="194" t="s">
        <v>246</v>
      </c>
      <c r="H308" s="195">
        <v>0.019</v>
      </c>
      <c r="I308" s="196"/>
      <c r="J308" s="197">
        <f>ROUND(I308*H308,2)</f>
        <v>0</v>
      </c>
      <c r="K308" s="193" t="s">
        <v>146</v>
      </c>
      <c r="L308" s="37"/>
      <c r="M308" s="198" t="s">
        <v>1</v>
      </c>
      <c r="N308" s="199" t="s">
        <v>41</v>
      </c>
      <c r="O308" s="65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02" t="s">
        <v>170</v>
      </c>
      <c r="AT308" s="202" t="s">
        <v>142</v>
      </c>
      <c r="AU308" s="202" t="s">
        <v>84</v>
      </c>
      <c r="AY308" s="16" t="s">
        <v>139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84</v>
      </c>
      <c r="BK308" s="203">
        <f>ROUND(I308*H308,2)</f>
        <v>0</v>
      </c>
      <c r="BL308" s="16" t="s">
        <v>170</v>
      </c>
      <c r="BM308" s="202" t="s">
        <v>618</v>
      </c>
    </row>
    <row r="309" spans="2:63" s="11" customFormat="1" ht="22.9" customHeight="1">
      <c r="B309" s="175"/>
      <c r="C309" s="176"/>
      <c r="D309" s="177" t="s">
        <v>74</v>
      </c>
      <c r="E309" s="189" t="s">
        <v>619</v>
      </c>
      <c r="F309" s="189" t="s">
        <v>620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SUM(P310:P324)</f>
        <v>0</v>
      </c>
      <c r="Q309" s="183"/>
      <c r="R309" s="184">
        <f>SUM(R310:R324)</f>
        <v>0.12532343999999998</v>
      </c>
      <c r="S309" s="183"/>
      <c r="T309" s="185">
        <f>SUM(T310:T324)</f>
        <v>0</v>
      </c>
      <c r="AR309" s="186" t="s">
        <v>84</v>
      </c>
      <c r="AT309" s="187" t="s">
        <v>74</v>
      </c>
      <c r="AU309" s="187" t="s">
        <v>80</v>
      </c>
      <c r="AY309" s="186" t="s">
        <v>139</v>
      </c>
      <c r="BK309" s="188">
        <f>SUM(BK310:BK324)</f>
        <v>0</v>
      </c>
    </row>
    <row r="310" spans="2:65" s="1" customFormat="1" ht="16.5" customHeight="1">
      <c r="B310" s="33"/>
      <c r="C310" s="191" t="s">
        <v>621</v>
      </c>
      <c r="D310" s="191" t="s">
        <v>142</v>
      </c>
      <c r="E310" s="192" t="s">
        <v>622</v>
      </c>
      <c r="F310" s="193" t="s">
        <v>623</v>
      </c>
      <c r="G310" s="194" t="s">
        <v>145</v>
      </c>
      <c r="H310" s="195">
        <v>4.416</v>
      </c>
      <c r="I310" s="196"/>
      <c r="J310" s="197">
        <f>ROUND(I310*H310,2)</f>
        <v>0</v>
      </c>
      <c r="K310" s="193" t="s">
        <v>146</v>
      </c>
      <c r="L310" s="37"/>
      <c r="M310" s="198" t="s">
        <v>1</v>
      </c>
      <c r="N310" s="199" t="s">
        <v>41</v>
      </c>
      <c r="O310" s="65"/>
      <c r="P310" s="200">
        <f>O310*H310</f>
        <v>0</v>
      </c>
      <c r="Q310" s="200">
        <v>0.0003</v>
      </c>
      <c r="R310" s="200">
        <f>Q310*H310</f>
        <v>0.0013248</v>
      </c>
      <c r="S310" s="200">
        <v>0</v>
      </c>
      <c r="T310" s="201">
        <f>S310*H310</f>
        <v>0</v>
      </c>
      <c r="AR310" s="202" t="s">
        <v>170</v>
      </c>
      <c r="AT310" s="202" t="s">
        <v>142</v>
      </c>
      <c r="AU310" s="202" t="s">
        <v>84</v>
      </c>
      <c r="AY310" s="16" t="s">
        <v>139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6" t="s">
        <v>84</v>
      </c>
      <c r="BK310" s="203">
        <f>ROUND(I310*H310,2)</f>
        <v>0</v>
      </c>
      <c r="BL310" s="16" t="s">
        <v>170</v>
      </c>
      <c r="BM310" s="202" t="s">
        <v>624</v>
      </c>
    </row>
    <row r="311" spans="2:51" s="13" customFormat="1" ht="11.25">
      <c r="B311" s="215"/>
      <c r="C311" s="216"/>
      <c r="D311" s="206" t="s">
        <v>148</v>
      </c>
      <c r="E311" s="217" t="s">
        <v>1</v>
      </c>
      <c r="F311" s="218" t="s">
        <v>804</v>
      </c>
      <c r="G311" s="216"/>
      <c r="H311" s="219">
        <v>4.416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148</v>
      </c>
      <c r="AU311" s="225" t="s">
        <v>84</v>
      </c>
      <c r="AV311" s="13" t="s">
        <v>84</v>
      </c>
      <c r="AW311" s="13" t="s">
        <v>31</v>
      </c>
      <c r="AX311" s="13" t="s">
        <v>80</v>
      </c>
      <c r="AY311" s="225" t="s">
        <v>139</v>
      </c>
    </row>
    <row r="312" spans="2:65" s="1" customFormat="1" ht="24" customHeight="1">
      <c r="B312" s="33"/>
      <c r="C312" s="191" t="s">
        <v>626</v>
      </c>
      <c r="D312" s="191" t="s">
        <v>142</v>
      </c>
      <c r="E312" s="192" t="s">
        <v>627</v>
      </c>
      <c r="F312" s="193" t="s">
        <v>628</v>
      </c>
      <c r="G312" s="194" t="s">
        <v>169</v>
      </c>
      <c r="H312" s="195">
        <v>2.7</v>
      </c>
      <c r="I312" s="196"/>
      <c r="J312" s="197">
        <f>ROUND(I312*H312,2)</f>
        <v>0</v>
      </c>
      <c r="K312" s="193" t="s">
        <v>146</v>
      </c>
      <c r="L312" s="37"/>
      <c r="M312" s="198" t="s">
        <v>1</v>
      </c>
      <c r="N312" s="199" t="s">
        <v>41</v>
      </c>
      <c r="O312" s="65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02" t="s">
        <v>170</v>
      </c>
      <c r="AT312" s="202" t="s">
        <v>142</v>
      </c>
      <c r="AU312" s="202" t="s">
        <v>84</v>
      </c>
      <c r="AY312" s="16" t="s">
        <v>139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6" t="s">
        <v>84</v>
      </c>
      <c r="BK312" s="203">
        <f>ROUND(I312*H312,2)</f>
        <v>0</v>
      </c>
      <c r="BL312" s="16" t="s">
        <v>170</v>
      </c>
      <c r="BM312" s="202" t="s">
        <v>629</v>
      </c>
    </row>
    <row r="313" spans="2:51" s="12" customFormat="1" ht="11.25">
      <c r="B313" s="204"/>
      <c r="C313" s="205"/>
      <c r="D313" s="206" t="s">
        <v>148</v>
      </c>
      <c r="E313" s="207" t="s">
        <v>1</v>
      </c>
      <c r="F313" s="208" t="s">
        <v>630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148</v>
      </c>
      <c r="AU313" s="214" t="s">
        <v>84</v>
      </c>
      <c r="AV313" s="12" t="s">
        <v>80</v>
      </c>
      <c r="AW313" s="12" t="s">
        <v>31</v>
      </c>
      <c r="AX313" s="12" t="s">
        <v>75</v>
      </c>
      <c r="AY313" s="214" t="s">
        <v>139</v>
      </c>
    </row>
    <row r="314" spans="2:51" s="13" customFormat="1" ht="11.25">
      <c r="B314" s="215"/>
      <c r="C314" s="216"/>
      <c r="D314" s="206" t="s">
        <v>148</v>
      </c>
      <c r="E314" s="217" t="s">
        <v>1</v>
      </c>
      <c r="F314" s="218" t="s">
        <v>631</v>
      </c>
      <c r="G314" s="216"/>
      <c r="H314" s="219">
        <v>2.7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148</v>
      </c>
      <c r="AU314" s="225" t="s">
        <v>84</v>
      </c>
      <c r="AV314" s="13" t="s">
        <v>84</v>
      </c>
      <c r="AW314" s="13" t="s">
        <v>31</v>
      </c>
      <c r="AX314" s="13" t="s">
        <v>80</v>
      </c>
      <c r="AY314" s="225" t="s">
        <v>139</v>
      </c>
    </row>
    <row r="315" spans="2:65" s="1" customFormat="1" ht="36" customHeight="1">
      <c r="B315" s="33"/>
      <c r="C315" s="237" t="s">
        <v>632</v>
      </c>
      <c r="D315" s="237" t="s">
        <v>192</v>
      </c>
      <c r="E315" s="238" t="s">
        <v>633</v>
      </c>
      <c r="F315" s="239" t="s">
        <v>634</v>
      </c>
      <c r="G315" s="240" t="s">
        <v>169</v>
      </c>
      <c r="H315" s="241">
        <v>2.7</v>
      </c>
      <c r="I315" s="242"/>
      <c r="J315" s="243">
        <f>ROUND(I315*H315,2)</f>
        <v>0</v>
      </c>
      <c r="K315" s="239" t="s">
        <v>195</v>
      </c>
      <c r="L315" s="244"/>
      <c r="M315" s="245" t="s">
        <v>1</v>
      </c>
      <c r="N315" s="246" t="s">
        <v>41</v>
      </c>
      <c r="O315" s="65"/>
      <c r="P315" s="200">
        <f>O315*H315</f>
        <v>0</v>
      </c>
      <c r="Q315" s="200">
        <v>4E-05</v>
      </c>
      <c r="R315" s="200">
        <f>Q315*H315</f>
        <v>0.00010800000000000001</v>
      </c>
      <c r="S315" s="200">
        <v>0</v>
      </c>
      <c r="T315" s="201">
        <f>S315*H315</f>
        <v>0</v>
      </c>
      <c r="AR315" s="202" t="s">
        <v>293</v>
      </c>
      <c r="AT315" s="202" t="s">
        <v>192</v>
      </c>
      <c r="AU315" s="202" t="s">
        <v>84</v>
      </c>
      <c r="AY315" s="16" t="s">
        <v>139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6" t="s">
        <v>84</v>
      </c>
      <c r="BK315" s="203">
        <f>ROUND(I315*H315,2)</f>
        <v>0</v>
      </c>
      <c r="BL315" s="16" t="s">
        <v>170</v>
      </c>
      <c r="BM315" s="202" t="s">
        <v>635</v>
      </c>
    </row>
    <row r="316" spans="2:65" s="1" customFormat="1" ht="36" customHeight="1">
      <c r="B316" s="33"/>
      <c r="C316" s="191" t="s">
        <v>636</v>
      </c>
      <c r="D316" s="191" t="s">
        <v>142</v>
      </c>
      <c r="E316" s="192" t="s">
        <v>637</v>
      </c>
      <c r="F316" s="193" t="s">
        <v>638</v>
      </c>
      <c r="G316" s="194" t="s">
        <v>145</v>
      </c>
      <c r="H316" s="195">
        <v>4.416</v>
      </c>
      <c r="I316" s="196"/>
      <c r="J316" s="197">
        <f>ROUND(I316*H316,2)</f>
        <v>0</v>
      </c>
      <c r="K316" s="193" t="s">
        <v>146</v>
      </c>
      <c r="L316" s="37"/>
      <c r="M316" s="198" t="s">
        <v>1</v>
      </c>
      <c r="N316" s="199" t="s">
        <v>41</v>
      </c>
      <c r="O316" s="65"/>
      <c r="P316" s="200">
        <f>O316*H316</f>
        <v>0</v>
      </c>
      <c r="Q316" s="200">
        <v>0.00689</v>
      </c>
      <c r="R316" s="200">
        <f>Q316*H316</f>
        <v>0.030426240000000004</v>
      </c>
      <c r="S316" s="200">
        <v>0</v>
      </c>
      <c r="T316" s="201">
        <f>S316*H316</f>
        <v>0</v>
      </c>
      <c r="AR316" s="202" t="s">
        <v>170</v>
      </c>
      <c r="AT316" s="202" t="s">
        <v>142</v>
      </c>
      <c r="AU316" s="202" t="s">
        <v>84</v>
      </c>
      <c r="AY316" s="16" t="s">
        <v>139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6" t="s">
        <v>84</v>
      </c>
      <c r="BK316" s="203">
        <f>ROUND(I316*H316,2)</f>
        <v>0</v>
      </c>
      <c r="BL316" s="16" t="s">
        <v>170</v>
      </c>
      <c r="BM316" s="202" t="s">
        <v>639</v>
      </c>
    </row>
    <row r="317" spans="2:51" s="13" customFormat="1" ht="11.25">
      <c r="B317" s="215"/>
      <c r="C317" s="216"/>
      <c r="D317" s="206" t="s">
        <v>148</v>
      </c>
      <c r="E317" s="217" t="s">
        <v>1</v>
      </c>
      <c r="F317" s="218" t="s">
        <v>785</v>
      </c>
      <c r="G317" s="216"/>
      <c r="H317" s="219">
        <v>4.416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148</v>
      </c>
      <c r="AU317" s="225" t="s">
        <v>84</v>
      </c>
      <c r="AV317" s="13" t="s">
        <v>84</v>
      </c>
      <c r="AW317" s="13" t="s">
        <v>31</v>
      </c>
      <c r="AX317" s="13" t="s">
        <v>80</v>
      </c>
      <c r="AY317" s="225" t="s">
        <v>139</v>
      </c>
    </row>
    <row r="318" spans="2:65" s="1" customFormat="1" ht="36" customHeight="1">
      <c r="B318" s="33"/>
      <c r="C318" s="237" t="s">
        <v>640</v>
      </c>
      <c r="D318" s="237" t="s">
        <v>192</v>
      </c>
      <c r="E318" s="238" t="s">
        <v>641</v>
      </c>
      <c r="F318" s="239" t="s">
        <v>642</v>
      </c>
      <c r="G318" s="240" t="s">
        <v>145</v>
      </c>
      <c r="H318" s="241">
        <v>4.858</v>
      </c>
      <c r="I318" s="242"/>
      <c r="J318" s="243">
        <f>ROUND(I318*H318,2)</f>
        <v>0</v>
      </c>
      <c r="K318" s="239" t="s">
        <v>146</v>
      </c>
      <c r="L318" s="244"/>
      <c r="M318" s="245" t="s">
        <v>1</v>
      </c>
      <c r="N318" s="246" t="s">
        <v>41</v>
      </c>
      <c r="O318" s="65"/>
      <c r="P318" s="200">
        <f>O318*H318</f>
        <v>0</v>
      </c>
      <c r="Q318" s="200">
        <v>0.0192</v>
      </c>
      <c r="R318" s="200">
        <f>Q318*H318</f>
        <v>0.09327359999999998</v>
      </c>
      <c r="S318" s="200">
        <v>0</v>
      </c>
      <c r="T318" s="201">
        <f>S318*H318</f>
        <v>0</v>
      </c>
      <c r="AR318" s="202" t="s">
        <v>293</v>
      </c>
      <c r="AT318" s="202" t="s">
        <v>192</v>
      </c>
      <c r="AU318" s="202" t="s">
        <v>84</v>
      </c>
      <c r="AY318" s="16" t="s">
        <v>139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6" t="s">
        <v>84</v>
      </c>
      <c r="BK318" s="203">
        <f>ROUND(I318*H318,2)</f>
        <v>0</v>
      </c>
      <c r="BL318" s="16" t="s">
        <v>170</v>
      </c>
      <c r="BM318" s="202" t="s">
        <v>643</v>
      </c>
    </row>
    <row r="319" spans="2:51" s="13" customFormat="1" ht="11.25">
      <c r="B319" s="215"/>
      <c r="C319" s="216"/>
      <c r="D319" s="206" t="s">
        <v>148</v>
      </c>
      <c r="E319" s="216"/>
      <c r="F319" s="218" t="s">
        <v>805</v>
      </c>
      <c r="G319" s="216"/>
      <c r="H319" s="219">
        <v>4.858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148</v>
      </c>
      <c r="AU319" s="225" t="s">
        <v>84</v>
      </c>
      <c r="AV319" s="13" t="s">
        <v>84</v>
      </c>
      <c r="AW319" s="13" t="s">
        <v>4</v>
      </c>
      <c r="AX319" s="13" t="s">
        <v>80</v>
      </c>
      <c r="AY319" s="225" t="s">
        <v>139</v>
      </c>
    </row>
    <row r="320" spans="2:65" s="1" customFormat="1" ht="24" customHeight="1">
      <c r="B320" s="33"/>
      <c r="C320" s="191" t="s">
        <v>645</v>
      </c>
      <c r="D320" s="191" t="s">
        <v>142</v>
      </c>
      <c r="E320" s="192" t="s">
        <v>646</v>
      </c>
      <c r="F320" s="193" t="s">
        <v>647</v>
      </c>
      <c r="G320" s="194" t="s">
        <v>145</v>
      </c>
      <c r="H320" s="195">
        <v>4.416</v>
      </c>
      <c r="I320" s="196"/>
      <c r="J320" s="197">
        <f>ROUND(I320*H320,2)</f>
        <v>0</v>
      </c>
      <c r="K320" s="193" t="s">
        <v>146</v>
      </c>
      <c r="L320" s="37"/>
      <c r="M320" s="198" t="s">
        <v>1</v>
      </c>
      <c r="N320" s="199" t="s">
        <v>41</v>
      </c>
      <c r="O320" s="65"/>
      <c r="P320" s="200">
        <f>O320*H320</f>
        <v>0</v>
      </c>
      <c r="Q320" s="200">
        <v>0</v>
      </c>
      <c r="R320" s="200">
        <f>Q320*H320</f>
        <v>0</v>
      </c>
      <c r="S320" s="200">
        <v>0</v>
      </c>
      <c r="T320" s="201">
        <f>S320*H320</f>
        <v>0</v>
      </c>
      <c r="AR320" s="202" t="s">
        <v>170</v>
      </c>
      <c r="AT320" s="202" t="s">
        <v>142</v>
      </c>
      <c r="AU320" s="202" t="s">
        <v>84</v>
      </c>
      <c r="AY320" s="16" t="s">
        <v>139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6" t="s">
        <v>84</v>
      </c>
      <c r="BK320" s="203">
        <f>ROUND(I320*H320,2)</f>
        <v>0</v>
      </c>
      <c r="BL320" s="16" t="s">
        <v>170</v>
      </c>
      <c r="BM320" s="202" t="s">
        <v>648</v>
      </c>
    </row>
    <row r="321" spans="2:65" s="1" customFormat="1" ht="16.5" customHeight="1">
      <c r="B321" s="33"/>
      <c r="C321" s="191" t="s">
        <v>649</v>
      </c>
      <c r="D321" s="191" t="s">
        <v>142</v>
      </c>
      <c r="E321" s="192" t="s">
        <v>650</v>
      </c>
      <c r="F321" s="193" t="s">
        <v>651</v>
      </c>
      <c r="G321" s="194" t="s">
        <v>169</v>
      </c>
      <c r="H321" s="195">
        <v>0.9</v>
      </c>
      <c r="I321" s="196"/>
      <c r="J321" s="197">
        <f>ROUND(I321*H321,2)</f>
        <v>0</v>
      </c>
      <c r="K321" s="193" t="s">
        <v>146</v>
      </c>
      <c r="L321" s="37"/>
      <c r="M321" s="198" t="s">
        <v>1</v>
      </c>
      <c r="N321" s="199" t="s">
        <v>41</v>
      </c>
      <c r="O321" s="65"/>
      <c r="P321" s="200">
        <f>O321*H321</f>
        <v>0</v>
      </c>
      <c r="Q321" s="200">
        <v>4.2E-05</v>
      </c>
      <c r="R321" s="200">
        <f>Q321*H321</f>
        <v>3.78E-05</v>
      </c>
      <c r="S321" s="200">
        <v>0</v>
      </c>
      <c r="T321" s="201">
        <f>S321*H321</f>
        <v>0</v>
      </c>
      <c r="AR321" s="202" t="s">
        <v>170</v>
      </c>
      <c r="AT321" s="202" t="s">
        <v>142</v>
      </c>
      <c r="AU321" s="202" t="s">
        <v>84</v>
      </c>
      <c r="AY321" s="16" t="s">
        <v>139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6" t="s">
        <v>84</v>
      </c>
      <c r="BK321" s="203">
        <f>ROUND(I321*H321,2)</f>
        <v>0</v>
      </c>
      <c r="BL321" s="16" t="s">
        <v>170</v>
      </c>
      <c r="BM321" s="202" t="s">
        <v>652</v>
      </c>
    </row>
    <row r="322" spans="2:65" s="1" customFormat="1" ht="24" customHeight="1">
      <c r="B322" s="33"/>
      <c r="C322" s="237" t="s">
        <v>653</v>
      </c>
      <c r="D322" s="237" t="s">
        <v>192</v>
      </c>
      <c r="E322" s="238" t="s">
        <v>654</v>
      </c>
      <c r="F322" s="239" t="s">
        <v>655</v>
      </c>
      <c r="G322" s="240" t="s">
        <v>169</v>
      </c>
      <c r="H322" s="241">
        <v>0.9</v>
      </c>
      <c r="I322" s="242"/>
      <c r="J322" s="243">
        <f>ROUND(I322*H322,2)</f>
        <v>0</v>
      </c>
      <c r="K322" s="239" t="s">
        <v>259</v>
      </c>
      <c r="L322" s="244"/>
      <c r="M322" s="245" t="s">
        <v>1</v>
      </c>
      <c r="N322" s="246" t="s">
        <v>41</v>
      </c>
      <c r="O322" s="65"/>
      <c r="P322" s="200">
        <f>O322*H322</f>
        <v>0</v>
      </c>
      <c r="Q322" s="200">
        <v>0.00017</v>
      </c>
      <c r="R322" s="200">
        <f>Q322*H322</f>
        <v>0.000153</v>
      </c>
      <c r="S322" s="200">
        <v>0</v>
      </c>
      <c r="T322" s="201">
        <f>S322*H322</f>
        <v>0</v>
      </c>
      <c r="AR322" s="202" t="s">
        <v>293</v>
      </c>
      <c r="AT322" s="202" t="s">
        <v>192</v>
      </c>
      <c r="AU322" s="202" t="s">
        <v>84</v>
      </c>
      <c r="AY322" s="16" t="s">
        <v>139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6" t="s">
        <v>84</v>
      </c>
      <c r="BK322" s="203">
        <f>ROUND(I322*H322,2)</f>
        <v>0</v>
      </c>
      <c r="BL322" s="16" t="s">
        <v>170</v>
      </c>
      <c r="BM322" s="202" t="s">
        <v>656</v>
      </c>
    </row>
    <row r="323" spans="2:65" s="1" customFormat="1" ht="24" customHeight="1">
      <c r="B323" s="33"/>
      <c r="C323" s="191" t="s">
        <v>657</v>
      </c>
      <c r="D323" s="191" t="s">
        <v>142</v>
      </c>
      <c r="E323" s="192" t="s">
        <v>806</v>
      </c>
      <c r="F323" s="193" t="s">
        <v>807</v>
      </c>
      <c r="G323" s="194" t="s">
        <v>246</v>
      </c>
      <c r="H323" s="195">
        <v>0.125</v>
      </c>
      <c r="I323" s="196"/>
      <c r="J323" s="197">
        <f>ROUND(I323*H323,2)</f>
        <v>0</v>
      </c>
      <c r="K323" s="193" t="s">
        <v>146</v>
      </c>
      <c r="L323" s="37"/>
      <c r="M323" s="198" t="s">
        <v>1</v>
      </c>
      <c r="N323" s="199" t="s">
        <v>41</v>
      </c>
      <c r="O323" s="65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02" t="s">
        <v>170</v>
      </c>
      <c r="AT323" s="202" t="s">
        <v>142</v>
      </c>
      <c r="AU323" s="202" t="s">
        <v>84</v>
      </c>
      <c r="AY323" s="16" t="s">
        <v>139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6" t="s">
        <v>84</v>
      </c>
      <c r="BK323" s="203">
        <f>ROUND(I323*H323,2)</f>
        <v>0</v>
      </c>
      <c r="BL323" s="16" t="s">
        <v>170</v>
      </c>
      <c r="BM323" s="202" t="s">
        <v>808</v>
      </c>
    </row>
    <row r="324" spans="2:65" s="1" customFormat="1" ht="24" customHeight="1">
      <c r="B324" s="33"/>
      <c r="C324" s="191" t="s">
        <v>661</v>
      </c>
      <c r="D324" s="191" t="s">
        <v>142</v>
      </c>
      <c r="E324" s="192" t="s">
        <v>662</v>
      </c>
      <c r="F324" s="193" t="s">
        <v>663</v>
      </c>
      <c r="G324" s="194" t="s">
        <v>246</v>
      </c>
      <c r="H324" s="195">
        <v>0.125</v>
      </c>
      <c r="I324" s="196"/>
      <c r="J324" s="197">
        <f>ROUND(I324*H324,2)</f>
        <v>0</v>
      </c>
      <c r="K324" s="193" t="s">
        <v>146</v>
      </c>
      <c r="L324" s="37"/>
      <c r="M324" s="198" t="s">
        <v>1</v>
      </c>
      <c r="N324" s="199" t="s">
        <v>41</v>
      </c>
      <c r="O324" s="65"/>
      <c r="P324" s="200">
        <f>O324*H324</f>
        <v>0</v>
      </c>
      <c r="Q324" s="200">
        <v>0</v>
      </c>
      <c r="R324" s="200">
        <f>Q324*H324</f>
        <v>0</v>
      </c>
      <c r="S324" s="200">
        <v>0</v>
      </c>
      <c r="T324" s="201">
        <f>S324*H324</f>
        <v>0</v>
      </c>
      <c r="AR324" s="202" t="s">
        <v>170</v>
      </c>
      <c r="AT324" s="202" t="s">
        <v>142</v>
      </c>
      <c r="AU324" s="202" t="s">
        <v>84</v>
      </c>
      <c r="AY324" s="16" t="s">
        <v>139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6" t="s">
        <v>84</v>
      </c>
      <c r="BK324" s="203">
        <f>ROUND(I324*H324,2)</f>
        <v>0</v>
      </c>
      <c r="BL324" s="16" t="s">
        <v>170</v>
      </c>
      <c r="BM324" s="202" t="s">
        <v>664</v>
      </c>
    </row>
    <row r="325" spans="2:63" s="11" customFormat="1" ht="22.9" customHeight="1">
      <c r="B325" s="175"/>
      <c r="C325" s="176"/>
      <c r="D325" s="177" t="s">
        <v>74</v>
      </c>
      <c r="E325" s="189" t="s">
        <v>665</v>
      </c>
      <c r="F325" s="189" t="s">
        <v>666</v>
      </c>
      <c r="G325" s="176"/>
      <c r="H325" s="176"/>
      <c r="I325" s="179"/>
      <c r="J325" s="190">
        <f>BK325</f>
        <v>0</v>
      </c>
      <c r="K325" s="176"/>
      <c r="L325" s="181"/>
      <c r="M325" s="182"/>
      <c r="N325" s="183"/>
      <c r="O325" s="183"/>
      <c r="P325" s="184">
        <f>SUM(P326:P329)</f>
        <v>0</v>
      </c>
      <c r="Q325" s="183"/>
      <c r="R325" s="184">
        <f>SUM(R326:R329)</f>
        <v>0</v>
      </c>
      <c r="S325" s="183"/>
      <c r="T325" s="185">
        <f>SUM(T326:T329)</f>
        <v>0.009696999999999999</v>
      </c>
      <c r="AR325" s="186" t="s">
        <v>84</v>
      </c>
      <c r="AT325" s="187" t="s">
        <v>74</v>
      </c>
      <c r="AU325" s="187" t="s">
        <v>80</v>
      </c>
      <c r="AY325" s="186" t="s">
        <v>139</v>
      </c>
      <c r="BK325" s="188">
        <f>SUM(BK326:BK329)</f>
        <v>0</v>
      </c>
    </row>
    <row r="326" spans="2:65" s="1" customFormat="1" ht="24" customHeight="1">
      <c r="B326" s="33"/>
      <c r="C326" s="191" t="s">
        <v>667</v>
      </c>
      <c r="D326" s="191" t="s">
        <v>142</v>
      </c>
      <c r="E326" s="192" t="s">
        <v>668</v>
      </c>
      <c r="F326" s="193" t="s">
        <v>669</v>
      </c>
      <c r="G326" s="194" t="s">
        <v>145</v>
      </c>
      <c r="H326" s="195">
        <v>3.226</v>
      </c>
      <c r="I326" s="196"/>
      <c r="J326" s="197">
        <f>ROUND(I326*H326,2)</f>
        <v>0</v>
      </c>
      <c r="K326" s="193" t="s">
        <v>146</v>
      </c>
      <c r="L326" s="37"/>
      <c r="M326" s="198" t="s">
        <v>1</v>
      </c>
      <c r="N326" s="199" t="s">
        <v>41</v>
      </c>
      <c r="O326" s="65"/>
      <c r="P326" s="200">
        <f>O326*H326</f>
        <v>0</v>
      </c>
      <c r="Q326" s="200">
        <v>0</v>
      </c>
      <c r="R326" s="200">
        <f>Q326*H326</f>
        <v>0</v>
      </c>
      <c r="S326" s="200">
        <v>0.0025</v>
      </c>
      <c r="T326" s="201">
        <f>S326*H326</f>
        <v>0.008065</v>
      </c>
      <c r="AR326" s="202" t="s">
        <v>170</v>
      </c>
      <c r="AT326" s="202" t="s">
        <v>142</v>
      </c>
      <c r="AU326" s="202" t="s">
        <v>84</v>
      </c>
      <c r="AY326" s="16" t="s">
        <v>139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6" t="s">
        <v>84</v>
      </c>
      <c r="BK326" s="203">
        <f>ROUND(I326*H326,2)</f>
        <v>0</v>
      </c>
      <c r="BL326" s="16" t="s">
        <v>170</v>
      </c>
      <c r="BM326" s="202" t="s">
        <v>670</v>
      </c>
    </row>
    <row r="327" spans="2:51" s="13" customFormat="1" ht="11.25">
      <c r="B327" s="215"/>
      <c r="C327" s="216"/>
      <c r="D327" s="206" t="s">
        <v>148</v>
      </c>
      <c r="E327" s="217" t="s">
        <v>1</v>
      </c>
      <c r="F327" s="218" t="s">
        <v>809</v>
      </c>
      <c r="G327" s="216"/>
      <c r="H327" s="219">
        <v>3.226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148</v>
      </c>
      <c r="AU327" s="225" t="s">
        <v>84</v>
      </c>
      <c r="AV327" s="13" t="s">
        <v>84</v>
      </c>
      <c r="AW327" s="13" t="s">
        <v>31</v>
      </c>
      <c r="AX327" s="13" t="s">
        <v>80</v>
      </c>
      <c r="AY327" s="225" t="s">
        <v>139</v>
      </c>
    </row>
    <row r="328" spans="2:65" s="1" customFormat="1" ht="16.5" customHeight="1">
      <c r="B328" s="33"/>
      <c r="C328" s="191" t="s">
        <v>672</v>
      </c>
      <c r="D328" s="191" t="s">
        <v>142</v>
      </c>
      <c r="E328" s="192" t="s">
        <v>673</v>
      </c>
      <c r="F328" s="193" t="s">
        <v>674</v>
      </c>
      <c r="G328" s="194" t="s">
        <v>169</v>
      </c>
      <c r="H328" s="195">
        <v>5.44</v>
      </c>
      <c r="I328" s="196"/>
      <c r="J328" s="197">
        <f>ROUND(I328*H328,2)</f>
        <v>0</v>
      </c>
      <c r="K328" s="193" t="s">
        <v>146</v>
      </c>
      <c r="L328" s="37"/>
      <c r="M328" s="198" t="s">
        <v>1</v>
      </c>
      <c r="N328" s="199" t="s">
        <v>41</v>
      </c>
      <c r="O328" s="65"/>
      <c r="P328" s="200">
        <f>O328*H328</f>
        <v>0</v>
      </c>
      <c r="Q328" s="200">
        <v>0</v>
      </c>
      <c r="R328" s="200">
        <f>Q328*H328</f>
        <v>0</v>
      </c>
      <c r="S328" s="200">
        <v>0.0003</v>
      </c>
      <c r="T328" s="201">
        <f>S328*H328</f>
        <v>0.001632</v>
      </c>
      <c r="AR328" s="202" t="s">
        <v>170</v>
      </c>
      <c r="AT328" s="202" t="s">
        <v>142</v>
      </c>
      <c r="AU328" s="202" t="s">
        <v>84</v>
      </c>
      <c r="AY328" s="16" t="s">
        <v>139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6" t="s">
        <v>84</v>
      </c>
      <c r="BK328" s="203">
        <f>ROUND(I328*H328,2)</f>
        <v>0</v>
      </c>
      <c r="BL328" s="16" t="s">
        <v>170</v>
      </c>
      <c r="BM328" s="202" t="s">
        <v>675</v>
      </c>
    </row>
    <row r="329" spans="2:51" s="13" customFormat="1" ht="11.25">
      <c r="B329" s="215"/>
      <c r="C329" s="216"/>
      <c r="D329" s="206" t="s">
        <v>148</v>
      </c>
      <c r="E329" s="217" t="s">
        <v>1</v>
      </c>
      <c r="F329" s="218" t="s">
        <v>810</v>
      </c>
      <c r="G329" s="216"/>
      <c r="H329" s="219">
        <v>5.44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148</v>
      </c>
      <c r="AU329" s="225" t="s">
        <v>84</v>
      </c>
      <c r="AV329" s="13" t="s">
        <v>84</v>
      </c>
      <c r="AW329" s="13" t="s">
        <v>31</v>
      </c>
      <c r="AX329" s="13" t="s">
        <v>80</v>
      </c>
      <c r="AY329" s="225" t="s">
        <v>139</v>
      </c>
    </row>
    <row r="330" spans="2:63" s="11" customFormat="1" ht="22.9" customHeight="1">
      <c r="B330" s="175"/>
      <c r="C330" s="176"/>
      <c r="D330" s="177" t="s">
        <v>74</v>
      </c>
      <c r="E330" s="189" t="s">
        <v>677</v>
      </c>
      <c r="F330" s="189" t="s">
        <v>678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SUM(P331:P343)</f>
        <v>0</v>
      </c>
      <c r="Q330" s="183"/>
      <c r="R330" s="184">
        <f>SUM(R331:R343)</f>
        <v>0.3178732</v>
      </c>
      <c r="S330" s="183"/>
      <c r="T330" s="185">
        <f>SUM(T331:T343)</f>
        <v>0</v>
      </c>
      <c r="AR330" s="186" t="s">
        <v>84</v>
      </c>
      <c r="AT330" s="187" t="s">
        <v>74</v>
      </c>
      <c r="AU330" s="187" t="s">
        <v>80</v>
      </c>
      <c r="AY330" s="186" t="s">
        <v>139</v>
      </c>
      <c r="BK330" s="188">
        <f>SUM(BK331:BK343)</f>
        <v>0</v>
      </c>
    </row>
    <row r="331" spans="2:65" s="1" customFormat="1" ht="24" customHeight="1">
      <c r="B331" s="33"/>
      <c r="C331" s="191" t="s">
        <v>679</v>
      </c>
      <c r="D331" s="191" t="s">
        <v>142</v>
      </c>
      <c r="E331" s="192" t="s">
        <v>680</v>
      </c>
      <c r="F331" s="193" t="s">
        <v>681</v>
      </c>
      <c r="G331" s="194" t="s">
        <v>145</v>
      </c>
      <c r="H331" s="195">
        <v>15.08</v>
      </c>
      <c r="I331" s="196"/>
      <c r="J331" s="197">
        <f>ROUND(I331*H331,2)</f>
        <v>0</v>
      </c>
      <c r="K331" s="193" t="s">
        <v>146</v>
      </c>
      <c r="L331" s="37"/>
      <c r="M331" s="198" t="s">
        <v>1</v>
      </c>
      <c r="N331" s="199" t="s">
        <v>41</v>
      </c>
      <c r="O331" s="65"/>
      <c r="P331" s="200">
        <f>O331*H331</f>
        <v>0</v>
      </c>
      <c r="Q331" s="200">
        <v>0.00605</v>
      </c>
      <c r="R331" s="200">
        <f>Q331*H331</f>
        <v>0.091234</v>
      </c>
      <c r="S331" s="200">
        <v>0</v>
      </c>
      <c r="T331" s="201">
        <f>S331*H331</f>
        <v>0</v>
      </c>
      <c r="AR331" s="202" t="s">
        <v>170</v>
      </c>
      <c r="AT331" s="202" t="s">
        <v>142</v>
      </c>
      <c r="AU331" s="202" t="s">
        <v>84</v>
      </c>
      <c r="AY331" s="16" t="s">
        <v>139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6" t="s">
        <v>84</v>
      </c>
      <c r="BK331" s="203">
        <f>ROUND(I331*H331,2)</f>
        <v>0</v>
      </c>
      <c r="BL331" s="16" t="s">
        <v>170</v>
      </c>
      <c r="BM331" s="202" t="s">
        <v>682</v>
      </c>
    </row>
    <row r="332" spans="2:51" s="13" customFormat="1" ht="11.25">
      <c r="B332" s="215"/>
      <c r="C332" s="216"/>
      <c r="D332" s="206" t="s">
        <v>148</v>
      </c>
      <c r="E332" s="217" t="s">
        <v>1</v>
      </c>
      <c r="F332" s="218" t="s">
        <v>811</v>
      </c>
      <c r="G332" s="216"/>
      <c r="H332" s="219">
        <v>16.88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148</v>
      </c>
      <c r="AU332" s="225" t="s">
        <v>84</v>
      </c>
      <c r="AV332" s="13" t="s">
        <v>84</v>
      </c>
      <c r="AW332" s="13" t="s">
        <v>31</v>
      </c>
      <c r="AX332" s="13" t="s">
        <v>75</v>
      </c>
      <c r="AY332" s="225" t="s">
        <v>139</v>
      </c>
    </row>
    <row r="333" spans="2:51" s="13" customFormat="1" ht="11.25">
      <c r="B333" s="215"/>
      <c r="C333" s="216"/>
      <c r="D333" s="206" t="s">
        <v>148</v>
      </c>
      <c r="E333" s="217" t="s">
        <v>1</v>
      </c>
      <c r="F333" s="218" t="s">
        <v>684</v>
      </c>
      <c r="G333" s="216"/>
      <c r="H333" s="219">
        <v>-1.8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148</v>
      </c>
      <c r="AU333" s="225" t="s">
        <v>84</v>
      </c>
      <c r="AV333" s="13" t="s">
        <v>84</v>
      </c>
      <c r="AW333" s="13" t="s">
        <v>31</v>
      </c>
      <c r="AX333" s="13" t="s">
        <v>75</v>
      </c>
      <c r="AY333" s="225" t="s">
        <v>139</v>
      </c>
    </row>
    <row r="334" spans="2:51" s="14" customFormat="1" ht="11.25">
      <c r="B334" s="226"/>
      <c r="C334" s="227"/>
      <c r="D334" s="206" t="s">
        <v>148</v>
      </c>
      <c r="E334" s="228" t="s">
        <v>1</v>
      </c>
      <c r="F334" s="229" t="s">
        <v>162</v>
      </c>
      <c r="G334" s="227"/>
      <c r="H334" s="230">
        <v>15.079999999999998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148</v>
      </c>
      <c r="AU334" s="236" t="s">
        <v>84</v>
      </c>
      <c r="AV334" s="14" t="s">
        <v>90</v>
      </c>
      <c r="AW334" s="14" t="s">
        <v>31</v>
      </c>
      <c r="AX334" s="14" t="s">
        <v>80</v>
      </c>
      <c r="AY334" s="236" t="s">
        <v>139</v>
      </c>
    </row>
    <row r="335" spans="2:65" s="1" customFormat="1" ht="16.5" customHeight="1">
      <c r="B335" s="33"/>
      <c r="C335" s="237" t="s">
        <v>685</v>
      </c>
      <c r="D335" s="237" t="s">
        <v>192</v>
      </c>
      <c r="E335" s="238" t="s">
        <v>686</v>
      </c>
      <c r="F335" s="239" t="s">
        <v>687</v>
      </c>
      <c r="G335" s="240" t="s">
        <v>145</v>
      </c>
      <c r="H335" s="241">
        <v>16.588</v>
      </c>
      <c r="I335" s="242"/>
      <c r="J335" s="243">
        <f>ROUND(I335*H335,2)</f>
        <v>0</v>
      </c>
      <c r="K335" s="239" t="s">
        <v>146</v>
      </c>
      <c r="L335" s="244"/>
      <c r="M335" s="245" t="s">
        <v>1</v>
      </c>
      <c r="N335" s="246" t="s">
        <v>41</v>
      </c>
      <c r="O335" s="65"/>
      <c r="P335" s="200">
        <f>O335*H335</f>
        <v>0</v>
      </c>
      <c r="Q335" s="200">
        <v>0.0129</v>
      </c>
      <c r="R335" s="200">
        <f>Q335*H335</f>
        <v>0.21398520000000001</v>
      </c>
      <c r="S335" s="200">
        <v>0</v>
      </c>
      <c r="T335" s="201">
        <f>S335*H335</f>
        <v>0</v>
      </c>
      <c r="AR335" s="202" t="s">
        <v>293</v>
      </c>
      <c r="AT335" s="202" t="s">
        <v>192</v>
      </c>
      <c r="AU335" s="202" t="s">
        <v>84</v>
      </c>
      <c r="AY335" s="16" t="s">
        <v>139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6" t="s">
        <v>84</v>
      </c>
      <c r="BK335" s="203">
        <f>ROUND(I335*H335,2)</f>
        <v>0</v>
      </c>
      <c r="BL335" s="16" t="s">
        <v>170</v>
      </c>
      <c r="BM335" s="202" t="s">
        <v>688</v>
      </c>
    </row>
    <row r="336" spans="2:51" s="13" customFormat="1" ht="11.25">
      <c r="B336" s="215"/>
      <c r="C336" s="216"/>
      <c r="D336" s="206" t="s">
        <v>148</v>
      </c>
      <c r="E336" s="216"/>
      <c r="F336" s="218" t="s">
        <v>812</v>
      </c>
      <c r="G336" s="216"/>
      <c r="H336" s="219">
        <v>16.588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148</v>
      </c>
      <c r="AU336" s="225" t="s">
        <v>84</v>
      </c>
      <c r="AV336" s="13" t="s">
        <v>84</v>
      </c>
      <c r="AW336" s="13" t="s">
        <v>4</v>
      </c>
      <c r="AX336" s="13" t="s">
        <v>80</v>
      </c>
      <c r="AY336" s="225" t="s">
        <v>139</v>
      </c>
    </row>
    <row r="337" spans="2:65" s="1" customFormat="1" ht="24" customHeight="1">
      <c r="B337" s="33"/>
      <c r="C337" s="191" t="s">
        <v>690</v>
      </c>
      <c r="D337" s="191" t="s">
        <v>142</v>
      </c>
      <c r="E337" s="192" t="s">
        <v>691</v>
      </c>
      <c r="F337" s="193" t="s">
        <v>692</v>
      </c>
      <c r="G337" s="194" t="s">
        <v>145</v>
      </c>
      <c r="H337" s="195">
        <v>15.08</v>
      </c>
      <c r="I337" s="196"/>
      <c r="J337" s="197">
        <f>ROUND(I337*H337,2)</f>
        <v>0</v>
      </c>
      <c r="K337" s="193" t="s">
        <v>146</v>
      </c>
      <c r="L337" s="37"/>
      <c r="M337" s="198" t="s">
        <v>1</v>
      </c>
      <c r="N337" s="199" t="s">
        <v>41</v>
      </c>
      <c r="O337" s="65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02" t="s">
        <v>170</v>
      </c>
      <c r="AT337" s="202" t="s">
        <v>142</v>
      </c>
      <c r="AU337" s="202" t="s">
        <v>84</v>
      </c>
      <c r="AY337" s="16" t="s">
        <v>139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6" t="s">
        <v>84</v>
      </c>
      <c r="BK337" s="203">
        <f>ROUND(I337*H337,2)</f>
        <v>0</v>
      </c>
      <c r="BL337" s="16" t="s">
        <v>170</v>
      </c>
      <c r="BM337" s="202" t="s">
        <v>693</v>
      </c>
    </row>
    <row r="338" spans="2:65" s="1" customFormat="1" ht="16.5" customHeight="1">
      <c r="B338" s="33"/>
      <c r="C338" s="191" t="s">
        <v>694</v>
      </c>
      <c r="D338" s="191" t="s">
        <v>142</v>
      </c>
      <c r="E338" s="192" t="s">
        <v>695</v>
      </c>
      <c r="F338" s="193" t="s">
        <v>696</v>
      </c>
      <c r="G338" s="194" t="s">
        <v>145</v>
      </c>
      <c r="H338" s="195">
        <v>1</v>
      </c>
      <c r="I338" s="196"/>
      <c r="J338" s="197">
        <f>ROUND(I338*H338,2)</f>
        <v>0</v>
      </c>
      <c r="K338" s="193" t="s">
        <v>1</v>
      </c>
      <c r="L338" s="37"/>
      <c r="M338" s="198" t="s">
        <v>1</v>
      </c>
      <c r="N338" s="199" t="s">
        <v>41</v>
      </c>
      <c r="O338" s="65"/>
      <c r="P338" s="200">
        <f>O338*H338</f>
        <v>0</v>
      </c>
      <c r="Q338" s="200">
        <v>0.00063</v>
      </c>
      <c r="R338" s="200">
        <f>Q338*H338</f>
        <v>0.00063</v>
      </c>
      <c r="S338" s="200">
        <v>0</v>
      </c>
      <c r="T338" s="201">
        <f>S338*H338</f>
        <v>0</v>
      </c>
      <c r="AR338" s="202" t="s">
        <v>170</v>
      </c>
      <c r="AT338" s="202" t="s">
        <v>142</v>
      </c>
      <c r="AU338" s="202" t="s">
        <v>84</v>
      </c>
      <c r="AY338" s="16" t="s">
        <v>139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6" t="s">
        <v>84</v>
      </c>
      <c r="BK338" s="203">
        <f>ROUND(I338*H338,2)</f>
        <v>0</v>
      </c>
      <c r="BL338" s="16" t="s">
        <v>170</v>
      </c>
      <c r="BM338" s="202" t="s">
        <v>697</v>
      </c>
    </row>
    <row r="339" spans="2:65" s="1" customFormat="1" ht="16.5" customHeight="1">
      <c r="B339" s="33"/>
      <c r="C339" s="237" t="s">
        <v>698</v>
      </c>
      <c r="D339" s="237" t="s">
        <v>192</v>
      </c>
      <c r="E339" s="238" t="s">
        <v>699</v>
      </c>
      <c r="F339" s="239" t="s">
        <v>700</v>
      </c>
      <c r="G339" s="240" t="s">
        <v>145</v>
      </c>
      <c r="H339" s="241">
        <v>1</v>
      </c>
      <c r="I339" s="242"/>
      <c r="J339" s="243">
        <f>ROUND(I339*H339,2)</f>
        <v>0</v>
      </c>
      <c r="K339" s="239" t="s">
        <v>1</v>
      </c>
      <c r="L339" s="244"/>
      <c r="M339" s="245" t="s">
        <v>1</v>
      </c>
      <c r="N339" s="246" t="s">
        <v>41</v>
      </c>
      <c r="O339" s="65"/>
      <c r="P339" s="200">
        <f>O339*H339</f>
        <v>0</v>
      </c>
      <c r="Q339" s="200">
        <v>0.0075</v>
      </c>
      <c r="R339" s="200">
        <f>Q339*H339</f>
        <v>0.0075</v>
      </c>
      <c r="S339" s="200">
        <v>0</v>
      </c>
      <c r="T339" s="201">
        <f>S339*H339</f>
        <v>0</v>
      </c>
      <c r="AR339" s="202" t="s">
        <v>293</v>
      </c>
      <c r="AT339" s="202" t="s">
        <v>192</v>
      </c>
      <c r="AU339" s="202" t="s">
        <v>84</v>
      </c>
      <c r="AY339" s="16" t="s">
        <v>139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6" t="s">
        <v>84</v>
      </c>
      <c r="BK339" s="203">
        <f>ROUND(I339*H339,2)</f>
        <v>0</v>
      </c>
      <c r="BL339" s="16" t="s">
        <v>170</v>
      </c>
      <c r="BM339" s="202" t="s">
        <v>701</v>
      </c>
    </row>
    <row r="340" spans="2:51" s="13" customFormat="1" ht="11.25">
      <c r="B340" s="215"/>
      <c r="C340" s="216"/>
      <c r="D340" s="206" t="s">
        <v>148</v>
      </c>
      <c r="E340" s="216"/>
      <c r="F340" s="218" t="s">
        <v>702</v>
      </c>
      <c r="G340" s="216"/>
      <c r="H340" s="219">
        <v>1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148</v>
      </c>
      <c r="AU340" s="225" t="s">
        <v>84</v>
      </c>
      <c r="AV340" s="13" t="s">
        <v>84</v>
      </c>
      <c r="AW340" s="13" t="s">
        <v>4</v>
      </c>
      <c r="AX340" s="13" t="s">
        <v>80</v>
      </c>
      <c r="AY340" s="225" t="s">
        <v>139</v>
      </c>
    </row>
    <row r="341" spans="2:65" s="1" customFormat="1" ht="16.5" customHeight="1">
      <c r="B341" s="33"/>
      <c r="C341" s="191" t="s">
        <v>703</v>
      </c>
      <c r="D341" s="191" t="s">
        <v>142</v>
      </c>
      <c r="E341" s="192" t="s">
        <v>704</v>
      </c>
      <c r="F341" s="193" t="s">
        <v>705</v>
      </c>
      <c r="G341" s="194" t="s">
        <v>145</v>
      </c>
      <c r="H341" s="195">
        <v>15.08</v>
      </c>
      <c r="I341" s="196"/>
      <c r="J341" s="197">
        <f>ROUND(I341*H341,2)</f>
        <v>0</v>
      </c>
      <c r="K341" s="193" t="s">
        <v>259</v>
      </c>
      <c r="L341" s="37"/>
      <c r="M341" s="198" t="s">
        <v>1</v>
      </c>
      <c r="N341" s="199" t="s">
        <v>41</v>
      </c>
      <c r="O341" s="65"/>
      <c r="P341" s="200">
        <f>O341*H341</f>
        <v>0</v>
      </c>
      <c r="Q341" s="200">
        <v>0.0003</v>
      </c>
      <c r="R341" s="200">
        <f>Q341*H341</f>
        <v>0.004523999999999999</v>
      </c>
      <c r="S341" s="200">
        <v>0</v>
      </c>
      <c r="T341" s="201">
        <f>S341*H341</f>
        <v>0</v>
      </c>
      <c r="AR341" s="202" t="s">
        <v>170</v>
      </c>
      <c r="AT341" s="202" t="s">
        <v>142</v>
      </c>
      <c r="AU341" s="202" t="s">
        <v>84</v>
      </c>
      <c r="AY341" s="16" t="s">
        <v>139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6" t="s">
        <v>84</v>
      </c>
      <c r="BK341" s="203">
        <f>ROUND(I341*H341,2)</f>
        <v>0</v>
      </c>
      <c r="BL341" s="16" t="s">
        <v>170</v>
      </c>
      <c r="BM341" s="202" t="s">
        <v>706</v>
      </c>
    </row>
    <row r="342" spans="2:65" s="1" customFormat="1" ht="24" customHeight="1">
      <c r="B342" s="33"/>
      <c r="C342" s="191" t="s">
        <v>707</v>
      </c>
      <c r="D342" s="191" t="s">
        <v>142</v>
      </c>
      <c r="E342" s="192" t="s">
        <v>813</v>
      </c>
      <c r="F342" s="193" t="s">
        <v>814</v>
      </c>
      <c r="G342" s="194" t="s">
        <v>246</v>
      </c>
      <c r="H342" s="195">
        <v>0.318</v>
      </c>
      <c r="I342" s="196"/>
      <c r="J342" s="197">
        <f>ROUND(I342*H342,2)</f>
        <v>0</v>
      </c>
      <c r="K342" s="193" t="s">
        <v>146</v>
      </c>
      <c r="L342" s="37"/>
      <c r="M342" s="198" t="s">
        <v>1</v>
      </c>
      <c r="N342" s="199" t="s">
        <v>41</v>
      </c>
      <c r="O342" s="65"/>
      <c r="P342" s="200">
        <f>O342*H342</f>
        <v>0</v>
      </c>
      <c r="Q342" s="200">
        <v>0</v>
      </c>
      <c r="R342" s="200">
        <f>Q342*H342</f>
        <v>0</v>
      </c>
      <c r="S342" s="200">
        <v>0</v>
      </c>
      <c r="T342" s="201">
        <f>S342*H342</f>
        <v>0</v>
      </c>
      <c r="AR342" s="202" t="s">
        <v>170</v>
      </c>
      <c r="AT342" s="202" t="s">
        <v>142</v>
      </c>
      <c r="AU342" s="202" t="s">
        <v>84</v>
      </c>
      <c r="AY342" s="16" t="s">
        <v>139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6" t="s">
        <v>84</v>
      </c>
      <c r="BK342" s="203">
        <f>ROUND(I342*H342,2)</f>
        <v>0</v>
      </c>
      <c r="BL342" s="16" t="s">
        <v>170</v>
      </c>
      <c r="BM342" s="202" t="s">
        <v>815</v>
      </c>
    </row>
    <row r="343" spans="2:65" s="1" customFormat="1" ht="24" customHeight="1">
      <c r="B343" s="33"/>
      <c r="C343" s="191" t="s">
        <v>711</v>
      </c>
      <c r="D343" s="191" t="s">
        <v>142</v>
      </c>
      <c r="E343" s="192" t="s">
        <v>712</v>
      </c>
      <c r="F343" s="193" t="s">
        <v>713</v>
      </c>
      <c r="G343" s="194" t="s">
        <v>246</v>
      </c>
      <c r="H343" s="195">
        <v>0.318</v>
      </c>
      <c r="I343" s="196"/>
      <c r="J343" s="197">
        <f>ROUND(I343*H343,2)</f>
        <v>0</v>
      </c>
      <c r="K343" s="193" t="s">
        <v>146</v>
      </c>
      <c r="L343" s="37"/>
      <c r="M343" s="198" t="s">
        <v>1</v>
      </c>
      <c r="N343" s="199" t="s">
        <v>41</v>
      </c>
      <c r="O343" s="65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AR343" s="202" t="s">
        <v>170</v>
      </c>
      <c r="AT343" s="202" t="s">
        <v>142</v>
      </c>
      <c r="AU343" s="202" t="s">
        <v>84</v>
      </c>
      <c r="AY343" s="16" t="s">
        <v>139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6" t="s">
        <v>84</v>
      </c>
      <c r="BK343" s="203">
        <f>ROUND(I343*H343,2)</f>
        <v>0</v>
      </c>
      <c r="BL343" s="16" t="s">
        <v>170</v>
      </c>
      <c r="BM343" s="202" t="s">
        <v>714</v>
      </c>
    </row>
    <row r="344" spans="2:63" s="11" customFormat="1" ht="22.9" customHeight="1">
      <c r="B344" s="175"/>
      <c r="C344" s="176"/>
      <c r="D344" s="177" t="s">
        <v>74</v>
      </c>
      <c r="E344" s="189" t="s">
        <v>715</v>
      </c>
      <c r="F344" s="189" t="s">
        <v>716</v>
      </c>
      <c r="G344" s="176"/>
      <c r="H344" s="176"/>
      <c r="I344" s="179"/>
      <c r="J344" s="190">
        <f>BK344</f>
        <v>0</v>
      </c>
      <c r="K344" s="176"/>
      <c r="L344" s="181"/>
      <c r="M344" s="182"/>
      <c r="N344" s="183"/>
      <c r="O344" s="183"/>
      <c r="P344" s="184">
        <f>SUM(P345:P348)</f>
        <v>0</v>
      </c>
      <c r="Q344" s="183"/>
      <c r="R344" s="184">
        <f>SUM(R345:R348)</f>
        <v>0.00023822480000000002</v>
      </c>
      <c r="S344" s="183"/>
      <c r="T344" s="185">
        <f>SUM(T345:T348)</f>
        <v>0</v>
      </c>
      <c r="AR344" s="186" t="s">
        <v>84</v>
      </c>
      <c r="AT344" s="187" t="s">
        <v>74</v>
      </c>
      <c r="AU344" s="187" t="s">
        <v>80</v>
      </c>
      <c r="AY344" s="186" t="s">
        <v>139</v>
      </c>
      <c r="BK344" s="188">
        <f>SUM(BK345:BK348)</f>
        <v>0</v>
      </c>
    </row>
    <row r="345" spans="2:65" s="1" customFormat="1" ht="24" customHeight="1">
      <c r="B345" s="33"/>
      <c r="C345" s="191" t="s">
        <v>717</v>
      </c>
      <c r="D345" s="191" t="s">
        <v>142</v>
      </c>
      <c r="E345" s="192" t="s">
        <v>718</v>
      </c>
      <c r="F345" s="193" t="s">
        <v>719</v>
      </c>
      <c r="G345" s="194" t="s">
        <v>145</v>
      </c>
      <c r="H345" s="195">
        <v>0.968</v>
      </c>
      <c r="I345" s="196"/>
      <c r="J345" s="197">
        <f>ROUND(I345*H345,2)</f>
        <v>0</v>
      </c>
      <c r="K345" s="193" t="s">
        <v>146</v>
      </c>
      <c r="L345" s="37"/>
      <c r="M345" s="198" t="s">
        <v>1</v>
      </c>
      <c r="N345" s="199" t="s">
        <v>41</v>
      </c>
      <c r="O345" s="65"/>
      <c r="P345" s="200">
        <f>O345*H345</f>
        <v>0</v>
      </c>
      <c r="Q345" s="200">
        <v>0.00012305</v>
      </c>
      <c r="R345" s="200">
        <f>Q345*H345</f>
        <v>0.00011911240000000001</v>
      </c>
      <c r="S345" s="200">
        <v>0</v>
      </c>
      <c r="T345" s="201">
        <f>S345*H345</f>
        <v>0</v>
      </c>
      <c r="AR345" s="202" t="s">
        <v>170</v>
      </c>
      <c r="AT345" s="202" t="s">
        <v>142</v>
      </c>
      <c r="AU345" s="202" t="s">
        <v>84</v>
      </c>
      <c r="AY345" s="16" t="s">
        <v>139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6" t="s">
        <v>84</v>
      </c>
      <c r="BK345" s="203">
        <f>ROUND(I345*H345,2)</f>
        <v>0</v>
      </c>
      <c r="BL345" s="16" t="s">
        <v>170</v>
      </c>
      <c r="BM345" s="202" t="s">
        <v>720</v>
      </c>
    </row>
    <row r="346" spans="2:51" s="12" customFormat="1" ht="11.25">
      <c r="B346" s="204"/>
      <c r="C346" s="205"/>
      <c r="D346" s="206" t="s">
        <v>148</v>
      </c>
      <c r="E346" s="207" t="s">
        <v>1</v>
      </c>
      <c r="F346" s="208" t="s">
        <v>721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148</v>
      </c>
      <c r="AU346" s="214" t="s">
        <v>84</v>
      </c>
      <c r="AV346" s="12" t="s">
        <v>80</v>
      </c>
      <c r="AW346" s="12" t="s">
        <v>31</v>
      </c>
      <c r="AX346" s="12" t="s">
        <v>75</v>
      </c>
      <c r="AY346" s="214" t="s">
        <v>139</v>
      </c>
    </row>
    <row r="347" spans="2:51" s="13" customFormat="1" ht="11.25">
      <c r="B347" s="215"/>
      <c r="C347" s="216"/>
      <c r="D347" s="206" t="s">
        <v>148</v>
      </c>
      <c r="E347" s="217" t="s">
        <v>1</v>
      </c>
      <c r="F347" s="218" t="s">
        <v>722</v>
      </c>
      <c r="G347" s="216"/>
      <c r="H347" s="219">
        <v>0.968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148</v>
      </c>
      <c r="AU347" s="225" t="s">
        <v>84</v>
      </c>
      <c r="AV347" s="13" t="s">
        <v>84</v>
      </c>
      <c r="AW347" s="13" t="s">
        <v>31</v>
      </c>
      <c r="AX347" s="13" t="s">
        <v>80</v>
      </c>
      <c r="AY347" s="225" t="s">
        <v>139</v>
      </c>
    </row>
    <row r="348" spans="2:65" s="1" customFormat="1" ht="24" customHeight="1">
      <c r="B348" s="33"/>
      <c r="C348" s="191" t="s">
        <v>723</v>
      </c>
      <c r="D348" s="191" t="s">
        <v>142</v>
      </c>
      <c r="E348" s="192" t="s">
        <v>724</v>
      </c>
      <c r="F348" s="193" t="s">
        <v>725</v>
      </c>
      <c r="G348" s="194" t="s">
        <v>145</v>
      </c>
      <c r="H348" s="195">
        <v>0.968</v>
      </c>
      <c r="I348" s="196"/>
      <c r="J348" s="197">
        <f>ROUND(I348*H348,2)</f>
        <v>0</v>
      </c>
      <c r="K348" s="193" t="s">
        <v>146</v>
      </c>
      <c r="L348" s="37"/>
      <c r="M348" s="198" t="s">
        <v>1</v>
      </c>
      <c r="N348" s="199" t="s">
        <v>41</v>
      </c>
      <c r="O348" s="65"/>
      <c r="P348" s="200">
        <f>O348*H348</f>
        <v>0</v>
      </c>
      <c r="Q348" s="200">
        <v>0.00012305</v>
      </c>
      <c r="R348" s="200">
        <f>Q348*H348</f>
        <v>0.00011911240000000001</v>
      </c>
      <c r="S348" s="200">
        <v>0</v>
      </c>
      <c r="T348" s="201">
        <f>S348*H348</f>
        <v>0</v>
      </c>
      <c r="AR348" s="202" t="s">
        <v>170</v>
      </c>
      <c r="AT348" s="202" t="s">
        <v>142</v>
      </c>
      <c r="AU348" s="202" t="s">
        <v>84</v>
      </c>
      <c r="AY348" s="16" t="s">
        <v>139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16" t="s">
        <v>84</v>
      </c>
      <c r="BK348" s="203">
        <f>ROUND(I348*H348,2)</f>
        <v>0</v>
      </c>
      <c r="BL348" s="16" t="s">
        <v>170</v>
      </c>
      <c r="BM348" s="202" t="s">
        <v>726</v>
      </c>
    </row>
    <row r="349" spans="2:63" s="11" customFormat="1" ht="22.9" customHeight="1">
      <c r="B349" s="175"/>
      <c r="C349" s="176"/>
      <c r="D349" s="177" t="s">
        <v>74</v>
      </c>
      <c r="E349" s="189" t="s">
        <v>727</v>
      </c>
      <c r="F349" s="189" t="s">
        <v>728</v>
      </c>
      <c r="G349" s="176"/>
      <c r="H349" s="176"/>
      <c r="I349" s="179"/>
      <c r="J349" s="190">
        <f>BK349</f>
        <v>0</v>
      </c>
      <c r="K349" s="176"/>
      <c r="L349" s="181"/>
      <c r="M349" s="182"/>
      <c r="N349" s="183"/>
      <c r="O349" s="183"/>
      <c r="P349" s="184">
        <f>SUM(P350:P357)</f>
        <v>0</v>
      </c>
      <c r="Q349" s="183"/>
      <c r="R349" s="184">
        <f>SUM(R350:R357)</f>
        <v>0.016680676800000002</v>
      </c>
      <c r="S349" s="183"/>
      <c r="T349" s="185">
        <f>SUM(T350:T357)</f>
        <v>0.00437782</v>
      </c>
      <c r="AR349" s="186" t="s">
        <v>84</v>
      </c>
      <c r="AT349" s="187" t="s">
        <v>74</v>
      </c>
      <c r="AU349" s="187" t="s">
        <v>80</v>
      </c>
      <c r="AY349" s="186" t="s">
        <v>139</v>
      </c>
      <c r="BK349" s="188">
        <f>SUM(BK350:BK357)</f>
        <v>0</v>
      </c>
    </row>
    <row r="350" spans="2:65" s="1" customFormat="1" ht="16.5" customHeight="1">
      <c r="B350" s="33"/>
      <c r="C350" s="191" t="s">
        <v>729</v>
      </c>
      <c r="D350" s="191" t="s">
        <v>142</v>
      </c>
      <c r="E350" s="192" t="s">
        <v>730</v>
      </c>
      <c r="F350" s="193" t="s">
        <v>731</v>
      </c>
      <c r="G350" s="194" t="s">
        <v>145</v>
      </c>
      <c r="H350" s="195">
        <v>14.122</v>
      </c>
      <c r="I350" s="196"/>
      <c r="J350" s="197">
        <f>ROUND(I350*H350,2)</f>
        <v>0</v>
      </c>
      <c r="K350" s="193" t="s">
        <v>146</v>
      </c>
      <c r="L350" s="37"/>
      <c r="M350" s="198" t="s">
        <v>1</v>
      </c>
      <c r="N350" s="199" t="s">
        <v>41</v>
      </c>
      <c r="O350" s="65"/>
      <c r="P350" s="200">
        <f>O350*H350</f>
        <v>0</v>
      </c>
      <c r="Q350" s="200">
        <v>0.001</v>
      </c>
      <c r="R350" s="200">
        <f>Q350*H350</f>
        <v>0.014122000000000001</v>
      </c>
      <c r="S350" s="200">
        <v>0.00031</v>
      </c>
      <c r="T350" s="201">
        <f>S350*H350</f>
        <v>0.00437782</v>
      </c>
      <c r="AR350" s="202" t="s">
        <v>170</v>
      </c>
      <c r="AT350" s="202" t="s">
        <v>142</v>
      </c>
      <c r="AU350" s="202" t="s">
        <v>84</v>
      </c>
      <c r="AY350" s="16" t="s">
        <v>139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6" t="s">
        <v>84</v>
      </c>
      <c r="BK350" s="203">
        <f>ROUND(I350*H350,2)</f>
        <v>0</v>
      </c>
      <c r="BL350" s="16" t="s">
        <v>170</v>
      </c>
      <c r="BM350" s="202" t="s">
        <v>732</v>
      </c>
    </row>
    <row r="351" spans="2:51" s="13" customFormat="1" ht="11.25">
      <c r="B351" s="215"/>
      <c r="C351" s="216"/>
      <c r="D351" s="206" t="s">
        <v>148</v>
      </c>
      <c r="E351" s="217" t="s">
        <v>1</v>
      </c>
      <c r="F351" s="218" t="s">
        <v>785</v>
      </c>
      <c r="G351" s="216"/>
      <c r="H351" s="219">
        <v>4.416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148</v>
      </c>
      <c r="AU351" s="225" t="s">
        <v>84</v>
      </c>
      <c r="AV351" s="13" t="s">
        <v>84</v>
      </c>
      <c r="AW351" s="13" t="s">
        <v>31</v>
      </c>
      <c r="AX351" s="13" t="s">
        <v>75</v>
      </c>
      <c r="AY351" s="225" t="s">
        <v>139</v>
      </c>
    </row>
    <row r="352" spans="2:51" s="13" customFormat="1" ht="11.25">
      <c r="B352" s="215"/>
      <c r="C352" s="216"/>
      <c r="D352" s="206" t="s">
        <v>148</v>
      </c>
      <c r="E352" s="217" t="s">
        <v>1</v>
      </c>
      <c r="F352" s="218" t="s">
        <v>816</v>
      </c>
      <c r="G352" s="216"/>
      <c r="H352" s="219">
        <v>9.706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148</v>
      </c>
      <c r="AU352" s="225" t="s">
        <v>84</v>
      </c>
      <c r="AV352" s="13" t="s">
        <v>84</v>
      </c>
      <c r="AW352" s="13" t="s">
        <v>31</v>
      </c>
      <c r="AX352" s="13" t="s">
        <v>75</v>
      </c>
      <c r="AY352" s="225" t="s">
        <v>139</v>
      </c>
    </row>
    <row r="353" spans="2:51" s="14" customFormat="1" ht="11.25">
      <c r="B353" s="226"/>
      <c r="C353" s="227"/>
      <c r="D353" s="206" t="s">
        <v>148</v>
      </c>
      <c r="E353" s="228" t="s">
        <v>1</v>
      </c>
      <c r="F353" s="229" t="s">
        <v>162</v>
      </c>
      <c r="G353" s="227"/>
      <c r="H353" s="230">
        <v>14.122</v>
      </c>
      <c r="I353" s="231"/>
      <c r="J353" s="227"/>
      <c r="K353" s="227"/>
      <c r="L353" s="232"/>
      <c r="M353" s="233"/>
      <c r="N353" s="234"/>
      <c r="O353" s="234"/>
      <c r="P353" s="234"/>
      <c r="Q353" s="234"/>
      <c r="R353" s="234"/>
      <c r="S353" s="234"/>
      <c r="T353" s="235"/>
      <c r="AT353" s="236" t="s">
        <v>148</v>
      </c>
      <c r="AU353" s="236" t="s">
        <v>84</v>
      </c>
      <c r="AV353" s="14" t="s">
        <v>90</v>
      </c>
      <c r="AW353" s="14" t="s">
        <v>31</v>
      </c>
      <c r="AX353" s="14" t="s">
        <v>80</v>
      </c>
      <c r="AY353" s="236" t="s">
        <v>139</v>
      </c>
    </row>
    <row r="354" spans="2:65" s="1" customFormat="1" ht="24" customHeight="1">
      <c r="B354" s="33"/>
      <c r="C354" s="191" t="s">
        <v>734</v>
      </c>
      <c r="D354" s="191" t="s">
        <v>142</v>
      </c>
      <c r="E354" s="192" t="s">
        <v>735</v>
      </c>
      <c r="F354" s="193" t="s">
        <v>736</v>
      </c>
      <c r="G354" s="194" t="s">
        <v>145</v>
      </c>
      <c r="H354" s="195">
        <v>9.902</v>
      </c>
      <c r="I354" s="196"/>
      <c r="J354" s="197">
        <f>ROUND(I354*H354,2)</f>
        <v>0</v>
      </c>
      <c r="K354" s="193" t="s">
        <v>146</v>
      </c>
      <c r="L354" s="37"/>
      <c r="M354" s="198" t="s">
        <v>1</v>
      </c>
      <c r="N354" s="199" t="s">
        <v>41</v>
      </c>
      <c r="O354" s="65"/>
      <c r="P354" s="200">
        <f>O354*H354</f>
        <v>0</v>
      </c>
      <c r="Q354" s="200">
        <v>0.0002584</v>
      </c>
      <c r="R354" s="200">
        <f>Q354*H354</f>
        <v>0.0025586767999999996</v>
      </c>
      <c r="S354" s="200">
        <v>0</v>
      </c>
      <c r="T354" s="201">
        <f>S354*H354</f>
        <v>0</v>
      </c>
      <c r="AR354" s="202" t="s">
        <v>170</v>
      </c>
      <c r="AT354" s="202" t="s">
        <v>142</v>
      </c>
      <c r="AU354" s="202" t="s">
        <v>84</v>
      </c>
      <c r="AY354" s="16" t="s">
        <v>139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6" t="s">
        <v>84</v>
      </c>
      <c r="BK354" s="203">
        <f>ROUND(I354*H354,2)</f>
        <v>0</v>
      </c>
      <c r="BL354" s="16" t="s">
        <v>170</v>
      </c>
      <c r="BM354" s="202" t="s">
        <v>737</v>
      </c>
    </row>
    <row r="355" spans="2:51" s="13" customFormat="1" ht="11.25">
      <c r="B355" s="215"/>
      <c r="C355" s="216"/>
      <c r="D355" s="206" t="s">
        <v>148</v>
      </c>
      <c r="E355" s="217" t="s">
        <v>1</v>
      </c>
      <c r="F355" s="218" t="s">
        <v>785</v>
      </c>
      <c r="G355" s="216"/>
      <c r="H355" s="219">
        <v>4.416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148</v>
      </c>
      <c r="AU355" s="225" t="s">
        <v>84</v>
      </c>
      <c r="AV355" s="13" t="s">
        <v>84</v>
      </c>
      <c r="AW355" s="13" t="s">
        <v>31</v>
      </c>
      <c r="AX355" s="13" t="s">
        <v>75</v>
      </c>
      <c r="AY355" s="225" t="s">
        <v>139</v>
      </c>
    </row>
    <row r="356" spans="2:51" s="13" customFormat="1" ht="11.25">
      <c r="B356" s="215"/>
      <c r="C356" s="216"/>
      <c r="D356" s="206" t="s">
        <v>148</v>
      </c>
      <c r="E356" s="217" t="s">
        <v>1</v>
      </c>
      <c r="F356" s="218" t="s">
        <v>817</v>
      </c>
      <c r="G356" s="216"/>
      <c r="H356" s="219">
        <v>5.486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148</v>
      </c>
      <c r="AU356" s="225" t="s">
        <v>84</v>
      </c>
      <c r="AV356" s="13" t="s">
        <v>84</v>
      </c>
      <c r="AW356" s="13" t="s">
        <v>31</v>
      </c>
      <c r="AX356" s="13" t="s">
        <v>75</v>
      </c>
      <c r="AY356" s="225" t="s">
        <v>139</v>
      </c>
    </row>
    <row r="357" spans="2:51" s="14" customFormat="1" ht="11.25">
      <c r="B357" s="226"/>
      <c r="C357" s="227"/>
      <c r="D357" s="206" t="s">
        <v>148</v>
      </c>
      <c r="E357" s="228" t="s">
        <v>1</v>
      </c>
      <c r="F357" s="229" t="s">
        <v>162</v>
      </c>
      <c r="G357" s="227"/>
      <c r="H357" s="230">
        <v>9.902000000000001</v>
      </c>
      <c r="I357" s="231"/>
      <c r="J357" s="227"/>
      <c r="K357" s="227"/>
      <c r="L357" s="232"/>
      <c r="M357" s="250"/>
      <c r="N357" s="251"/>
      <c r="O357" s="251"/>
      <c r="P357" s="251"/>
      <c r="Q357" s="251"/>
      <c r="R357" s="251"/>
      <c r="S357" s="251"/>
      <c r="T357" s="252"/>
      <c r="AT357" s="236" t="s">
        <v>148</v>
      </c>
      <c r="AU357" s="236" t="s">
        <v>84</v>
      </c>
      <c r="AV357" s="14" t="s">
        <v>90</v>
      </c>
      <c r="AW357" s="14" t="s">
        <v>31</v>
      </c>
      <c r="AX357" s="14" t="s">
        <v>80</v>
      </c>
      <c r="AY357" s="236" t="s">
        <v>139</v>
      </c>
    </row>
    <row r="358" spans="2:12" s="1" customFormat="1" ht="6.95" customHeight="1">
      <c r="B358" s="48"/>
      <c r="C358" s="49"/>
      <c r="D358" s="49"/>
      <c r="E358" s="49"/>
      <c r="F358" s="49"/>
      <c r="G358" s="49"/>
      <c r="H358" s="49"/>
      <c r="I358" s="141"/>
      <c r="J358" s="49"/>
      <c r="K358" s="49"/>
      <c r="L358" s="37"/>
    </row>
  </sheetData>
  <sheetProtection algorithmName="SHA-512" hashValue="6FD7g++cTvEXAAmJyyPOJ95sf2+ZPK6PS3xkyHFgGwRthPfz9xld0wKE77RsxLCRpjbRMz6DI+7w06M1qBwt6Q==" saltValue="Z9PRSHJL9FaKbZYwRYv4VifJO7IU6qCqUFTxtivaj0kjhP/kGK+7nSIGKBmVpoTYvjECJ4dTA+qA08ujZY6sqw==" spinCount="100000" sheet="1" objects="1" scenarios="1" formatColumns="0" formatRows="0" autoFilter="0"/>
  <autoFilter ref="C135:K357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95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80</v>
      </c>
    </row>
    <row r="4" spans="2:46" ht="24.95" customHeight="1">
      <c r="B4" s="19"/>
      <c r="D4" s="106" t="s">
        <v>96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4" t="str">
        <f>'Rekapitulace stavby'!K6</f>
        <v>Oprava sociálních zařízení (2019) - 5 bytových jednotek</v>
      </c>
      <c r="F7" s="295"/>
      <c r="G7" s="295"/>
      <c r="H7" s="295"/>
      <c r="L7" s="19"/>
    </row>
    <row r="8" spans="2:12" s="1" customFormat="1" ht="12" customHeight="1">
      <c r="B8" s="37"/>
      <c r="D8" s="108" t="s">
        <v>97</v>
      </c>
      <c r="I8" s="109"/>
      <c r="L8" s="37"/>
    </row>
    <row r="9" spans="2:12" s="1" customFormat="1" ht="36.95" customHeight="1">
      <c r="B9" s="37"/>
      <c r="E9" s="296" t="s">
        <v>818</v>
      </c>
      <c r="F9" s="297"/>
      <c r="G9" s="297"/>
      <c r="H9" s="297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9. 7. 2019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8" t="str">
        <f>'Rekapitulace stavby'!E14</f>
        <v>Vyplň údaj</v>
      </c>
      <c r="F18" s="299"/>
      <c r="G18" s="299"/>
      <c r="H18" s="299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27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32</v>
      </c>
      <c r="I23" s="111" t="s">
        <v>25</v>
      </c>
      <c r="J23" s="110" t="s">
        <v>1</v>
      </c>
      <c r="L23" s="37"/>
    </row>
    <row r="24" spans="2:12" s="1" customFormat="1" ht="18" customHeight="1">
      <c r="B24" s="37"/>
      <c r="E24" s="110" t="s">
        <v>33</v>
      </c>
      <c r="I24" s="111" t="s">
        <v>27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34</v>
      </c>
      <c r="I26" s="109"/>
      <c r="L26" s="37"/>
    </row>
    <row r="27" spans="2:12" s="7" customFormat="1" ht="16.5" customHeight="1">
      <c r="B27" s="113"/>
      <c r="E27" s="300" t="s">
        <v>1</v>
      </c>
      <c r="F27" s="300"/>
      <c r="G27" s="300"/>
      <c r="H27" s="300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35</v>
      </c>
      <c r="I30" s="109"/>
      <c r="J30" s="117">
        <f>ROUND(J136,2)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37</v>
      </c>
      <c r="I32" s="119" t="s">
        <v>36</v>
      </c>
      <c r="J32" s="118" t="s">
        <v>38</v>
      </c>
      <c r="L32" s="37"/>
    </row>
    <row r="33" spans="2:12" s="1" customFormat="1" ht="14.45" customHeight="1">
      <c r="B33" s="37"/>
      <c r="D33" s="120" t="s">
        <v>39</v>
      </c>
      <c r="E33" s="108" t="s">
        <v>40</v>
      </c>
      <c r="F33" s="121">
        <f>ROUND((SUM(BE136:BE359)),2)</f>
        <v>0</v>
      </c>
      <c r="I33" s="122">
        <v>0.21</v>
      </c>
      <c r="J33" s="121">
        <f>ROUND(((SUM(BE136:BE359))*I33),2)</f>
        <v>0</v>
      </c>
      <c r="L33" s="37"/>
    </row>
    <row r="34" spans="2:12" s="1" customFormat="1" ht="14.45" customHeight="1">
      <c r="B34" s="37"/>
      <c r="E34" s="108" t="s">
        <v>41</v>
      </c>
      <c r="F34" s="121">
        <f>ROUND((SUM(BF136:BF359)),2)</f>
        <v>0</v>
      </c>
      <c r="I34" s="122">
        <v>0.15</v>
      </c>
      <c r="J34" s="121">
        <f>ROUND(((SUM(BF136:BF359))*I34),2)</f>
        <v>0</v>
      </c>
      <c r="L34" s="37"/>
    </row>
    <row r="35" spans="2:12" s="1" customFormat="1" ht="14.45" customHeight="1" hidden="1">
      <c r="B35" s="37"/>
      <c r="E35" s="108" t="s">
        <v>42</v>
      </c>
      <c r="F35" s="121">
        <f>ROUND((SUM(BG136:BG359)),2)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43</v>
      </c>
      <c r="F36" s="121">
        <f>ROUND((SUM(BH136:BH359)),2)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44</v>
      </c>
      <c r="F37" s="121">
        <f>ROUND((SUM(BI136:BI359)),2)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45</v>
      </c>
      <c r="E39" s="125"/>
      <c r="F39" s="125"/>
      <c r="G39" s="126" t="s">
        <v>46</v>
      </c>
      <c r="H39" s="127" t="s">
        <v>47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48</v>
      </c>
      <c r="E50" s="132"/>
      <c r="F50" s="132"/>
      <c r="G50" s="131" t="s">
        <v>49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50</v>
      </c>
      <c r="E61" s="135"/>
      <c r="F61" s="136" t="s">
        <v>51</v>
      </c>
      <c r="G61" s="134" t="s">
        <v>50</v>
      </c>
      <c r="H61" s="135"/>
      <c r="I61" s="137"/>
      <c r="J61" s="138" t="s">
        <v>51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52</v>
      </c>
      <c r="E65" s="132"/>
      <c r="F65" s="132"/>
      <c r="G65" s="131" t="s">
        <v>53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50</v>
      </c>
      <c r="E76" s="135"/>
      <c r="F76" s="136" t="s">
        <v>51</v>
      </c>
      <c r="G76" s="134" t="s">
        <v>50</v>
      </c>
      <c r="H76" s="135"/>
      <c r="I76" s="137"/>
      <c r="J76" s="138" t="s">
        <v>51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99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1" t="str">
        <f>E7</f>
        <v>Oprava sociálních zařízení (2019) - 5 bytových jednotek</v>
      </c>
      <c r="F85" s="302"/>
      <c r="G85" s="302"/>
      <c r="H85" s="302"/>
      <c r="I85" s="109"/>
      <c r="J85" s="34"/>
      <c r="K85" s="34"/>
      <c r="L85" s="37"/>
    </row>
    <row r="86" spans="2:12" s="1" customFormat="1" ht="12" customHeight="1">
      <c r="B86" s="33"/>
      <c r="C86" s="28" t="s">
        <v>97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3" t="str">
        <f>E9</f>
        <v>5 - Oprava bytové jednotky - p.Feiková 1.NP</v>
      </c>
      <c r="F87" s="303"/>
      <c r="G87" s="303"/>
      <c r="H87" s="303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Ústí nad Labem</v>
      </c>
      <c r="G89" s="34"/>
      <c r="H89" s="34"/>
      <c r="I89" s="111" t="s">
        <v>22</v>
      </c>
      <c r="J89" s="60" t="str">
        <f>IF(J12="","",J12)</f>
        <v>9. 7. 2019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32</v>
      </c>
      <c r="J92" s="31" t="str">
        <f>E24</f>
        <v>D.Prombergerová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100</v>
      </c>
      <c r="D94" s="146"/>
      <c r="E94" s="146"/>
      <c r="F94" s="146"/>
      <c r="G94" s="146"/>
      <c r="H94" s="146"/>
      <c r="I94" s="147"/>
      <c r="J94" s="148" t="s">
        <v>101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102</v>
      </c>
      <c r="D96" s="34"/>
      <c r="E96" s="34"/>
      <c r="F96" s="34"/>
      <c r="G96" s="34"/>
      <c r="H96" s="34"/>
      <c r="I96" s="109"/>
      <c r="J96" s="78">
        <f>J136</f>
        <v>0</v>
      </c>
      <c r="K96" s="34"/>
      <c r="L96" s="37"/>
      <c r="AU96" s="16" t="s">
        <v>103</v>
      </c>
    </row>
    <row r="97" spans="2:12" s="8" customFormat="1" ht="24.95" customHeight="1">
      <c r="B97" s="150"/>
      <c r="C97" s="151"/>
      <c r="D97" s="152" t="s">
        <v>104</v>
      </c>
      <c r="E97" s="153"/>
      <c r="F97" s="153"/>
      <c r="G97" s="153"/>
      <c r="H97" s="153"/>
      <c r="I97" s="154"/>
      <c r="J97" s="155">
        <f>J137</f>
        <v>0</v>
      </c>
      <c r="K97" s="151"/>
      <c r="L97" s="156"/>
    </row>
    <row r="98" spans="2:12" s="9" customFormat="1" ht="19.9" customHeight="1">
      <c r="B98" s="157"/>
      <c r="C98" s="158"/>
      <c r="D98" s="159" t="s">
        <v>105</v>
      </c>
      <c r="E98" s="160"/>
      <c r="F98" s="160"/>
      <c r="G98" s="160"/>
      <c r="H98" s="160"/>
      <c r="I98" s="161"/>
      <c r="J98" s="162">
        <f>J138</f>
        <v>0</v>
      </c>
      <c r="K98" s="158"/>
      <c r="L98" s="163"/>
    </row>
    <row r="99" spans="2:12" s="9" customFormat="1" ht="19.9" customHeight="1">
      <c r="B99" s="157"/>
      <c r="C99" s="158"/>
      <c r="D99" s="159" t="s">
        <v>106</v>
      </c>
      <c r="E99" s="160"/>
      <c r="F99" s="160"/>
      <c r="G99" s="160"/>
      <c r="H99" s="160"/>
      <c r="I99" s="161"/>
      <c r="J99" s="162">
        <f>J166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107</v>
      </c>
      <c r="E100" s="160"/>
      <c r="F100" s="160"/>
      <c r="G100" s="160"/>
      <c r="H100" s="160"/>
      <c r="I100" s="161"/>
      <c r="J100" s="162">
        <f>J191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108</v>
      </c>
      <c r="E101" s="160"/>
      <c r="F101" s="160"/>
      <c r="G101" s="160"/>
      <c r="H101" s="160"/>
      <c r="I101" s="161"/>
      <c r="J101" s="162">
        <f>J197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109</v>
      </c>
      <c r="E102" s="153"/>
      <c r="F102" s="153"/>
      <c r="G102" s="153"/>
      <c r="H102" s="153"/>
      <c r="I102" s="154"/>
      <c r="J102" s="155">
        <f>J199</f>
        <v>0</v>
      </c>
      <c r="K102" s="151"/>
      <c r="L102" s="156"/>
    </row>
    <row r="103" spans="2:12" s="9" customFormat="1" ht="19.9" customHeight="1">
      <c r="B103" s="157"/>
      <c r="C103" s="158"/>
      <c r="D103" s="159" t="s">
        <v>110</v>
      </c>
      <c r="E103" s="160"/>
      <c r="F103" s="160"/>
      <c r="G103" s="160"/>
      <c r="H103" s="160"/>
      <c r="I103" s="161"/>
      <c r="J103" s="162">
        <f>J200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111</v>
      </c>
      <c r="E104" s="160"/>
      <c r="F104" s="160"/>
      <c r="G104" s="160"/>
      <c r="H104" s="160"/>
      <c r="I104" s="161"/>
      <c r="J104" s="162">
        <f>J215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112</v>
      </c>
      <c r="E105" s="160"/>
      <c r="F105" s="160"/>
      <c r="G105" s="160"/>
      <c r="H105" s="160"/>
      <c r="I105" s="161"/>
      <c r="J105" s="162">
        <f>J233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113</v>
      </c>
      <c r="E106" s="160"/>
      <c r="F106" s="160"/>
      <c r="G106" s="160"/>
      <c r="H106" s="160"/>
      <c r="I106" s="161"/>
      <c r="J106" s="162">
        <f>J249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114</v>
      </c>
      <c r="E107" s="160"/>
      <c r="F107" s="160"/>
      <c r="G107" s="160"/>
      <c r="H107" s="160"/>
      <c r="I107" s="161"/>
      <c r="J107" s="162">
        <f>J284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115</v>
      </c>
      <c r="E108" s="160"/>
      <c r="F108" s="160"/>
      <c r="G108" s="160"/>
      <c r="H108" s="160"/>
      <c r="I108" s="161"/>
      <c r="J108" s="162">
        <f>J288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116</v>
      </c>
      <c r="E109" s="160"/>
      <c r="F109" s="160"/>
      <c r="G109" s="160"/>
      <c r="H109" s="160"/>
      <c r="I109" s="161"/>
      <c r="J109" s="162">
        <f>J294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117</v>
      </c>
      <c r="E110" s="160"/>
      <c r="F110" s="160"/>
      <c r="G110" s="160"/>
      <c r="H110" s="160"/>
      <c r="I110" s="161"/>
      <c r="J110" s="162">
        <f>J297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118</v>
      </c>
      <c r="E111" s="160"/>
      <c r="F111" s="160"/>
      <c r="G111" s="160"/>
      <c r="H111" s="160"/>
      <c r="I111" s="161"/>
      <c r="J111" s="162">
        <f>J303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119</v>
      </c>
      <c r="E112" s="160"/>
      <c r="F112" s="160"/>
      <c r="G112" s="160"/>
      <c r="H112" s="160"/>
      <c r="I112" s="161"/>
      <c r="J112" s="162">
        <f>J311</f>
        <v>0</v>
      </c>
      <c r="K112" s="158"/>
      <c r="L112" s="163"/>
    </row>
    <row r="113" spans="2:12" s="9" customFormat="1" ht="19.9" customHeight="1">
      <c r="B113" s="157"/>
      <c r="C113" s="158"/>
      <c r="D113" s="159" t="s">
        <v>120</v>
      </c>
      <c r="E113" s="160"/>
      <c r="F113" s="160"/>
      <c r="G113" s="160"/>
      <c r="H113" s="160"/>
      <c r="I113" s="161"/>
      <c r="J113" s="162">
        <f>J327</f>
        <v>0</v>
      </c>
      <c r="K113" s="158"/>
      <c r="L113" s="163"/>
    </row>
    <row r="114" spans="2:12" s="9" customFormat="1" ht="19.9" customHeight="1">
      <c r="B114" s="157"/>
      <c r="C114" s="158"/>
      <c r="D114" s="159" t="s">
        <v>121</v>
      </c>
      <c r="E114" s="160"/>
      <c r="F114" s="160"/>
      <c r="G114" s="160"/>
      <c r="H114" s="160"/>
      <c r="I114" s="161"/>
      <c r="J114" s="162">
        <f>J332</f>
        <v>0</v>
      </c>
      <c r="K114" s="158"/>
      <c r="L114" s="163"/>
    </row>
    <row r="115" spans="2:12" s="9" customFormat="1" ht="19.9" customHeight="1">
      <c r="B115" s="157"/>
      <c r="C115" s="158"/>
      <c r="D115" s="159" t="s">
        <v>122</v>
      </c>
      <c r="E115" s="160"/>
      <c r="F115" s="160"/>
      <c r="G115" s="160"/>
      <c r="H115" s="160"/>
      <c r="I115" s="161"/>
      <c r="J115" s="162">
        <f>J346</f>
        <v>0</v>
      </c>
      <c r="K115" s="158"/>
      <c r="L115" s="163"/>
    </row>
    <row r="116" spans="2:12" s="9" customFormat="1" ht="19.9" customHeight="1">
      <c r="B116" s="157"/>
      <c r="C116" s="158"/>
      <c r="D116" s="159" t="s">
        <v>123</v>
      </c>
      <c r="E116" s="160"/>
      <c r="F116" s="160"/>
      <c r="G116" s="160"/>
      <c r="H116" s="160"/>
      <c r="I116" s="161"/>
      <c r="J116" s="162">
        <f>J351</f>
        <v>0</v>
      </c>
      <c r="K116" s="158"/>
      <c r="L116" s="163"/>
    </row>
    <row r="117" spans="2:12" s="1" customFormat="1" ht="21.7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41"/>
      <c r="J118" s="49"/>
      <c r="K118" s="49"/>
      <c r="L118" s="37"/>
    </row>
    <row r="122" spans="2:12" s="1" customFormat="1" ht="6.95" customHeight="1">
      <c r="B122" s="50"/>
      <c r="C122" s="51"/>
      <c r="D122" s="51"/>
      <c r="E122" s="51"/>
      <c r="F122" s="51"/>
      <c r="G122" s="51"/>
      <c r="H122" s="51"/>
      <c r="I122" s="144"/>
      <c r="J122" s="51"/>
      <c r="K122" s="51"/>
      <c r="L122" s="37"/>
    </row>
    <row r="123" spans="2:12" s="1" customFormat="1" ht="24.95" customHeight="1">
      <c r="B123" s="33"/>
      <c r="C123" s="22" t="s">
        <v>124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12" customHeight="1">
      <c r="B125" s="33"/>
      <c r="C125" s="28" t="s">
        <v>16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301" t="str">
        <f>E7</f>
        <v>Oprava sociálních zařízení (2019) - 5 bytových jednotek</v>
      </c>
      <c r="F126" s="302"/>
      <c r="G126" s="302"/>
      <c r="H126" s="302"/>
      <c r="I126" s="109"/>
      <c r="J126" s="34"/>
      <c r="K126" s="34"/>
      <c r="L126" s="37"/>
    </row>
    <row r="127" spans="2:12" s="1" customFormat="1" ht="12" customHeight="1">
      <c r="B127" s="33"/>
      <c r="C127" s="28" t="s">
        <v>97</v>
      </c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6.5" customHeight="1">
      <c r="B128" s="33"/>
      <c r="C128" s="34"/>
      <c r="D128" s="34"/>
      <c r="E128" s="273" t="str">
        <f>E9</f>
        <v>5 - Oprava bytové jednotky - p.Feiková 1.NP</v>
      </c>
      <c r="F128" s="303"/>
      <c r="G128" s="303"/>
      <c r="H128" s="303"/>
      <c r="I128" s="109"/>
      <c r="J128" s="34"/>
      <c r="K128" s="34"/>
      <c r="L128" s="37"/>
    </row>
    <row r="129" spans="2:12" s="1" customFormat="1" ht="6.9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12" s="1" customFormat="1" ht="12" customHeight="1">
      <c r="B130" s="33"/>
      <c r="C130" s="28" t="s">
        <v>20</v>
      </c>
      <c r="D130" s="34"/>
      <c r="E130" s="34"/>
      <c r="F130" s="26" t="str">
        <f>F12</f>
        <v>Ústí nad Labem</v>
      </c>
      <c r="G130" s="34"/>
      <c r="H130" s="34"/>
      <c r="I130" s="111" t="s">
        <v>22</v>
      </c>
      <c r="J130" s="60" t="str">
        <f>IF(J12="","",J12)</f>
        <v>9. 7. 2019</v>
      </c>
      <c r="K130" s="34"/>
      <c r="L130" s="37"/>
    </row>
    <row r="131" spans="2:12" s="1" customFormat="1" ht="6.95" customHeight="1">
      <c r="B131" s="33"/>
      <c r="C131" s="34"/>
      <c r="D131" s="34"/>
      <c r="E131" s="34"/>
      <c r="F131" s="34"/>
      <c r="G131" s="34"/>
      <c r="H131" s="34"/>
      <c r="I131" s="109"/>
      <c r="J131" s="34"/>
      <c r="K131" s="34"/>
      <c r="L131" s="37"/>
    </row>
    <row r="132" spans="2:12" s="1" customFormat="1" ht="15.2" customHeight="1">
      <c r="B132" s="33"/>
      <c r="C132" s="28" t="s">
        <v>24</v>
      </c>
      <c r="D132" s="34"/>
      <c r="E132" s="34"/>
      <c r="F132" s="26" t="str">
        <f>E15</f>
        <v xml:space="preserve"> </v>
      </c>
      <c r="G132" s="34"/>
      <c r="H132" s="34"/>
      <c r="I132" s="111" t="s">
        <v>30</v>
      </c>
      <c r="J132" s="31" t="str">
        <f>E21</f>
        <v xml:space="preserve"> </v>
      </c>
      <c r="K132" s="34"/>
      <c r="L132" s="37"/>
    </row>
    <row r="133" spans="2:12" s="1" customFormat="1" ht="15.2" customHeight="1">
      <c r="B133" s="33"/>
      <c r="C133" s="28" t="s">
        <v>28</v>
      </c>
      <c r="D133" s="34"/>
      <c r="E133" s="34"/>
      <c r="F133" s="26" t="str">
        <f>IF(E18="","",E18)</f>
        <v>Vyplň údaj</v>
      </c>
      <c r="G133" s="34"/>
      <c r="H133" s="34"/>
      <c r="I133" s="111" t="s">
        <v>32</v>
      </c>
      <c r="J133" s="31" t="str">
        <f>E24</f>
        <v>D.Prombergerová</v>
      </c>
      <c r="K133" s="34"/>
      <c r="L133" s="37"/>
    </row>
    <row r="134" spans="2:12" s="1" customFormat="1" ht="10.35" customHeight="1">
      <c r="B134" s="33"/>
      <c r="C134" s="34"/>
      <c r="D134" s="34"/>
      <c r="E134" s="34"/>
      <c r="F134" s="34"/>
      <c r="G134" s="34"/>
      <c r="H134" s="34"/>
      <c r="I134" s="109"/>
      <c r="J134" s="34"/>
      <c r="K134" s="34"/>
      <c r="L134" s="37"/>
    </row>
    <row r="135" spans="2:20" s="10" customFormat="1" ht="29.25" customHeight="1">
      <c r="B135" s="164"/>
      <c r="C135" s="165" t="s">
        <v>125</v>
      </c>
      <c r="D135" s="166" t="s">
        <v>60</v>
      </c>
      <c r="E135" s="166" t="s">
        <v>56</v>
      </c>
      <c r="F135" s="166" t="s">
        <v>57</v>
      </c>
      <c r="G135" s="166" t="s">
        <v>126</v>
      </c>
      <c r="H135" s="166" t="s">
        <v>127</v>
      </c>
      <c r="I135" s="167" t="s">
        <v>128</v>
      </c>
      <c r="J135" s="168" t="s">
        <v>101</v>
      </c>
      <c r="K135" s="169" t="s">
        <v>129</v>
      </c>
      <c r="L135" s="170"/>
      <c r="M135" s="69" t="s">
        <v>1</v>
      </c>
      <c r="N135" s="70" t="s">
        <v>39</v>
      </c>
      <c r="O135" s="70" t="s">
        <v>130</v>
      </c>
      <c r="P135" s="70" t="s">
        <v>131</v>
      </c>
      <c r="Q135" s="70" t="s">
        <v>132</v>
      </c>
      <c r="R135" s="70" t="s">
        <v>133</v>
      </c>
      <c r="S135" s="70" t="s">
        <v>134</v>
      </c>
      <c r="T135" s="71" t="s">
        <v>135</v>
      </c>
    </row>
    <row r="136" spans="2:63" s="1" customFormat="1" ht="22.9" customHeight="1">
      <c r="B136" s="33"/>
      <c r="C136" s="76" t="s">
        <v>136</v>
      </c>
      <c r="D136" s="34"/>
      <c r="E136" s="34"/>
      <c r="F136" s="34"/>
      <c r="G136" s="34"/>
      <c r="H136" s="34"/>
      <c r="I136" s="109"/>
      <c r="J136" s="171">
        <f>BK136</f>
        <v>0</v>
      </c>
      <c r="K136" s="34"/>
      <c r="L136" s="37"/>
      <c r="M136" s="72"/>
      <c r="N136" s="73"/>
      <c r="O136" s="73"/>
      <c r="P136" s="172">
        <f>P137+P199</f>
        <v>0</v>
      </c>
      <c r="Q136" s="73"/>
      <c r="R136" s="172">
        <f>R137+R199</f>
        <v>2.8953052140000004</v>
      </c>
      <c r="S136" s="73"/>
      <c r="T136" s="173">
        <f>T137+T199</f>
        <v>3.491477770000001</v>
      </c>
      <c r="AT136" s="16" t="s">
        <v>74</v>
      </c>
      <c r="AU136" s="16" t="s">
        <v>103</v>
      </c>
      <c r="BK136" s="174">
        <f>BK137+BK199</f>
        <v>0</v>
      </c>
    </row>
    <row r="137" spans="2:63" s="11" customFormat="1" ht="25.9" customHeight="1">
      <c r="B137" s="175"/>
      <c r="C137" s="176"/>
      <c r="D137" s="177" t="s">
        <v>74</v>
      </c>
      <c r="E137" s="178" t="s">
        <v>137</v>
      </c>
      <c r="F137" s="178" t="s">
        <v>138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P138+P166+P191+P197</f>
        <v>0</v>
      </c>
      <c r="Q137" s="183"/>
      <c r="R137" s="184">
        <f>R138+R166+R191+R197</f>
        <v>2.2600453777000005</v>
      </c>
      <c r="S137" s="183"/>
      <c r="T137" s="185">
        <f>T138+T166+T191+T197</f>
        <v>3.344770000000001</v>
      </c>
      <c r="AR137" s="186" t="s">
        <v>80</v>
      </c>
      <c r="AT137" s="187" t="s">
        <v>74</v>
      </c>
      <c r="AU137" s="187" t="s">
        <v>75</v>
      </c>
      <c r="AY137" s="186" t="s">
        <v>139</v>
      </c>
      <c r="BK137" s="188">
        <f>BK138+BK166+BK191+BK197</f>
        <v>0</v>
      </c>
    </row>
    <row r="138" spans="2:63" s="11" customFormat="1" ht="22.9" customHeight="1">
      <c r="B138" s="175"/>
      <c r="C138" s="176"/>
      <c r="D138" s="177" t="s">
        <v>74</v>
      </c>
      <c r="E138" s="189" t="s">
        <v>140</v>
      </c>
      <c r="F138" s="189" t="s">
        <v>141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SUM(P139:P165)</f>
        <v>0</v>
      </c>
      <c r="Q138" s="183"/>
      <c r="R138" s="184">
        <f>SUM(R139:R165)</f>
        <v>2.2597230577000005</v>
      </c>
      <c r="S138" s="183"/>
      <c r="T138" s="185">
        <f>SUM(T139:T165)</f>
        <v>0</v>
      </c>
      <c r="AR138" s="186" t="s">
        <v>80</v>
      </c>
      <c r="AT138" s="187" t="s">
        <v>74</v>
      </c>
      <c r="AU138" s="187" t="s">
        <v>80</v>
      </c>
      <c r="AY138" s="186" t="s">
        <v>139</v>
      </c>
      <c r="BK138" s="188">
        <f>SUM(BK139:BK165)</f>
        <v>0</v>
      </c>
    </row>
    <row r="139" spans="2:65" s="1" customFormat="1" ht="24" customHeight="1">
      <c r="B139" s="33"/>
      <c r="C139" s="191" t="s">
        <v>80</v>
      </c>
      <c r="D139" s="191" t="s">
        <v>142</v>
      </c>
      <c r="E139" s="192" t="s">
        <v>143</v>
      </c>
      <c r="F139" s="193" t="s">
        <v>144</v>
      </c>
      <c r="G139" s="194" t="s">
        <v>145</v>
      </c>
      <c r="H139" s="195">
        <v>0.49</v>
      </c>
      <c r="I139" s="196"/>
      <c r="J139" s="197">
        <f>ROUND(I139*H139,2)</f>
        <v>0</v>
      </c>
      <c r="K139" s="193" t="s">
        <v>146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0.02048</v>
      </c>
      <c r="R139" s="200">
        <f>Q139*H139</f>
        <v>0.010035200000000001</v>
      </c>
      <c r="S139" s="200">
        <v>0</v>
      </c>
      <c r="T139" s="201">
        <f>S139*H139</f>
        <v>0</v>
      </c>
      <c r="AR139" s="202" t="s">
        <v>90</v>
      </c>
      <c r="AT139" s="202" t="s">
        <v>142</v>
      </c>
      <c r="AU139" s="202" t="s">
        <v>84</v>
      </c>
      <c r="AY139" s="16" t="s">
        <v>139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90</v>
      </c>
      <c r="BM139" s="202" t="s">
        <v>147</v>
      </c>
    </row>
    <row r="140" spans="2:51" s="12" customFormat="1" ht="11.25">
      <c r="B140" s="204"/>
      <c r="C140" s="205"/>
      <c r="D140" s="206" t="s">
        <v>148</v>
      </c>
      <c r="E140" s="207" t="s">
        <v>1</v>
      </c>
      <c r="F140" s="208" t="s">
        <v>149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148</v>
      </c>
      <c r="AU140" s="214" t="s">
        <v>84</v>
      </c>
      <c r="AV140" s="12" t="s">
        <v>80</v>
      </c>
      <c r="AW140" s="12" t="s">
        <v>31</v>
      </c>
      <c r="AX140" s="12" t="s">
        <v>75</v>
      </c>
      <c r="AY140" s="214" t="s">
        <v>139</v>
      </c>
    </row>
    <row r="141" spans="2:51" s="13" customFormat="1" ht="11.25">
      <c r="B141" s="215"/>
      <c r="C141" s="216"/>
      <c r="D141" s="206" t="s">
        <v>148</v>
      </c>
      <c r="E141" s="217" t="s">
        <v>1</v>
      </c>
      <c r="F141" s="218" t="s">
        <v>150</v>
      </c>
      <c r="G141" s="216"/>
      <c r="H141" s="219">
        <v>0.49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148</v>
      </c>
      <c r="AU141" s="225" t="s">
        <v>84</v>
      </c>
      <c r="AV141" s="13" t="s">
        <v>84</v>
      </c>
      <c r="AW141" s="13" t="s">
        <v>31</v>
      </c>
      <c r="AX141" s="13" t="s">
        <v>80</v>
      </c>
      <c r="AY141" s="225" t="s">
        <v>139</v>
      </c>
    </row>
    <row r="142" spans="2:65" s="1" customFormat="1" ht="16.5" customHeight="1">
      <c r="B142" s="33"/>
      <c r="C142" s="191" t="s">
        <v>84</v>
      </c>
      <c r="D142" s="191" t="s">
        <v>142</v>
      </c>
      <c r="E142" s="192" t="s">
        <v>151</v>
      </c>
      <c r="F142" s="193" t="s">
        <v>152</v>
      </c>
      <c r="G142" s="194" t="s">
        <v>145</v>
      </c>
      <c r="H142" s="195">
        <v>2.05</v>
      </c>
      <c r="I142" s="196"/>
      <c r="J142" s="197">
        <f>ROUND(I142*H142,2)</f>
        <v>0</v>
      </c>
      <c r="K142" s="193" t="s">
        <v>146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0.04</v>
      </c>
      <c r="R142" s="200">
        <f>Q142*H142</f>
        <v>0.08199999999999999</v>
      </c>
      <c r="S142" s="200">
        <v>0</v>
      </c>
      <c r="T142" s="201">
        <f>S142*H142</f>
        <v>0</v>
      </c>
      <c r="AR142" s="202" t="s">
        <v>90</v>
      </c>
      <c r="AT142" s="202" t="s">
        <v>142</v>
      </c>
      <c r="AU142" s="202" t="s">
        <v>84</v>
      </c>
      <c r="AY142" s="16" t="s">
        <v>139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90</v>
      </c>
      <c r="BM142" s="202" t="s">
        <v>153</v>
      </c>
    </row>
    <row r="143" spans="2:51" s="12" customFormat="1" ht="11.25">
      <c r="B143" s="204"/>
      <c r="C143" s="205"/>
      <c r="D143" s="206" t="s">
        <v>148</v>
      </c>
      <c r="E143" s="207" t="s">
        <v>1</v>
      </c>
      <c r="F143" s="208" t="s">
        <v>154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148</v>
      </c>
      <c r="AU143" s="214" t="s">
        <v>84</v>
      </c>
      <c r="AV143" s="12" t="s">
        <v>80</v>
      </c>
      <c r="AW143" s="12" t="s">
        <v>31</v>
      </c>
      <c r="AX143" s="12" t="s">
        <v>75</v>
      </c>
      <c r="AY143" s="214" t="s">
        <v>139</v>
      </c>
    </row>
    <row r="144" spans="2:51" s="13" customFormat="1" ht="11.25">
      <c r="B144" s="215"/>
      <c r="C144" s="216"/>
      <c r="D144" s="206" t="s">
        <v>148</v>
      </c>
      <c r="E144" s="217" t="s">
        <v>1</v>
      </c>
      <c r="F144" s="218" t="s">
        <v>740</v>
      </c>
      <c r="G144" s="216"/>
      <c r="H144" s="219">
        <v>2.05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148</v>
      </c>
      <c r="AU144" s="225" t="s">
        <v>84</v>
      </c>
      <c r="AV144" s="13" t="s">
        <v>84</v>
      </c>
      <c r="AW144" s="13" t="s">
        <v>31</v>
      </c>
      <c r="AX144" s="13" t="s">
        <v>75</v>
      </c>
      <c r="AY144" s="225" t="s">
        <v>139</v>
      </c>
    </row>
    <row r="145" spans="2:51" s="14" customFormat="1" ht="11.25">
      <c r="B145" s="226"/>
      <c r="C145" s="227"/>
      <c r="D145" s="206" t="s">
        <v>148</v>
      </c>
      <c r="E145" s="228" t="s">
        <v>1</v>
      </c>
      <c r="F145" s="229" t="s">
        <v>162</v>
      </c>
      <c r="G145" s="227"/>
      <c r="H145" s="230">
        <v>2.05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148</v>
      </c>
      <c r="AU145" s="236" t="s">
        <v>84</v>
      </c>
      <c r="AV145" s="14" t="s">
        <v>90</v>
      </c>
      <c r="AW145" s="14" t="s">
        <v>31</v>
      </c>
      <c r="AX145" s="14" t="s">
        <v>80</v>
      </c>
      <c r="AY145" s="236" t="s">
        <v>139</v>
      </c>
    </row>
    <row r="146" spans="2:65" s="1" customFormat="1" ht="24" customHeight="1">
      <c r="B146" s="33"/>
      <c r="C146" s="191" t="s">
        <v>87</v>
      </c>
      <c r="D146" s="191" t="s">
        <v>142</v>
      </c>
      <c r="E146" s="192" t="s">
        <v>156</v>
      </c>
      <c r="F146" s="193" t="s">
        <v>157</v>
      </c>
      <c r="G146" s="194" t="s">
        <v>145</v>
      </c>
      <c r="H146" s="195">
        <v>11.01</v>
      </c>
      <c r="I146" s="196"/>
      <c r="J146" s="197">
        <f>ROUND(I146*H146,2)</f>
        <v>0</v>
      </c>
      <c r="K146" s="193" t="s">
        <v>146</v>
      </c>
      <c r="L146" s="37"/>
      <c r="M146" s="198" t="s">
        <v>1</v>
      </c>
      <c r="N146" s="199" t="s">
        <v>41</v>
      </c>
      <c r="O146" s="65"/>
      <c r="P146" s="200">
        <f>O146*H146</f>
        <v>0</v>
      </c>
      <c r="Q146" s="200">
        <v>0.0154</v>
      </c>
      <c r="R146" s="200">
        <f>Q146*H146</f>
        <v>0.169554</v>
      </c>
      <c r="S146" s="200">
        <v>0</v>
      </c>
      <c r="T146" s="201">
        <f>S146*H146</f>
        <v>0</v>
      </c>
      <c r="AR146" s="202" t="s">
        <v>90</v>
      </c>
      <c r="AT146" s="202" t="s">
        <v>142</v>
      </c>
      <c r="AU146" s="202" t="s">
        <v>84</v>
      </c>
      <c r="AY146" s="16" t="s">
        <v>139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84</v>
      </c>
      <c r="BK146" s="203">
        <f>ROUND(I146*H146,2)</f>
        <v>0</v>
      </c>
      <c r="BL146" s="16" t="s">
        <v>90</v>
      </c>
      <c r="BM146" s="202" t="s">
        <v>158</v>
      </c>
    </row>
    <row r="147" spans="2:51" s="12" customFormat="1" ht="11.25">
      <c r="B147" s="204"/>
      <c r="C147" s="205"/>
      <c r="D147" s="206" t="s">
        <v>148</v>
      </c>
      <c r="E147" s="207" t="s">
        <v>1</v>
      </c>
      <c r="F147" s="208" t="s">
        <v>159</v>
      </c>
      <c r="G147" s="205"/>
      <c r="H147" s="207" t="s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148</v>
      </c>
      <c r="AU147" s="214" t="s">
        <v>84</v>
      </c>
      <c r="AV147" s="12" t="s">
        <v>80</v>
      </c>
      <c r="AW147" s="12" t="s">
        <v>31</v>
      </c>
      <c r="AX147" s="12" t="s">
        <v>75</v>
      </c>
      <c r="AY147" s="214" t="s">
        <v>139</v>
      </c>
    </row>
    <row r="148" spans="2:51" s="13" customFormat="1" ht="11.25">
      <c r="B148" s="215"/>
      <c r="C148" s="216"/>
      <c r="D148" s="206" t="s">
        <v>148</v>
      </c>
      <c r="E148" s="217" t="s">
        <v>1</v>
      </c>
      <c r="F148" s="218" t="s">
        <v>819</v>
      </c>
      <c r="G148" s="216"/>
      <c r="H148" s="219">
        <v>11.91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148</v>
      </c>
      <c r="AU148" s="225" t="s">
        <v>84</v>
      </c>
      <c r="AV148" s="13" t="s">
        <v>84</v>
      </c>
      <c r="AW148" s="13" t="s">
        <v>31</v>
      </c>
      <c r="AX148" s="13" t="s">
        <v>75</v>
      </c>
      <c r="AY148" s="225" t="s">
        <v>139</v>
      </c>
    </row>
    <row r="149" spans="2:51" s="13" customFormat="1" ht="11.25">
      <c r="B149" s="215"/>
      <c r="C149" s="216"/>
      <c r="D149" s="206" t="s">
        <v>148</v>
      </c>
      <c r="E149" s="217" t="s">
        <v>1</v>
      </c>
      <c r="F149" s="218" t="s">
        <v>161</v>
      </c>
      <c r="G149" s="216"/>
      <c r="H149" s="219">
        <v>-0.9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148</v>
      </c>
      <c r="AU149" s="225" t="s">
        <v>84</v>
      </c>
      <c r="AV149" s="13" t="s">
        <v>84</v>
      </c>
      <c r="AW149" s="13" t="s">
        <v>31</v>
      </c>
      <c r="AX149" s="13" t="s">
        <v>75</v>
      </c>
      <c r="AY149" s="225" t="s">
        <v>139</v>
      </c>
    </row>
    <row r="150" spans="2:51" s="14" customFormat="1" ht="11.25">
      <c r="B150" s="226"/>
      <c r="C150" s="227"/>
      <c r="D150" s="206" t="s">
        <v>148</v>
      </c>
      <c r="E150" s="228" t="s">
        <v>1</v>
      </c>
      <c r="F150" s="229" t="s">
        <v>162</v>
      </c>
      <c r="G150" s="227"/>
      <c r="H150" s="230">
        <v>11.01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148</v>
      </c>
      <c r="AU150" s="236" t="s">
        <v>84</v>
      </c>
      <c r="AV150" s="14" t="s">
        <v>90</v>
      </c>
      <c r="AW150" s="14" t="s">
        <v>31</v>
      </c>
      <c r="AX150" s="14" t="s">
        <v>80</v>
      </c>
      <c r="AY150" s="236" t="s">
        <v>139</v>
      </c>
    </row>
    <row r="151" spans="2:65" s="1" customFormat="1" ht="24" customHeight="1">
      <c r="B151" s="33"/>
      <c r="C151" s="191" t="s">
        <v>90</v>
      </c>
      <c r="D151" s="191" t="s">
        <v>142</v>
      </c>
      <c r="E151" s="192" t="s">
        <v>163</v>
      </c>
      <c r="F151" s="193" t="s">
        <v>164</v>
      </c>
      <c r="G151" s="194" t="s">
        <v>145</v>
      </c>
      <c r="H151" s="195">
        <v>3.075</v>
      </c>
      <c r="I151" s="196"/>
      <c r="J151" s="197">
        <f>ROUND(I151*H151,2)</f>
        <v>0</v>
      </c>
      <c r="K151" s="193" t="s">
        <v>146</v>
      </c>
      <c r="L151" s="37"/>
      <c r="M151" s="198" t="s">
        <v>1</v>
      </c>
      <c r="N151" s="199" t="s">
        <v>41</v>
      </c>
      <c r="O151" s="65"/>
      <c r="P151" s="200">
        <f>O151*H151</f>
        <v>0</v>
      </c>
      <c r="Q151" s="200">
        <v>0.0382</v>
      </c>
      <c r="R151" s="200">
        <f>Q151*H151</f>
        <v>0.117465</v>
      </c>
      <c r="S151" s="200">
        <v>0</v>
      </c>
      <c r="T151" s="201">
        <f>S151*H151</f>
        <v>0</v>
      </c>
      <c r="AR151" s="202" t="s">
        <v>90</v>
      </c>
      <c r="AT151" s="202" t="s">
        <v>142</v>
      </c>
      <c r="AU151" s="202" t="s">
        <v>84</v>
      </c>
      <c r="AY151" s="16" t="s">
        <v>139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84</v>
      </c>
      <c r="BK151" s="203">
        <f>ROUND(I151*H151,2)</f>
        <v>0</v>
      </c>
      <c r="BL151" s="16" t="s">
        <v>90</v>
      </c>
      <c r="BM151" s="202" t="s">
        <v>165</v>
      </c>
    </row>
    <row r="152" spans="2:51" s="12" customFormat="1" ht="11.25">
      <c r="B152" s="204"/>
      <c r="C152" s="205"/>
      <c r="D152" s="206" t="s">
        <v>148</v>
      </c>
      <c r="E152" s="207" t="s">
        <v>1</v>
      </c>
      <c r="F152" s="208" t="s">
        <v>154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148</v>
      </c>
      <c r="AU152" s="214" t="s">
        <v>84</v>
      </c>
      <c r="AV152" s="12" t="s">
        <v>80</v>
      </c>
      <c r="AW152" s="12" t="s">
        <v>31</v>
      </c>
      <c r="AX152" s="12" t="s">
        <v>75</v>
      </c>
      <c r="AY152" s="214" t="s">
        <v>139</v>
      </c>
    </row>
    <row r="153" spans="2:51" s="13" customFormat="1" ht="11.25">
      <c r="B153" s="215"/>
      <c r="C153" s="216"/>
      <c r="D153" s="206" t="s">
        <v>148</v>
      </c>
      <c r="E153" s="217" t="s">
        <v>1</v>
      </c>
      <c r="F153" s="218" t="s">
        <v>742</v>
      </c>
      <c r="G153" s="216"/>
      <c r="H153" s="219">
        <v>3.075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148</v>
      </c>
      <c r="AU153" s="225" t="s">
        <v>84</v>
      </c>
      <c r="AV153" s="13" t="s">
        <v>84</v>
      </c>
      <c r="AW153" s="13" t="s">
        <v>31</v>
      </c>
      <c r="AX153" s="13" t="s">
        <v>75</v>
      </c>
      <c r="AY153" s="225" t="s">
        <v>139</v>
      </c>
    </row>
    <row r="154" spans="2:51" s="14" customFormat="1" ht="11.25">
      <c r="B154" s="226"/>
      <c r="C154" s="227"/>
      <c r="D154" s="206" t="s">
        <v>148</v>
      </c>
      <c r="E154" s="228" t="s">
        <v>1</v>
      </c>
      <c r="F154" s="229" t="s">
        <v>162</v>
      </c>
      <c r="G154" s="227"/>
      <c r="H154" s="230">
        <v>3.075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148</v>
      </c>
      <c r="AU154" s="236" t="s">
        <v>84</v>
      </c>
      <c r="AV154" s="14" t="s">
        <v>90</v>
      </c>
      <c r="AW154" s="14" t="s">
        <v>31</v>
      </c>
      <c r="AX154" s="14" t="s">
        <v>80</v>
      </c>
      <c r="AY154" s="236" t="s">
        <v>139</v>
      </c>
    </row>
    <row r="155" spans="2:65" s="1" customFormat="1" ht="24" customHeight="1">
      <c r="B155" s="33"/>
      <c r="C155" s="191" t="s">
        <v>93</v>
      </c>
      <c r="D155" s="191" t="s">
        <v>142</v>
      </c>
      <c r="E155" s="192" t="s">
        <v>167</v>
      </c>
      <c r="F155" s="193" t="s">
        <v>168</v>
      </c>
      <c r="G155" s="194" t="s">
        <v>169</v>
      </c>
      <c r="H155" s="195">
        <v>9.8</v>
      </c>
      <c r="I155" s="196"/>
      <c r="J155" s="197">
        <f>ROUND(I155*H155,2)</f>
        <v>0</v>
      </c>
      <c r="K155" s="193" t="s">
        <v>146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0.0015</v>
      </c>
      <c r="R155" s="200">
        <f>Q155*H155</f>
        <v>0.014700000000000001</v>
      </c>
      <c r="S155" s="200">
        <v>0</v>
      </c>
      <c r="T155" s="201">
        <f>S155*H155</f>
        <v>0</v>
      </c>
      <c r="AR155" s="202" t="s">
        <v>170</v>
      </c>
      <c r="AT155" s="202" t="s">
        <v>142</v>
      </c>
      <c r="AU155" s="202" t="s">
        <v>84</v>
      </c>
      <c r="AY155" s="16" t="s">
        <v>139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170</v>
      </c>
      <c r="BM155" s="202" t="s">
        <v>171</v>
      </c>
    </row>
    <row r="156" spans="2:51" s="12" customFormat="1" ht="11.25">
      <c r="B156" s="204"/>
      <c r="C156" s="205"/>
      <c r="D156" s="206" t="s">
        <v>148</v>
      </c>
      <c r="E156" s="207" t="s">
        <v>1</v>
      </c>
      <c r="F156" s="208" t="s">
        <v>172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148</v>
      </c>
      <c r="AU156" s="214" t="s">
        <v>84</v>
      </c>
      <c r="AV156" s="12" t="s">
        <v>80</v>
      </c>
      <c r="AW156" s="12" t="s">
        <v>31</v>
      </c>
      <c r="AX156" s="12" t="s">
        <v>75</v>
      </c>
      <c r="AY156" s="214" t="s">
        <v>139</v>
      </c>
    </row>
    <row r="157" spans="2:51" s="13" customFormat="1" ht="11.25">
      <c r="B157" s="215"/>
      <c r="C157" s="216"/>
      <c r="D157" s="206" t="s">
        <v>148</v>
      </c>
      <c r="E157" s="217" t="s">
        <v>1</v>
      </c>
      <c r="F157" s="218" t="s">
        <v>173</v>
      </c>
      <c r="G157" s="216"/>
      <c r="H157" s="219">
        <v>9.8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148</v>
      </c>
      <c r="AU157" s="225" t="s">
        <v>84</v>
      </c>
      <c r="AV157" s="13" t="s">
        <v>84</v>
      </c>
      <c r="AW157" s="13" t="s">
        <v>31</v>
      </c>
      <c r="AX157" s="13" t="s">
        <v>80</v>
      </c>
      <c r="AY157" s="225" t="s">
        <v>139</v>
      </c>
    </row>
    <row r="158" spans="2:65" s="1" customFormat="1" ht="24" customHeight="1">
      <c r="B158" s="33"/>
      <c r="C158" s="191" t="s">
        <v>140</v>
      </c>
      <c r="D158" s="191" t="s">
        <v>142</v>
      </c>
      <c r="E158" s="192" t="s">
        <v>174</v>
      </c>
      <c r="F158" s="193" t="s">
        <v>175</v>
      </c>
      <c r="G158" s="194" t="s">
        <v>176</v>
      </c>
      <c r="H158" s="195">
        <v>0.756</v>
      </c>
      <c r="I158" s="196"/>
      <c r="J158" s="197">
        <f>ROUND(I158*H158,2)</f>
        <v>0</v>
      </c>
      <c r="K158" s="193" t="s">
        <v>146</v>
      </c>
      <c r="L158" s="37"/>
      <c r="M158" s="198" t="s">
        <v>1</v>
      </c>
      <c r="N158" s="199" t="s">
        <v>41</v>
      </c>
      <c r="O158" s="65"/>
      <c r="P158" s="200">
        <f>O158*H158</f>
        <v>0</v>
      </c>
      <c r="Q158" s="200">
        <v>2.45329</v>
      </c>
      <c r="R158" s="200">
        <f>Q158*H158</f>
        <v>1.85468724</v>
      </c>
      <c r="S158" s="200">
        <v>0</v>
      </c>
      <c r="T158" s="201">
        <f>S158*H158</f>
        <v>0</v>
      </c>
      <c r="AR158" s="202" t="s">
        <v>90</v>
      </c>
      <c r="AT158" s="202" t="s">
        <v>142</v>
      </c>
      <c r="AU158" s="202" t="s">
        <v>84</v>
      </c>
      <c r="AY158" s="16" t="s">
        <v>139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84</v>
      </c>
      <c r="BK158" s="203">
        <f>ROUND(I158*H158,2)</f>
        <v>0</v>
      </c>
      <c r="BL158" s="16" t="s">
        <v>90</v>
      </c>
      <c r="BM158" s="202" t="s">
        <v>177</v>
      </c>
    </row>
    <row r="159" spans="2:51" s="12" customFormat="1" ht="22.5">
      <c r="B159" s="204"/>
      <c r="C159" s="205"/>
      <c r="D159" s="206" t="s">
        <v>148</v>
      </c>
      <c r="E159" s="207" t="s">
        <v>1</v>
      </c>
      <c r="F159" s="208" t="s">
        <v>178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148</v>
      </c>
      <c r="AU159" s="214" t="s">
        <v>84</v>
      </c>
      <c r="AV159" s="12" t="s">
        <v>80</v>
      </c>
      <c r="AW159" s="12" t="s">
        <v>31</v>
      </c>
      <c r="AX159" s="12" t="s">
        <v>75</v>
      </c>
      <c r="AY159" s="214" t="s">
        <v>139</v>
      </c>
    </row>
    <row r="160" spans="2:51" s="13" customFormat="1" ht="11.25">
      <c r="B160" s="215"/>
      <c r="C160" s="216"/>
      <c r="D160" s="206" t="s">
        <v>148</v>
      </c>
      <c r="E160" s="217" t="s">
        <v>1</v>
      </c>
      <c r="F160" s="218" t="s">
        <v>820</v>
      </c>
      <c r="G160" s="216"/>
      <c r="H160" s="219">
        <v>0.756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148</v>
      </c>
      <c r="AU160" s="225" t="s">
        <v>84</v>
      </c>
      <c r="AV160" s="13" t="s">
        <v>84</v>
      </c>
      <c r="AW160" s="13" t="s">
        <v>31</v>
      </c>
      <c r="AX160" s="13" t="s">
        <v>80</v>
      </c>
      <c r="AY160" s="225" t="s">
        <v>139</v>
      </c>
    </row>
    <row r="161" spans="2:65" s="1" customFormat="1" ht="16.5" customHeight="1">
      <c r="B161" s="33"/>
      <c r="C161" s="191" t="s">
        <v>180</v>
      </c>
      <c r="D161" s="191" t="s">
        <v>142</v>
      </c>
      <c r="E161" s="192" t="s">
        <v>181</v>
      </c>
      <c r="F161" s="193" t="s">
        <v>182</v>
      </c>
      <c r="G161" s="194" t="s">
        <v>176</v>
      </c>
      <c r="H161" s="195">
        <v>0.27</v>
      </c>
      <c r="I161" s="196"/>
      <c r="J161" s="197">
        <f>ROUND(I161*H161,2)</f>
        <v>0</v>
      </c>
      <c r="K161" s="193" t="s">
        <v>146</v>
      </c>
      <c r="L161" s="37"/>
      <c r="M161" s="198" t="s">
        <v>1</v>
      </c>
      <c r="N161" s="199" t="s">
        <v>41</v>
      </c>
      <c r="O161" s="65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90</v>
      </c>
      <c r="AT161" s="202" t="s">
        <v>142</v>
      </c>
      <c r="AU161" s="202" t="s">
        <v>84</v>
      </c>
      <c r="AY161" s="16" t="s">
        <v>139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84</v>
      </c>
      <c r="BK161" s="203">
        <f>ROUND(I161*H161,2)</f>
        <v>0</v>
      </c>
      <c r="BL161" s="16" t="s">
        <v>90</v>
      </c>
      <c r="BM161" s="202" t="s">
        <v>183</v>
      </c>
    </row>
    <row r="162" spans="2:51" s="12" customFormat="1" ht="11.25">
      <c r="B162" s="204"/>
      <c r="C162" s="205"/>
      <c r="D162" s="206" t="s">
        <v>148</v>
      </c>
      <c r="E162" s="207" t="s">
        <v>1</v>
      </c>
      <c r="F162" s="208" t="s">
        <v>184</v>
      </c>
      <c r="G162" s="205"/>
      <c r="H162" s="207" t="s">
        <v>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148</v>
      </c>
      <c r="AU162" s="214" t="s">
        <v>84</v>
      </c>
      <c r="AV162" s="12" t="s">
        <v>80</v>
      </c>
      <c r="AW162" s="12" t="s">
        <v>31</v>
      </c>
      <c r="AX162" s="12" t="s">
        <v>75</v>
      </c>
      <c r="AY162" s="214" t="s">
        <v>139</v>
      </c>
    </row>
    <row r="163" spans="2:51" s="13" customFormat="1" ht="11.25">
      <c r="B163" s="215"/>
      <c r="C163" s="216"/>
      <c r="D163" s="206" t="s">
        <v>148</v>
      </c>
      <c r="E163" s="217" t="s">
        <v>1</v>
      </c>
      <c r="F163" s="218" t="s">
        <v>185</v>
      </c>
      <c r="G163" s="216"/>
      <c r="H163" s="219">
        <v>0.27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148</v>
      </c>
      <c r="AU163" s="225" t="s">
        <v>84</v>
      </c>
      <c r="AV163" s="13" t="s">
        <v>84</v>
      </c>
      <c r="AW163" s="13" t="s">
        <v>31</v>
      </c>
      <c r="AX163" s="13" t="s">
        <v>80</v>
      </c>
      <c r="AY163" s="225" t="s">
        <v>139</v>
      </c>
    </row>
    <row r="164" spans="2:65" s="1" customFormat="1" ht="24" customHeight="1">
      <c r="B164" s="33"/>
      <c r="C164" s="191" t="s">
        <v>186</v>
      </c>
      <c r="D164" s="191" t="s">
        <v>142</v>
      </c>
      <c r="E164" s="192" t="s">
        <v>187</v>
      </c>
      <c r="F164" s="193" t="s">
        <v>188</v>
      </c>
      <c r="G164" s="194" t="s">
        <v>189</v>
      </c>
      <c r="H164" s="195">
        <v>1</v>
      </c>
      <c r="I164" s="196"/>
      <c r="J164" s="197">
        <f>ROUND(I164*H164,2)</f>
        <v>0</v>
      </c>
      <c r="K164" s="193" t="s">
        <v>146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0.0004816177</v>
      </c>
      <c r="R164" s="200">
        <f>Q164*H164</f>
        <v>0.0004816177</v>
      </c>
      <c r="S164" s="200">
        <v>0</v>
      </c>
      <c r="T164" s="201">
        <f>S164*H164</f>
        <v>0</v>
      </c>
      <c r="AR164" s="202" t="s">
        <v>90</v>
      </c>
      <c r="AT164" s="202" t="s">
        <v>142</v>
      </c>
      <c r="AU164" s="202" t="s">
        <v>84</v>
      </c>
      <c r="AY164" s="16" t="s">
        <v>139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90</v>
      </c>
      <c r="BM164" s="202" t="s">
        <v>190</v>
      </c>
    </row>
    <row r="165" spans="2:65" s="1" customFormat="1" ht="16.5" customHeight="1">
      <c r="B165" s="33"/>
      <c r="C165" s="237" t="s">
        <v>191</v>
      </c>
      <c r="D165" s="237" t="s">
        <v>192</v>
      </c>
      <c r="E165" s="238" t="s">
        <v>193</v>
      </c>
      <c r="F165" s="239" t="s">
        <v>194</v>
      </c>
      <c r="G165" s="240" t="s">
        <v>189</v>
      </c>
      <c r="H165" s="241">
        <v>1</v>
      </c>
      <c r="I165" s="242"/>
      <c r="J165" s="243">
        <f>ROUND(I165*H165,2)</f>
        <v>0</v>
      </c>
      <c r="K165" s="239" t="s">
        <v>195</v>
      </c>
      <c r="L165" s="244"/>
      <c r="M165" s="245" t="s">
        <v>1</v>
      </c>
      <c r="N165" s="246" t="s">
        <v>41</v>
      </c>
      <c r="O165" s="65"/>
      <c r="P165" s="200">
        <f>O165*H165</f>
        <v>0</v>
      </c>
      <c r="Q165" s="200">
        <v>0.0108</v>
      </c>
      <c r="R165" s="200">
        <f>Q165*H165</f>
        <v>0.0108</v>
      </c>
      <c r="S165" s="200">
        <v>0</v>
      </c>
      <c r="T165" s="201">
        <f>S165*H165</f>
        <v>0</v>
      </c>
      <c r="AR165" s="202" t="s">
        <v>186</v>
      </c>
      <c r="AT165" s="202" t="s">
        <v>192</v>
      </c>
      <c r="AU165" s="202" t="s">
        <v>84</v>
      </c>
      <c r="AY165" s="16" t="s">
        <v>139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84</v>
      </c>
      <c r="BK165" s="203">
        <f>ROUND(I165*H165,2)</f>
        <v>0</v>
      </c>
      <c r="BL165" s="16" t="s">
        <v>90</v>
      </c>
      <c r="BM165" s="202" t="s">
        <v>196</v>
      </c>
    </row>
    <row r="166" spans="2:63" s="11" customFormat="1" ht="22.9" customHeight="1">
      <c r="B166" s="175"/>
      <c r="C166" s="176"/>
      <c r="D166" s="177" t="s">
        <v>74</v>
      </c>
      <c r="E166" s="189" t="s">
        <v>191</v>
      </c>
      <c r="F166" s="189" t="s">
        <v>197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SUM(P167:P190)</f>
        <v>0</v>
      </c>
      <c r="Q166" s="183"/>
      <c r="R166" s="184">
        <f>SUM(R167:R190)</f>
        <v>0.00032231999999999996</v>
      </c>
      <c r="S166" s="183"/>
      <c r="T166" s="185">
        <f>SUM(T167:T190)</f>
        <v>3.344770000000001</v>
      </c>
      <c r="AR166" s="186" t="s">
        <v>80</v>
      </c>
      <c r="AT166" s="187" t="s">
        <v>74</v>
      </c>
      <c r="AU166" s="187" t="s">
        <v>80</v>
      </c>
      <c r="AY166" s="186" t="s">
        <v>139</v>
      </c>
      <c r="BK166" s="188">
        <f>SUM(BK167:BK190)</f>
        <v>0</v>
      </c>
    </row>
    <row r="167" spans="2:65" s="1" customFormat="1" ht="24" customHeight="1">
      <c r="B167" s="33"/>
      <c r="C167" s="191" t="s">
        <v>198</v>
      </c>
      <c r="D167" s="191" t="s">
        <v>142</v>
      </c>
      <c r="E167" s="192" t="s">
        <v>199</v>
      </c>
      <c r="F167" s="193" t="s">
        <v>200</v>
      </c>
      <c r="G167" s="194" t="s">
        <v>145</v>
      </c>
      <c r="H167" s="195">
        <v>8.16</v>
      </c>
      <c r="I167" s="196"/>
      <c r="J167" s="197">
        <f>ROUND(I167*H167,2)</f>
        <v>0</v>
      </c>
      <c r="K167" s="193" t="s">
        <v>146</v>
      </c>
      <c r="L167" s="37"/>
      <c r="M167" s="198" t="s">
        <v>1</v>
      </c>
      <c r="N167" s="199" t="s">
        <v>41</v>
      </c>
      <c r="O167" s="65"/>
      <c r="P167" s="200">
        <f>O167*H167</f>
        <v>0</v>
      </c>
      <c r="Q167" s="200">
        <v>3.95E-05</v>
      </c>
      <c r="R167" s="200">
        <f>Q167*H167</f>
        <v>0.00032231999999999996</v>
      </c>
      <c r="S167" s="200">
        <v>0</v>
      </c>
      <c r="T167" s="201">
        <f>S167*H167</f>
        <v>0</v>
      </c>
      <c r="AR167" s="202" t="s">
        <v>90</v>
      </c>
      <c r="AT167" s="202" t="s">
        <v>142</v>
      </c>
      <c r="AU167" s="202" t="s">
        <v>84</v>
      </c>
      <c r="AY167" s="16" t="s">
        <v>139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84</v>
      </c>
      <c r="BK167" s="203">
        <f>ROUND(I167*H167,2)</f>
        <v>0</v>
      </c>
      <c r="BL167" s="16" t="s">
        <v>90</v>
      </c>
      <c r="BM167" s="202" t="s">
        <v>201</v>
      </c>
    </row>
    <row r="168" spans="2:51" s="12" customFormat="1" ht="11.25">
      <c r="B168" s="204"/>
      <c r="C168" s="205"/>
      <c r="D168" s="206" t="s">
        <v>148</v>
      </c>
      <c r="E168" s="207" t="s">
        <v>1</v>
      </c>
      <c r="F168" s="208" t="s">
        <v>202</v>
      </c>
      <c r="G168" s="205"/>
      <c r="H168" s="207" t="s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148</v>
      </c>
      <c r="AU168" s="214" t="s">
        <v>84</v>
      </c>
      <c r="AV168" s="12" t="s">
        <v>80</v>
      </c>
      <c r="AW168" s="12" t="s">
        <v>31</v>
      </c>
      <c r="AX168" s="12" t="s">
        <v>75</v>
      </c>
      <c r="AY168" s="214" t="s">
        <v>139</v>
      </c>
    </row>
    <row r="169" spans="2:51" s="13" customFormat="1" ht="11.25">
      <c r="B169" s="215"/>
      <c r="C169" s="216"/>
      <c r="D169" s="206" t="s">
        <v>148</v>
      </c>
      <c r="E169" s="217" t="s">
        <v>1</v>
      </c>
      <c r="F169" s="218" t="s">
        <v>821</v>
      </c>
      <c r="G169" s="216"/>
      <c r="H169" s="219">
        <v>8.16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148</v>
      </c>
      <c r="AU169" s="225" t="s">
        <v>84</v>
      </c>
      <c r="AV169" s="13" t="s">
        <v>84</v>
      </c>
      <c r="AW169" s="13" t="s">
        <v>31</v>
      </c>
      <c r="AX169" s="13" t="s">
        <v>80</v>
      </c>
      <c r="AY169" s="225" t="s">
        <v>139</v>
      </c>
    </row>
    <row r="170" spans="2:65" s="1" customFormat="1" ht="16.5" customHeight="1">
      <c r="B170" s="33"/>
      <c r="C170" s="191" t="s">
        <v>204</v>
      </c>
      <c r="D170" s="191" t="s">
        <v>142</v>
      </c>
      <c r="E170" s="192" t="s">
        <v>205</v>
      </c>
      <c r="F170" s="193" t="s">
        <v>206</v>
      </c>
      <c r="G170" s="194" t="s">
        <v>145</v>
      </c>
      <c r="H170" s="195">
        <v>1.56</v>
      </c>
      <c r="I170" s="196"/>
      <c r="J170" s="197">
        <f>ROUND(I170*H170,2)</f>
        <v>0</v>
      </c>
      <c r="K170" s="193" t="s">
        <v>146</v>
      </c>
      <c r="L170" s="37"/>
      <c r="M170" s="198" t="s">
        <v>1</v>
      </c>
      <c r="N170" s="199" t="s">
        <v>41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0.131</v>
      </c>
      <c r="T170" s="201">
        <f>S170*H170</f>
        <v>0.20436</v>
      </c>
      <c r="AR170" s="202" t="s">
        <v>90</v>
      </c>
      <c r="AT170" s="202" t="s">
        <v>142</v>
      </c>
      <c r="AU170" s="202" t="s">
        <v>84</v>
      </c>
      <c r="AY170" s="16" t="s">
        <v>139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90</v>
      </c>
      <c r="BM170" s="202" t="s">
        <v>207</v>
      </c>
    </row>
    <row r="171" spans="2:51" s="12" customFormat="1" ht="11.25">
      <c r="B171" s="204"/>
      <c r="C171" s="205"/>
      <c r="D171" s="206" t="s">
        <v>148</v>
      </c>
      <c r="E171" s="207" t="s">
        <v>1</v>
      </c>
      <c r="F171" s="208" t="s">
        <v>208</v>
      </c>
      <c r="G171" s="205"/>
      <c r="H171" s="207" t="s">
        <v>1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148</v>
      </c>
      <c r="AU171" s="214" t="s">
        <v>84</v>
      </c>
      <c r="AV171" s="12" t="s">
        <v>80</v>
      </c>
      <c r="AW171" s="12" t="s">
        <v>31</v>
      </c>
      <c r="AX171" s="12" t="s">
        <v>75</v>
      </c>
      <c r="AY171" s="214" t="s">
        <v>139</v>
      </c>
    </row>
    <row r="172" spans="2:51" s="13" customFormat="1" ht="11.25">
      <c r="B172" s="215"/>
      <c r="C172" s="216"/>
      <c r="D172" s="206" t="s">
        <v>148</v>
      </c>
      <c r="E172" s="217" t="s">
        <v>1</v>
      </c>
      <c r="F172" s="218" t="s">
        <v>822</v>
      </c>
      <c r="G172" s="216"/>
      <c r="H172" s="219">
        <v>1.56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148</v>
      </c>
      <c r="AU172" s="225" t="s">
        <v>84</v>
      </c>
      <c r="AV172" s="13" t="s">
        <v>84</v>
      </c>
      <c r="AW172" s="13" t="s">
        <v>31</v>
      </c>
      <c r="AX172" s="13" t="s">
        <v>80</v>
      </c>
      <c r="AY172" s="225" t="s">
        <v>139</v>
      </c>
    </row>
    <row r="173" spans="2:65" s="1" customFormat="1" ht="36" customHeight="1">
      <c r="B173" s="33"/>
      <c r="C173" s="191" t="s">
        <v>210</v>
      </c>
      <c r="D173" s="191" t="s">
        <v>142</v>
      </c>
      <c r="E173" s="192" t="s">
        <v>211</v>
      </c>
      <c r="F173" s="193" t="s">
        <v>212</v>
      </c>
      <c r="G173" s="194" t="s">
        <v>176</v>
      </c>
      <c r="H173" s="195">
        <v>0.756</v>
      </c>
      <c r="I173" s="196"/>
      <c r="J173" s="197">
        <f>ROUND(I173*H173,2)</f>
        <v>0</v>
      </c>
      <c r="K173" s="193" t="s">
        <v>146</v>
      </c>
      <c r="L173" s="37"/>
      <c r="M173" s="198" t="s">
        <v>1</v>
      </c>
      <c r="N173" s="199" t="s">
        <v>41</v>
      </c>
      <c r="O173" s="65"/>
      <c r="P173" s="200">
        <f>O173*H173</f>
        <v>0</v>
      </c>
      <c r="Q173" s="200">
        <v>0</v>
      </c>
      <c r="R173" s="200">
        <f>Q173*H173</f>
        <v>0</v>
      </c>
      <c r="S173" s="200">
        <v>2.2</v>
      </c>
      <c r="T173" s="201">
        <f>S173*H173</f>
        <v>1.6632000000000002</v>
      </c>
      <c r="AR173" s="202" t="s">
        <v>90</v>
      </c>
      <c r="AT173" s="202" t="s">
        <v>142</v>
      </c>
      <c r="AU173" s="202" t="s">
        <v>84</v>
      </c>
      <c r="AY173" s="16" t="s">
        <v>139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84</v>
      </c>
      <c r="BK173" s="203">
        <f>ROUND(I173*H173,2)</f>
        <v>0</v>
      </c>
      <c r="BL173" s="16" t="s">
        <v>90</v>
      </c>
      <c r="BM173" s="202" t="s">
        <v>213</v>
      </c>
    </row>
    <row r="174" spans="2:51" s="12" customFormat="1" ht="22.5">
      <c r="B174" s="204"/>
      <c r="C174" s="205"/>
      <c r="D174" s="206" t="s">
        <v>148</v>
      </c>
      <c r="E174" s="207" t="s">
        <v>1</v>
      </c>
      <c r="F174" s="208" t="s">
        <v>214</v>
      </c>
      <c r="G174" s="205"/>
      <c r="H174" s="207" t="s">
        <v>1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148</v>
      </c>
      <c r="AU174" s="214" t="s">
        <v>84</v>
      </c>
      <c r="AV174" s="12" t="s">
        <v>80</v>
      </c>
      <c r="AW174" s="12" t="s">
        <v>31</v>
      </c>
      <c r="AX174" s="12" t="s">
        <v>75</v>
      </c>
      <c r="AY174" s="214" t="s">
        <v>139</v>
      </c>
    </row>
    <row r="175" spans="2:51" s="13" customFormat="1" ht="11.25">
      <c r="B175" s="215"/>
      <c r="C175" s="216"/>
      <c r="D175" s="206" t="s">
        <v>148</v>
      </c>
      <c r="E175" s="217" t="s">
        <v>1</v>
      </c>
      <c r="F175" s="218" t="s">
        <v>820</v>
      </c>
      <c r="G175" s="216"/>
      <c r="H175" s="219">
        <v>0.756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148</v>
      </c>
      <c r="AU175" s="225" t="s">
        <v>84</v>
      </c>
      <c r="AV175" s="13" t="s">
        <v>84</v>
      </c>
      <c r="AW175" s="13" t="s">
        <v>31</v>
      </c>
      <c r="AX175" s="13" t="s">
        <v>80</v>
      </c>
      <c r="AY175" s="225" t="s">
        <v>139</v>
      </c>
    </row>
    <row r="176" spans="2:65" s="1" customFormat="1" ht="24" customHeight="1">
      <c r="B176" s="33"/>
      <c r="C176" s="191" t="s">
        <v>216</v>
      </c>
      <c r="D176" s="191" t="s">
        <v>142</v>
      </c>
      <c r="E176" s="192" t="s">
        <v>217</v>
      </c>
      <c r="F176" s="193" t="s">
        <v>218</v>
      </c>
      <c r="G176" s="194" t="s">
        <v>145</v>
      </c>
      <c r="H176" s="195">
        <v>0.23</v>
      </c>
      <c r="I176" s="196"/>
      <c r="J176" s="197">
        <f>ROUND(I176*H176,2)</f>
        <v>0</v>
      </c>
      <c r="K176" s="193" t="s">
        <v>146</v>
      </c>
      <c r="L176" s="37"/>
      <c r="M176" s="198" t="s">
        <v>1</v>
      </c>
      <c r="N176" s="199" t="s">
        <v>41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0.055</v>
      </c>
      <c r="T176" s="201">
        <f>S176*H176</f>
        <v>0.01265</v>
      </c>
      <c r="AR176" s="202" t="s">
        <v>90</v>
      </c>
      <c r="AT176" s="202" t="s">
        <v>142</v>
      </c>
      <c r="AU176" s="202" t="s">
        <v>84</v>
      </c>
      <c r="AY176" s="16" t="s">
        <v>139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84</v>
      </c>
      <c r="BK176" s="203">
        <f>ROUND(I176*H176,2)</f>
        <v>0</v>
      </c>
      <c r="BL176" s="16" t="s">
        <v>90</v>
      </c>
      <c r="BM176" s="202" t="s">
        <v>219</v>
      </c>
    </row>
    <row r="177" spans="2:51" s="12" customFormat="1" ht="11.25">
      <c r="B177" s="204"/>
      <c r="C177" s="205"/>
      <c r="D177" s="206" t="s">
        <v>148</v>
      </c>
      <c r="E177" s="207" t="s">
        <v>1</v>
      </c>
      <c r="F177" s="208" t="s">
        <v>149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148</v>
      </c>
      <c r="AU177" s="214" t="s">
        <v>84</v>
      </c>
      <c r="AV177" s="12" t="s">
        <v>80</v>
      </c>
      <c r="AW177" s="12" t="s">
        <v>31</v>
      </c>
      <c r="AX177" s="12" t="s">
        <v>75</v>
      </c>
      <c r="AY177" s="214" t="s">
        <v>139</v>
      </c>
    </row>
    <row r="178" spans="2:51" s="13" customFormat="1" ht="11.25">
      <c r="B178" s="215"/>
      <c r="C178" s="216"/>
      <c r="D178" s="206" t="s">
        <v>148</v>
      </c>
      <c r="E178" s="217" t="s">
        <v>1</v>
      </c>
      <c r="F178" s="218" t="s">
        <v>220</v>
      </c>
      <c r="G178" s="216"/>
      <c r="H178" s="219">
        <v>0.23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148</v>
      </c>
      <c r="AU178" s="225" t="s">
        <v>84</v>
      </c>
      <c r="AV178" s="13" t="s">
        <v>84</v>
      </c>
      <c r="AW178" s="13" t="s">
        <v>31</v>
      </c>
      <c r="AX178" s="13" t="s">
        <v>80</v>
      </c>
      <c r="AY178" s="225" t="s">
        <v>139</v>
      </c>
    </row>
    <row r="179" spans="2:65" s="1" customFormat="1" ht="16.5" customHeight="1">
      <c r="B179" s="33"/>
      <c r="C179" s="191" t="s">
        <v>221</v>
      </c>
      <c r="D179" s="191" t="s">
        <v>142</v>
      </c>
      <c r="E179" s="192" t="s">
        <v>222</v>
      </c>
      <c r="F179" s="193" t="s">
        <v>223</v>
      </c>
      <c r="G179" s="194" t="s">
        <v>145</v>
      </c>
      <c r="H179" s="195">
        <v>1.2</v>
      </c>
      <c r="I179" s="196"/>
      <c r="J179" s="197">
        <f>ROUND(I179*H179,2)</f>
        <v>0</v>
      </c>
      <c r="K179" s="193" t="s">
        <v>146</v>
      </c>
      <c r="L179" s="37"/>
      <c r="M179" s="198" t="s">
        <v>1</v>
      </c>
      <c r="N179" s="199" t="s">
        <v>41</v>
      </c>
      <c r="O179" s="65"/>
      <c r="P179" s="200">
        <f>O179*H179</f>
        <v>0</v>
      </c>
      <c r="Q179" s="200">
        <v>0</v>
      </c>
      <c r="R179" s="200">
        <f>Q179*H179</f>
        <v>0</v>
      </c>
      <c r="S179" s="200">
        <v>0.076</v>
      </c>
      <c r="T179" s="201">
        <f>S179*H179</f>
        <v>0.09119999999999999</v>
      </c>
      <c r="AR179" s="202" t="s">
        <v>90</v>
      </c>
      <c r="AT179" s="202" t="s">
        <v>142</v>
      </c>
      <c r="AU179" s="202" t="s">
        <v>84</v>
      </c>
      <c r="AY179" s="16" t="s">
        <v>139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84</v>
      </c>
      <c r="BK179" s="203">
        <f>ROUND(I179*H179,2)</f>
        <v>0</v>
      </c>
      <c r="BL179" s="16" t="s">
        <v>90</v>
      </c>
      <c r="BM179" s="202" t="s">
        <v>224</v>
      </c>
    </row>
    <row r="180" spans="2:51" s="13" customFormat="1" ht="11.25">
      <c r="B180" s="215"/>
      <c r="C180" s="216"/>
      <c r="D180" s="206" t="s">
        <v>148</v>
      </c>
      <c r="E180" s="217" t="s">
        <v>1</v>
      </c>
      <c r="F180" s="218" t="s">
        <v>225</v>
      </c>
      <c r="G180" s="216"/>
      <c r="H180" s="219">
        <v>1.2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148</v>
      </c>
      <c r="AU180" s="225" t="s">
        <v>84</v>
      </c>
      <c r="AV180" s="13" t="s">
        <v>84</v>
      </c>
      <c r="AW180" s="13" t="s">
        <v>31</v>
      </c>
      <c r="AX180" s="13" t="s">
        <v>80</v>
      </c>
      <c r="AY180" s="225" t="s">
        <v>139</v>
      </c>
    </row>
    <row r="181" spans="2:65" s="1" customFormat="1" ht="24" customHeight="1">
      <c r="B181" s="33"/>
      <c r="C181" s="191" t="s">
        <v>8</v>
      </c>
      <c r="D181" s="191" t="s">
        <v>142</v>
      </c>
      <c r="E181" s="192" t="s">
        <v>226</v>
      </c>
      <c r="F181" s="193" t="s">
        <v>227</v>
      </c>
      <c r="G181" s="194" t="s">
        <v>145</v>
      </c>
      <c r="H181" s="195">
        <v>0.8</v>
      </c>
      <c r="I181" s="196"/>
      <c r="J181" s="197">
        <f>ROUND(I181*H181,2)</f>
        <v>0</v>
      </c>
      <c r="K181" s="193" t="s">
        <v>146</v>
      </c>
      <c r="L181" s="37"/>
      <c r="M181" s="198" t="s">
        <v>1</v>
      </c>
      <c r="N181" s="199" t="s">
        <v>41</v>
      </c>
      <c r="O181" s="65"/>
      <c r="P181" s="200">
        <f>O181*H181</f>
        <v>0</v>
      </c>
      <c r="Q181" s="200">
        <v>0</v>
      </c>
      <c r="R181" s="200">
        <f>Q181*H181</f>
        <v>0</v>
      </c>
      <c r="S181" s="200">
        <v>0.187</v>
      </c>
      <c r="T181" s="201">
        <f>S181*H181</f>
        <v>0.1496</v>
      </c>
      <c r="AR181" s="202" t="s">
        <v>90</v>
      </c>
      <c r="AT181" s="202" t="s">
        <v>142</v>
      </c>
      <c r="AU181" s="202" t="s">
        <v>84</v>
      </c>
      <c r="AY181" s="16" t="s">
        <v>139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84</v>
      </c>
      <c r="BK181" s="203">
        <f>ROUND(I181*H181,2)</f>
        <v>0</v>
      </c>
      <c r="BL181" s="16" t="s">
        <v>90</v>
      </c>
      <c r="BM181" s="202" t="s">
        <v>228</v>
      </c>
    </row>
    <row r="182" spans="2:51" s="12" customFormat="1" ht="11.25">
      <c r="B182" s="204"/>
      <c r="C182" s="205"/>
      <c r="D182" s="206" t="s">
        <v>148</v>
      </c>
      <c r="E182" s="207" t="s">
        <v>1</v>
      </c>
      <c r="F182" s="208" t="s">
        <v>229</v>
      </c>
      <c r="G182" s="205"/>
      <c r="H182" s="207" t="s">
        <v>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148</v>
      </c>
      <c r="AU182" s="214" t="s">
        <v>84</v>
      </c>
      <c r="AV182" s="12" t="s">
        <v>80</v>
      </c>
      <c r="AW182" s="12" t="s">
        <v>31</v>
      </c>
      <c r="AX182" s="12" t="s">
        <v>75</v>
      </c>
      <c r="AY182" s="214" t="s">
        <v>139</v>
      </c>
    </row>
    <row r="183" spans="2:51" s="13" customFormat="1" ht="11.25">
      <c r="B183" s="215"/>
      <c r="C183" s="216"/>
      <c r="D183" s="206" t="s">
        <v>148</v>
      </c>
      <c r="E183" s="217" t="s">
        <v>1</v>
      </c>
      <c r="F183" s="218" t="s">
        <v>230</v>
      </c>
      <c r="G183" s="216"/>
      <c r="H183" s="219">
        <v>0.8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148</v>
      </c>
      <c r="AU183" s="225" t="s">
        <v>84</v>
      </c>
      <c r="AV183" s="13" t="s">
        <v>84</v>
      </c>
      <c r="AW183" s="13" t="s">
        <v>31</v>
      </c>
      <c r="AX183" s="13" t="s">
        <v>80</v>
      </c>
      <c r="AY183" s="225" t="s">
        <v>139</v>
      </c>
    </row>
    <row r="184" spans="2:65" s="1" customFormat="1" ht="24" customHeight="1">
      <c r="B184" s="33"/>
      <c r="C184" s="191" t="s">
        <v>170</v>
      </c>
      <c r="D184" s="191" t="s">
        <v>142</v>
      </c>
      <c r="E184" s="192" t="s">
        <v>231</v>
      </c>
      <c r="F184" s="193" t="s">
        <v>232</v>
      </c>
      <c r="G184" s="194" t="s">
        <v>169</v>
      </c>
      <c r="H184" s="195">
        <v>20.5</v>
      </c>
      <c r="I184" s="196"/>
      <c r="J184" s="197">
        <f>ROUND(I184*H184,2)</f>
        <v>0</v>
      </c>
      <c r="K184" s="193" t="s">
        <v>146</v>
      </c>
      <c r="L184" s="37"/>
      <c r="M184" s="198" t="s">
        <v>1</v>
      </c>
      <c r="N184" s="199" t="s">
        <v>41</v>
      </c>
      <c r="O184" s="65"/>
      <c r="P184" s="200">
        <f>O184*H184</f>
        <v>0</v>
      </c>
      <c r="Q184" s="200">
        <v>0</v>
      </c>
      <c r="R184" s="200">
        <f>Q184*H184</f>
        <v>0</v>
      </c>
      <c r="S184" s="200">
        <v>0.018</v>
      </c>
      <c r="T184" s="201">
        <f>S184*H184</f>
        <v>0.369</v>
      </c>
      <c r="AR184" s="202" t="s">
        <v>90</v>
      </c>
      <c r="AT184" s="202" t="s">
        <v>142</v>
      </c>
      <c r="AU184" s="202" t="s">
        <v>84</v>
      </c>
      <c r="AY184" s="16" t="s">
        <v>139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84</v>
      </c>
      <c r="BK184" s="203">
        <f>ROUND(I184*H184,2)</f>
        <v>0</v>
      </c>
      <c r="BL184" s="16" t="s">
        <v>90</v>
      </c>
      <c r="BM184" s="202" t="s">
        <v>233</v>
      </c>
    </row>
    <row r="185" spans="2:51" s="12" customFormat="1" ht="11.25">
      <c r="B185" s="204"/>
      <c r="C185" s="205"/>
      <c r="D185" s="206" t="s">
        <v>148</v>
      </c>
      <c r="E185" s="207" t="s">
        <v>1</v>
      </c>
      <c r="F185" s="208" t="s">
        <v>234</v>
      </c>
      <c r="G185" s="205"/>
      <c r="H185" s="207" t="s">
        <v>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148</v>
      </c>
      <c r="AU185" s="214" t="s">
        <v>84</v>
      </c>
      <c r="AV185" s="12" t="s">
        <v>80</v>
      </c>
      <c r="AW185" s="12" t="s">
        <v>31</v>
      </c>
      <c r="AX185" s="12" t="s">
        <v>75</v>
      </c>
      <c r="AY185" s="214" t="s">
        <v>139</v>
      </c>
    </row>
    <row r="186" spans="2:51" s="13" customFormat="1" ht="11.25">
      <c r="B186" s="215"/>
      <c r="C186" s="216"/>
      <c r="D186" s="206" t="s">
        <v>148</v>
      </c>
      <c r="E186" s="217" t="s">
        <v>1</v>
      </c>
      <c r="F186" s="218" t="s">
        <v>745</v>
      </c>
      <c r="G186" s="216"/>
      <c r="H186" s="219">
        <v>20.5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148</v>
      </c>
      <c r="AU186" s="225" t="s">
        <v>84</v>
      </c>
      <c r="AV186" s="13" t="s">
        <v>84</v>
      </c>
      <c r="AW186" s="13" t="s">
        <v>31</v>
      </c>
      <c r="AX186" s="13" t="s">
        <v>80</v>
      </c>
      <c r="AY186" s="225" t="s">
        <v>139</v>
      </c>
    </row>
    <row r="187" spans="2:65" s="1" customFormat="1" ht="24" customHeight="1">
      <c r="B187" s="33"/>
      <c r="C187" s="191" t="s">
        <v>236</v>
      </c>
      <c r="D187" s="191" t="s">
        <v>142</v>
      </c>
      <c r="E187" s="192" t="s">
        <v>237</v>
      </c>
      <c r="F187" s="193" t="s">
        <v>238</v>
      </c>
      <c r="G187" s="194" t="s">
        <v>145</v>
      </c>
      <c r="H187" s="195">
        <v>12.57</v>
      </c>
      <c r="I187" s="196"/>
      <c r="J187" s="197">
        <f>ROUND(I187*H187,2)</f>
        <v>0</v>
      </c>
      <c r="K187" s="193" t="s">
        <v>146</v>
      </c>
      <c r="L187" s="37"/>
      <c r="M187" s="198" t="s">
        <v>1</v>
      </c>
      <c r="N187" s="199" t="s">
        <v>41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0.068</v>
      </c>
      <c r="T187" s="201">
        <f>S187*H187</f>
        <v>0.8547600000000001</v>
      </c>
      <c r="AR187" s="202" t="s">
        <v>90</v>
      </c>
      <c r="AT187" s="202" t="s">
        <v>142</v>
      </c>
      <c r="AU187" s="202" t="s">
        <v>84</v>
      </c>
      <c r="AY187" s="16" t="s">
        <v>139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84</v>
      </c>
      <c r="BK187" s="203">
        <f>ROUND(I187*H187,2)</f>
        <v>0</v>
      </c>
      <c r="BL187" s="16" t="s">
        <v>90</v>
      </c>
      <c r="BM187" s="202" t="s">
        <v>239</v>
      </c>
    </row>
    <row r="188" spans="2:51" s="13" customFormat="1" ht="11.25">
      <c r="B188" s="215"/>
      <c r="C188" s="216"/>
      <c r="D188" s="206" t="s">
        <v>148</v>
      </c>
      <c r="E188" s="217" t="s">
        <v>1</v>
      </c>
      <c r="F188" s="218" t="s">
        <v>823</v>
      </c>
      <c r="G188" s="216"/>
      <c r="H188" s="219">
        <v>13.47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148</v>
      </c>
      <c r="AU188" s="225" t="s">
        <v>84</v>
      </c>
      <c r="AV188" s="13" t="s">
        <v>84</v>
      </c>
      <c r="AW188" s="13" t="s">
        <v>31</v>
      </c>
      <c r="AX188" s="13" t="s">
        <v>75</v>
      </c>
      <c r="AY188" s="225" t="s">
        <v>139</v>
      </c>
    </row>
    <row r="189" spans="2:51" s="13" customFormat="1" ht="11.25">
      <c r="B189" s="215"/>
      <c r="C189" s="216"/>
      <c r="D189" s="206" t="s">
        <v>148</v>
      </c>
      <c r="E189" s="217" t="s">
        <v>1</v>
      </c>
      <c r="F189" s="218" t="s">
        <v>161</v>
      </c>
      <c r="G189" s="216"/>
      <c r="H189" s="219">
        <v>-0.9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148</v>
      </c>
      <c r="AU189" s="225" t="s">
        <v>84</v>
      </c>
      <c r="AV189" s="13" t="s">
        <v>84</v>
      </c>
      <c r="AW189" s="13" t="s">
        <v>31</v>
      </c>
      <c r="AX189" s="13" t="s">
        <v>75</v>
      </c>
      <c r="AY189" s="225" t="s">
        <v>139</v>
      </c>
    </row>
    <row r="190" spans="2:51" s="14" customFormat="1" ht="11.25">
      <c r="B190" s="226"/>
      <c r="C190" s="227"/>
      <c r="D190" s="206" t="s">
        <v>148</v>
      </c>
      <c r="E190" s="228" t="s">
        <v>1</v>
      </c>
      <c r="F190" s="229" t="s">
        <v>162</v>
      </c>
      <c r="G190" s="227"/>
      <c r="H190" s="230">
        <v>12.57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148</v>
      </c>
      <c r="AU190" s="236" t="s">
        <v>84</v>
      </c>
      <c r="AV190" s="14" t="s">
        <v>90</v>
      </c>
      <c r="AW190" s="14" t="s">
        <v>31</v>
      </c>
      <c r="AX190" s="14" t="s">
        <v>80</v>
      </c>
      <c r="AY190" s="236" t="s">
        <v>139</v>
      </c>
    </row>
    <row r="191" spans="2:63" s="11" customFormat="1" ht="22.9" customHeight="1">
      <c r="B191" s="175"/>
      <c r="C191" s="176"/>
      <c r="D191" s="177" t="s">
        <v>74</v>
      </c>
      <c r="E191" s="189" t="s">
        <v>241</v>
      </c>
      <c r="F191" s="189" t="s">
        <v>242</v>
      </c>
      <c r="G191" s="176"/>
      <c r="H191" s="176"/>
      <c r="I191" s="179"/>
      <c r="J191" s="190">
        <f>BK191</f>
        <v>0</v>
      </c>
      <c r="K191" s="176"/>
      <c r="L191" s="181"/>
      <c r="M191" s="182"/>
      <c r="N191" s="183"/>
      <c r="O191" s="183"/>
      <c r="P191" s="184">
        <f>SUM(P192:P196)</f>
        <v>0</v>
      </c>
      <c r="Q191" s="183"/>
      <c r="R191" s="184">
        <f>SUM(R192:R196)</f>
        <v>0</v>
      </c>
      <c r="S191" s="183"/>
      <c r="T191" s="185">
        <f>SUM(T192:T196)</f>
        <v>0</v>
      </c>
      <c r="AR191" s="186" t="s">
        <v>80</v>
      </c>
      <c r="AT191" s="187" t="s">
        <v>74</v>
      </c>
      <c r="AU191" s="187" t="s">
        <v>80</v>
      </c>
      <c r="AY191" s="186" t="s">
        <v>139</v>
      </c>
      <c r="BK191" s="188">
        <f>SUM(BK192:BK196)</f>
        <v>0</v>
      </c>
    </row>
    <row r="192" spans="2:65" s="1" customFormat="1" ht="24" customHeight="1">
      <c r="B192" s="33"/>
      <c r="C192" s="191" t="s">
        <v>243</v>
      </c>
      <c r="D192" s="191" t="s">
        <v>142</v>
      </c>
      <c r="E192" s="192" t="s">
        <v>244</v>
      </c>
      <c r="F192" s="193" t="s">
        <v>245</v>
      </c>
      <c r="G192" s="194" t="s">
        <v>246</v>
      </c>
      <c r="H192" s="195">
        <v>3.491</v>
      </c>
      <c r="I192" s="196"/>
      <c r="J192" s="197">
        <f>ROUND(I192*H192,2)</f>
        <v>0</v>
      </c>
      <c r="K192" s="193" t="s">
        <v>146</v>
      </c>
      <c r="L192" s="37"/>
      <c r="M192" s="198" t="s">
        <v>1</v>
      </c>
      <c r="N192" s="199" t="s">
        <v>41</v>
      </c>
      <c r="O192" s="65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90</v>
      </c>
      <c r="AT192" s="202" t="s">
        <v>142</v>
      </c>
      <c r="AU192" s="202" t="s">
        <v>84</v>
      </c>
      <c r="AY192" s="16" t="s">
        <v>139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84</v>
      </c>
      <c r="BK192" s="203">
        <f>ROUND(I192*H192,2)</f>
        <v>0</v>
      </c>
      <c r="BL192" s="16" t="s">
        <v>90</v>
      </c>
      <c r="BM192" s="202" t="s">
        <v>247</v>
      </c>
    </row>
    <row r="193" spans="2:65" s="1" customFormat="1" ht="24" customHeight="1">
      <c r="B193" s="33"/>
      <c r="C193" s="191" t="s">
        <v>248</v>
      </c>
      <c r="D193" s="191" t="s">
        <v>142</v>
      </c>
      <c r="E193" s="192" t="s">
        <v>249</v>
      </c>
      <c r="F193" s="193" t="s">
        <v>250</v>
      </c>
      <c r="G193" s="194" t="s">
        <v>246</v>
      </c>
      <c r="H193" s="195">
        <v>3.491</v>
      </c>
      <c r="I193" s="196"/>
      <c r="J193" s="197">
        <f>ROUND(I193*H193,2)</f>
        <v>0</v>
      </c>
      <c r="K193" s="193" t="s">
        <v>146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90</v>
      </c>
      <c r="AT193" s="202" t="s">
        <v>142</v>
      </c>
      <c r="AU193" s="202" t="s">
        <v>84</v>
      </c>
      <c r="AY193" s="16" t="s">
        <v>139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90</v>
      </c>
      <c r="BM193" s="202" t="s">
        <v>251</v>
      </c>
    </row>
    <row r="194" spans="2:65" s="1" customFormat="1" ht="24" customHeight="1">
      <c r="B194" s="33"/>
      <c r="C194" s="191" t="s">
        <v>252</v>
      </c>
      <c r="D194" s="191" t="s">
        <v>142</v>
      </c>
      <c r="E194" s="192" t="s">
        <v>253</v>
      </c>
      <c r="F194" s="193" t="s">
        <v>254</v>
      </c>
      <c r="G194" s="194" t="s">
        <v>246</v>
      </c>
      <c r="H194" s="195">
        <v>6.982</v>
      </c>
      <c r="I194" s="196"/>
      <c r="J194" s="197">
        <f>ROUND(I194*H194,2)</f>
        <v>0</v>
      </c>
      <c r="K194" s="193" t="s">
        <v>146</v>
      </c>
      <c r="L194" s="37"/>
      <c r="M194" s="198" t="s">
        <v>1</v>
      </c>
      <c r="N194" s="199" t="s">
        <v>41</v>
      </c>
      <c r="O194" s="65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02" t="s">
        <v>90</v>
      </c>
      <c r="AT194" s="202" t="s">
        <v>142</v>
      </c>
      <c r="AU194" s="202" t="s">
        <v>84</v>
      </c>
      <c r="AY194" s="16" t="s">
        <v>139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84</v>
      </c>
      <c r="BK194" s="203">
        <f>ROUND(I194*H194,2)</f>
        <v>0</v>
      </c>
      <c r="BL194" s="16" t="s">
        <v>90</v>
      </c>
      <c r="BM194" s="202" t="s">
        <v>255</v>
      </c>
    </row>
    <row r="195" spans="2:51" s="13" customFormat="1" ht="11.25">
      <c r="B195" s="215"/>
      <c r="C195" s="216"/>
      <c r="D195" s="206" t="s">
        <v>148</v>
      </c>
      <c r="E195" s="216"/>
      <c r="F195" s="218" t="s">
        <v>824</v>
      </c>
      <c r="G195" s="216"/>
      <c r="H195" s="219">
        <v>6.982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148</v>
      </c>
      <c r="AU195" s="225" t="s">
        <v>84</v>
      </c>
      <c r="AV195" s="13" t="s">
        <v>84</v>
      </c>
      <c r="AW195" s="13" t="s">
        <v>4</v>
      </c>
      <c r="AX195" s="13" t="s">
        <v>80</v>
      </c>
      <c r="AY195" s="225" t="s">
        <v>139</v>
      </c>
    </row>
    <row r="196" spans="2:65" s="1" customFormat="1" ht="24" customHeight="1">
      <c r="B196" s="33"/>
      <c r="C196" s="191" t="s">
        <v>7</v>
      </c>
      <c r="D196" s="191" t="s">
        <v>142</v>
      </c>
      <c r="E196" s="192" t="s">
        <v>257</v>
      </c>
      <c r="F196" s="193" t="s">
        <v>258</v>
      </c>
      <c r="G196" s="194" t="s">
        <v>246</v>
      </c>
      <c r="H196" s="195">
        <v>3.491</v>
      </c>
      <c r="I196" s="196"/>
      <c r="J196" s="197">
        <f>ROUND(I196*H196,2)</f>
        <v>0</v>
      </c>
      <c r="K196" s="193" t="s">
        <v>259</v>
      </c>
      <c r="L196" s="37"/>
      <c r="M196" s="198" t="s">
        <v>1</v>
      </c>
      <c r="N196" s="199" t="s">
        <v>41</v>
      </c>
      <c r="O196" s="65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02" t="s">
        <v>90</v>
      </c>
      <c r="AT196" s="202" t="s">
        <v>142</v>
      </c>
      <c r="AU196" s="202" t="s">
        <v>84</v>
      </c>
      <c r="AY196" s="16" t="s">
        <v>139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84</v>
      </c>
      <c r="BK196" s="203">
        <f>ROUND(I196*H196,2)</f>
        <v>0</v>
      </c>
      <c r="BL196" s="16" t="s">
        <v>90</v>
      </c>
      <c r="BM196" s="202" t="s">
        <v>260</v>
      </c>
    </row>
    <row r="197" spans="2:63" s="11" customFormat="1" ht="22.9" customHeight="1">
      <c r="B197" s="175"/>
      <c r="C197" s="176"/>
      <c r="D197" s="177" t="s">
        <v>74</v>
      </c>
      <c r="E197" s="189" t="s">
        <v>261</v>
      </c>
      <c r="F197" s="189" t="s">
        <v>262</v>
      </c>
      <c r="G197" s="176"/>
      <c r="H197" s="176"/>
      <c r="I197" s="179"/>
      <c r="J197" s="190">
        <f>BK197</f>
        <v>0</v>
      </c>
      <c r="K197" s="176"/>
      <c r="L197" s="181"/>
      <c r="M197" s="182"/>
      <c r="N197" s="183"/>
      <c r="O197" s="183"/>
      <c r="P197" s="184">
        <f>P198</f>
        <v>0</v>
      </c>
      <c r="Q197" s="183"/>
      <c r="R197" s="184">
        <f>R198</f>
        <v>0</v>
      </c>
      <c r="S197" s="183"/>
      <c r="T197" s="185">
        <f>T198</f>
        <v>0</v>
      </c>
      <c r="AR197" s="186" t="s">
        <v>80</v>
      </c>
      <c r="AT197" s="187" t="s">
        <v>74</v>
      </c>
      <c r="AU197" s="187" t="s">
        <v>80</v>
      </c>
      <c r="AY197" s="186" t="s">
        <v>139</v>
      </c>
      <c r="BK197" s="188">
        <f>BK198</f>
        <v>0</v>
      </c>
    </row>
    <row r="198" spans="2:65" s="1" customFormat="1" ht="16.5" customHeight="1">
      <c r="B198" s="33"/>
      <c r="C198" s="191" t="s">
        <v>263</v>
      </c>
      <c r="D198" s="191" t="s">
        <v>142</v>
      </c>
      <c r="E198" s="192" t="s">
        <v>782</v>
      </c>
      <c r="F198" s="193" t="s">
        <v>783</v>
      </c>
      <c r="G198" s="194" t="s">
        <v>246</v>
      </c>
      <c r="H198" s="195">
        <v>2.245</v>
      </c>
      <c r="I198" s="196"/>
      <c r="J198" s="197">
        <f>ROUND(I198*H198,2)</f>
        <v>0</v>
      </c>
      <c r="K198" s="193" t="s">
        <v>146</v>
      </c>
      <c r="L198" s="37"/>
      <c r="M198" s="198" t="s">
        <v>1</v>
      </c>
      <c r="N198" s="199" t="s">
        <v>41</v>
      </c>
      <c r="O198" s="65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02" t="s">
        <v>90</v>
      </c>
      <c r="AT198" s="202" t="s">
        <v>142</v>
      </c>
      <c r="AU198" s="202" t="s">
        <v>84</v>
      </c>
      <c r="AY198" s="16" t="s">
        <v>139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84</v>
      </c>
      <c r="BK198" s="203">
        <f>ROUND(I198*H198,2)</f>
        <v>0</v>
      </c>
      <c r="BL198" s="16" t="s">
        <v>90</v>
      </c>
      <c r="BM198" s="202" t="s">
        <v>784</v>
      </c>
    </row>
    <row r="199" spans="2:63" s="11" customFormat="1" ht="25.9" customHeight="1">
      <c r="B199" s="175"/>
      <c r="C199" s="176"/>
      <c r="D199" s="177" t="s">
        <v>74</v>
      </c>
      <c r="E199" s="178" t="s">
        <v>267</v>
      </c>
      <c r="F199" s="178" t="s">
        <v>268</v>
      </c>
      <c r="G199" s="176"/>
      <c r="H199" s="176"/>
      <c r="I199" s="179"/>
      <c r="J199" s="180">
        <f>BK199</f>
        <v>0</v>
      </c>
      <c r="K199" s="176"/>
      <c r="L199" s="181"/>
      <c r="M199" s="182"/>
      <c r="N199" s="183"/>
      <c r="O199" s="183"/>
      <c r="P199" s="184">
        <f>P200+P215+P233+P249+P284+P288+P294+P297+P303+P311+P327+P332+P346+P351</f>
        <v>0</v>
      </c>
      <c r="Q199" s="183"/>
      <c r="R199" s="184">
        <f>R200+R215+R233+R249+R284+R288+R294+R297+R303+R311+R327+R332+R346+R351</f>
        <v>0.6352598363</v>
      </c>
      <c r="S199" s="183"/>
      <c r="T199" s="185">
        <f>T200+T215+T233+T249+T284+T288+T294+T297+T303+T311+T327+T332+T346+T351</f>
        <v>0.14670777000000002</v>
      </c>
      <c r="AR199" s="186" t="s">
        <v>84</v>
      </c>
      <c r="AT199" s="187" t="s">
        <v>74</v>
      </c>
      <c r="AU199" s="187" t="s">
        <v>75</v>
      </c>
      <c r="AY199" s="186" t="s">
        <v>139</v>
      </c>
      <c r="BK199" s="188">
        <f>BK200+BK215+BK233+BK249+BK284+BK288+BK294+BK297+BK303+BK311+BK327+BK332+BK346+BK351</f>
        <v>0</v>
      </c>
    </row>
    <row r="200" spans="2:63" s="11" customFormat="1" ht="22.9" customHeight="1">
      <c r="B200" s="175"/>
      <c r="C200" s="176"/>
      <c r="D200" s="177" t="s">
        <v>74</v>
      </c>
      <c r="E200" s="189" t="s">
        <v>269</v>
      </c>
      <c r="F200" s="189" t="s">
        <v>270</v>
      </c>
      <c r="G200" s="176"/>
      <c r="H200" s="176"/>
      <c r="I200" s="179"/>
      <c r="J200" s="190">
        <f>BK200</f>
        <v>0</v>
      </c>
      <c r="K200" s="176"/>
      <c r="L200" s="181"/>
      <c r="M200" s="182"/>
      <c r="N200" s="183"/>
      <c r="O200" s="183"/>
      <c r="P200" s="184">
        <f>SUM(P201:P214)</f>
        <v>0</v>
      </c>
      <c r="Q200" s="183"/>
      <c r="R200" s="184">
        <f>SUM(R201:R214)</f>
        <v>0.04206800000000001</v>
      </c>
      <c r="S200" s="183"/>
      <c r="T200" s="185">
        <f>SUM(T201:T214)</f>
        <v>0</v>
      </c>
      <c r="AR200" s="186" t="s">
        <v>84</v>
      </c>
      <c r="AT200" s="187" t="s">
        <v>74</v>
      </c>
      <c r="AU200" s="187" t="s">
        <v>80</v>
      </c>
      <c r="AY200" s="186" t="s">
        <v>139</v>
      </c>
      <c r="BK200" s="188">
        <f>SUM(BK201:BK214)</f>
        <v>0</v>
      </c>
    </row>
    <row r="201" spans="2:65" s="1" customFormat="1" ht="36" customHeight="1">
      <c r="B201" s="33"/>
      <c r="C201" s="191" t="s">
        <v>271</v>
      </c>
      <c r="D201" s="191" t="s">
        <v>142</v>
      </c>
      <c r="E201" s="192" t="s">
        <v>272</v>
      </c>
      <c r="F201" s="193" t="s">
        <v>273</v>
      </c>
      <c r="G201" s="194" t="s">
        <v>145</v>
      </c>
      <c r="H201" s="195">
        <v>5.04</v>
      </c>
      <c r="I201" s="196"/>
      <c r="J201" s="197">
        <f>ROUND(I201*H201,2)</f>
        <v>0</v>
      </c>
      <c r="K201" s="193" t="s">
        <v>259</v>
      </c>
      <c r="L201" s="37"/>
      <c r="M201" s="198" t="s">
        <v>1</v>
      </c>
      <c r="N201" s="199" t="s">
        <v>41</v>
      </c>
      <c r="O201" s="65"/>
      <c r="P201" s="200">
        <f>O201*H201</f>
        <v>0</v>
      </c>
      <c r="Q201" s="200">
        <v>0.004</v>
      </c>
      <c r="R201" s="200">
        <f>Q201*H201</f>
        <v>0.02016</v>
      </c>
      <c r="S201" s="200">
        <v>0</v>
      </c>
      <c r="T201" s="201">
        <f>S201*H201</f>
        <v>0</v>
      </c>
      <c r="AR201" s="202" t="s">
        <v>170</v>
      </c>
      <c r="AT201" s="202" t="s">
        <v>142</v>
      </c>
      <c r="AU201" s="202" t="s">
        <v>84</v>
      </c>
      <c r="AY201" s="16" t="s">
        <v>139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84</v>
      </c>
      <c r="BK201" s="203">
        <f>ROUND(I201*H201,2)</f>
        <v>0</v>
      </c>
      <c r="BL201" s="16" t="s">
        <v>170</v>
      </c>
      <c r="BM201" s="202" t="s">
        <v>274</v>
      </c>
    </row>
    <row r="202" spans="2:51" s="12" customFormat="1" ht="11.25">
      <c r="B202" s="204"/>
      <c r="C202" s="205"/>
      <c r="D202" s="206" t="s">
        <v>148</v>
      </c>
      <c r="E202" s="207" t="s">
        <v>1</v>
      </c>
      <c r="F202" s="208" t="s">
        <v>275</v>
      </c>
      <c r="G202" s="205"/>
      <c r="H202" s="207" t="s">
        <v>1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148</v>
      </c>
      <c r="AU202" s="214" t="s">
        <v>84</v>
      </c>
      <c r="AV202" s="12" t="s">
        <v>80</v>
      </c>
      <c r="AW202" s="12" t="s">
        <v>31</v>
      </c>
      <c r="AX202" s="12" t="s">
        <v>75</v>
      </c>
      <c r="AY202" s="214" t="s">
        <v>139</v>
      </c>
    </row>
    <row r="203" spans="2:51" s="13" customFormat="1" ht="11.25">
      <c r="B203" s="215"/>
      <c r="C203" s="216"/>
      <c r="D203" s="206" t="s">
        <v>148</v>
      </c>
      <c r="E203" s="217" t="s">
        <v>1</v>
      </c>
      <c r="F203" s="218" t="s">
        <v>825</v>
      </c>
      <c r="G203" s="216"/>
      <c r="H203" s="219">
        <v>5.04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148</v>
      </c>
      <c r="AU203" s="225" t="s">
        <v>84</v>
      </c>
      <c r="AV203" s="13" t="s">
        <v>84</v>
      </c>
      <c r="AW203" s="13" t="s">
        <v>31</v>
      </c>
      <c r="AX203" s="13" t="s">
        <v>80</v>
      </c>
      <c r="AY203" s="225" t="s">
        <v>139</v>
      </c>
    </row>
    <row r="204" spans="2:65" s="1" customFormat="1" ht="36" customHeight="1">
      <c r="B204" s="33"/>
      <c r="C204" s="191" t="s">
        <v>277</v>
      </c>
      <c r="D204" s="191" t="s">
        <v>142</v>
      </c>
      <c r="E204" s="192" t="s">
        <v>278</v>
      </c>
      <c r="F204" s="193" t="s">
        <v>279</v>
      </c>
      <c r="G204" s="194" t="s">
        <v>145</v>
      </c>
      <c r="H204" s="195">
        <v>5.4</v>
      </c>
      <c r="I204" s="196"/>
      <c r="J204" s="197">
        <f>ROUND(I204*H204,2)</f>
        <v>0</v>
      </c>
      <c r="K204" s="193" t="s">
        <v>259</v>
      </c>
      <c r="L204" s="37"/>
      <c r="M204" s="198" t="s">
        <v>1</v>
      </c>
      <c r="N204" s="199" t="s">
        <v>41</v>
      </c>
      <c r="O204" s="65"/>
      <c r="P204" s="200">
        <f>O204*H204</f>
        <v>0</v>
      </c>
      <c r="Q204" s="200">
        <v>0.004</v>
      </c>
      <c r="R204" s="200">
        <f>Q204*H204</f>
        <v>0.0216</v>
      </c>
      <c r="S204" s="200">
        <v>0</v>
      </c>
      <c r="T204" s="201">
        <f>S204*H204</f>
        <v>0</v>
      </c>
      <c r="AR204" s="202" t="s">
        <v>170</v>
      </c>
      <c r="AT204" s="202" t="s">
        <v>142</v>
      </c>
      <c r="AU204" s="202" t="s">
        <v>84</v>
      </c>
      <c r="AY204" s="16" t="s">
        <v>139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6" t="s">
        <v>84</v>
      </c>
      <c r="BK204" s="203">
        <f>ROUND(I204*H204,2)</f>
        <v>0</v>
      </c>
      <c r="BL204" s="16" t="s">
        <v>170</v>
      </c>
      <c r="BM204" s="202" t="s">
        <v>280</v>
      </c>
    </row>
    <row r="205" spans="2:51" s="12" customFormat="1" ht="11.25">
      <c r="B205" s="204"/>
      <c r="C205" s="205"/>
      <c r="D205" s="206" t="s">
        <v>148</v>
      </c>
      <c r="E205" s="207" t="s">
        <v>1</v>
      </c>
      <c r="F205" s="208" t="s">
        <v>281</v>
      </c>
      <c r="G205" s="205"/>
      <c r="H205" s="207" t="s">
        <v>1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148</v>
      </c>
      <c r="AU205" s="214" t="s">
        <v>84</v>
      </c>
      <c r="AV205" s="12" t="s">
        <v>80</v>
      </c>
      <c r="AW205" s="12" t="s">
        <v>31</v>
      </c>
      <c r="AX205" s="12" t="s">
        <v>75</v>
      </c>
      <c r="AY205" s="214" t="s">
        <v>139</v>
      </c>
    </row>
    <row r="206" spans="2:51" s="13" customFormat="1" ht="11.25">
      <c r="B206" s="215"/>
      <c r="C206" s="216"/>
      <c r="D206" s="206" t="s">
        <v>148</v>
      </c>
      <c r="E206" s="217" t="s">
        <v>1</v>
      </c>
      <c r="F206" s="218" t="s">
        <v>282</v>
      </c>
      <c r="G206" s="216"/>
      <c r="H206" s="219">
        <v>5.4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148</v>
      </c>
      <c r="AU206" s="225" t="s">
        <v>84</v>
      </c>
      <c r="AV206" s="13" t="s">
        <v>84</v>
      </c>
      <c r="AW206" s="13" t="s">
        <v>31</v>
      </c>
      <c r="AX206" s="13" t="s">
        <v>80</v>
      </c>
      <c r="AY206" s="225" t="s">
        <v>139</v>
      </c>
    </row>
    <row r="207" spans="2:65" s="1" customFormat="1" ht="16.5" customHeight="1">
      <c r="B207" s="33"/>
      <c r="C207" s="191" t="s">
        <v>283</v>
      </c>
      <c r="D207" s="191" t="s">
        <v>142</v>
      </c>
      <c r="E207" s="192" t="s">
        <v>284</v>
      </c>
      <c r="F207" s="193" t="s">
        <v>285</v>
      </c>
      <c r="G207" s="194" t="s">
        <v>145</v>
      </c>
      <c r="H207" s="195">
        <v>2.61</v>
      </c>
      <c r="I207" s="196"/>
      <c r="J207" s="197">
        <f>ROUND(I207*H207,2)</f>
        <v>0</v>
      </c>
      <c r="K207" s="193" t="s">
        <v>146</v>
      </c>
      <c r="L207" s="37"/>
      <c r="M207" s="198" t="s">
        <v>1</v>
      </c>
      <c r="N207" s="199" t="s">
        <v>41</v>
      </c>
      <c r="O207" s="65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02" t="s">
        <v>170</v>
      </c>
      <c r="AT207" s="202" t="s">
        <v>142</v>
      </c>
      <c r="AU207" s="202" t="s">
        <v>84</v>
      </c>
      <c r="AY207" s="16" t="s">
        <v>139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6" t="s">
        <v>84</v>
      </c>
      <c r="BK207" s="203">
        <f>ROUND(I207*H207,2)</f>
        <v>0</v>
      </c>
      <c r="BL207" s="16" t="s">
        <v>170</v>
      </c>
      <c r="BM207" s="202" t="s">
        <v>286</v>
      </c>
    </row>
    <row r="208" spans="2:51" s="12" customFormat="1" ht="11.25">
      <c r="B208" s="204"/>
      <c r="C208" s="205"/>
      <c r="D208" s="206" t="s">
        <v>148</v>
      </c>
      <c r="E208" s="207" t="s">
        <v>1</v>
      </c>
      <c r="F208" s="208" t="s">
        <v>287</v>
      </c>
      <c r="G208" s="205"/>
      <c r="H208" s="207" t="s">
        <v>1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148</v>
      </c>
      <c r="AU208" s="214" t="s">
        <v>84</v>
      </c>
      <c r="AV208" s="12" t="s">
        <v>80</v>
      </c>
      <c r="AW208" s="12" t="s">
        <v>31</v>
      </c>
      <c r="AX208" s="12" t="s">
        <v>75</v>
      </c>
      <c r="AY208" s="214" t="s">
        <v>139</v>
      </c>
    </row>
    <row r="209" spans="2:51" s="13" customFormat="1" ht="11.25">
      <c r="B209" s="215"/>
      <c r="C209" s="216"/>
      <c r="D209" s="206" t="s">
        <v>148</v>
      </c>
      <c r="E209" s="217" t="s">
        <v>1</v>
      </c>
      <c r="F209" s="218" t="s">
        <v>288</v>
      </c>
      <c r="G209" s="216"/>
      <c r="H209" s="219">
        <v>2.61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148</v>
      </c>
      <c r="AU209" s="225" t="s">
        <v>84</v>
      </c>
      <c r="AV209" s="13" t="s">
        <v>84</v>
      </c>
      <c r="AW209" s="13" t="s">
        <v>31</v>
      </c>
      <c r="AX209" s="13" t="s">
        <v>80</v>
      </c>
      <c r="AY209" s="225" t="s">
        <v>139</v>
      </c>
    </row>
    <row r="210" spans="2:65" s="1" customFormat="1" ht="16.5" customHeight="1">
      <c r="B210" s="33"/>
      <c r="C210" s="237" t="s">
        <v>289</v>
      </c>
      <c r="D210" s="237" t="s">
        <v>192</v>
      </c>
      <c r="E210" s="238" t="s">
        <v>290</v>
      </c>
      <c r="F210" s="239" t="s">
        <v>291</v>
      </c>
      <c r="G210" s="240" t="s">
        <v>292</v>
      </c>
      <c r="H210" s="241">
        <v>0.308</v>
      </c>
      <c r="I210" s="242"/>
      <c r="J210" s="243">
        <f>ROUND(I210*H210,2)</f>
        <v>0</v>
      </c>
      <c r="K210" s="239" t="s">
        <v>195</v>
      </c>
      <c r="L210" s="244"/>
      <c r="M210" s="245" t="s">
        <v>1</v>
      </c>
      <c r="N210" s="246" t="s">
        <v>41</v>
      </c>
      <c r="O210" s="65"/>
      <c r="P210" s="200">
        <f>O210*H210</f>
        <v>0</v>
      </c>
      <c r="Q210" s="200">
        <v>0.001</v>
      </c>
      <c r="R210" s="200">
        <f>Q210*H210</f>
        <v>0.000308</v>
      </c>
      <c r="S210" s="200">
        <v>0</v>
      </c>
      <c r="T210" s="201">
        <f>S210*H210</f>
        <v>0</v>
      </c>
      <c r="AR210" s="202" t="s">
        <v>293</v>
      </c>
      <c r="AT210" s="202" t="s">
        <v>192</v>
      </c>
      <c r="AU210" s="202" t="s">
        <v>84</v>
      </c>
      <c r="AY210" s="16" t="s">
        <v>139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6" t="s">
        <v>84</v>
      </c>
      <c r="BK210" s="203">
        <f>ROUND(I210*H210,2)</f>
        <v>0</v>
      </c>
      <c r="BL210" s="16" t="s">
        <v>170</v>
      </c>
      <c r="BM210" s="202" t="s">
        <v>294</v>
      </c>
    </row>
    <row r="211" spans="2:47" s="1" customFormat="1" ht="19.5">
      <c r="B211" s="33"/>
      <c r="C211" s="34"/>
      <c r="D211" s="206" t="s">
        <v>295</v>
      </c>
      <c r="E211" s="34"/>
      <c r="F211" s="247" t="s">
        <v>296</v>
      </c>
      <c r="G211" s="34"/>
      <c r="H211" s="34"/>
      <c r="I211" s="109"/>
      <c r="J211" s="34"/>
      <c r="K211" s="34"/>
      <c r="L211" s="37"/>
      <c r="M211" s="248"/>
      <c r="N211" s="65"/>
      <c r="O211" s="65"/>
      <c r="P211" s="65"/>
      <c r="Q211" s="65"/>
      <c r="R211" s="65"/>
      <c r="S211" s="65"/>
      <c r="T211" s="66"/>
      <c r="AT211" s="16" t="s">
        <v>295</v>
      </c>
      <c r="AU211" s="16" t="s">
        <v>84</v>
      </c>
    </row>
    <row r="212" spans="2:51" s="13" customFormat="1" ht="11.25">
      <c r="B212" s="215"/>
      <c r="C212" s="216"/>
      <c r="D212" s="206" t="s">
        <v>148</v>
      </c>
      <c r="E212" s="216"/>
      <c r="F212" s="218" t="s">
        <v>297</v>
      </c>
      <c r="G212" s="216"/>
      <c r="H212" s="219">
        <v>0.308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148</v>
      </c>
      <c r="AU212" s="225" t="s">
        <v>84</v>
      </c>
      <c r="AV212" s="13" t="s">
        <v>84</v>
      </c>
      <c r="AW212" s="13" t="s">
        <v>4</v>
      </c>
      <c r="AX212" s="13" t="s">
        <v>80</v>
      </c>
      <c r="AY212" s="225" t="s">
        <v>139</v>
      </c>
    </row>
    <row r="213" spans="2:65" s="1" customFormat="1" ht="24" customHeight="1">
      <c r="B213" s="33"/>
      <c r="C213" s="191" t="s">
        <v>298</v>
      </c>
      <c r="D213" s="191" t="s">
        <v>142</v>
      </c>
      <c r="E213" s="192" t="s">
        <v>786</v>
      </c>
      <c r="F213" s="193" t="s">
        <v>787</v>
      </c>
      <c r="G213" s="194" t="s">
        <v>246</v>
      </c>
      <c r="H213" s="195">
        <v>0.042</v>
      </c>
      <c r="I213" s="196"/>
      <c r="J213" s="197">
        <f>ROUND(I213*H213,2)</f>
        <v>0</v>
      </c>
      <c r="K213" s="193" t="s">
        <v>146</v>
      </c>
      <c r="L213" s="37"/>
      <c r="M213" s="198" t="s">
        <v>1</v>
      </c>
      <c r="N213" s="199" t="s">
        <v>41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170</v>
      </c>
      <c r="AT213" s="202" t="s">
        <v>142</v>
      </c>
      <c r="AU213" s="202" t="s">
        <v>84</v>
      </c>
      <c r="AY213" s="16" t="s">
        <v>139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170</v>
      </c>
      <c r="BM213" s="202" t="s">
        <v>788</v>
      </c>
    </row>
    <row r="214" spans="2:65" s="1" customFormat="1" ht="24" customHeight="1">
      <c r="B214" s="33"/>
      <c r="C214" s="191" t="s">
        <v>302</v>
      </c>
      <c r="D214" s="191" t="s">
        <v>142</v>
      </c>
      <c r="E214" s="192" t="s">
        <v>303</v>
      </c>
      <c r="F214" s="193" t="s">
        <v>304</v>
      </c>
      <c r="G214" s="194" t="s">
        <v>246</v>
      </c>
      <c r="H214" s="195">
        <v>0.042</v>
      </c>
      <c r="I214" s="196"/>
      <c r="J214" s="197">
        <f>ROUND(I214*H214,2)</f>
        <v>0</v>
      </c>
      <c r="K214" s="193" t="s">
        <v>146</v>
      </c>
      <c r="L214" s="37"/>
      <c r="M214" s="198" t="s">
        <v>1</v>
      </c>
      <c r="N214" s="199" t="s">
        <v>41</v>
      </c>
      <c r="O214" s="65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02" t="s">
        <v>170</v>
      </c>
      <c r="AT214" s="202" t="s">
        <v>142</v>
      </c>
      <c r="AU214" s="202" t="s">
        <v>84</v>
      </c>
      <c r="AY214" s="16" t="s">
        <v>139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84</v>
      </c>
      <c r="BK214" s="203">
        <f>ROUND(I214*H214,2)</f>
        <v>0</v>
      </c>
      <c r="BL214" s="16" t="s">
        <v>170</v>
      </c>
      <c r="BM214" s="202" t="s">
        <v>305</v>
      </c>
    </row>
    <row r="215" spans="2:63" s="11" customFormat="1" ht="22.9" customHeight="1">
      <c r="B215" s="175"/>
      <c r="C215" s="176"/>
      <c r="D215" s="177" t="s">
        <v>74</v>
      </c>
      <c r="E215" s="189" t="s">
        <v>306</v>
      </c>
      <c r="F215" s="189" t="s">
        <v>307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SUM(P216:P232)</f>
        <v>0</v>
      </c>
      <c r="Q215" s="183"/>
      <c r="R215" s="184">
        <f>SUM(R216:R232)</f>
        <v>0.007443699999999999</v>
      </c>
      <c r="S215" s="183"/>
      <c r="T215" s="185">
        <f>SUM(T216:T232)</f>
        <v>0.0209</v>
      </c>
      <c r="AR215" s="186" t="s">
        <v>84</v>
      </c>
      <c r="AT215" s="187" t="s">
        <v>74</v>
      </c>
      <c r="AU215" s="187" t="s">
        <v>80</v>
      </c>
      <c r="AY215" s="186" t="s">
        <v>139</v>
      </c>
      <c r="BK215" s="188">
        <f>SUM(BK216:BK232)</f>
        <v>0</v>
      </c>
    </row>
    <row r="216" spans="2:65" s="1" customFormat="1" ht="16.5" customHeight="1">
      <c r="B216" s="33"/>
      <c r="C216" s="191" t="s">
        <v>308</v>
      </c>
      <c r="D216" s="191" t="s">
        <v>142</v>
      </c>
      <c r="E216" s="192" t="s">
        <v>309</v>
      </c>
      <c r="F216" s="193" t="s">
        <v>310</v>
      </c>
      <c r="G216" s="194" t="s">
        <v>169</v>
      </c>
      <c r="H216" s="195">
        <v>7</v>
      </c>
      <c r="I216" s="196"/>
      <c r="J216" s="197">
        <f>ROUND(I216*H216,2)</f>
        <v>0</v>
      </c>
      <c r="K216" s="193" t="s">
        <v>146</v>
      </c>
      <c r="L216" s="37"/>
      <c r="M216" s="198" t="s">
        <v>1</v>
      </c>
      <c r="N216" s="199" t="s">
        <v>41</v>
      </c>
      <c r="O216" s="65"/>
      <c r="P216" s="200">
        <f>O216*H216</f>
        <v>0</v>
      </c>
      <c r="Q216" s="200">
        <v>0</v>
      </c>
      <c r="R216" s="200">
        <f>Q216*H216</f>
        <v>0</v>
      </c>
      <c r="S216" s="200">
        <v>0.0021</v>
      </c>
      <c r="T216" s="201">
        <f>S216*H216</f>
        <v>0.0147</v>
      </c>
      <c r="AR216" s="202" t="s">
        <v>170</v>
      </c>
      <c r="AT216" s="202" t="s">
        <v>142</v>
      </c>
      <c r="AU216" s="202" t="s">
        <v>84</v>
      </c>
      <c r="AY216" s="16" t="s">
        <v>139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84</v>
      </c>
      <c r="BK216" s="203">
        <f>ROUND(I216*H216,2)</f>
        <v>0</v>
      </c>
      <c r="BL216" s="16" t="s">
        <v>170</v>
      </c>
      <c r="BM216" s="202" t="s">
        <v>311</v>
      </c>
    </row>
    <row r="217" spans="2:51" s="12" customFormat="1" ht="11.25">
      <c r="B217" s="204"/>
      <c r="C217" s="205"/>
      <c r="D217" s="206" t="s">
        <v>148</v>
      </c>
      <c r="E217" s="207" t="s">
        <v>1</v>
      </c>
      <c r="F217" s="208" t="s">
        <v>312</v>
      </c>
      <c r="G217" s="205"/>
      <c r="H217" s="207" t="s">
        <v>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148</v>
      </c>
      <c r="AU217" s="214" t="s">
        <v>84</v>
      </c>
      <c r="AV217" s="12" t="s">
        <v>80</v>
      </c>
      <c r="AW217" s="12" t="s">
        <v>31</v>
      </c>
      <c r="AX217" s="12" t="s">
        <v>75</v>
      </c>
      <c r="AY217" s="214" t="s">
        <v>139</v>
      </c>
    </row>
    <row r="218" spans="2:51" s="13" customFormat="1" ht="11.25">
      <c r="B218" s="215"/>
      <c r="C218" s="216"/>
      <c r="D218" s="206" t="s">
        <v>148</v>
      </c>
      <c r="E218" s="217" t="s">
        <v>1</v>
      </c>
      <c r="F218" s="218" t="s">
        <v>180</v>
      </c>
      <c r="G218" s="216"/>
      <c r="H218" s="219">
        <v>7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148</v>
      </c>
      <c r="AU218" s="225" t="s">
        <v>84</v>
      </c>
      <c r="AV218" s="13" t="s">
        <v>84</v>
      </c>
      <c r="AW218" s="13" t="s">
        <v>31</v>
      </c>
      <c r="AX218" s="13" t="s">
        <v>80</v>
      </c>
      <c r="AY218" s="225" t="s">
        <v>139</v>
      </c>
    </row>
    <row r="219" spans="2:65" s="1" customFormat="1" ht="16.5" customHeight="1">
      <c r="B219" s="33"/>
      <c r="C219" s="191" t="s">
        <v>313</v>
      </c>
      <c r="D219" s="191" t="s">
        <v>142</v>
      </c>
      <c r="E219" s="192" t="s">
        <v>314</v>
      </c>
      <c r="F219" s="193" t="s">
        <v>315</v>
      </c>
      <c r="G219" s="194" t="s">
        <v>189</v>
      </c>
      <c r="H219" s="195">
        <v>1</v>
      </c>
      <c r="I219" s="196"/>
      <c r="J219" s="197">
        <f>ROUND(I219*H219,2)</f>
        <v>0</v>
      </c>
      <c r="K219" s="193" t="s">
        <v>146</v>
      </c>
      <c r="L219" s="37"/>
      <c r="M219" s="198" t="s">
        <v>1</v>
      </c>
      <c r="N219" s="199" t="s">
        <v>41</v>
      </c>
      <c r="O219" s="65"/>
      <c r="P219" s="200">
        <f>O219*H219</f>
        <v>0</v>
      </c>
      <c r="Q219" s="200">
        <v>0.0005261</v>
      </c>
      <c r="R219" s="200">
        <f>Q219*H219</f>
        <v>0.0005261</v>
      </c>
      <c r="S219" s="200">
        <v>0</v>
      </c>
      <c r="T219" s="201">
        <f>S219*H219</f>
        <v>0</v>
      </c>
      <c r="AR219" s="202" t="s">
        <v>170</v>
      </c>
      <c r="AT219" s="202" t="s">
        <v>142</v>
      </c>
      <c r="AU219" s="202" t="s">
        <v>84</v>
      </c>
      <c r="AY219" s="16" t="s">
        <v>139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170</v>
      </c>
      <c r="BM219" s="202" t="s">
        <v>316</v>
      </c>
    </row>
    <row r="220" spans="2:65" s="1" customFormat="1" ht="16.5" customHeight="1">
      <c r="B220" s="33"/>
      <c r="C220" s="191" t="s">
        <v>317</v>
      </c>
      <c r="D220" s="191" t="s">
        <v>142</v>
      </c>
      <c r="E220" s="192" t="s">
        <v>318</v>
      </c>
      <c r="F220" s="193" t="s">
        <v>319</v>
      </c>
      <c r="G220" s="194" t="s">
        <v>189</v>
      </c>
      <c r="H220" s="195">
        <v>1</v>
      </c>
      <c r="I220" s="196"/>
      <c r="J220" s="197">
        <f>ROUND(I220*H220,2)</f>
        <v>0</v>
      </c>
      <c r="K220" s="193" t="s">
        <v>146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0.001005</v>
      </c>
      <c r="R220" s="200">
        <f>Q220*H220</f>
        <v>0.001005</v>
      </c>
      <c r="S220" s="200">
        <v>0</v>
      </c>
      <c r="T220" s="201">
        <f>S220*H220</f>
        <v>0</v>
      </c>
      <c r="AR220" s="202" t="s">
        <v>170</v>
      </c>
      <c r="AT220" s="202" t="s">
        <v>142</v>
      </c>
      <c r="AU220" s="202" t="s">
        <v>84</v>
      </c>
      <c r="AY220" s="16" t="s">
        <v>139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170</v>
      </c>
      <c r="BM220" s="202" t="s">
        <v>320</v>
      </c>
    </row>
    <row r="221" spans="2:65" s="1" customFormat="1" ht="16.5" customHeight="1">
      <c r="B221" s="33"/>
      <c r="C221" s="191" t="s">
        <v>293</v>
      </c>
      <c r="D221" s="191" t="s">
        <v>142</v>
      </c>
      <c r="E221" s="192" t="s">
        <v>321</v>
      </c>
      <c r="F221" s="193" t="s">
        <v>322</v>
      </c>
      <c r="G221" s="194" t="s">
        <v>169</v>
      </c>
      <c r="H221" s="195">
        <v>4</v>
      </c>
      <c r="I221" s="196"/>
      <c r="J221" s="197">
        <f>ROUND(I221*H221,2)</f>
        <v>0</v>
      </c>
      <c r="K221" s="193" t="s">
        <v>146</v>
      </c>
      <c r="L221" s="37"/>
      <c r="M221" s="198" t="s">
        <v>1</v>
      </c>
      <c r="N221" s="199" t="s">
        <v>41</v>
      </c>
      <c r="O221" s="65"/>
      <c r="P221" s="200">
        <f>O221*H221</f>
        <v>0</v>
      </c>
      <c r="Q221" s="200">
        <v>0.0004594</v>
      </c>
      <c r="R221" s="200">
        <f>Q221*H221</f>
        <v>0.0018376</v>
      </c>
      <c r="S221" s="200">
        <v>0</v>
      </c>
      <c r="T221" s="201">
        <f>S221*H221</f>
        <v>0</v>
      </c>
      <c r="AR221" s="202" t="s">
        <v>170</v>
      </c>
      <c r="AT221" s="202" t="s">
        <v>142</v>
      </c>
      <c r="AU221" s="202" t="s">
        <v>84</v>
      </c>
      <c r="AY221" s="16" t="s">
        <v>139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84</v>
      </c>
      <c r="BK221" s="203">
        <f>ROUND(I221*H221,2)</f>
        <v>0</v>
      </c>
      <c r="BL221" s="16" t="s">
        <v>170</v>
      </c>
      <c r="BM221" s="202" t="s">
        <v>323</v>
      </c>
    </row>
    <row r="222" spans="2:51" s="12" customFormat="1" ht="11.25">
      <c r="B222" s="204"/>
      <c r="C222" s="205"/>
      <c r="D222" s="206" t="s">
        <v>148</v>
      </c>
      <c r="E222" s="207" t="s">
        <v>1</v>
      </c>
      <c r="F222" s="208" t="s">
        <v>324</v>
      </c>
      <c r="G222" s="205"/>
      <c r="H222" s="207" t="s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148</v>
      </c>
      <c r="AU222" s="214" t="s">
        <v>84</v>
      </c>
      <c r="AV222" s="12" t="s">
        <v>80</v>
      </c>
      <c r="AW222" s="12" t="s">
        <v>31</v>
      </c>
      <c r="AX222" s="12" t="s">
        <v>75</v>
      </c>
      <c r="AY222" s="214" t="s">
        <v>139</v>
      </c>
    </row>
    <row r="223" spans="2:51" s="13" customFormat="1" ht="11.25">
      <c r="B223" s="215"/>
      <c r="C223" s="216"/>
      <c r="D223" s="206" t="s">
        <v>148</v>
      </c>
      <c r="E223" s="217" t="s">
        <v>1</v>
      </c>
      <c r="F223" s="218" t="s">
        <v>90</v>
      </c>
      <c r="G223" s="216"/>
      <c r="H223" s="219">
        <v>4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148</v>
      </c>
      <c r="AU223" s="225" t="s">
        <v>84</v>
      </c>
      <c r="AV223" s="13" t="s">
        <v>84</v>
      </c>
      <c r="AW223" s="13" t="s">
        <v>31</v>
      </c>
      <c r="AX223" s="13" t="s">
        <v>80</v>
      </c>
      <c r="AY223" s="225" t="s">
        <v>139</v>
      </c>
    </row>
    <row r="224" spans="2:65" s="1" customFormat="1" ht="16.5" customHeight="1">
      <c r="B224" s="33"/>
      <c r="C224" s="191" t="s">
        <v>325</v>
      </c>
      <c r="D224" s="191" t="s">
        <v>142</v>
      </c>
      <c r="E224" s="192" t="s">
        <v>326</v>
      </c>
      <c r="F224" s="193" t="s">
        <v>327</v>
      </c>
      <c r="G224" s="194" t="s">
        <v>169</v>
      </c>
      <c r="H224" s="195">
        <v>3</v>
      </c>
      <c r="I224" s="196"/>
      <c r="J224" s="197">
        <f>ROUND(I224*H224,2)</f>
        <v>0</v>
      </c>
      <c r="K224" s="193" t="s">
        <v>146</v>
      </c>
      <c r="L224" s="37"/>
      <c r="M224" s="198" t="s">
        <v>1</v>
      </c>
      <c r="N224" s="199" t="s">
        <v>41</v>
      </c>
      <c r="O224" s="65"/>
      <c r="P224" s="200">
        <f>O224*H224</f>
        <v>0</v>
      </c>
      <c r="Q224" s="200">
        <v>0.00077</v>
      </c>
      <c r="R224" s="200">
        <f>Q224*H224</f>
        <v>0.00231</v>
      </c>
      <c r="S224" s="200">
        <v>0</v>
      </c>
      <c r="T224" s="201">
        <f>S224*H224</f>
        <v>0</v>
      </c>
      <c r="AR224" s="202" t="s">
        <v>170</v>
      </c>
      <c r="AT224" s="202" t="s">
        <v>142</v>
      </c>
      <c r="AU224" s="202" t="s">
        <v>84</v>
      </c>
      <c r="AY224" s="16" t="s">
        <v>139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6" t="s">
        <v>84</v>
      </c>
      <c r="BK224" s="203">
        <f>ROUND(I224*H224,2)</f>
        <v>0</v>
      </c>
      <c r="BL224" s="16" t="s">
        <v>170</v>
      </c>
      <c r="BM224" s="202" t="s">
        <v>328</v>
      </c>
    </row>
    <row r="225" spans="2:51" s="12" customFormat="1" ht="11.25">
      <c r="B225" s="204"/>
      <c r="C225" s="205"/>
      <c r="D225" s="206" t="s">
        <v>148</v>
      </c>
      <c r="E225" s="207" t="s">
        <v>1</v>
      </c>
      <c r="F225" s="208" t="s">
        <v>329</v>
      </c>
      <c r="G225" s="205"/>
      <c r="H225" s="207" t="s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148</v>
      </c>
      <c r="AU225" s="214" t="s">
        <v>84</v>
      </c>
      <c r="AV225" s="12" t="s">
        <v>80</v>
      </c>
      <c r="AW225" s="12" t="s">
        <v>31</v>
      </c>
      <c r="AX225" s="12" t="s">
        <v>75</v>
      </c>
      <c r="AY225" s="214" t="s">
        <v>139</v>
      </c>
    </row>
    <row r="226" spans="2:51" s="13" customFormat="1" ht="11.25">
      <c r="B226" s="215"/>
      <c r="C226" s="216"/>
      <c r="D226" s="206" t="s">
        <v>148</v>
      </c>
      <c r="E226" s="217" t="s">
        <v>1</v>
      </c>
      <c r="F226" s="218" t="s">
        <v>87</v>
      </c>
      <c r="G226" s="216"/>
      <c r="H226" s="219">
        <v>3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148</v>
      </c>
      <c r="AU226" s="225" t="s">
        <v>84</v>
      </c>
      <c r="AV226" s="13" t="s">
        <v>84</v>
      </c>
      <c r="AW226" s="13" t="s">
        <v>31</v>
      </c>
      <c r="AX226" s="13" t="s">
        <v>80</v>
      </c>
      <c r="AY226" s="225" t="s">
        <v>139</v>
      </c>
    </row>
    <row r="227" spans="2:65" s="1" customFormat="1" ht="16.5" customHeight="1">
      <c r="B227" s="33"/>
      <c r="C227" s="191" t="s">
        <v>330</v>
      </c>
      <c r="D227" s="191" t="s">
        <v>142</v>
      </c>
      <c r="E227" s="192" t="s">
        <v>331</v>
      </c>
      <c r="F227" s="193" t="s">
        <v>332</v>
      </c>
      <c r="G227" s="194" t="s">
        <v>189</v>
      </c>
      <c r="H227" s="195">
        <v>1</v>
      </c>
      <c r="I227" s="196"/>
      <c r="J227" s="197">
        <f aca="true" t="shared" si="0" ref="J227:J232">ROUND(I227*H227,2)</f>
        <v>0</v>
      </c>
      <c r="K227" s="193" t="s">
        <v>146</v>
      </c>
      <c r="L227" s="37"/>
      <c r="M227" s="198" t="s">
        <v>1</v>
      </c>
      <c r="N227" s="199" t="s">
        <v>41</v>
      </c>
      <c r="O227" s="65"/>
      <c r="P227" s="200">
        <f aca="true" t="shared" si="1" ref="P227:P232">O227*H227</f>
        <v>0</v>
      </c>
      <c r="Q227" s="200">
        <v>0.000565</v>
      </c>
      <c r="R227" s="200">
        <f aca="true" t="shared" si="2" ref="R227:R232">Q227*H227</f>
        <v>0.000565</v>
      </c>
      <c r="S227" s="200">
        <v>0</v>
      </c>
      <c r="T227" s="201">
        <f aca="true" t="shared" si="3" ref="T227:T232">S227*H227</f>
        <v>0</v>
      </c>
      <c r="AR227" s="202" t="s">
        <v>170</v>
      </c>
      <c r="AT227" s="202" t="s">
        <v>142</v>
      </c>
      <c r="AU227" s="202" t="s">
        <v>84</v>
      </c>
      <c r="AY227" s="16" t="s">
        <v>139</v>
      </c>
      <c r="BE227" s="203">
        <f aca="true" t="shared" si="4" ref="BE227:BE232">IF(N227="základní",J227,0)</f>
        <v>0</v>
      </c>
      <c r="BF227" s="203">
        <f aca="true" t="shared" si="5" ref="BF227:BF232">IF(N227="snížená",J227,0)</f>
        <v>0</v>
      </c>
      <c r="BG227" s="203">
        <f aca="true" t="shared" si="6" ref="BG227:BG232">IF(N227="zákl. přenesená",J227,0)</f>
        <v>0</v>
      </c>
      <c r="BH227" s="203">
        <f aca="true" t="shared" si="7" ref="BH227:BH232">IF(N227="sníž. přenesená",J227,0)</f>
        <v>0</v>
      </c>
      <c r="BI227" s="203">
        <f aca="true" t="shared" si="8" ref="BI227:BI232">IF(N227="nulová",J227,0)</f>
        <v>0</v>
      </c>
      <c r="BJ227" s="16" t="s">
        <v>84</v>
      </c>
      <c r="BK227" s="203">
        <f aca="true" t="shared" si="9" ref="BK227:BK232">ROUND(I227*H227,2)</f>
        <v>0</v>
      </c>
      <c r="BL227" s="16" t="s">
        <v>170</v>
      </c>
      <c r="BM227" s="202" t="s">
        <v>333</v>
      </c>
    </row>
    <row r="228" spans="2:65" s="1" customFormat="1" ht="24" customHeight="1">
      <c r="B228" s="33"/>
      <c r="C228" s="237" t="s">
        <v>334</v>
      </c>
      <c r="D228" s="237" t="s">
        <v>192</v>
      </c>
      <c r="E228" s="238" t="s">
        <v>335</v>
      </c>
      <c r="F228" s="239" t="s">
        <v>336</v>
      </c>
      <c r="G228" s="240" t="s">
        <v>189</v>
      </c>
      <c r="H228" s="241">
        <v>1</v>
      </c>
      <c r="I228" s="242"/>
      <c r="J228" s="243">
        <f t="shared" si="0"/>
        <v>0</v>
      </c>
      <c r="K228" s="239" t="s">
        <v>259</v>
      </c>
      <c r="L228" s="244"/>
      <c r="M228" s="245" t="s">
        <v>1</v>
      </c>
      <c r="N228" s="246" t="s">
        <v>41</v>
      </c>
      <c r="O228" s="65"/>
      <c r="P228" s="200">
        <f t="shared" si="1"/>
        <v>0</v>
      </c>
      <c r="Q228" s="200">
        <v>0.0012</v>
      </c>
      <c r="R228" s="200">
        <f t="shared" si="2"/>
        <v>0.0012</v>
      </c>
      <c r="S228" s="200">
        <v>0</v>
      </c>
      <c r="T228" s="201">
        <f t="shared" si="3"/>
        <v>0</v>
      </c>
      <c r="AR228" s="202" t="s">
        <v>293</v>
      </c>
      <c r="AT228" s="202" t="s">
        <v>192</v>
      </c>
      <c r="AU228" s="202" t="s">
        <v>84</v>
      </c>
      <c r="AY228" s="16" t="s">
        <v>139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6" t="s">
        <v>84</v>
      </c>
      <c r="BK228" s="203">
        <f t="shared" si="9"/>
        <v>0</v>
      </c>
      <c r="BL228" s="16" t="s">
        <v>170</v>
      </c>
      <c r="BM228" s="202" t="s">
        <v>337</v>
      </c>
    </row>
    <row r="229" spans="2:65" s="1" customFormat="1" ht="16.5" customHeight="1">
      <c r="B229" s="33"/>
      <c r="C229" s="191" t="s">
        <v>338</v>
      </c>
      <c r="D229" s="191" t="s">
        <v>142</v>
      </c>
      <c r="E229" s="192" t="s">
        <v>339</v>
      </c>
      <c r="F229" s="193" t="s">
        <v>340</v>
      </c>
      <c r="G229" s="194" t="s">
        <v>189</v>
      </c>
      <c r="H229" s="195">
        <v>2</v>
      </c>
      <c r="I229" s="196"/>
      <c r="J229" s="197">
        <f t="shared" si="0"/>
        <v>0</v>
      </c>
      <c r="K229" s="193" t="s">
        <v>146</v>
      </c>
      <c r="L229" s="37"/>
      <c r="M229" s="198" t="s">
        <v>1</v>
      </c>
      <c r="N229" s="199" t="s">
        <v>41</v>
      </c>
      <c r="O229" s="65"/>
      <c r="P229" s="200">
        <f t="shared" si="1"/>
        <v>0</v>
      </c>
      <c r="Q229" s="200">
        <v>0</v>
      </c>
      <c r="R229" s="200">
        <f t="shared" si="2"/>
        <v>0</v>
      </c>
      <c r="S229" s="200">
        <v>0.0031</v>
      </c>
      <c r="T229" s="201">
        <f t="shared" si="3"/>
        <v>0.0062</v>
      </c>
      <c r="AR229" s="202" t="s">
        <v>170</v>
      </c>
      <c r="AT229" s="202" t="s">
        <v>142</v>
      </c>
      <c r="AU229" s="202" t="s">
        <v>84</v>
      </c>
      <c r="AY229" s="16" t="s">
        <v>139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6" t="s">
        <v>84</v>
      </c>
      <c r="BK229" s="203">
        <f t="shared" si="9"/>
        <v>0</v>
      </c>
      <c r="BL229" s="16" t="s">
        <v>170</v>
      </c>
      <c r="BM229" s="202" t="s">
        <v>341</v>
      </c>
    </row>
    <row r="230" spans="2:65" s="1" customFormat="1" ht="16.5" customHeight="1">
      <c r="B230" s="33"/>
      <c r="C230" s="191" t="s">
        <v>342</v>
      </c>
      <c r="D230" s="191" t="s">
        <v>142</v>
      </c>
      <c r="E230" s="192" t="s">
        <v>343</v>
      </c>
      <c r="F230" s="193" t="s">
        <v>344</v>
      </c>
      <c r="G230" s="194" t="s">
        <v>169</v>
      </c>
      <c r="H230" s="195">
        <v>7</v>
      </c>
      <c r="I230" s="196"/>
      <c r="J230" s="197">
        <f t="shared" si="0"/>
        <v>0</v>
      </c>
      <c r="K230" s="193" t="s">
        <v>146</v>
      </c>
      <c r="L230" s="37"/>
      <c r="M230" s="198" t="s">
        <v>1</v>
      </c>
      <c r="N230" s="199" t="s">
        <v>41</v>
      </c>
      <c r="O230" s="65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02" t="s">
        <v>170</v>
      </c>
      <c r="AT230" s="202" t="s">
        <v>142</v>
      </c>
      <c r="AU230" s="202" t="s">
        <v>84</v>
      </c>
      <c r="AY230" s="16" t="s">
        <v>139</v>
      </c>
      <c r="BE230" s="203">
        <f t="shared" si="4"/>
        <v>0</v>
      </c>
      <c r="BF230" s="203">
        <f t="shared" si="5"/>
        <v>0</v>
      </c>
      <c r="BG230" s="203">
        <f t="shared" si="6"/>
        <v>0</v>
      </c>
      <c r="BH230" s="203">
        <f t="shared" si="7"/>
        <v>0</v>
      </c>
      <c r="BI230" s="203">
        <f t="shared" si="8"/>
        <v>0</v>
      </c>
      <c r="BJ230" s="16" t="s">
        <v>84</v>
      </c>
      <c r="BK230" s="203">
        <f t="shared" si="9"/>
        <v>0</v>
      </c>
      <c r="BL230" s="16" t="s">
        <v>170</v>
      </c>
      <c r="BM230" s="202" t="s">
        <v>345</v>
      </c>
    </row>
    <row r="231" spans="2:65" s="1" customFormat="1" ht="24" customHeight="1">
      <c r="B231" s="33"/>
      <c r="C231" s="191" t="s">
        <v>346</v>
      </c>
      <c r="D231" s="191" t="s">
        <v>142</v>
      </c>
      <c r="E231" s="192" t="s">
        <v>789</v>
      </c>
      <c r="F231" s="193" t="s">
        <v>790</v>
      </c>
      <c r="G231" s="194" t="s">
        <v>246</v>
      </c>
      <c r="H231" s="195">
        <v>0.007</v>
      </c>
      <c r="I231" s="196"/>
      <c r="J231" s="197">
        <f t="shared" si="0"/>
        <v>0</v>
      </c>
      <c r="K231" s="193" t="s">
        <v>146</v>
      </c>
      <c r="L231" s="37"/>
      <c r="M231" s="198" t="s">
        <v>1</v>
      </c>
      <c r="N231" s="199" t="s">
        <v>41</v>
      </c>
      <c r="O231" s="65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02" t="s">
        <v>170</v>
      </c>
      <c r="AT231" s="202" t="s">
        <v>142</v>
      </c>
      <c r="AU231" s="202" t="s">
        <v>84</v>
      </c>
      <c r="AY231" s="16" t="s">
        <v>139</v>
      </c>
      <c r="BE231" s="203">
        <f t="shared" si="4"/>
        <v>0</v>
      </c>
      <c r="BF231" s="203">
        <f t="shared" si="5"/>
        <v>0</v>
      </c>
      <c r="BG231" s="203">
        <f t="shared" si="6"/>
        <v>0</v>
      </c>
      <c r="BH231" s="203">
        <f t="shared" si="7"/>
        <v>0</v>
      </c>
      <c r="BI231" s="203">
        <f t="shared" si="8"/>
        <v>0</v>
      </c>
      <c r="BJ231" s="16" t="s">
        <v>84</v>
      </c>
      <c r="BK231" s="203">
        <f t="shared" si="9"/>
        <v>0</v>
      </c>
      <c r="BL231" s="16" t="s">
        <v>170</v>
      </c>
      <c r="BM231" s="202" t="s">
        <v>791</v>
      </c>
    </row>
    <row r="232" spans="2:65" s="1" customFormat="1" ht="24" customHeight="1">
      <c r="B232" s="33"/>
      <c r="C232" s="191" t="s">
        <v>350</v>
      </c>
      <c r="D232" s="191" t="s">
        <v>142</v>
      </c>
      <c r="E232" s="192" t="s">
        <v>351</v>
      </c>
      <c r="F232" s="193" t="s">
        <v>352</v>
      </c>
      <c r="G232" s="194" t="s">
        <v>246</v>
      </c>
      <c r="H232" s="195">
        <v>0.007</v>
      </c>
      <c r="I232" s="196"/>
      <c r="J232" s="197">
        <f t="shared" si="0"/>
        <v>0</v>
      </c>
      <c r="K232" s="193" t="s">
        <v>146</v>
      </c>
      <c r="L232" s="37"/>
      <c r="M232" s="198" t="s">
        <v>1</v>
      </c>
      <c r="N232" s="199" t="s">
        <v>41</v>
      </c>
      <c r="O232" s="65"/>
      <c r="P232" s="200">
        <f t="shared" si="1"/>
        <v>0</v>
      </c>
      <c r="Q232" s="200">
        <v>0</v>
      </c>
      <c r="R232" s="200">
        <f t="shared" si="2"/>
        <v>0</v>
      </c>
      <c r="S232" s="200">
        <v>0</v>
      </c>
      <c r="T232" s="201">
        <f t="shared" si="3"/>
        <v>0</v>
      </c>
      <c r="AR232" s="202" t="s">
        <v>170</v>
      </c>
      <c r="AT232" s="202" t="s">
        <v>142</v>
      </c>
      <c r="AU232" s="202" t="s">
        <v>84</v>
      </c>
      <c r="AY232" s="16" t="s">
        <v>139</v>
      </c>
      <c r="BE232" s="203">
        <f t="shared" si="4"/>
        <v>0</v>
      </c>
      <c r="BF232" s="203">
        <f t="shared" si="5"/>
        <v>0</v>
      </c>
      <c r="BG232" s="203">
        <f t="shared" si="6"/>
        <v>0</v>
      </c>
      <c r="BH232" s="203">
        <f t="shared" si="7"/>
        <v>0</v>
      </c>
      <c r="BI232" s="203">
        <f t="shared" si="8"/>
        <v>0</v>
      </c>
      <c r="BJ232" s="16" t="s">
        <v>84</v>
      </c>
      <c r="BK232" s="203">
        <f t="shared" si="9"/>
        <v>0</v>
      </c>
      <c r="BL232" s="16" t="s">
        <v>170</v>
      </c>
      <c r="BM232" s="202" t="s">
        <v>353</v>
      </c>
    </row>
    <row r="233" spans="2:63" s="11" customFormat="1" ht="22.9" customHeight="1">
      <c r="B233" s="175"/>
      <c r="C233" s="176"/>
      <c r="D233" s="177" t="s">
        <v>74</v>
      </c>
      <c r="E233" s="189" t="s">
        <v>354</v>
      </c>
      <c r="F233" s="189" t="s">
        <v>355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SUM(P234:P248)</f>
        <v>0</v>
      </c>
      <c r="Q233" s="183"/>
      <c r="R233" s="184">
        <f>SUM(R234:R248)</f>
        <v>0.00797422</v>
      </c>
      <c r="S233" s="183"/>
      <c r="T233" s="185">
        <f>SUM(T234:T248)</f>
        <v>0.006885</v>
      </c>
      <c r="AR233" s="186" t="s">
        <v>84</v>
      </c>
      <c r="AT233" s="187" t="s">
        <v>74</v>
      </c>
      <c r="AU233" s="187" t="s">
        <v>80</v>
      </c>
      <c r="AY233" s="186" t="s">
        <v>139</v>
      </c>
      <c r="BK233" s="188">
        <f>SUM(BK234:BK248)</f>
        <v>0</v>
      </c>
    </row>
    <row r="234" spans="2:65" s="1" customFormat="1" ht="16.5" customHeight="1">
      <c r="B234" s="33"/>
      <c r="C234" s="191" t="s">
        <v>356</v>
      </c>
      <c r="D234" s="191" t="s">
        <v>142</v>
      </c>
      <c r="E234" s="192" t="s">
        <v>357</v>
      </c>
      <c r="F234" s="193" t="s">
        <v>358</v>
      </c>
      <c r="G234" s="194" t="s">
        <v>169</v>
      </c>
      <c r="H234" s="195">
        <v>13.5</v>
      </c>
      <c r="I234" s="196"/>
      <c r="J234" s="197">
        <f>ROUND(I234*H234,2)</f>
        <v>0</v>
      </c>
      <c r="K234" s="193" t="s">
        <v>146</v>
      </c>
      <c r="L234" s="37"/>
      <c r="M234" s="198" t="s">
        <v>1</v>
      </c>
      <c r="N234" s="199" t="s">
        <v>41</v>
      </c>
      <c r="O234" s="65"/>
      <c r="P234" s="200">
        <f>O234*H234</f>
        <v>0</v>
      </c>
      <c r="Q234" s="200">
        <v>0</v>
      </c>
      <c r="R234" s="200">
        <f>Q234*H234</f>
        <v>0</v>
      </c>
      <c r="S234" s="200">
        <v>0.00028</v>
      </c>
      <c r="T234" s="201">
        <f>S234*H234</f>
        <v>0.0037799999999999995</v>
      </c>
      <c r="AR234" s="202" t="s">
        <v>170</v>
      </c>
      <c r="AT234" s="202" t="s">
        <v>142</v>
      </c>
      <c r="AU234" s="202" t="s">
        <v>84</v>
      </c>
      <c r="AY234" s="16" t="s">
        <v>139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6" t="s">
        <v>84</v>
      </c>
      <c r="BK234" s="203">
        <f>ROUND(I234*H234,2)</f>
        <v>0</v>
      </c>
      <c r="BL234" s="16" t="s">
        <v>170</v>
      </c>
      <c r="BM234" s="202" t="s">
        <v>359</v>
      </c>
    </row>
    <row r="235" spans="2:51" s="12" customFormat="1" ht="11.25">
      <c r="B235" s="204"/>
      <c r="C235" s="205"/>
      <c r="D235" s="206" t="s">
        <v>148</v>
      </c>
      <c r="E235" s="207" t="s">
        <v>1</v>
      </c>
      <c r="F235" s="208" t="s">
        <v>154</v>
      </c>
      <c r="G235" s="205"/>
      <c r="H235" s="207" t="s">
        <v>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148</v>
      </c>
      <c r="AU235" s="214" t="s">
        <v>84</v>
      </c>
      <c r="AV235" s="12" t="s">
        <v>80</v>
      </c>
      <c r="AW235" s="12" t="s">
        <v>31</v>
      </c>
      <c r="AX235" s="12" t="s">
        <v>75</v>
      </c>
      <c r="AY235" s="214" t="s">
        <v>139</v>
      </c>
    </row>
    <row r="236" spans="2:51" s="13" customFormat="1" ht="11.25">
      <c r="B236" s="215"/>
      <c r="C236" s="216"/>
      <c r="D236" s="206" t="s">
        <v>148</v>
      </c>
      <c r="E236" s="217" t="s">
        <v>1</v>
      </c>
      <c r="F236" s="218" t="s">
        <v>749</v>
      </c>
      <c r="G236" s="216"/>
      <c r="H236" s="219">
        <v>13.5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148</v>
      </c>
      <c r="AU236" s="225" t="s">
        <v>84</v>
      </c>
      <c r="AV236" s="13" t="s">
        <v>84</v>
      </c>
      <c r="AW236" s="13" t="s">
        <v>31</v>
      </c>
      <c r="AX236" s="13" t="s">
        <v>80</v>
      </c>
      <c r="AY236" s="225" t="s">
        <v>139</v>
      </c>
    </row>
    <row r="237" spans="2:65" s="1" customFormat="1" ht="24" customHeight="1">
      <c r="B237" s="33"/>
      <c r="C237" s="191" t="s">
        <v>360</v>
      </c>
      <c r="D237" s="191" t="s">
        <v>142</v>
      </c>
      <c r="E237" s="192" t="s">
        <v>361</v>
      </c>
      <c r="F237" s="193" t="s">
        <v>362</v>
      </c>
      <c r="G237" s="194" t="s">
        <v>169</v>
      </c>
      <c r="H237" s="195">
        <v>13.5</v>
      </c>
      <c r="I237" s="196"/>
      <c r="J237" s="197">
        <f>ROUND(I237*H237,2)</f>
        <v>0</v>
      </c>
      <c r="K237" s="193" t="s">
        <v>146</v>
      </c>
      <c r="L237" s="37"/>
      <c r="M237" s="198" t="s">
        <v>1</v>
      </c>
      <c r="N237" s="199" t="s">
        <v>41</v>
      </c>
      <c r="O237" s="65"/>
      <c r="P237" s="200">
        <f>O237*H237</f>
        <v>0</v>
      </c>
      <c r="Q237" s="200">
        <v>0.000397</v>
      </c>
      <c r="R237" s="200">
        <f>Q237*H237</f>
        <v>0.0053595</v>
      </c>
      <c r="S237" s="200">
        <v>0</v>
      </c>
      <c r="T237" s="201">
        <f>S237*H237</f>
        <v>0</v>
      </c>
      <c r="AR237" s="202" t="s">
        <v>170</v>
      </c>
      <c r="AT237" s="202" t="s">
        <v>142</v>
      </c>
      <c r="AU237" s="202" t="s">
        <v>84</v>
      </c>
      <c r="AY237" s="16" t="s">
        <v>139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6" t="s">
        <v>84</v>
      </c>
      <c r="BK237" s="203">
        <f>ROUND(I237*H237,2)</f>
        <v>0</v>
      </c>
      <c r="BL237" s="16" t="s">
        <v>170</v>
      </c>
      <c r="BM237" s="202" t="s">
        <v>363</v>
      </c>
    </row>
    <row r="238" spans="2:51" s="12" customFormat="1" ht="11.25">
      <c r="B238" s="204"/>
      <c r="C238" s="205"/>
      <c r="D238" s="206" t="s">
        <v>148</v>
      </c>
      <c r="E238" s="207" t="s">
        <v>1</v>
      </c>
      <c r="F238" s="208" t="s">
        <v>364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148</v>
      </c>
      <c r="AU238" s="214" t="s">
        <v>84</v>
      </c>
      <c r="AV238" s="12" t="s">
        <v>80</v>
      </c>
      <c r="AW238" s="12" t="s">
        <v>31</v>
      </c>
      <c r="AX238" s="12" t="s">
        <v>75</v>
      </c>
      <c r="AY238" s="214" t="s">
        <v>139</v>
      </c>
    </row>
    <row r="239" spans="2:51" s="13" customFormat="1" ht="11.25">
      <c r="B239" s="215"/>
      <c r="C239" s="216"/>
      <c r="D239" s="206" t="s">
        <v>148</v>
      </c>
      <c r="E239" s="217" t="s">
        <v>1</v>
      </c>
      <c r="F239" s="218" t="s">
        <v>750</v>
      </c>
      <c r="G239" s="216"/>
      <c r="H239" s="219">
        <v>13.5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148</v>
      </c>
      <c r="AU239" s="225" t="s">
        <v>84</v>
      </c>
      <c r="AV239" s="13" t="s">
        <v>84</v>
      </c>
      <c r="AW239" s="13" t="s">
        <v>31</v>
      </c>
      <c r="AX239" s="13" t="s">
        <v>80</v>
      </c>
      <c r="AY239" s="225" t="s">
        <v>139</v>
      </c>
    </row>
    <row r="240" spans="2:65" s="1" customFormat="1" ht="24" customHeight="1">
      <c r="B240" s="33"/>
      <c r="C240" s="191" t="s">
        <v>365</v>
      </c>
      <c r="D240" s="191" t="s">
        <v>142</v>
      </c>
      <c r="E240" s="192" t="s">
        <v>366</v>
      </c>
      <c r="F240" s="193" t="s">
        <v>367</v>
      </c>
      <c r="G240" s="194" t="s">
        <v>368</v>
      </c>
      <c r="H240" s="195">
        <v>13.5</v>
      </c>
      <c r="I240" s="196"/>
      <c r="J240" s="197">
        <f>ROUND(I240*H240,2)</f>
        <v>0</v>
      </c>
      <c r="K240" s="193" t="s">
        <v>146</v>
      </c>
      <c r="L240" s="37"/>
      <c r="M240" s="198" t="s">
        <v>1</v>
      </c>
      <c r="N240" s="199" t="s">
        <v>41</v>
      </c>
      <c r="O240" s="65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02" t="s">
        <v>170</v>
      </c>
      <c r="AT240" s="202" t="s">
        <v>142</v>
      </c>
      <c r="AU240" s="202" t="s">
        <v>84</v>
      </c>
      <c r="AY240" s="16" t="s">
        <v>139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170</v>
      </c>
      <c r="BM240" s="202" t="s">
        <v>369</v>
      </c>
    </row>
    <row r="241" spans="2:65" s="1" customFormat="1" ht="24" customHeight="1">
      <c r="B241" s="33"/>
      <c r="C241" s="191" t="s">
        <v>370</v>
      </c>
      <c r="D241" s="191" t="s">
        <v>142</v>
      </c>
      <c r="E241" s="192" t="s">
        <v>371</v>
      </c>
      <c r="F241" s="193" t="s">
        <v>372</v>
      </c>
      <c r="G241" s="194" t="s">
        <v>368</v>
      </c>
      <c r="H241" s="195">
        <v>1</v>
      </c>
      <c r="I241" s="196"/>
      <c r="J241" s="197">
        <f>ROUND(I241*H241,2)</f>
        <v>0</v>
      </c>
      <c r="K241" s="193" t="s">
        <v>146</v>
      </c>
      <c r="L241" s="37"/>
      <c r="M241" s="198" t="s">
        <v>1</v>
      </c>
      <c r="N241" s="199" t="s">
        <v>41</v>
      </c>
      <c r="O241" s="65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02" t="s">
        <v>170</v>
      </c>
      <c r="AT241" s="202" t="s">
        <v>142</v>
      </c>
      <c r="AU241" s="202" t="s">
        <v>84</v>
      </c>
      <c r="AY241" s="16" t="s">
        <v>139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170</v>
      </c>
      <c r="BM241" s="202" t="s">
        <v>373</v>
      </c>
    </row>
    <row r="242" spans="2:65" s="1" customFormat="1" ht="24" customHeight="1">
      <c r="B242" s="33"/>
      <c r="C242" s="191" t="s">
        <v>374</v>
      </c>
      <c r="D242" s="191" t="s">
        <v>142</v>
      </c>
      <c r="E242" s="192" t="s">
        <v>375</v>
      </c>
      <c r="F242" s="193" t="s">
        <v>376</v>
      </c>
      <c r="G242" s="194" t="s">
        <v>169</v>
      </c>
      <c r="H242" s="195">
        <v>13.5</v>
      </c>
      <c r="I242" s="196"/>
      <c r="J242" s="197">
        <f>ROUND(I242*H242,2)</f>
        <v>0</v>
      </c>
      <c r="K242" s="193" t="s">
        <v>146</v>
      </c>
      <c r="L242" s="37"/>
      <c r="M242" s="198" t="s">
        <v>1</v>
      </c>
      <c r="N242" s="199" t="s">
        <v>41</v>
      </c>
      <c r="O242" s="65"/>
      <c r="P242" s="200">
        <f>O242*H242</f>
        <v>0</v>
      </c>
      <c r="Q242" s="200">
        <v>0.00013072</v>
      </c>
      <c r="R242" s="200">
        <f>Q242*H242</f>
        <v>0.00176472</v>
      </c>
      <c r="S242" s="200">
        <v>0</v>
      </c>
      <c r="T242" s="201">
        <f>S242*H242</f>
        <v>0</v>
      </c>
      <c r="AR242" s="202" t="s">
        <v>170</v>
      </c>
      <c r="AT242" s="202" t="s">
        <v>142</v>
      </c>
      <c r="AU242" s="202" t="s">
        <v>84</v>
      </c>
      <c r="AY242" s="16" t="s">
        <v>139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6" t="s">
        <v>84</v>
      </c>
      <c r="BK242" s="203">
        <f>ROUND(I242*H242,2)</f>
        <v>0</v>
      </c>
      <c r="BL242" s="16" t="s">
        <v>170</v>
      </c>
      <c r="BM242" s="202" t="s">
        <v>377</v>
      </c>
    </row>
    <row r="243" spans="2:65" s="1" customFormat="1" ht="16.5" customHeight="1">
      <c r="B243" s="33"/>
      <c r="C243" s="191" t="s">
        <v>378</v>
      </c>
      <c r="D243" s="191" t="s">
        <v>142</v>
      </c>
      <c r="E243" s="192" t="s">
        <v>379</v>
      </c>
      <c r="F243" s="193" t="s">
        <v>380</v>
      </c>
      <c r="G243" s="194" t="s">
        <v>169</v>
      </c>
      <c r="H243" s="195">
        <v>13.5</v>
      </c>
      <c r="I243" s="196"/>
      <c r="J243" s="197">
        <f>ROUND(I243*H243,2)</f>
        <v>0</v>
      </c>
      <c r="K243" s="193" t="s">
        <v>146</v>
      </c>
      <c r="L243" s="37"/>
      <c r="M243" s="198" t="s">
        <v>1</v>
      </c>
      <c r="N243" s="199" t="s">
        <v>41</v>
      </c>
      <c r="O243" s="65"/>
      <c r="P243" s="200">
        <f>O243*H243</f>
        <v>0</v>
      </c>
      <c r="Q243" s="200">
        <v>0</v>
      </c>
      <c r="R243" s="200">
        <f>Q243*H243</f>
        <v>0</v>
      </c>
      <c r="S243" s="200">
        <v>0.00023</v>
      </c>
      <c r="T243" s="201">
        <f>S243*H243</f>
        <v>0.003105</v>
      </c>
      <c r="AR243" s="202" t="s">
        <v>170</v>
      </c>
      <c r="AT243" s="202" t="s">
        <v>142</v>
      </c>
      <c r="AU243" s="202" t="s">
        <v>84</v>
      </c>
      <c r="AY243" s="16" t="s">
        <v>139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84</v>
      </c>
      <c r="BK243" s="203">
        <f>ROUND(I243*H243,2)</f>
        <v>0</v>
      </c>
      <c r="BL243" s="16" t="s">
        <v>170</v>
      </c>
      <c r="BM243" s="202" t="s">
        <v>381</v>
      </c>
    </row>
    <row r="244" spans="2:51" s="12" customFormat="1" ht="11.25">
      <c r="B244" s="204"/>
      <c r="C244" s="205"/>
      <c r="D244" s="206" t="s">
        <v>148</v>
      </c>
      <c r="E244" s="207" t="s">
        <v>1</v>
      </c>
      <c r="F244" s="208" t="s">
        <v>154</v>
      </c>
      <c r="G244" s="205"/>
      <c r="H244" s="207" t="s">
        <v>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148</v>
      </c>
      <c r="AU244" s="214" t="s">
        <v>84</v>
      </c>
      <c r="AV244" s="12" t="s">
        <v>80</v>
      </c>
      <c r="AW244" s="12" t="s">
        <v>31</v>
      </c>
      <c r="AX244" s="12" t="s">
        <v>75</v>
      </c>
      <c r="AY244" s="214" t="s">
        <v>139</v>
      </c>
    </row>
    <row r="245" spans="2:51" s="13" customFormat="1" ht="11.25">
      <c r="B245" s="215"/>
      <c r="C245" s="216"/>
      <c r="D245" s="206" t="s">
        <v>148</v>
      </c>
      <c r="E245" s="217" t="s">
        <v>1</v>
      </c>
      <c r="F245" s="218" t="s">
        <v>750</v>
      </c>
      <c r="G245" s="216"/>
      <c r="H245" s="219">
        <v>13.5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148</v>
      </c>
      <c r="AU245" s="225" t="s">
        <v>84</v>
      </c>
      <c r="AV245" s="13" t="s">
        <v>84</v>
      </c>
      <c r="AW245" s="13" t="s">
        <v>31</v>
      </c>
      <c r="AX245" s="13" t="s">
        <v>80</v>
      </c>
      <c r="AY245" s="225" t="s">
        <v>139</v>
      </c>
    </row>
    <row r="246" spans="2:65" s="1" customFormat="1" ht="16.5" customHeight="1">
      <c r="B246" s="33"/>
      <c r="C246" s="191" t="s">
        <v>382</v>
      </c>
      <c r="D246" s="191" t="s">
        <v>142</v>
      </c>
      <c r="E246" s="192" t="s">
        <v>383</v>
      </c>
      <c r="F246" s="193" t="s">
        <v>384</v>
      </c>
      <c r="G246" s="194" t="s">
        <v>189</v>
      </c>
      <c r="H246" s="195">
        <v>5</v>
      </c>
      <c r="I246" s="196"/>
      <c r="J246" s="197">
        <f>ROUND(I246*H246,2)</f>
        <v>0</v>
      </c>
      <c r="K246" s="193" t="s">
        <v>146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0.00017</v>
      </c>
      <c r="R246" s="200">
        <f>Q246*H246</f>
        <v>0.0008500000000000001</v>
      </c>
      <c r="S246" s="200">
        <v>0</v>
      </c>
      <c r="T246" s="201">
        <f>S246*H246</f>
        <v>0</v>
      </c>
      <c r="AR246" s="202" t="s">
        <v>170</v>
      </c>
      <c r="AT246" s="202" t="s">
        <v>142</v>
      </c>
      <c r="AU246" s="202" t="s">
        <v>84</v>
      </c>
      <c r="AY246" s="16" t="s">
        <v>139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170</v>
      </c>
      <c r="BM246" s="202" t="s">
        <v>385</v>
      </c>
    </row>
    <row r="247" spans="2:65" s="1" customFormat="1" ht="24" customHeight="1">
      <c r="B247" s="33"/>
      <c r="C247" s="191" t="s">
        <v>386</v>
      </c>
      <c r="D247" s="191" t="s">
        <v>142</v>
      </c>
      <c r="E247" s="192" t="s">
        <v>792</v>
      </c>
      <c r="F247" s="193" t="s">
        <v>793</v>
      </c>
      <c r="G247" s="194" t="s">
        <v>246</v>
      </c>
      <c r="H247" s="195">
        <v>0.008</v>
      </c>
      <c r="I247" s="196"/>
      <c r="J247" s="197">
        <f>ROUND(I247*H247,2)</f>
        <v>0</v>
      </c>
      <c r="K247" s="193" t="s">
        <v>146</v>
      </c>
      <c r="L247" s="37"/>
      <c r="M247" s="198" t="s">
        <v>1</v>
      </c>
      <c r="N247" s="199" t="s">
        <v>41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170</v>
      </c>
      <c r="AT247" s="202" t="s">
        <v>142</v>
      </c>
      <c r="AU247" s="202" t="s">
        <v>84</v>
      </c>
      <c r="AY247" s="16" t="s">
        <v>139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84</v>
      </c>
      <c r="BK247" s="203">
        <f>ROUND(I247*H247,2)</f>
        <v>0</v>
      </c>
      <c r="BL247" s="16" t="s">
        <v>170</v>
      </c>
      <c r="BM247" s="202" t="s">
        <v>794</v>
      </c>
    </row>
    <row r="248" spans="2:65" s="1" customFormat="1" ht="24" customHeight="1">
      <c r="B248" s="33"/>
      <c r="C248" s="191" t="s">
        <v>390</v>
      </c>
      <c r="D248" s="191" t="s">
        <v>142</v>
      </c>
      <c r="E248" s="192" t="s">
        <v>391</v>
      </c>
      <c r="F248" s="193" t="s">
        <v>392</v>
      </c>
      <c r="G248" s="194" t="s">
        <v>246</v>
      </c>
      <c r="H248" s="195">
        <v>0.008</v>
      </c>
      <c r="I248" s="196"/>
      <c r="J248" s="197">
        <f>ROUND(I248*H248,2)</f>
        <v>0</v>
      </c>
      <c r="K248" s="193" t="s">
        <v>146</v>
      </c>
      <c r="L248" s="37"/>
      <c r="M248" s="198" t="s">
        <v>1</v>
      </c>
      <c r="N248" s="199" t="s">
        <v>41</v>
      </c>
      <c r="O248" s="65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AR248" s="202" t="s">
        <v>170</v>
      </c>
      <c r="AT248" s="202" t="s">
        <v>142</v>
      </c>
      <c r="AU248" s="202" t="s">
        <v>84</v>
      </c>
      <c r="AY248" s="16" t="s">
        <v>139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6" t="s">
        <v>84</v>
      </c>
      <c r="BK248" s="203">
        <f>ROUND(I248*H248,2)</f>
        <v>0</v>
      </c>
      <c r="BL248" s="16" t="s">
        <v>170</v>
      </c>
      <c r="BM248" s="202" t="s">
        <v>393</v>
      </c>
    </row>
    <row r="249" spans="2:63" s="11" customFormat="1" ht="22.9" customHeight="1">
      <c r="B249" s="175"/>
      <c r="C249" s="176"/>
      <c r="D249" s="177" t="s">
        <v>74</v>
      </c>
      <c r="E249" s="189" t="s">
        <v>394</v>
      </c>
      <c r="F249" s="189" t="s">
        <v>395</v>
      </c>
      <c r="G249" s="176"/>
      <c r="H249" s="176"/>
      <c r="I249" s="179"/>
      <c r="J249" s="190">
        <f>BK249</f>
        <v>0</v>
      </c>
      <c r="K249" s="176"/>
      <c r="L249" s="181"/>
      <c r="M249" s="182"/>
      <c r="N249" s="183"/>
      <c r="O249" s="183"/>
      <c r="P249" s="184">
        <f>SUM(P250:P283)</f>
        <v>0</v>
      </c>
      <c r="Q249" s="183"/>
      <c r="R249" s="184">
        <f>SUM(R250:R283)</f>
        <v>0.056660474700000005</v>
      </c>
      <c r="S249" s="183"/>
      <c r="T249" s="185">
        <f>SUM(T250:T283)</f>
        <v>0.10114000000000001</v>
      </c>
      <c r="AR249" s="186" t="s">
        <v>84</v>
      </c>
      <c r="AT249" s="187" t="s">
        <v>74</v>
      </c>
      <c r="AU249" s="187" t="s">
        <v>80</v>
      </c>
      <c r="AY249" s="186" t="s">
        <v>139</v>
      </c>
      <c r="BK249" s="188">
        <f>SUM(BK250:BK283)</f>
        <v>0</v>
      </c>
    </row>
    <row r="250" spans="2:65" s="1" customFormat="1" ht="16.5" customHeight="1">
      <c r="B250" s="33"/>
      <c r="C250" s="191" t="s">
        <v>396</v>
      </c>
      <c r="D250" s="191" t="s">
        <v>142</v>
      </c>
      <c r="E250" s="192" t="s">
        <v>397</v>
      </c>
      <c r="F250" s="193" t="s">
        <v>398</v>
      </c>
      <c r="G250" s="194" t="s">
        <v>368</v>
      </c>
      <c r="H250" s="195">
        <v>1</v>
      </c>
      <c r="I250" s="196"/>
      <c r="J250" s="197">
        <f>ROUND(I250*H250,2)</f>
        <v>0</v>
      </c>
      <c r="K250" s="193" t="s">
        <v>146</v>
      </c>
      <c r="L250" s="37"/>
      <c r="M250" s="198" t="s">
        <v>1</v>
      </c>
      <c r="N250" s="199" t="s">
        <v>41</v>
      </c>
      <c r="O250" s="65"/>
      <c r="P250" s="200">
        <f>O250*H250</f>
        <v>0</v>
      </c>
      <c r="Q250" s="200">
        <v>0</v>
      </c>
      <c r="R250" s="200">
        <f>Q250*H250</f>
        <v>0</v>
      </c>
      <c r="S250" s="200">
        <v>0.0342</v>
      </c>
      <c r="T250" s="201">
        <f>S250*H250</f>
        <v>0.0342</v>
      </c>
      <c r="AR250" s="202" t="s">
        <v>170</v>
      </c>
      <c r="AT250" s="202" t="s">
        <v>142</v>
      </c>
      <c r="AU250" s="202" t="s">
        <v>84</v>
      </c>
      <c r="AY250" s="16" t="s">
        <v>139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84</v>
      </c>
      <c r="BK250" s="203">
        <f>ROUND(I250*H250,2)</f>
        <v>0</v>
      </c>
      <c r="BL250" s="16" t="s">
        <v>170</v>
      </c>
      <c r="BM250" s="202" t="s">
        <v>399</v>
      </c>
    </row>
    <row r="251" spans="2:65" s="1" customFormat="1" ht="16.5" customHeight="1">
      <c r="B251" s="33"/>
      <c r="C251" s="191" t="s">
        <v>400</v>
      </c>
      <c r="D251" s="191" t="s">
        <v>142</v>
      </c>
      <c r="E251" s="192" t="s">
        <v>401</v>
      </c>
      <c r="F251" s="193" t="s">
        <v>402</v>
      </c>
      <c r="G251" s="194" t="s">
        <v>189</v>
      </c>
      <c r="H251" s="195">
        <v>1</v>
      </c>
      <c r="I251" s="196"/>
      <c r="J251" s="197">
        <f>ROUND(I251*H251,2)</f>
        <v>0</v>
      </c>
      <c r="K251" s="193" t="s">
        <v>146</v>
      </c>
      <c r="L251" s="37"/>
      <c r="M251" s="198" t="s">
        <v>1</v>
      </c>
      <c r="N251" s="199" t="s">
        <v>41</v>
      </c>
      <c r="O251" s="65"/>
      <c r="P251" s="200">
        <f>O251*H251</f>
        <v>0</v>
      </c>
      <c r="Q251" s="200">
        <v>0.00178</v>
      </c>
      <c r="R251" s="200">
        <f>Q251*H251</f>
        <v>0.00178</v>
      </c>
      <c r="S251" s="200">
        <v>0</v>
      </c>
      <c r="T251" s="201">
        <f>S251*H251</f>
        <v>0</v>
      </c>
      <c r="AR251" s="202" t="s">
        <v>170</v>
      </c>
      <c r="AT251" s="202" t="s">
        <v>142</v>
      </c>
      <c r="AU251" s="202" t="s">
        <v>84</v>
      </c>
      <c r="AY251" s="16" t="s">
        <v>139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84</v>
      </c>
      <c r="BK251" s="203">
        <f>ROUND(I251*H251,2)</f>
        <v>0</v>
      </c>
      <c r="BL251" s="16" t="s">
        <v>170</v>
      </c>
      <c r="BM251" s="202" t="s">
        <v>403</v>
      </c>
    </row>
    <row r="252" spans="2:65" s="1" customFormat="1" ht="16.5" customHeight="1">
      <c r="B252" s="33"/>
      <c r="C252" s="237" t="s">
        <v>404</v>
      </c>
      <c r="D252" s="237" t="s">
        <v>192</v>
      </c>
      <c r="E252" s="238" t="s">
        <v>405</v>
      </c>
      <c r="F252" s="239" t="s">
        <v>406</v>
      </c>
      <c r="G252" s="240" t="s">
        <v>189</v>
      </c>
      <c r="H252" s="241">
        <v>1</v>
      </c>
      <c r="I252" s="242"/>
      <c r="J252" s="243">
        <f>ROUND(I252*H252,2)</f>
        <v>0</v>
      </c>
      <c r="K252" s="239" t="s">
        <v>259</v>
      </c>
      <c r="L252" s="244"/>
      <c r="M252" s="245" t="s">
        <v>1</v>
      </c>
      <c r="N252" s="246" t="s">
        <v>41</v>
      </c>
      <c r="O252" s="65"/>
      <c r="P252" s="200">
        <f>O252*H252</f>
        <v>0</v>
      </c>
      <c r="Q252" s="200">
        <v>0.00128</v>
      </c>
      <c r="R252" s="200">
        <f>Q252*H252</f>
        <v>0.00128</v>
      </c>
      <c r="S252" s="200">
        <v>0</v>
      </c>
      <c r="T252" s="201">
        <f>S252*H252</f>
        <v>0</v>
      </c>
      <c r="AR252" s="202" t="s">
        <v>293</v>
      </c>
      <c r="AT252" s="202" t="s">
        <v>192</v>
      </c>
      <c r="AU252" s="202" t="s">
        <v>84</v>
      </c>
      <c r="AY252" s="16" t="s">
        <v>139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170</v>
      </c>
      <c r="BM252" s="202" t="s">
        <v>407</v>
      </c>
    </row>
    <row r="253" spans="2:65" s="1" customFormat="1" ht="16.5" customHeight="1">
      <c r="B253" s="33"/>
      <c r="C253" s="237" t="s">
        <v>408</v>
      </c>
      <c r="D253" s="237" t="s">
        <v>192</v>
      </c>
      <c r="E253" s="238" t="s">
        <v>409</v>
      </c>
      <c r="F253" s="239" t="s">
        <v>410</v>
      </c>
      <c r="G253" s="240" t="s">
        <v>189</v>
      </c>
      <c r="H253" s="241">
        <v>1</v>
      </c>
      <c r="I253" s="242"/>
      <c r="J253" s="243">
        <f>ROUND(I253*H253,2)</f>
        <v>0</v>
      </c>
      <c r="K253" s="239" t="s">
        <v>1</v>
      </c>
      <c r="L253" s="244"/>
      <c r="M253" s="245" t="s">
        <v>1</v>
      </c>
      <c r="N253" s="246" t="s">
        <v>41</v>
      </c>
      <c r="O253" s="65"/>
      <c r="P253" s="200">
        <f>O253*H253</f>
        <v>0</v>
      </c>
      <c r="Q253" s="200">
        <v>0.021</v>
      </c>
      <c r="R253" s="200">
        <f>Q253*H253</f>
        <v>0.021</v>
      </c>
      <c r="S253" s="200">
        <v>0</v>
      </c>
      <c r="T253" s="201">
        <f>S253*H253</f>
        <v>0</v>
      </c>
      <c r="AR253" s="202" t="s">
        <v>293</v>
      </c>
      <c r="AT253" s="202" t="s">
        <v>192</v>
      </c>
      <c r="AU253" s="202" t="s">
        <v>84</v>
      </c>
      <c r="AY253" s="16" t="s">
        <v>139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84</v>
      </c>
      <c r="BK253" s="203">
        <f>ROUND(I253*H253,2)</f>
        <v>0</v>
      </c>
      <c r="BL253" s="16" t="s">
        <v>170</v>
      </c>
      <c r="BM253" s="202" t="s">
        <v>411</v>
      </c>
    </row>
    <row r="254" spans="2:65" s="1" customFormat="1" ht="36" customHeight="1">
      <c r="B254" s="33"/>
      <c r="C254" s="237" t="s">
        <v>412</v>
      </c>
      <c r="D254" s="237" t="s">
        <v>192</v>
      </c>
      <c r="E254" s="238" t="s">
        <v>413</v>
      </c>
      <c r="F254" s="239" t="s">
        <v>414</v>
      </c>
      <c r="G254" s="240" t="s">
        <v>189</v>
      </c>
      <c r="H254" s="241">
        <v>1.1</v>
      </c>
      <c r="I254" s="242"/>
      <c r="J254" s="243">
        <f>ROUND(I254*H254,2)</f>
        <v>0</v>
      </c>
      <c r="K254" s="239" t="s">
        <v>146</v>
      </c>
      <c r="L254" s="244"/>
      <c r="M254" s="245" t="s">
        <v>1</v>
      </c>
      <c r="N254" s="246" t="s">
        <v>41</v>
      </c>
      <c r="O254" s="65"/>
      <c r="P254" s="200">
        <f>O254*H254</f>
        <v>0</v>
      </c>
      <c r="Q254" s="200">
        <v>0.006</v>
      </c>
      <c r="R254" s="200">
        <f>Q254*H254</f>
        <v>0.006600000000000001</v>
      </c>
      <c r="S254" s="200">
        <v>0</v>
      </c>
      <c r="T254" s="201">
        <f>S254*H254</f>
        <v>0</v>
      </c>
      <c r="AR254" s="202" t="s">
        <v>293</v>
      </c>
      <c r="AT254" s="202" t="s">
        <v>192</v>
      </c>
      <c r="AU254" s="202" t="s">
        <v>84</v>
      </c>
      <c r="AY254" s="16" t="s">
        <v>139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6" t="s">
        <v>84</v>
      </c>
      <c r="BK254" s="203">
        <f>ROUND(I254*H254,2)</f>
        <v>0</v>
      </c>
      <c r="BL254" s="16" t="s">
        <v>170</v>
      </c>
      <c r="BM254" s="202" t="s">
        <v>415</v>
      </c>
    </row>
    <row r="255" spans="2:51" s="13" customFormat="1" ht="11.25">
      <c r="B255" s="215"/>
      <c r="C255" s="216"/>
      <c r="D255" s="206" t="s">
        <v>148</v>
      </c>
      <c r="E255" s="216"/>
      <c r="F255" s="218" t="s">
        <v>416</v>
      </c>
      <c r="G255" s="216"/>
      <c r="H255" s="219">
        <v>1.1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148</v>
      </c>
      <c r="AU255" s="225" t="s">
        <v>84</v>
      </c>
      <c r="AV255" s="13" t="s">
        <v>84</v>
      </c>
      <c r="AW255" s="13" t="s">
        <v>4</v>
      </c>
      <c r="AX255" s="13" t="s">
        <v>80</v>
      </c>
      <c r="AY255" s="225" t="s">
        <v>139</v>
      </c>
    </row>
    <row r="256" spans="2:65" s="1" customFormat="1" ht="16.5" customHeight="1">
      <c r="B256" s="33"/>
      <c r="C256" s="237" t="s">
        <v>417</v>
      </c>
      <c r="D256" s="237" t="s">
        <v>192</v>
      </c>
      <c r="E256" s="238" t="s">
        <v>418</v>
      </c>
      <c r="F256" s="239" t="s">
        <v>419</v>
      </c>
      <c r="G256" s="240" t="s">
        <v>189</v>
      </c>
      <c r="H256" s="241">
        <v>1.1</v>
      </c>
      <c r="I256" s="242"/>
      <c r="J256" s="243">
        <f>ROUND(I256*H256,2)</f>
        <v>0</v>
      </c>
      <c r="K256" s="239" t="s">
        <v>146</v>
      </c>
      <c r="L256" s="244"/>
      <c r="M256" s="245" t="s">
        <v>1</v>
      </c>
      <c r="N256" s="246" t="s">
        <v>41</v>
      </c>
      <c r="O256" s="65"/>
      <c r="P256" s="200">
        <f>O256*H256</f>
        <v>0</v>
      </c>
      <c r="Q256" s="200">
        <v>0.00043</v>
      </c>
      <c r="R256" s="200">
        <f>Q256*H256</f>
        <v>0.000473</v>
      </c>
      <c r="S256" s="200">
        <v>0</v>
      </c>
      <c r="T256" s="201">
        <f>S256*H256</f>
        <v>0</v>
      </c>
      <c r="AR256" s="202" t="s">
        <v>293</v>
      </c>
      <c r="AT256" s="202" t="s">
        <v>192</v>
      </c>
      <c r="AU256" s="202" t="s">
        <v>84</v>
      </c>
      <c r="AY256" s="16" t="s">
        <v>139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6" t="s">
        <v>84</v>
      </c>
      <c r="BK256" s="203">
        <f>ROUND(I256*H256,2)</f>
        <v>0</v>
      </c>
      <c r="BL256" s="16" t="s">
        <v>170</v>
      </c>
      <c r="BM256" s="202" t="s">
        <v>420</v>
      </c>
    </row>
    <row r="257" spans="2:51" s="13" customFormat="1" ht="11.25">
      <c r="B257" s="215"/>
      <c r="C257" s="216"/>
      <c r="D257" s="206" t="s">
        <v>148</v>
      </c>
      <c r="E257" s="216"/>
      <c r="F257" s="218" t="s">
        <v>416</v>
      </c>
      <c r="G257" s="216"/>
      <c r="H257" s="219">
        <v>1.1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148</v>
      </c>
      <c r="AU257" s="225" t="s">
        <v>84</v>
      </c>
      <c r="AV257" s="13" t="s">
        <v>84</v>
      </c>
      <c r="AW257" s="13" t="s">
        <v>4</v>
      </c>
      <c r="AX257" s="13" t="s">
        <v>80</v>
      </c>
      <c r="AY257" s="225" t="s">
        <v>139</v>
      </c>
    </row>
    <row r="258" spans="2:65" s="1" customFormat="1" ht="16.5" customHeight="1">
      <c r="B258" s="33"/>
      <c r="C258" s="191" t="s">
        <v>421</v>
      </c>
      <c r="D258" s="191" t="s">
        <v>142</v>
      </c>
      <c r="E258" s="192" t="s">
        <v>422</v>
      </c>
      <c r="F258" s="193" t="s">
        <v>423</v>
      </c>
      <c r="G258" s="194" t="s">
        <v>368</v>
      </c>
      <c r="H258" s="195">
        <v>1</v>
      </c>
      <c r="I258" s="196"/>
      <c r="J258" s="197">
        <f aca="true" t="shared" si="10" ref="J258:J283">ROUND(I258*H258,2)</f>
        <v>0</v>
      </c>
      <c r="K258" s="193" t="s">
        <v>146</v>
      </c>
      <c r="L258" s="37"/>
      <c r="M258" s="198" t="s">
        <v>1</v>
      </c>
      <c r="N258" s="199" t="s">
        <v>41</v>
      </c>
      <c r="O258" s="65"/>
      <c r="P258" s="200">
        <f aca="true" t="shared" si="11" ref="P258:P283">O258*H258</f>
        <v>0</v>
      </c>
      <c r="Q258" s="200">
        <v>0</v>
      </c>
      <c r="R258" s="200">
        <f aca="true" t="shared" si="12" ref="R258:R283">Q258*H258</f>
        <v>0</v>
      </c>
      <c r="S258" s="200">
        <v>0.01946</v>
      </c>
      <c r="T258" s="201">
        <f aca="true" t="shared" si="13" ref="T258:T283">S258*H258</f>
        <v>0.01946</v>
      </c>
      <c r="AR258" s="202" t="s">
        <v>170</v>
      </c>
      <c r="AT258" s="202" t="s">
        <v>142</v>
      </c>
      <c r="AU258" s="202" t="s">
        <v>84</v>
      </c>
      <c r="AY258" s="16" t="s">
        <v>139</v>
      </c>
      <c r="BE258" s="203">
        <f aca="true" t="shared" si="14" ref="BE258:BE283">IF(N258="základní",J258,0)</f>
        <v>0</v>
      </c>
      <c r="BF258" s="203">
        <f aca="true" t="shared" si="15" ref="BF258:BF283">IF(N258="snížená",J258,0)</f>
        <v>0</v>
      </c>
      <c r="BG258" s="203">
        <f aca="true" t="shared" si="16" ref="BG258:BG283">IF(N258="zákl. přenesená",J258,0)</f>
        <v>0</v>
      </c>
      <c r="BH258" s="203">
        <f aca="true" t="shared" si="17" ref="BH258:BH283">IF(N258="sníž. přenesená",J258,0)</f>
        <v>0</v>
      </c>
      <c r="BI258" s="203">
        <f aca="true" t="shared" si="18" ref="BI258:BI283">IF(N258="nulová",J258,0)</f>
        <v>0</v>
      </c>
      <c r="BJ258" s="16" t="s">
        <v>84</v>
      </c>
      <c r="BK258" s="203">
        <f aca="true" t="shared" si="19" ref="BK258:BK283">ROUND(I258*H258,2)</f>
        <v>0</v>
      </c>
      <c r="BL258" s="16" t="s">
        <v>170</v>
      </c>
      <c r="BM258" s="202" t="s">
        <v>424</v>
      </c>
    </row>
    <row r="259" spans="2:65" s="1" customFormat="1" ht="16.5" customHeight="1">
      <c r="B259" s="33"/>
      <c r="C259" s="191" t="s">
        <v>425</v>
      </c>
      <c r="D259" s="191" t="s">
        <v>142</v>
      </c>
      <c r="E259" s="192" t="s">
        <v>426</v>
      </c>
      <c r="F259" s="193" t="s">
        <v>427</v>
      </c>
      <c r="G259" s="194" t="s">
        <v>368</v>
      </c>
      <c r="H259" s="195">
        <v>1</v>
      </c>
      <c r="I259" s="196"/>
      <c r="J259" s="197">
        <f t="shared" si="10"/>
        <v>0</v>
      </c>
      <c r="K259" s="193" t="s">
        <v>146</v>
      </c>
      <c r="L259" s="37"/>
      <c r="M259" s="198" t="s">
        <v>1</v>
      </c>
      <c r="N259" s="199" t="s">
        <v>41</v>
      </c>
      <c r="O259" s="65"/>
      <c r="P259" s="200">
        <f t="shared" si="11"/>
        <v>0</v>
      </c>
      <c r="Q259" s="200">
        <v>0.0018485897</v>
      </c>
      <c r="R259" s="200">
        <f t="shared" si="12"/>
        <v>0.0018485897</v>
      </c>
      <c r="S259" s="200">
        <v>0</v>
      </c>
      <c r="T259" s="201">
        <f t="shared" si="13"/>
        <v>0</v>
      </c>
      <c r="AR259" s="202" t="s">
        <v>170</v>
      </c>
      <c r="AT259" s="202" t="s">
        <v>142</v>
      </c>
      <c r="AU259" s="202" t="s">
        <v>84</v>
      </c>
      <c r="AY259" s="16" t="s">
        <v>139</v>
      </c>
      <c r="BE259" s="203">
        <f t="shared" si="14"/>
        <v>0</v>
      </c>
      <c r="BF259" s="203">
        <f t="shared" si="15"/>
        <v>0</v>
      </c>
      <c r="BG259" s="203">
        <f t="shared" si="16"/>
        <v>0</v>
      </c>
      <c r="BH259" s="203">
        <f t="shared" si="17"/>
        <v>0</v>
      </c>
      <c r="BI259" s="203">
        <f t="shared" si="18"/>
        <v>0</v>
      </c>
      <c r="BJ259" s="16" t="s">
        <v>84</v>
      </c>
      <c r="BK259" s="203">
        <f t="shared" si="19"/>
        <v>0</v>
      </c>
      <c r="BL259" s="16" t="s">
        <v>170</v>
      </c>
      <c r="BM259" s="202" t="s">
        <v>428</v>
      </c>
    </row>
    <row r="260" spans="2:65" s="1" customFormat="1" ht="24" customHeight="1">
      <c r="B260" s="33"/>
      <c r="C260" s="237" t="s">
        <v>429</v>
      </c>
      <c r="D260" s="237" t="s">
        <v>192</v>
      </c>
      <c r="E260" s="238" t="s">
        <v>430</v>
      </c>
      <c r="F260" s="239" t="s">
        <v>431</v>
      </c>
      <c r="G260" s="240" t="s">
        <v>189</v>
      </c>
      <c r="H260" s="241">
        <v>1</v>
      </c>
      <c r="I260" s="242"/>
      <c r="J260" s="243">
        <f t="shared" si="10"/>
        <v>0</v>
      </c>
      <c r="K260" s="239" t="s">
        <v>146</v>
      </c>
      <c r="L260" s="244"/>
      <c r="M260" s="245" t="s">
        <v>1</v>
      </c>
      <c r="N260" s="246" t="s">
        <v>41</v>
      </c>
      <c r="O260" s="65"/>
      <c r="P260" s="200">
        <f t="shared" si="11"/>
        <v>0</v>
      </c>
      <c r="Q260" s="200">
        <v>0.013</v>
      </c>
      <c r="R260" s="200">
        <f t="shared" si="12"/>
        <v>0.013</v>
      </c>
      <c r="S260" s="200">
        <v>0</v>
      </c>
      <c r="T260" s="201">
        <f t="shared" si="13"/>
        <v>0</v>
      </c>
      <c r="AR260" s="202" t="s">
        <v>293</v>
      </c>
      <c r="AT260" s="202" t="s">
        <v>192</v>
      </c>
      <c r="AU260" s="202" t="s">
        <v>84</v>
      </c>
      <c r="AY260" s="16" t="s">
        <v>139</v>
      </c>
      <c r="BE260" s="203">
        <f t="shared" si="14"/>
        <v>0</v>
      </c>
      <c r="BF260" s="203">
        <f t="shared" si="15"/>
        <v>0</v>
      </c>
      <c r="BG260" s="203">
        <f t="shared" si="16"/>
        <v>0</v>
      </c>
      <c r="BH260" s="203">
        <f t="shared" si="17"/>
        <v>0</v>
      </c>
      <c r="BI260" s="203">
        <f t="shared" si="18"/>
        <v>0</v>
      </c>
      <c r="BJ260" s="16" t="s">
        <v>84</v>
      </c>
      <c r="BK260" s="203">
        <f t="shared" si="19"/>
        <v>0</v>
      </c>
      <c r="BL260" s="16" t="s">
        <v>170</v>
      </c>
      <c r="BM260" s="202" t="s">
        <v>432</v>
      </c>
    </row>
    <row r="261" spans="2:65" s="1" customFormat="1" ht="16.5" customHeight="1">
      <c r="B261" s="33"/>
      <c r="C261" s="191" t="s">
        <v>433</v>
      </c>
      <c r="D261" s="191" t="s">
        <v>142</v>
      </c>
      <c r="E261" s="192" t="s">
        <v>826</v>
      </c>
      <c r="F261" s="193" t="s">
        <v>827</v>
      </c>
      <c r="G261" s="194" t="s">
        <v>368</v>
      </c>
      <c r="H261" s="195">
        <v>1</v>
      </c>
      <c r="I261" s="196"/>
      <c r="J261" s="197">
        <f t="shared" si="10"/>
        <v>0</v>
      </c>
      <c r="K261" s="193" t="s">
        <v>146</v>
      </c>
      <c r="L261" s="37"/>
      <c r="M261" s="198" t="s">
        <v>1</v>
      </c>
      <c r="N261" s="199" t="s">
        <v>41</v>
      </c>
      <c r="O261" s="65"/>
      <c r="P261" s="200">
        <f t="shared" si="11"/>
        <v>0</v>
      </c>
      <c r="Q261" s="200">
        <v>0</v>
      </c>
      <c r="R261" s="200">
        <f t="shared" si="12"/>
        <v>0</v>
      </c>
      <c r="S261" s="200">
        <v>0.0225</v>
      </c>
      <c r="T261" s="201">
        <f t="shared" si="13"/>
        <v>0.0225</v>
      </c>
      <c r="AR261" s="202" t="s">
        <v>170</v>
      </c>
      <c r="AT261" s="202" t="s">
        <v>142</v>
      </c>
      <c r="AU261" s="202" t="s">
        <v>84</v>
      </c>
      <c r="AY261" s="16" t="s">
        <v>139</v>
      </c>
      <c r="BE261" s="203">
        <f t="shared" si="14"/>
        <v>0</v>
      </c>
      <c r="BF261" s="203">
        <f t="shared" si="15"/>
        <v>0</v>
      </c>
      <c r="BG261" s="203">
        <f t="shared" si="16"/>
        <v>0</v>
      </c>
      <c r="BH261" s="203">
        <f t="shared" si="17"/>
        <v>0</v>
      </c>
      <c r="BI261" s="203">
        <f t="shared" si="18"/>
        <v>0</v>
      </c>
      <c r="BJ261" s="16" t="s">
        <v>84</v>
      </c>
      <c r="BK261" s="203">
        <f t="shared" si="19"/>
        <v>0</v>
      </c>
      <c r="BL261" s="16" t="s">
        <v>170</v>
      </c>
      <c r="BM261" s="202" t="s">
        <v>828</v>
      </c>
    </row>
    <row r="262" spans="2:65" s="1" customFormat="1" ht="24" customHeight="1">
      <c r="B262" s="33"/>
      <c r="C262" s="191" t="s">
        <v>437</v>
      </c>
      <c r="D262" s="191" t="s">
        <v>142</v>
      </c>
      <c r="E262" s="192" t="s">
        <v>438</v>
      </c>
      <c r="F262" s="193" t="s">
        <v>439</v>
      </c>
      <c r="G262" s="194" t="s">
        <v>368</v>
      </c>
      <c r="H262" s="195">
        <v>1</v>
      </c>
      <c r="I262" s="196"/>
      <c r="J262" s="197">
        <f t="shared" si="10"/>
        <v>0</v>
      </c>
      <c r="K262" s="193" t="s">
        <v>195</v>
      </c>
      <c r="L262" s="37"/>
      <c r="M262" s="198" t="s">
        <v>1</v>
      </c>
      <c r="N262" s="199" t="s">
        <v>41</v>
      </c>
      <c r="O262" s="65"/>
      <c r="P262" s="200">
        <f t="shared" si="11"/>
        <v>0</v>
      </c>
      <c r="Q262" s="200">
        <v>0.00102</v>
      </c>
      <c r="R262" s="200">
        <f t="shared" si="12"/>
        <v>0.00102</v>
      </c>
      <c r="S262" s="200">
        <v>0</v>
      </c>
      <c r="T262" s="201">
        <f t="shared" si="13"/>
        <v>0</v>
      </c>
      <c r="AR262" s="202" t="s">
        <v>170</v>
      </c>
      <c r="AT262" s="202" t="s">
        <v>142</v>
      </c>
      <c r="AU262" s="202" t="s">
        <v>84</v>
      </c>
      <c r="AY262" s="16" t="s">
        <v>139</v>
      </c>
      <c r="BE262" s="203">
        <f t="shared" si="14"/>
        <v>0</v>
      </c>
      <c r="BF262" s="203">
        <f t="shared" si="15"/>
        <v>0</v>
      </c>
      <c r="BG262" s="203">
        <f t="shared" si="16"/>
        <v>0</v>
      </c>
      <c r="BH262" s="203">
        <f t="shared" si="17"/>
        <v>0</v>
      </c>
      <c r="BI262" s="203">
        <f t="shared" si="18"/>
        <v>0</v>
      </c>
      <c r="BJ262" s="16" t="s">
        <v>84</v>
      </c>
      <c r="BK262" s="203">
        <f t="shared" si="19"/>
        <v>0</v>
      </c>
      <c r="BL262" s="16" t="s">
        <v>170</v>
      </c>
      <c r="BM262" s="202" t="s">
        <v>440</v>
      </c>
    </row>
    <row r="263" spans="2:65" s="1" customFormat="1" ht="24" customHeight="1">
      <c r="B263" s="33"/>
      <c r="C263" s="191" t="s">
        <v>441</v>
      </c>
      <c r="D263" s="191" t="s">
        <v>142</v>
      </c>
      <c r="E263" s="192" t="s">
        <v>442</v>
      </c>
      <c r="F263" s="193" t="s">
        <v>443</v>
      </c>
      <c r="G263" s="194" t="s">
        <v>368</v>
      </c>
      <c r="H263" s="195">
        <v>1</v>
      </c>
      <c r="I263" s="196"/>
      <c r="J263" s="197">
        <f t="shared" si="10"/>
        <v>0</v>
      </c>
      <c r="K263" s="193" t="s">
        <v>1</v>
      </c>
      <c r="L263" s="37"/>
      <c r="M263" s="198" t="s">
        <v>1</v>
      </c>
      <c r="N263" s="199" t="s">
        <v>41</v>
      </c>
      <c r="O263" s="65"/>
      <c r="P263" s="200">
        <f t="shared" si="11"/>
        <v>0</v>
      </c>
      <c r="Q263" s="200">
        <v>0.003</v>
      </c>
      <c r="R263" s="200">
        <f t="shared" si="12"/>
        <v>0.003</v>
      </c>
      <c r="S263" s="200">
        <v>0</v>
      </c>
      <c r="T263" s="201">
        <f t="shared" si="13"/>
        <v>0</v>
      </c>
      <c r="AR263" s="202" t="s">
        <v>170</v>
      </c>
      <c r="AT263" s="202" t="s">
        <v>142</v>
      </c>
      <c r="AU263" s="202" t="s">
        <v>84</v>
      </c>
      <c r="AY263" s="16" t="s">
        <v>139</v>
      </c>
      <c r="BE263" s="203">
        <f t="shared" si="14"/>
        <v>0</v>
      </c>
      <c r="BF263" s="203">
        <f t="shared" si="15"/>
        <v>0</v>
      </c>
      <c r="BG263" s="203">
        <f t="shared" si="16"/>
        <v>0</v>
      </c>
      <c r="BH263" s="203">
        <f t="shared" si="17"/>
        <v>0</v>
      </c>
      <c r="BI263" s="203">
        <f t="shared" si="18"/>
        <v>0</v>
      </c>
      <c r="BJ263" s="16" t="s">
        <v>84</v>
      </c>
      <c r="BK263" s="203">
        <f t="shared" si="19"/>
        <v>0</v>
      </c>
      <c r="BL263" s="16" t="s">
        <v>170</v>
      </c>
      <c r="BM263" s="202" t="s">
        <v>444</v>
      </c>
    </row>
    <row r="264" spans="2:65" s="1" customFormat="1" ht="24" customHeight="1">
      <c r="B264" s="33"/>
      <c r="C264" s="191" t="s">
        <v>445</v>
      </c>
      <c r="D264" s="191" t="s">
        <v>142</v>
      </c>
      <c r="E264" s="192" t="s">
        <v>446</v>
      </c>
      <c r="F264" s="193" t="s">
        <v>447</v>
      </c>
      <c r="G264" s="194" t="s">
        <v>368</v>
      </c>
      <c r="H264" s="195">
        <v>1</v>
      </c>
      <c r="I264" s="196"/>
      <c r="J264" s="197">
        <f t="shared" si="10"/>
        <v>0</v>
      </c>
      <c r="K264" s="193" t="s">
        <v>1</v>
      </c>
      <c r="L264" s="37"/>
      <c r="M264" s="198" t="s">
        <v>1</v>
      </c>
      <c r="N264" s="199" t="s">
        <v>41</v>
      </c>
      <c r="O264" s="65"/>
      <c r="P264" s="200">
        <f t="shared" si="11"/>
        <v>0</v>
      </c>
      <c r="Q264" s="200">
        <v>0.0007</v>
      </c>
      <c r="R264" s="200">
        <f t="shared" si="12"/>
        <v>0.0007</v>
      </c>
      <c r="S264" s="200">
        <v>0</v>
      </c>
      <c r="T264" s="201">
        <f t="shared" si="13"/>
        <v>0</v>
      </c>
      <c r="AR264" s="202" t="s">
        <v>170</v>
      </c>
      <c r="AT264" s="202" t="s">
        <v>142</v>
      </c>
      <c r="AU264" s="202" t="s">
        <v>84</v>
      </c>
      <c r="AY264" s="16" t="s">
        <v>139</v>
      </c>
      <c r="BE264" s="203">
        <f t="shared" si="14"/>
        <v>0</v>
      </c>
      <c r="BF264" s="203">
        <f t="shared" si="15"/>
        <v>0</v>
      </c>
      <c r="BG264" s="203">
        <f t="shared" si="16"/>
        <v>0</v>
      </c>
      <c r="BH264" s="203">
        <f t="shared" si="17"/>
        <v>0</v>
      </c>
      <c r="BI264" s="203">
        <f t="shared" si="18"/>
        <v>0</v>
      </c>
      <c r="BJ264" s="16" t="s">
        <v>84</v>
      </c>
      <c r="BK264" s="203">
        <f t="shared" si="19"/>
        <v>0</v>
      </c>
      <c r="BL264" s="16" t="s">
        <v>170</v>
      </c>
      <c r="BM264" s="202" t="s">
        <v>448</v>
      </c>
    </row>
    <row r="265" spans="2:65" s="1" customFormat="1" ht="24" customHeight="1">
      <c r="B265" s="33"/>
      <c r="C265" s="191" t="s">
        <v>449</v>
      </c>
      <c r="D265" s="191" t="s">
        <v>142</v>
      </c>
      <c r="E265" s="192" t="s">
        <v>450</v>
      </c>
      <c r="F265" s="193" t="s">
        <v>451</v>
      </c>
      <c r="G265" s="194" t="s">
        <v>368</v>
      </c>
      <c r="H265" s="195">
        <v>2</v>
      </c>
      <c r="I265" s="196"/>
      <c r="J265" s="197">
        <f t="shared" si="10"/>
        <v>0</v>
      </c>
      <c r="K265" s="193" t="s">
        <v>146</v>
      </c>
      <c r="L265" s="37"/>
      <c r="M265" s="198" t="s">
        <v>1</v>
      </c>
      <c r="N265" s="199" t="s">
        <v>41</v>
      </c>
      <c r="O265" s="65"/>
      <c r="P265" s="200">
        <f t="shared" si="11"/>
        <v>0</v>
      </c>
      <c r="Q265" s="200">
        <v>0.00075</v>
      </c>
      <c r="R265" s="200">
        <f t="shared" si="12"/>
        <v>0.0015</v>
      </c>
      <c r="S265" s="200">
        <v>0</v>
      </c>
      <c r="T265" s="201">
        <f t="shared" si="13"/>
        <v>0</v>
      </c>
      <c r="AR265" s="202" t="s">
        <v>170</v>
      </c>
      <c r="AT265" s="202" t="s">
        <v>142</v>
      </c>
      <c r="AU265" s="202" t="s">
        <v>84</v>
      </c>
      <c r="AY265" s="16" t="s">
        <v>139</v>
      </c>
      <c r="BE265" s="203">
        <f t="shared" si="14"/>
        <v>0</v>
      </c>
      <c r="BF265" s="203">
        <f t="shared" si="15"/>
        <v>0</v>
      </c>
      <c r="BG265" s="203">
        <f t="shared" si="16"/>
        <v>0</v>
      </c>
      <c r="BH265" s="203">
        <f t="shared" si="17"/>
        <v>0</v>
      </c>
      <c r="BI265" s="203">
        <f t="shared" si="18"/>
        <v>0</v>
      </c>
      <c r="BJ265" s="16" t="s">
        <v>84</v>
      </c>
      <c r="BK265" s="203">
        <f t="shared" si="19"/>
        <v>0</v>
      </c>
      <c r="BL265" s="16" t="s">
        <v>170</v>
      </c>
      <c r="BM265" s="202" t="s">
        <v>452</v>
      </c>
    </row>
    <row r="266" spans="2:65" s="1" customFormat="1" ht="16.5" customHeight="1">
      <c r="B266" s="33"/>
      <c r="C266" s="191" t="s">
        <v>453</v>
      </c>
      <c r="D266" s="191" t="s">
        <v>142</v>
      </c>
      <c r="E266" s="192" t="s">
        <v>454</v>
      </c>
      <c r="F266" s="193" t="s">
        <v>455</v>
      </c>
      <c r="G266" s="194" t="s">
        <v>368</v>
      </c>
      <c r="H266" s="195">
        <v>1</v>
      </c>
      <c r="I266" s="196"/>
      <c r="J266" s="197">
        <f t="shared" si="10"/>
        <v>0</v>
      </c>
      <c r="K266" s="193" t="s">
        <v>1</v>
      </c>
      <c r="L266" s="37"/>
      <c r="M266" s="198" t="s">
        <v>1</v>
      </c>
      <c r="N266" s="199" t="s">
        <v>41</v>
      </c>
      <c r="O266" s="65"/>
      <c r="P266" s="200">
        <f t="shared" si="11"/>
        <v>0</v>
      </c>
      <c r="Q266" s="200">
        <v>0</v>
      </c>
      <c r="R266" s="200">
        <f t="shared" si="12"/>
        <v>0</v>
      </c>
      <c r="S266" s="200">
        <v>0.0193</v>
      </c>
      <c r="T266" s="201">
        <f t="shared" si="13"/>
        <v>0.0193</v>
      </c>
      <c r="AR266" s="202" t="s">
        <v>170</v>
      </c>
      <c r="AT266" s="202" t="s">
        <v>142</v>
      </c>
      <c r="AU266" s="202" t="s">
        <v>84</v>
      </c>
      <c r="AY266" s="16" t="s">
        <v>139</v>
      </c>
      <c r="BE266" s="203">
        <f t="shared" si="14"/>
        <v>0</v>
      </c>
      <c r="BF266" s="203">
        <f t="shared" si="15"/>
        <v>0</v>
      </c>
      <c r="BG266" s="203">
        <f t="shared" si="16"/>
        <v>0</v>
      </c>
      <c r="BH266" s="203">
        <f t="shared" si="17"/>
        <v>0</v>
      </c>
      <c r="BI266" s="203">
        <f t="shared" si="18"/>
        <v>0</v>
      </c>
      <c r="BJ266" s="16" t="s">
        <v>84</v>
      </c>
      <c r="BK266" s="203">
        <f t="shared" si="19"/>
        <v>0</v>
      </c>
      <c r="BL266" s="16" t="s">
        <v>170</v>
      </c>
      <c r="BM266" s="202" t="s">
        <v>456</v>
      </c>
    </row>
    <row r="267" spans="2:65" s="1" customFormat="1" ht="24" customHeight="1">
      <c r="B267" s="33"/>
      <c r="C267" s="191" t="s">
        <v>457</v>
      </c>
      <c r="D267" s="191" t="s">
        <v>142</v>
      </c>
      <c r="E267" s="192" t="s">
        <v>458</v>
      </c>
      <c r="F267" s="193" t="s">
        <v>459</v>
      </c>
      <c r="G267" s="194" t="s">
        <v>368</v>
      </c>
      <c r="H267" s="195">
        <v>0</v>
      </c>
      <c r="I267" s="196"/>
      <c r="J267" s="197">
        <f t="shared" si="10"/>
        <v>0</v>
      </c>
      <c r="K267" s="193" t="s">
        <v>1</v>
      </c>
      <c r="L267" s="37"/>
      <c r="M267" s="198" t="s">
        <v>1</v>
      </c>
      <c r="N267" s="199" t="s">
        <v>41</v>
      </c>
      <c r="O267" s="65"/>
      <c r="P267" s="200">
        <f t="shared" si="11"/>
        <v>0</v>
      </c>
      <c r="Q267" s="200">
        <v>0</v>
      </c>
      <c r="R267" s="200">
        <f t="shared" si="12"/>
        <v>0</v>
      </c>
      <c r="S267" s="200">
        <v>0.008</v>
      </c>
      <c r="T267" s="201">
        <f t="shared" si="13"/>
        <v>0</v>
      </c>
      <c r="AR267" s="202" t="s">
        <v>170</v>
      </c>
      <c r="AT267" s="202" t="s">
        <v>142</v>
      </c>
      <c r="AU267" s="202" t="s">
        <v>84</v>
      </c>
      <c r="AY267" s="16" t="s">
        <v>139</v>
      </c>
      <c r="BE267" s="203">
        <f t="shared" si="14"/>
        <v>0</v>
      </c>
      <c r="BF267" s="203">
        <f t="shared" si="15"/>
        <v>0</v>
      </c>
      <c r="BG267" s="203">
        <f t="shared" si="16"/>
        <v>0</v>
      </c>
      <c r="BH267" s="203">
        <f t="shared" si="17"/>
        <v>0</v>
      </c>
      <c r="BI267" s="203">
        <f t="shared" si="18"/>
        <v>0</v>
      </c>
      <c r="BJ267" s="16" t="s">
        <v>84</v>
      </c>
      <c r="BK267" s="203">
        <f t="shared" si="19"/>
        <v>0</v>
      </c>
      <c r="BL267" s="16" t="s">
        <v>170</v>
      </c>
      <c r="BM267" s="202" t="s">
        <v>460</v>
      </c>
    </row>
    <row r="268" spans="2:65" s="1" customFormat="1" ht="16.5" customHeight="1">
      <c r="B268" s="33"/>
      <c r="C268" s="191" t="s">
        <v>461</v>
      </c>
      <c r="D268" s="191" t="s">
        <v>142</v>
      </c>
      <c r="E268" s="192" t="s">
        <v>462</v>
      </c>
      <c r="F268" s="193" t="s">
        <v>463</v>
      </c>
      <c r="G268" s="194" t="s">
        <v>368</v>
      </c>
      <c r="H268" s="195">
        <v>0</v>
      </c>
      <c r="I268" s="196"/>
      <c r="J268" s="197">
        <f t="shared" si="10"/>
        <v>0</v>
      </c>
      <c r="K268" s="193" t="s">
        <v>1</v>
      </c>
      <c r="L268" s="37"/>
      <c r="M268" s="198" t="s">
        <v>1</v>
      </c>
      <c r="N268" s="199" t="s">
        <v>41</v>
      </c>
      <c r="O268" s="65"/>
      <c r="P268" s="200">
        <f t="shared" si="11"/>
        <v>0</v>
      </c>
      <c r="Q268" s="200">
        <v>0</v>
      </c>
      <c r="R268" s="200">
        <f t="shared" si="12"/>
        <v>0</v>
      </c>
      <c r="S268" s="200">
        <v>0.008</v>
      </c>
      <c r="T268" s="201">
        <f t="shared" si="13"/>
        <v>0</v>
      </c>
      <c r="AR268" s="202" t="s">
        <v>170</v>
      </c>
      <c r="AT268" s="202" t="s">
        <v>142</v>
      </c>
      <c r="AU268" s="202" t="s">
        <v>84</v>
      </c>
      <c r="AY268" s="16" t="s">
        <v>139</v>
      </c>
      <c r="BE268" s="203">
        <f t="shared" si="14"/>
        <v>0</v>
      </c>
      <c r="BF268" s="203">
        <f t="shared" si="15"/>
        <v>0</v>
      </c>
      <c r="BG268" s="203">
        <f t="shared" si="16"/>
        <v>0</v>
      </c>
      <c r="BH268" s="203">
        <f t="shared" si="17"/>
        <v>0</v>
      </c>
      <c r="BI268" s="203">
        <f t="shared" si="18"/>
        <v>0</v>
      </c>
      <c r="BJ268" s="16" t="s">
        <v>84</v>
      </c>
      <c r="BK268" s="203">
        <f t="shared" si="19"/>
        <v>0</v>
      </c>
      <c r="BL268" s="16" t="s">
        <v>170</v>
      </c>
      <c r="BM268" s="202" t="s">
        <v>464</v>
      </c>
    </row>
    <row r="269" spans="2:65" s="1" customFormat="1" ht="16.5" customHeight="1">
      <c r="B269" s="33"/>
      <c r="C269" s="191" t="s">
        <v>465</v>
      </c>
      <c r="D269" s="191" t="s">
        <v>142</v>
      </c>
      <c r="E269" s="192" t="s">
        <v>466</v>
      </c>
      <c r="F269" s="193" t="s">
        <v>467</v>
      </c>
      <c r="G269" s="194" t="s">
        <v>368</v>
      </c>
      <c r="H269" s="195">
        <v>0</v>
      </c>
      <c r="I269" s="196"/>
      <c r="J269" s="197">
        <f t="shared" si="10"/>
        <v>0</v>
      </c>
      <c r="K269" s="193" t="s">
        <v>1</v>
      </c>
      <c r="L269" s="37"/>
      <c r="M269" s="198" t="s">
        <v>1</v>
      </c>
      <c r="N269" s="199" t="s">
        <v>41</v>
      </c>
      <c r="O269" s="65"/>
      <c r="P269" s="200">
        <f t="shared" si="11"/>
        <v>0</v>
      </c>
      <c r="Q269" s="200">
        <v>0</v>
      </c>
      <c r="R269" s="200">
        <f t="shared" si="12"/>
        <v>0</v>
      </c>
      <c r="S269" s="200">
        <v>0.008</v>
      </c>
      <c r="T269" s="201">
        <f t="shared" si="13"/>
        <v>0</v>
      </c>
      <c r="AR269" s="202" t="s">
        <v>170</v>
      </c>
      <c r="AT269" s="202" t="s">
        <v>142</v>
      </c>
      <c r="AU269" s="202" t="s">
        <v>84</v>
      </c>
      <c r="AY269" s="16" t="s">
        <v>139</v>
      </c>
      <c r="BE269" s="203">
        <f t="shared" si="14"/>
        <v>0</v>
      </c>
      <c r="BF269" s="203">
        <f t="shared" si="15"/>
        <v>0</v>
      </c>
      <c r="BG269" s="203">
        <f t="shared" si="16"/>
        <v>0</v>
      </c>
      <c r="BH269" s="203">
        <f t="shared" si="17"/>
        <v>0</v>
      </c>
      <c r="BI269" s="203">
        <f t="shared" si="18"/>
        <v>0</v>
      </c>
      <c r="BJ269" s="16" t="s">
        <v>84</v>
      </c>
      <c r="BK269" s="203">
        <f t="shared" si="19"/>
        <v>0</v>
      </c>
      <c r="BL269" s="16" t="s">
        <v>170</v>
      </c>
      <c r="BM269" s="202" t="s">
        <v>468</v>
      </c>
    </row>
    <row r="270" spans="2:65" s="1" customFormat="1" ht="16.5" customHeight="1">
      <c r="B270" s="33"/>
      <c r="C270" s="191" t="s">
        <v>469</v>
      </c>
      <c r="D270" s="191" t="s">
        <v>142</v>
      </c>
      <c r="E270" s="192" t="s">
        <v>470</v>
      </c>
      <c r="F270" s="193" t="s">
        <v>471</v>
      </c>
      <c r="G270" s="194" t="s">
        <v>189</v>
      </c>
      <c r="H270" s="195">
        <v>1</v>
      </c>
      <c r="I270" s="196"/>
      <c r="J270" s="197">
        <f t="shared" si="10"/>
        <v>0</v>
      </c>
      <c r="K270" s="193" t="s">
        <v>259</v>
      </c>
      <c r="L270" s="37"/>
      <c r="M270" s="198" t="s">
        <v>1</v>
      </c>
      <c r="N270" s="199" t="s">
        <v>41</v>
      </c>
      <c r="O270" s="65"/>
      <c r="P270" s="200">
        <f t="shared" si="11"/>
        <v>0</v>
      </c>
      <c r="Q270" s="200">
        <v>0</v>
      </c>
      <c r="R270" s="200">
        <f t="shared" si="12"/>
        <v>0</v>
      </c>
      <c r="S270" s="200">
        <v>0.00049</v>
      </c>
      <c r="T270" s="201">
        <f t="shared" si="13"/>
        <v>0.00049</v>
      </c>
      <c r="AR270" s="202" t="s">
        <v>170</v>
      </c>
      <c r="AT270" s="202" t="s">
        <v>142</v>
      </c>
      <c r="AU270" s="202" t="s">
        <v>84</v>
      </c>
      <c r="AY270" s="16" t="s">
        <v>139</v>
      </c>
      <c r="BE270" s="203">
        <f t="shared" si="14"/>
        <v>0</v>
      </c>
      <c r="BF270" s="203">
        <f t="shared" si="15"/>
        <v>0</v>
      </c>
      <c r="BG270" s="203">
        <f t="shared" si="16"/>
        <v>0</v>
      </c>
      <c r="BH270" s="203">
        <f t="shared" si="17"/>
        <v>0</v>
      </c>
      <c r="BI270" s="203">
        <f t="shared" si="18"/>
        <v>0</v>
      </c>
      <c r="BJ270" s="16" t="s">
        <v>84</v>
      </c>
      <c r="BK270" s="203">
        <f t="shared" si="19"/>
        <v>0</v>
      </c>
      <c r="BL270" s="16" t="s">
        <v>170</v>
      </c>
      <c r="BM270" s="202" t="s">
        <v>472</v>
      </c>
    </row>
    <row r="271" spans="2:65" s="1" customFormat="1" ht="24" customHeight="1">
      <c r="B271" s="33"/>
      <c r="C271" s="191" t="s">
        <v>473</v>
      </c>
      <c r="D271" s="191" t="s">
        <v>142</v>
      </c>
      <c r="E271" s="192" t="s">
        <v>474</v>
      </c>
      <c r="F271" s="193" t="s">
        <v>475</v>
      </c>
      <c r="G271" s="194" t="s">
        <v>368</v>
      </c>
      <c r="H271" s="195">
        <v>3</v>
      </c>
      <c r="I271" s="196"/>
      <c r="J271" s="197">
        <f t="shared" si="10"/>
        <v>0</v>
      </c>
      <c r="K271" s="193" t="s">
        <v>146</v>
      </c>
      <c r="L271" s="37"/>
      <c r="M271" s="198" t="s">
        <v>1</v>
      </c>
      <c r="N271" s="199" t="s">
        <v>41</v>
      </c>
      <c r="O271" s="65"/>
      <c r="P271" s="200">
        <f t="shared" si="11"/>
        <v>0</v>
      </c>
      <c r="Q271" s="200">
        <v>0.000300097</v>
      </c>
      <c r="R271" s="200">
        <f t="shared" si="12"/>
        <v>0.0009002909999999999</v>
      </c>
      <c r="S271" s="200">
        <v>0</v>
      </c>
      <c r="T271" s="201">
        <f t="shared" si="13"/>
        <v>0</v>
      </c>
      <c r="AR271" s="202" t="s">
        <v>170</v>
      </c>
      <c r="AT271" s="202" t="s">
        <v>142</v>
      </c>
      <c r="AU271" s="202" t="s">
        <v>84</v>
      </c>
      <c r="AY271" s="16" t="s">
        <v>139</v>
      </c>
      <c r="BE271" s="203">
        <f t="shared" si="14"/>
        <v>0</v>
      </c>
      <c r="BF271" s="203">
        <f t="shared" si="15"/>
        <v>0</v>
      </c>
      <c r="BG271" s="203">
        <f t="shared" si="16"/>
        <v>0</v>
      </c>
      <c r="BH271" s="203">
        <f t="shared" si="17"/>
        <v>0</v>
      </c>
      <c r="BI271" s="203">
        <f t="shared" si="18"/>
        <v>0</v>
      </c>
      <c r="BJ271" s="16" t="s">
        <v>84</v>
      </c>
      <c r="BK271" s="203">
        <f t="shared" si="19"/>
        <v>0</v>
      </c>
      <c r="BL271" s="16" t="s">
        <v>170</v>
      </c>
      <c r="BM271" s="202" t="s">
        <v>476</v>
      </c>
    </row>
    <row r="272" spans="2:65" s="1" customFormat="1" ht="16.5" customHeight="1">
      <c r="B272" s="33"/>
      <c r="C272" s="237" t="s">
        <v>477</v>
      </c>
      <c r="D272" s="237" t="s">
        <v>192</v>
      </c>
      <c r="E272" s="238" t="s">
        <v>478</v>
      </c>
      <c r="F272" s="239" t="s">
        <v>479</v>
      </c>
      <c r="G272" s="240" t="s">
        <v>189</v>
      </c>
      <c r="H272" s="241">
        <v>3</v>
      </c>
      <c r="I272" s="242"/>
      <c r="J272" s="243">
        <f t="shared" si="10"/>
        <v>0</v>
      </c>
      <c r="K272" s="239" t="s">
        <v>146</v>
      </c>
      <c r="L272" s="244"/>
      <c r="M272" s="245" t="s">
        <v>1</v>
      </c>
      <c r="N272" s="246" t="s">
        <v>41</v>
      </c>
      <c r="O272" s="65"/>
      <c r="P272" s="200">
        <f t="shared" si="11"/>
        <v>0</v>
      </c>
      <c r="Q272" s="200">
        <v>0.0001</v>
      </c>
      <c r="R272" s="200">
        <f t="shared" si="12"/>
        <v>0.00030000000000000003</v>
      </c>
      <c r="S272" s="200">
        <v>0</v>
      </c>
      <c r="T272" s="201">
        <f t="shared" si="13"/>
        <v>0</v>
      </c>
      <c r="AR272" s="202" t="s">
        <v>293</v>
      </c>
      <c r="AT272" s="202" t="s">
        <v>192</v>
      </c>
      <c r="AU272" s="202" t="s">
        <v>84</v>
      </c>
      <c r="AY272" s="16" t="s">
        <v>139</v>
      </c>
      <c r="BE272" s="203">
        <f t="shared" si="14"/>
        <v>0</v>
      </c>
      <c r="BF272" s="203">
        <f t="shared" si="15"/>
        <v>0</v>
      </c>
      <c r="BG272" s="203">
        <f t="shared" si="16"/>
        <v>0</v>
      </c>
      <c r="BH272" s="203">
        <f t="shared" si="17"/>
        <v>0</v>
      </c>
      <c r="BI272" s="203">
        <f t="shared" si="18"/>
        <v>0</v>
      </c>
      <c r="BJ272" s="16" t="s">
        <v>84</v>
      </c>
      <c r="BK272" s="203">
        <f t="shared" si="19"/>
        <v>0</v>
      </c>
      <c r="BL272" s="16" t="s">
        <v>170</v>
      </c>
      <c r="BM272" s="202" t="s">
        <v>480</v>
      </c>
    </row>
    <row r="273" spans="2:65" s="1" customFormat="1" ht="16.5" customHeight="1">
      <c r="B273" s="33"/>
      <c r="C273" s="191" t="s">
        <v>481</v>
      </c>
      <c r="D273" s="191" t="s">
        <v>142</v>
      </c>
      <c r="E273" s="192" t="s">
        <v>829</v>
      </c>
      <c r="F273" s="193" t="s">
        <v>830</v>
      </c>
      <c r="G273" s="194" t="s">
        <v>189</v>
      </c>
      <c r="H273" s="195">
        <v>0</v>
      </c>
      <c r="I273" s="196"/>
      <c r="J273" s="197">
        <f t="shared" si="10"/>
        <v>0</v>
      </c>
      <c r="K273" s="193" t="s">
        <v>146</v>
      </c>
      <c r="L273" s="37"/>
      <c r="M273" s="198" t="s">
        <v>1</v>
      </c>
      <c r="N273" s="199" t="s">
        <v>41</v>
      </c>
      <c r="O273" s="65"/>
      <c r="P273" s="200">
        <f t="shared" si="11"/>
        <v>0</v>
      </c>
      <c r="Q273" s="200">
        <v>0.00109</v>
      </c>
      <c r="R273" s="200">
        <f t="shared" si="12"/>
        <v>0</v>
      </c>
      <c r="S273" s="200">
        <v>0</v>
      </c>
      <c r="T273" s="201">
        <f t="shared" si="13"/>
        <v>0</v>
      </c>
      <c r="AR273" s="202" t="s">
        <v>170</v>
      </c>
      <c r="AT273" s="202" t="s">
        <v>142</v>
      </c>
      <c r="AU273" s="202" t="s">
        <v>84</v>
      </c>
      <c r="AY273" s="16" t="s">
        <v>139</v>
      </c>
      <c r="BE273" s="203">
        <f t="shared" si="14"/>
        <v>0</v>
      </c>
      <c r="BF273" s="203">
        <f t="shared" si="15"/>
        <v>0</v>
      </c>
      <c r="BG273" s="203">
        <f t="shared" si="16"/>
        <v>0</v>
      </c>
      <c r="BH273" s="203">
        <f t="shared" si="17"/>
        <v>0</v>
      </c>
      <c r="BI273" s="203">
        <f t="shared" si="18"/>
        <v>0</v>
      </c>
      <c r="BJ273" s="16" t="s">
        <v>84</v>
      </c>
      <c r="BK273" s="203">
        <f t="shared" si="19"/>
        <v>0</v>
      </c>
      <c r="BL273" s="16" t="s">
        <v>170</v>
      </c>
      <c r="BM273" s="202" t="s">
        <v>831</v>
      </c>
    </row>
    <row r="274" spans="2:65" s="1" customFormat="1" ht="16.5" customHeight="1">
      <c r="B274" s="33"/>
      <c r="C274" s="191" t="s">
        <v>485</v>
      </c>
      <c r="D274" s="191" t="s">
        <v>142</v>
      </c>
      <c r="E274" s="192" t="s">
        <v>482</v>
      </c>
      <c r="F274" s="193" t="s">
        <v>483</v>
      </c>
      <c r="G274" s="194" t="s">
        <v>368</v>
      </c>
      <c r="H274" s="195">
        <v>2</v>
      </c>
      <c r="I274" s="196"/>
      <c r="J274" s="197">
        <f t="shared" si="10"/>
        <v>0</v>
      </c>
      <c r="K274" s="193" t="s">
        <v>146</v>
      </c>
      <c r="L274" s="37"/>
      <c r="M274" s="198" t="s">
        <v>1</v>
      </c>
      <c r="N274" s="199" t="s">
        <v>41</v>
      </c>
      <c r="O274" s="65"/>
      <c r="P274" s="200">
        <f t="shared" si="11"/>
        <v>0</v>
      </c>
      <c r="Q274" s="200">
        <v>0</v>
      </c>
      <c r="R274" s="200">
        <f t="shared" si="12"/>
        <v>0</v>
      </c>
      <c r="S274" s="200">
        <v>0.00156</v>
      </c>
      <c r="T274" s="201">
        <f t="shared" si="13"/>
        <v>0.00312</v>
      </c>
      <c r="AR274" s="202" t="s">
        <v>170</v>
      </c>
      <c r="AT274" s="202" t="s">
        <v>142</v>
      </c>
      <c r="AU274" s="202" t="s">
        <v>84</v>
      </c>
      <c r="AY274" s="16" t="s">
        <v>139</v>
      </c>
      <c r="BE274" s="203">
        <f t="shared" si="14"/>
        <v>0</v>
      </c>
      <c r="BF274" s="203">
        <f t="shared" si="15"/>
        <v>0</v>
      </c>
      <c r="BG274" s="203">
        <f t="shared" si="16"/>
        <v>0</v>
      </c>
      <c r="BH274" s="203">
        <f t="shared" si="17"/>
        <v>0</v>
      </c>
      <c r="BI274" s="203">
        <f t="shared" si="18"/>
        <v>0</v>
      </c>
      <c r="BJ274" s="16" t="s">
        <v>84</v>
      </c>
      <c r="BK274" s="203">
        <f t="shared" si="19"/>
        <v>0</v>
      </c>
      <c r="BL274" s="16" t="s">
        <v>170</v>
      </c>
      <c r="BM274" s="202" t="s">
        <v>484</v>
      </c>
    </row>
    <row r="275" spans="2:65" s="1" customFormat="1" ht="16.5" customHeight="1">
      <c r="B275" s="33"/>
      <c r="C275" s="191" t="s">
        <v>489</v>
      </c>
      <c r="D275" s="191" t="s">
        <v>142</v>
      </c>
      <c r="E275" s="192" t="s">
        <v>486</v>
      </c>
      <c r="F275" s="193" t="s">
        <v>487</v>
      </c>
      <c r="G275" s="194" t="s">
        <v>189</v>
      </c>
      <c r="H275" s="195">
        <v>1</v>
      </c>
      <c r="I275" s="196"/>
      <c r="J275" s="197">
        <f t="shared" si="10"/>
        <v>0</v>
      </c>
      <c r="K275" s="193" t="s">
        <v>146</v>
      </c>
      <c r="L275" s="37"/>
      <c r="M275" s="198" t="s">
        <v>1</v>
      </c>
      <c r="N275" s="199" t="s">
        <v>41</v>
      </c>
      <c r="O275" s="65"/>
      <c r="P275" s="200">
        <f t="shared" si="11"/>
        <v>0</v>
      </c>
      <c r="Q275" s="200">
        <v>4.0097E-05</v>
      </c>
      <c r="R275" s="200">
        <f t="shared" si="12"/>
        <v>4.0097E-05</v>
      </c>
      <c r="S275" s="200">
        <v>0</v>
      </c>
      <c r="T275" s="201">
        <f t="shared" si="13"/>
        <v>0</v>
      </c>
      <c r="AR275" s="202" t="s">
        <v>170</v>
      </c>
      <c r="AT275" s="202" t="s">
        <v>142</v>
      </c>
      <c r="AU275" s="202" t="s">
        <v>84</v>
      </c>
      <c r="AY275" s="16" t="s">
        <v>139</v>
      </c>
      <c r="BE275" s="203">
        <f t="shared" si="14"/>
        <v>0</v>
      </c>
      <c r="BF275" s="203">
        <f t="shared" si="15"/>
        <v>0</v>
      </c>
      <c r="BG275" s="203">
        <f t="shared" si="16"/>
        <v>0</v>
      </c>
      <c r="BH275" s="203">
        <f t="shared" si="17"/>
        <v>0</v>
      </c>
      <c r="BI275" s="203">
        <f t="shared" si="18"/>
        <v>0</v>
      </c>
      <c r="BJ275" s="16" t="s">
        <v>84</v>
      </c>
      <c r="BK275" s="203">
        <f t="shared" si="19"/>
        <v>0</v>
      </c>
      <c r="BL275" s="16" t="s">
        <v>170</v>
      </c>
      <c r="BM275" s="202" t="s">
        <v>488</v>
      </c>
    </row>
    <row r="276" spans="2:65" s="1" customFormat="1" ht="16.5" customHeight="1">
      <c r="B276" s="33"/>
      <c r="C276" s="237" t="s">
        <v>493</v>
      </c>
      <c r="D276" s="237" t="s">
        <v>192</v>
      </c>
      <c r="E276" s="238" t="s">
        <v>490</v>
      </c>
      <c r="F276" s="239" t="s">
        <v>491</v>
      </c>
      <c r="G276" s="240" t="s">
        <v>189</v>
      </c>
      <c r="H276" s="241">
        <v>1</v>
      </c>
      <c r="I276" s="242"/>
      <c r="J276" s="243">
        <f t="shared" si="10"/>
        <v>0</v>
      </c>
      <c r="K276" s="239" t="s">
        <v>259</v>
      </c>
      <c r="L276" s="244"/>
      <c r="M276" s="245" t="s">
        <v>1</v>
      </c>
      <c r="N276" s="246" t="s">
        <v>41</v>
      </c>
      <c r="O276" s="65"/>
      <c r="P276" s="200">
        <f t="shared" si="11"/>
        <v>0</v>
      </c>
      <c r="Q276" s="200">
        <v>0.0018</v>
      </c>
      <c r="R276" s="200">
        <f t="shared" si="12"/>
        <v>0.0018</v>
      </c>
      <c r="S276" s="200">
        <v>0</v>
      </c>
      <c r="T276" s="201">
        <f t="shared" si="13"/>
        <v>0</v>
      </c>
      <c r="AR276" s="202" t="s">
        <v>293</v>
      </c>
      <c r="AT276" s="202" t="s">
        <v>192</v>
      </c>
      <c r="AU276" s="202" t="s">
        <v>84</v>
      </c>
      <c r="AY276" s="16" t="s">
        <v>139</v>
      </c>
      <c r="BE276" s="203">
        <f t="shared" si="14"/>
        <v>0</v>
      </c>
      <c r="BF276" s="203">
        <f t="shared" si="15"/>
        <v>0</v>
      </c>
      <c r="BG276" s="203">
        <f t="shared" si="16"/>
        <v>0</v>
      </c>
      <c r="BH276" s="203">
        <f t="shared" si="17"/>
        <v>0</v>
      </c>
      <c r="BI276" s="203">
        <f t="shared" si="18"/>
        <v>0</v>
      </c>
      <c r="BJ276" s="16" t="s">
        <v>84</v>
      </c>
      <c r="BK276" s="203">
        <f t="shared" si="19"/>
        <v>0</v>
      </c>
      <c r="BL276" s="16" t="s">
        <v>170</v>
      </c>
      <c r="BM276" s="202" t="s">
        <v>492</v>
      </c>
    </row>
    <row r="277" spans="2:65" s="1" customFormat="1" ht="24" customHeight="1">
      <c r="B277" s="33"/>
      <c r="C277" s="191" t="s">
        <v>497</v>
      </c>
      <c r="D277" s="191" t="s">
        <v>142</v>
      </c>
      <c r="E277" s="192" t="s">
        <v>494</v>
      </c>
      <c r="F277" s="193" t="s">
        <v>495</v>
      </c>
      <c r="G277" s="194" t="s">
        <v>189</v>
      </c>
      <c r="H277" s="195">
        <v>1</v>
      </c>
      <c r="I277" s="196"/>
      <c r="J277" s="197">
        <f t="shared" si="10"/>
        <v>0</v>
      </c>
      <c r="K277" s="193" t="s">
        <v>259</v>
      </c>
      <c r="L277" s="37"/>
      <c r="M277" s="198" t="s">
        <v>1</v>
      </c>
      <c r="N277" s="199" t="s">
        <v>41</v>
      </c>
      <c r="O277" s="65"/>
      <c r="P277" s="200">
        <f t="shared" si="11"/>
        <v>0</v>
      </c>
      <c r="Q277" s="200">
        <v>0.000128497</v>
      </c>
      <c r="R277" s="200">
        <f t="shared" si="12"/>
        <v>0.000128497</v>
      </c>
      <c r="S277" s="200">
        <v>0</v>
      </c>
      <c r="T277" s="201">
        <f t="shared" si="13"/>
        <v>0</v>
      </c>
      <c r="AR277" s="202" t="s">
        <v>170</v>
      </c>
      <c r="AT277" s="202" t="s">
        <v>142</v>
      </c>
      <c r="AU277" s="202" t="s">
        <v>84</v>
      </c>
      <c r="AY277" s="16" t="s">
        <v>139</v>
      </c>
      <c r="BE277" s="203">
        <f t="shared" si="14"/>
        <v>0</v>
      </c>
      <c r="BF277" s="203">
        <f t="shared" si="15"/>
        <v>0</v>
      </c>
      <c r="BG277" s="203">
        <f t="shared" si="16"/>
        <v>0</v>
      </c>
      <c r="BH277" s="203">
        <f t="shared" si="17"/>
        <v>0</v>
      </c>
      <c r="BI277" s="203">
        <f t="shared" si="18"/>
        <v>0</v>
      </c>
      <c r="BJ277" s="16" t="s">
        <v>84</v>
      </c>
      <c r="BK277" s="203">
        <f t="shared" si="19"/>
        <v>0</v>
      </c>
      <c r="BL277" s="16" t="s">
        <v>170</v>
      </c>
      <c r="BM277" s="202" t="s">
        <v>496</v>
      </c>
    </row>
    <row r="278" spans="2:65" s="1" customFormat="1" ht="16.5" customHeight="1">
      <c r="B278" s="33"/>
      <c r="C278" s="237" t="s">
        <v>502</v>
      </c>
      <c r="D278" s="237" t="s">
        <v>192</v>
      </c>
      <c r="E278" s="238" t="s">
        <v>498</v>
      </c>
      <c r="F278" s="239" t="s">
        <v>499</v>
      </c>
      <c r="G278" s="240" t="s">
        <v>500</v>
      </c>
      <c r="H278" s="241">
        <v>1</v>
      </c>
      <c r="I278" s="242"/>
      <c r="J278" s="243">
        <f t="shared" si="10"/>
        <v>0</v>
      </c>
      <c r="K278" s="239" t="s">
        <v>146</v>
      </c>
      <c r="L278" s="244"/>
      <c r="M278" s="245" t="s">
        <v>1</v>
      </c>
      <c r="N278" s="246" t="s">
        <v>41</v>
      </c>
      <c r="O278" s="65"/>
      <c r="P278" s="200">
        <f t="shared" si="11"/>
        <v>0</v>
      </c>
      <c r="Q278" s="200">
        <v>0.00098</v>
      </c>
      <c r="R278" s="200">
        <f t="shared" si="12"/>
        <v>0.00098</v>
      </c>
      <c r="S278" s="200">
        <v>0</v>
      </c>
      <c r="T278" s="201">
        <f t="shared" si="13"/>
        <v>0</v>
      </c>
      <c r="AR278" s="202" t="s">
        <v>293</v>
      </c>
      <c r="AT278" s="202" t="s">
        <v>192</v>
      </c>
      <c r="AU278" s="202" t="s">
        <v>84</v>
      </c>
      <c r="AY278" s="16" t="s">
        <v>139</v>
      </c>
      <c r="BE278" s="203">
        <f t="shared" si="14"/>
        <v>0</v>
      </c>
      <c r="BF278" s="203">
        <f t="shared" si="15"/>
        <v>0</v>
      </c>
      <c r="BG278" s="203">
        <f t="shared" si="16"/>
        <v>0</v>
      </c>
      <c r="BH278" s="203">
        <f t="shared" si="17"/>
        <v>0</v>
      </c>
      <c r="BI278" s="203">
        <f t="shared" si="18"/>
        <v>0</v>
      </c>
      <c r="BJ278" s="16" t="s">
        <v>84</v>
      </c>
      <c r="BK278" s="203">
        <f t="shared" si="19"/>
        <v>0</v>
      </c>
      <c r="BL278" s="16" t="s">
        <v>170</v>
      </c>
      <c r="BM278" s="202" t="s">
        <v>501</v>
      </c>
    </row>
    <row r="279" spans="2:65" s="1" customFormat="1" ht="16.5" customHeight="1">
      <c r="B279" s="33"/>
      <c r="C279" s="191" t="s">
        <v>506</v>
      </c>
      <c r="D279" s="191" t="s">
        <v>142</v>
      </c>
      <c r="E279" s="192" t="s">
        <v>503</v>
      </c>
      <c r="F279" s="193" t="s">
        <v>504</v>
      </c>
      <c r="G279" s="194" t="s">
        <v>189</v>
      </c>
      <c r="H279" s="195">
        <v>1</v>
      </c>
      <c r="I279" s="196"/>
      <c r="J279" s="197">
        <f t="shared" si="10"/>
        <v>0</v>
      </c>
      <c r="K279" s="193" t="s">
        <v>146</v>
      </c>
      <c r="L279" s="37"/>
      <c r="M279" s="198" t="s">
        <v>1</v>
      </c>
      <c r="N279" s="199" t="s">
        <v>41</v>
      </c>
      <c r="O279" s="65"/>
      <c r="P279" s="200">
        <f t="shared" si="11"/>
        <v>0</v>
      </c>
      <c r="Q279" s="200">
        <v>0</v>
      </c>
      <c r="R279" s="200">
        <f t="shared" si="12"/>
        <v>0</v>
      </c>
      <c r="S279" s="200">
        <v>0.00085</v>
      </c>
      <c r="T279" s="201">
        <f t="shared" si="13"/>
        <v>0.00085</v>
      </c>
      <c r="AR279" s="202" t="s">
        <v>170</v>
      </c>
      <c r="AT279" s="202" t="s">
        <v>142</v>
      </c>
      <c r="AU279" s="202" t="s">
        <v>84</v>
      </c>
      <c r="AY279" s="16" t="s">
        <v>139</v>
      </c>
      <c r="BE279" s="203">
        <f t="shared" si="14"/>
        <v>0</v>
      </c>
      <c r="BF279" s="203">
        <f t="shared" si="15"/>
        <v>0</v>
      </c>
      <c r="BG279" s="203">
        <f t="shared" si="16"/>
        <v>0</v>
      </c>
      <c r="BH279" s="203">
        <f t="shared" si="17"/>
        <v>0</v>
      </c>
      <c r="BI279" s="203">
        <f t="shared" si="18"/>
        <v>0</v>
      </c>
      <c r="BJ279" s="16" t="s">
        <v>84</v>
      </c>
      <c r="BK279" s="203">
        <f t="shared" si="19"/>
        <v>0</v>
      </c>
      <c r="BL279" s="16" t="s">
        <v>170</v>
      </c>
      <c r="BM279" s="202" t="s">
        <v>505</v>
      </c>
    </row>
    <row r="280" spans="2:65" s="1" customFormat="1" ht="16.5" customHeight="1">
      <c r="B280" s="33"/>
      <c r="C280" s="191" t="s">
        <v>510</v>
      </c>
      <c r="D280" s="191" t="s">
        <v>142</v>
      </c>
      <c r="E280" s="192" t="s">
        <v>507</v>
      </c>
      <c r="F280" s="193" t="s">
        <v>508</v>
      </c>
      <c r="G280" s="194" t="s">
        <v>189</v>
      </c>
      <c r="H280" s="195">
        <v>1</v>
      </c>
      <c r="I280" s="196"/>
      <c r="J280" s="197">
        <f t="shared" si="10"/>
        <v>0</v>
      </c>
      <c r="K280" s="193" t="s">
        <v>146</v>
      </c>
      <c r="L280" s="37"/>
      <c r="M280" s="198" t="s">
        <v>1</v>
      </c>
      <c r="N280" s="199" t="s">
        <v>41</v>
      </c>
      <c r="O280" s="65"/>
      <c r="P280" s="200">
        <f t="shared" si="11"/>
        <v>0</v>
      </c>
      <c r="Q280" s="200">
        <v>0</v>
      </c>
      <c r="R280" s="200">
        <f t="shared" si="12"/>
        <v>0</v>
      </c>
      <c r="S280" s="200">
        <v>0.00122</v>
      </c>
      <c r="T280" s="201">
        <f t="shared" si="13"/>
        <v>0.00122</v>
      </c>
      <c r="AR280" s="202" t="s">
        <v>170</v>
      </c>
      <c r="AT280" s="202" t="s">
        <v>142</v>
      </c>
      <c r="AU280" s="202" t="s">
        <v>84</v>
      </c>
      <c r="AY280" s="16" t="s">
        <v>139</v>
      </c>
      <c r="BE280" s="203">
        <f t="shared" si="14"/>
        <v>0</v>
      </c>
      <c r="BF280" s="203">
        <f t="shared" si="15"/>
        <v>0</v>
      </c>
      <c r="BG280" s="203">
        <f t="shared" si="16"/>
        <v>0</v>
      </c>
      <c r="BH280" s="203">
        <f t="shared" si="17"/>
        <v>0</v>
      </c>
      <c r="BI280" s="203">
        <f t="shared" si="18"/>
        <v>0</v>
      </c>
      <c r="BJ280" s="16" t="s">
        <v>84</v>
      </c>
      <c r="BK280" s="203">
        <f t="shared" si="19"/>
        <v>0</v>
      </c>
      <c r="BL280" s="16" t="s">
        <v>170</v>
      </c>
      <c r="BM280" s="202" t="s">
        <v>509</v>
      </c>
    </row>
    <row r="281" spans="2:65" s="1" customFormat="1" ht="16.5" customHeight="1">
      <c r="B281" s="33"/>
      <c r="C281" s="191" t="s">
        <v>514</v>
      </c>
      <c r="D281" s="191" t="s">
        <v>142</v>
      </c>
      <c r="E281" s="192" t="s">
        <v>511</v>
      </c>
      <c r="F281" s="193" t="s">
        <v>512</v>
      </c>
      <c r="G281" s="194" t="s">
        <v>189</v>
      </c>
      <c r="H281" s="195">
        <v>1</v>
      </c>
      <c r="I281" s="196"/>
      <c r="J281" s="197">
        <f t="shared" si="10"/>
        <v>0</v>
      </c>
      <c r="K281" s="193" t="s">
        <v>146</v>
      </c>
      <c r="L281" s="37"/>
      <c r="M281" s="198" t="s">
        <v>1</v>
      </c>
      <c r="N281" s="199" t="s">
        <v>41</v>
      </c>
      <c r="O281" s="65"/>
      <c r="P281" s="200">
        <f t="shared" si="11"/>
        <v>0</v>
      </c>
      <c r="Q281" s="200">
        <v>0.00031</v>
      </c>
      <c r="R281" s="200">
        <f t="shared" si="12"/>
        <v>0.00031</v>
      </c>
      <c r="S281" s="200">
        <v>0</v>
      </c>
      <c r="T281" s="201">
        <f t="shared" si="13"/>
        <v>0</v>
      </c>
      <c r="AR281" s="202" t="s">
        <v>170</v>
      </c>
      <c r="AT281" s="202" t="s">
        <v>142</v>
      </c>
      <c r="AU281" s="202" t="s">
        <v>84</v>
      </c>
      <c r="AY281" s="16" t="s">
        <v>139</v>
      </c>
      <c r="BE281" s="203">
        <f t="shared" si="14"/>
        <v>0</v>
      </c>
      <c r="BF281" s="203">
        <f t="shared" si="15"/>
        <v>0</v>
      </c>
      <c r="BG281" s="203">
        <f t="shared" si="16"/>
        <v>0</v>
      </c>
      <c r="BH281" s="203">
        <f t="shared" si="17"/>
        <v>0</v>
      </c>
      <c r="BI281" s="203">
        <f t="shared" si="18"/>
        <v>0</v>
      </c>
      <c r="BJ281" s="16" t="s">
        <v>84</v>
      </c>
      <c r="BK281" s="203">
        <f t="shared" si="19"/>
        <v>0</v>
      </c>
      <c r="BL281" s="16" t="s">
        <v>170</v>
      </c>
      <c r="BM281" s="202" t="s">
        <v>513</v>
      </c>
    </row>
    <row r="282" spans="2:65" s="1" customFormat="1" ht="24" customHeight="1">
      <c r="B282" s="33"/>
      <c r="C282" s="191" t="s">
        <v>518</v>
      </c>
      <c r="D282" s="191" t="s">
        <v>142</v>
      </c>
      <c r="E282" s="192" t="s">
        <v>795</v>
      </c>
      <c r="F282" s="193" t="s">
        <v>796</v>
      </c>
      <c r="G282" s="194" t="s">
        <v>246</v>
      </c>
      <c r="H282" s="195">
        <v>0.057</v>
      </c>
      <c r="I282" s="196"/>
      <c r="J282" s="197">
        <f t="shared" si="10"/>
        <v>0</v>
      </c>
      <c r="K282" s="193" t="s">
        <v>146</v>
      </c>
      <c r="L282" s="37"/>
      <c r="M282" s="198" t="s">
        <v>1</v>
      </c>
      <c r="N282" s="199" t="s">
        <v>41</v>
      </c>
      <c r="O282" s="65"/>
      <c r="P282" s="200">
        <f t="shared" si="11"/>
        <v>0</v>
      </c>
      <c r="Q282" s="200">
        <v>0</v>
      </c>
      <c r="R282" s="200">
        <f t="shared" si="12"/>
        <v>0</v>
      </c>
      <c r="S282" s="200">
        <v>0</v>
      </c>
      <c r="T282" s="201">
        <f t="shared" si="13"/>
        <v>0</v>
      </c>
      <c r="AR282" s="202" t="s">
        <v>170</v>
      </c>
      <c r="AT282" s="202" t="s">
        <v>142</v>
      </c>
      <c r="AU282" s="202" t="s">
        <v>84</v>
      </c>
      <c r="AY282" s="16" t="s">
        <v>139</v>
      </c>
      <c r="BE282" s="203">
        <f t="shared" si="14"/>
        <v>0</v>
      </c>
      <c r="BF282" s="203">
        <f t="shared" si="15"/>
        <v>0</v>
      </c>
      <c r="BG282" s="203">
        <f t="shared" si="16"/>
        <v>0</v>
      </c>
      <c r="BH282" s="203">
        <f t="shared" si="17"/>
        <v>0</v>
      </c>
      <c r="BI282" s="203">
        <f t="shared" si="18"/>
        <v>0</v>
      </c>
      <c r="BJ282" s="16" t="s">
        <v>84</v>
      </c>
      <c r="BK282" s="203">
        <f t="shared" si="19"/>
        <v>0</v>
      </c>
      <c r="BL282" s="16" t="s">
        <v>170</v>
      </c>
      <c r="BM282" s="202" t="s">
        <v>797</v>
      </c>
    </row>
    <row r="283" spans="2:65" s="1" customFormat="1" ht="24" customHeight="1">
      <c r="B283" s="33"/>
      <c r="C283" s="191" t="s">
        <v>524</v>
      </c>
      <c r="D283" s="191" t="s">
        <v>142</v>
      </c>
      <c r="E283" s="192" t="s">
        <v>519</v>
      </c>
      <c r="F283" s="193" t="s">
        <v>520</v>
      </c>
      <c r="G283" s="194" t="s">
        <v>246</v>
      </c>
      <c r="H283" s="195">
        <v>0.057</v>
      </c>
      <c r="I283" s="196"/>
      <c r="J283" s="197">
        <f t="shared" si="10"/>
        <v>0</v>
      </c>
      <c r="K283" s="193" t="s">
        <v>146</v>
      </c>
      <c r="L283" s="37"/>
      <c r="M283" s="198" t="s">
        <v>1</v>
      </c>
      <c r="N283" s="199" t="s">
        <v>41</v>
      </c>
      <c r="O283" s="65"/>
      <c r="P283" s="200">
        <f t="shared" si="11"/>
        <v>0</v>
      </c>
      <c r="Q283" s="200">
        <v>0</v>
      </c>
      <c r="R283" s="200">
        <f t="shared" si="12"/>
        <v>0</v>
      </c>
      <c r="S283" s="200">
        <v>0</v>
      </c>
      <c r="T283" s="201">
        <f t="shared" si="13"/>
        <v>0</v>
      </c>
      <c r="AR283" s="202" t="s">
        <v>170</v>
      </c>
      <c r="AT283" s="202" t="s">
        <v>142</v>
      </c>
      <c r="AU283" s="202" t="s">
        <v>84</v>
      </c>
      <c r="AY283" s="16" t="s">
        <v>139</v>
      </c>
      <c r="BE283" s="203">
        <f t="shared" si="14"/>
        <v>0</v>
      </c>
      <c r="BF283" s="203">
        <f t="shared" si="15"/>
        <v>0</v>
      </c>
      <c r="BG283" s="203">
        <f t="shared" si="16"/>
        <v>0</v>
      </c>
      <c r="BH283" s="203">
        <f t="shared" si="17"/>
        <v>0</v>
      </c>
      <c r="BI283" s="203">
        <f t="shared" si="18"/>
        <v>0</v>
      </c>
      <c r="BJ283" s="16" t="s">
        <v>84</v>
      </c>
      <c r="BK283" s="203">
        <f t="shared" si="19"/>
        <v>0</v>
      </c>
      <c r="BL283" s="16" t="s">
        <v>170</v>
      </c>
      <c r="BM283" s="202" t="s">
        <v>521</v>
      </c>
    </row>
    <row r="284" spans="2:63" s="11" customFormat="1" ht="22.9" customHeight="1">
      <c r="B284" s="175"/>
      <c r="C284" s="176"/>
      <c r="D284" s="177" t="s">
        <v>74</v>
      </c>
      <c r="E284" s="189" t="s">
        <v>522</v>
      </c>
      <c r="F284" s="189" t="s">
        <v>523</v>
      </c>
      <c r="G284" s="176"/>
      <c r="H284" s="176"/>
      <c r="I284" s="179"/>
      <c r="J284" s="190">
        <f>BK284</f>
        <v>0</v>
      </c>
      <c r="K284" s="176"/>
      <c r="L284" s="181"/>
      <c r="M284" s="182"/>
      <c r="N284" s="183"/>
      <c r="O284" s="183"/>
      <c r="P284" s="184">
        <f>SUM(P285:P287)</f>
        <v>0</v>
      </c>
      <c r="Q284" s="183"/>
      <c r="R284" s="184">
        <f>SUM(R285:R287)</f>
        <v>0</v>
      </c>
      <c r="S284" s="183"/>
      <c r="T284" s="185">
        <f>SUM(T285:T287)</f>
        <v>0</v>
      </c>
      <c r="AR284" s="186" t="s">
        <v>84</v>
      </c>
      <c r="AT284" s="187" t="s">
        <v>74</v>
      </c>
      <c r="AU284" s="187" t="s">
        <v>80</v>
      </c>
      <c r="AY284" s="186" t="s">
        <v>139</v>
      </c>
      <c r="BK284" s="188">
        <f>SUM(BK285:BK287)</f>
        <v>0</v>
      </c>
    </row>
    <row r="285" spans="2:65" s="1" customFormat="1" ht="24" customHeight="1">
      <c r="B285" s="33"/>
      <c r="C285" s="191" t="s">
        <v>528</v>
      </c>
      <c r="D285" s="191" t="s">
        <v>142</v>
      </c>
      <c r="E285" s="192" t="s">
        <v>525</v>
      </c>
      <c r="F285" s="193" t="s">
        <v>526</v>
      </c>
      <c r="G285" s="194" t="s">
        <v>189</v>
      </c>
      <c r="H285" s="195">
        <v>1</v>
      </c>
      <c r="I285" s="196"/>
      <c r="J285" s="197">
        <f>ROUND(I285*H285,2)</f>
        <v>0</v>
      </c>
      <c r="K285" s="193" t="s">
        <v>146</v>
      </c>
      <c r="L285" s="37"/>
      <c r="M285" s="198" t="s">
        <v>1</v>
      </c>
      <c r="N285" s="199" t="s">
        <v>41</v>
      </c>
      <c r="O285" s="65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02" t="s">
        <v>170</v>
      </c>
      <c r="AT285" s="202" t="s">
        <v>142</v>
      </c>
      <c r="AU285" s="202" t="s">
        <v>84</v>
      </c>
      <c r="AY285" s="16" t="s">
        <v>139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84</v>
      </c>
      <c r="BK285" s="203">
        <f>ROUND(I285*H285,2)</f>
        <v>0</v>
      </c>
      <c r="BL285" s="16" t="s">
        <v>170</v>
      </c>
      <c r="BM285" s="202" t="s">
        <v>527</v>
      </c>
    </row>
    <row r="286" spans="2:65" s="1" customFormat="1" ht="16.5" customHeight="1">
      <c r="B286" s="33"/>
      <c r="C286" s="237" t="s">
        <v>533</v>
      </c>
      <c r="D286" s="237" t="s">
        <v>192</v>
      </c>
      <c r="E286" s="238" t="s">
        <v>529</v>
      </c>
      <c r="F286" s="239" t="s">
        <v>530</v>
      </c>
      <c r="G286" s="240" t="s">
        <v>531</v>
      </c>
      <c r="H286" s="241">
        <v>1</v>
      </c>
      <c r="I286" s="242"/>
      <c r="J286" s="243">
        <f>ROUND(I286*H286,2)</f>
        <v>0</v>
      </c>
      <c r="K286" s="239" t="s">
        <v>1</v>
      </c>
      <c r="L286" s="244"/>
      <c r="M286" s="245" t="s">
        <v>1</v>
      </c>
      <c r="N286" s="246" t="s">
        <v>41</v>
      </c>
      <c r="O286" s="65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AR286" s="202" t="s">
        <v>293</v>
      </c>
      <c r="AT286" s="202" t="s">
        <v>192</v>
      </c>
      <c r="AU286" s="202" t="s">
        <v>84</v>
      </c>
      <c r="AY286" s="16" t="s">
        <v>139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6" t="s">
        <v>84</v>
      </c>
      <c r="BK286" s="203">
        <f>ROUND(I286*H286,2)</f>
        <v>0</v>
      </c>
      <c r="BL286" s="16" t="s">
        <v>170</v>
      </c>
      <c r="BM286" s="202" t="s">
        <v>532</v>
      </c>
    </row>
    <row r="287" spans="2:65" s="1" customFormat="1" ht="24" customHeight="1">
      <c r="B287" s="33"/>
      <c r="C287" s="191" t="s">
        <v>540</v>
      </c>
      <c r="D287" s="191" t="s">
        <v>142</v>
      </c>
      <c r="E287" s="192" t="s">
        <v>798</v>
      </c>
      <c r="F287" s="193" t="s">
        <v>799</v>
      </c>
      <c r="G287" s="194" t="s">
        <v>536</v>
      </c>
      <c r="H287" s="249"/>
      <c r="I287" s="196"/>
      <c r="J287" s="197">
        <f>ROUND(I287*H287,2)</f>
        <v>0</v>
      </c>
      <c r="K287" s="193" t="s">
        <v>146</v>
      </c>
      <c r="L287" s="37"/>
      <c r="M287" s="198" t="s">
        <v>1</v>
      </c>
      <c r="N287" s="199" t="s">
        <v>41</v>
      </c>
      <c r="O287" s="65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02" t="s">
        <v>170</v>
      </c>
      <c r="AT287" s="202" t="s">
        <v>142</v>
      </c>
      <c r="AU287" s="202" t="s">
        <v>84</v>
      </c>
      <c r="AY287" s="16" t="s">
        <v>139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84</v>
      </c>
      <c r="BK287" s="203">
        <f>ROUND(I287*H287,2)</f>
        <v>0</v>
      </c>
      <c r="BL287" s="16" t="s">
        <v>170</v>
      </c>
      <c r="BM287" s="202" t="s">
        <v>800</v>
      </c>
    </row>
    <row r="288" spans="2:63" s="11" customFormat="1" ht="22.9" customHeight="1">
      <c r="B288" s="175"/>
      <c r="C288" s="176"/>
      <c r="D288" s="177" t="s">
        <v>74</v>
      </c>
      <c r="E288" s="189" t="s">
        <v>538</v>
      </c>
      <c r="F288" s="189" t="s">
        <v>539</v>
      </c>
      <c r="G288" s="176"/>
      <c r="H288" s="176"/>
      <c r="I288" s="179"/>
      <c r="J288" s="190">
        <f>BK288</f>
        <v>0</v>
      </c>
      <c r="K288" s="176"/>
      <c r="L288" s="181"/>
      <c r="M288" s="182"/>
      <c r="N288" s="183"/>
      <c r="O288" s="183"/>
      <c r="P288" s="184">
        <f>SUM(P289:P293)</f>
        <v>0</v>
      </c>
      <c r="Q288" s="183"/>
      <c r="R288" s="184">
        <f>SUM(R289:R293)</f>
        <v>6E-05</v>
      </c>
      <c r="S288" s="183"/>
      <c r="T288" s="185">
        <f>SUM(T289:T293)</f>
        <v>0</v>
      </c>
      <c r="AR288" s="186" t="s">
        <v>84</v>
      </c>
      <c r="AT288" s="187" t="s">
        <v>74</v>
      </c>
      <c r="AU288" s="187" t="s">
        <v>80</v>
      </c>
      <c r="AY288" s="186" t="s">
        <v>139</v>
      </c>
      <c r="BK288" s="188">
        <f>SUM(BK289:BK293)</f>
        <v>0</v>
      </c>
    </row>
    <row r="289" spans="2:65" s="1" customFormat="1" ht="24" customHeight="1">
      <c r="B289" s="33"/>
      <c r="C289" s="191" t="s">
        <v>544</v>
      </c>
      <c r="D289" s="191" t="s">
        <v>142</v>
      </c>
      <c r="E289" s="192" t="s">
        <v>541</v>
      </c>
      <c r="F289" s="193" t="s">
        <v>542</v>
      </c>
      <c r="G289" s="194" t="s">
        <v>189</v>
      </c>
      <c r="H289" s="195">
        <v>1</v>
      </c>
      <c r="I289" s="196"/>
      <c r="J289" s="197">
        <f>ROUND(I289*H289,2)</f>
        <v>0</v>
      </c>
      <c r="K289" s="193" t="s">
        <v>146</v>
      </c>
      <c r="L289" s="37"/>
      <c r="M289" s="198" t="s">
        <v>1</v>
      </c>
      <c r="N289" s="199" t="s">
        <v>41</v>
      </c>
      <c r="O289" s="65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02" t="s">
        <v>170</v>
      </c>
      <c r="AT289" s="202" t="s">
        <v>142</v>
      </c>
      <c r="AU289" s="202" t="s">
        <v>84</v>
      </c>
      <c r="AY289" s="16" t="s">
        <v>139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84</v>
      </c>
      <c r="BK289" s="203">
        <f>ROUND(I289*H289,2)</f>
        <v>0</v>
      </c>
      <c r="BL289" s="16" t="s">
        <v>170</v>
      </c>
      <c r="BM289" s="202" t="s">
        <v>543</v>
      </c>
    </row>
    <row r="290" spans="2:65" s="1" customFormat="1" ht="16.5" customHeight="1">
      <c r="B290" s="33"/>
      <c r="C290" s="237" t="s">
        <v>548</v>
      </c>
      <c r="D290" s="237" t="s">
        <v>192</v>
      </c>
      <c r="E290" s="238" t="s">
        <v>545</v>
      </c>
      <c r="F290" s="239" t="s">
        <v>546</v>
      </c>
      <c r="G290" s="240" t="s">
        <v>531</v>
      </c>
      <c r="H290" s="241">
        <v>1</v>
      </c>
      <c r="I290" s="242"/>
      <c r="J290" s="243">
        <f>ROUND(I290*H290,2)</f>
        <v>0</v>
      </c>
      <c r="K290" s="239" t="s">
        <v>1</v>
      </c>
      <c r="L290" s="244"/>
      <c r="M290" s="245" t="s">
        <v>1</v>
      </c>
      <c r="N290" s="246" t="s">
        <v>41</v>
      </c>
      <c r="O290" s="65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AR290" s="202" t="s">
        <v>293</v>
      </c>
      <c r="AT290" s="202" t="s">
        <v>192</v>
      </c>
      <c r="AU290" s="202" t="s">
        <v>84</v>
      </c>
      <c r="AY290" s="16" t="s">
        <v>139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170</v>
      </c>
      <c r="BM290" s="202" t="s">
        <v>547</v>
      </c>
    </row>
    <row r="291" spans="2:65" s="1" customFormat="1" ht="24" customHeight="1">
      <c r="B291" s="33"/>
      <c r="C291" s="191" t="s">
        <v>552</v>
      </c>
      <c r="D291" s="191" t="s">
        <v>142</v>
      </c>
      <c r="E291" s="192" t="s">
        <v>549</v>
      </c>
      <c r="F291" s="193" t="s">
        <v>550</v>
      </c>
      <c r="G291" s="194" t="s">
        <v>189</v>
      </c>
      <c r="H291" s="195">
        <v>1</v>
      </c>
      <c r="I291" s="196"/>
      <c r="J291" s="197">
        <f>ROUND(I291*H291,2)</f>
        <v>0</v>
      </c>
      <c r="K291" s="193" t="s">
        <v>146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02" t="s">
        <v>170</v>
      </c>
      <c r="AT291" s="202" t="s">
        <v>142</v>
      </c>
      <c r="AU291" s="202" t="s">
        <v>84</v>
      </c>
      <c r="AY291" s="16" t="s">
        <v>139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170</v>
      </c>
      <c r="BM291" s="202" t="s">
        <v>551</v>
      </c>
    </row>
    <row r="292" spans="2:65" s="1" customFormat="1" ht="16.5" customHeight="1">
      <c r="B292" s="33"/>
      <c r="C292" s="237" t="s">
        <v>556</v>
      </c>
      <c r="D292" s="237" t="s">
        <v>192</v>
      </c>
      <c r="E292" s="238" t="s">
        <v>553</v>
      </c>
      <c r="F292" s="239" t="s">
        <v>554</v>
      </c>
      <c r="G292" s="240" t="s">
        <v>189</v>
      </c>
      <c r="H292" s="241">
        <v>1</v>
      </c>
      <c r="I292" s="242"/>
      <c r="J292" s="243">
        <f>ROUND(I292*H292,2)</f>
        <v>0</v>
      </c>
      <c r="K292" s="239" t="s">
        <v>146</v>
      </c>
      <c r="L292" s="244"/>
      <c r="M292" s="245" t="s">
        <v>1</v>
      </c>
      <c r="N292" s="246" t="s">
        <v>41</v>
      </c>
      <c r="O292" s="65"/>
      <c r="P292" s="200">
        <f>O292*H292</f>
        <v>0</v>
      </c>
      <c r="Q292" s="200">
        <v>6E-05</v>
      </c>
      <c r="R292" s="200">
        <f>Q292*H292</f>
        <v>6E-05</v>
      </c>
      <c r="S292" s="200">
        <v>0</v>
      </c>
      <c r="T292" s="201">
        <f>S292*H292</f>
        <v>0</v>
      </c>
      <c r="AR292" s="202" t="s">
        <v>293</v>
      </c>
      <c r="AT292" s="202" t="s">
        <v>192</v>
      </c>
      <c r="AU292" s="202" t="s">
        <v>84</v>
      </c>
      <c r="AY292" s="16" t="s">
        <v>139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6" t="s">
        <v>84</v>
      </c>
      <c r="BK292" s="203">
        <f>ROUND(I292*H292,2)</f>
        <v>0</v>
      </c>
      <c r="BL292" s="16" t="s">
        <v>170</v>
      </c>
      <c r="BM292" s="202" t="s">
        <v>555</v>
      </c>
    </row>
    <row r="293" spans="2:65" s="1" customFormat="1" ht="24" customHeight="1">
      <c r="B293" s="33"/>
      <c r="C293" s="191" t="s">
        <v>562</v>
      </c>
      <c r="D293" s="191" t="s">
        <v>142</v>
      </c>
      <c r="E293" s="192" t="s">
        <v>557</v>
      </c>
      <c r="F293" s="193" t="s">
        <v>558</v>
      </c>
      <c r="G293" s="194" t="s">
        <v>189</v>
      </c>
      <c r="H293" s="195">
        <v>1</v>
      </c>
      <c r="I293" s="196"/>
      <c r="J293" s="197">
        <f>ROUND(I293*H293,2)</f>
        <v>0</v>
      </c>
      <c r="K293" s="193" t="s">
        <v>1</v>
      </c>
      <c r="L293" s="37"/>
      <c r="M293" s="198" t="s">
        <v>1</v>
      </c>
      <c r="N293" s="199" t="s">
        <v>41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02" t="s">
        <v>170</v>
      </c>
      <c r="AT293" s="202" t="s">
        <v>142</v>
      </c>
      <c r="AU293" s="202" t="s">
        <v>84</v>
      </c>
      <c r="AY293" s="16" t="s">
        <v>139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84</v>
      </c>
      <c r="BK293" s="203">
        <f>ROUND(I293*H293,2)</f>
        <v>0</v>
      </c>
      <c r="BL293" s="16" t="s">
        <v>170</v>
      </c>
      <c r="BM293" s="202" t="s">
        <v>559</v>
      </c>
    </row>
    <row r="294" spans="2:63" s="11" customFormat="1" ht="22.9" customHeight="1">
      <c r="B294" s="175"/>
      <c r="C294" s="176"/>
      <c r="D294" s="177" t="s">
        <v>74</v>
      </c>
      <c r="E294" s="189" t="s">
        <v>560</v>
      </c>
      <c r="F294" s="189" t="s">
        <v>561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SUM(P295:P296)</f>
        <v>0</v>
      </c>
      <c r="Q294" s="183"/>
      <c r="R294" s="184">
        <f>SUM(R295:R296)</f>
        <v>0</v>
      </c>
      <c r="S294" s="183"/>
      <c r="T294" s="185">
        <f>SUM(T295:T296)</f>
        <v>0</v>
      </c>
      <c r="AR294" s="186" t="s">
        <v>84</v>
      </c>
      <c r="AT294" s="187" t="s">
        <v>74</v>
      </c>
      <c r="AU294" s="187" t="s">
        <v>80</v>
      </c>
      <c r="AY294" s="186" t="s">
        <v>139</v>
      </c>
      <c r="BK294" s="188">
        <f>SUM(BK295:BK296)</f>
        <v>0</v>
      </c>
    </row>
    <row r="295" spans="2:65" s="1" customFormat="1" ht="24" customHeight="1">
      <c r="B295" s="33"/>
      <c r="C295" s="191" t="s">
        <v>566</v>
      </c>
      <c r="D295" s="191" t="s">
        <v>142</v>
      </c>
      <c r="E295" s="192" t="s">
        <v>563</v>
      </c>
      <c r="F295" s="193" t="s">
        <v>564</v>
      </c>
      <c r="G295" s="194" t="s">
        <v>189</v>
      </c>
      <c r="H295" s="195">
        <v>2</v>
      </c>
      <c r="I295" s="196"/>
      <c r="J295" s="197">
        <f>ROUND(I295*H295,2)</f>
        <v>0</v>
      </c>
      <c r="K295" s="193" t="s">
        <v>146</v>
      </c>
      <c r="L295" s="37"/>
      <c r="M295" s="198" t="s">
        <v>1</v>
      </c>
      <c r="N295" s="199" t="s">
        <v>41</v>
      </c>
      <c r="O295" s="65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202" t="s">
        <v>170</v>
      </c>
      <c r="AT295" s="202" t="s">
        <v>142</v>
      </c>
      <c r="AU295" s="202" t="s">
        <v>84</v>
      </c>
      <c r="AY295" s="16" t="s">
        <v>139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6" t="s">
        <v>84</v>
      </c>
      <c r="BK295" s="203">
        <f>ROUND(I295*H295,2)</f>
        <v>0</v>
      </c>
      <c r="BL295" s="16" t="s">
        <v>170</v>
      </c>
      <c r="BM295" s="202" t="s">
        <v>565</v>
      </c>
    </row>
    <row r="296" spans="2:65" s="1" customFormat="1" ht="16.5" customHeight="1">
      <c r="B296" s="33"/>
      <c r="C296" s="237" t="s">
        <v>572</v>
      </c>
      <c r="D296" s="237" t="s">
        <v>192</v>
      </c>
      <c r="E296" s="238" t="s">
        <v>567</v>
      </c>
      <c r="F296" s="239" t="s">
        <v>568</v>
      </c>
      <c r="G296" s="240" t="s">
        <v>531</v>
      </c>
      <c r="H296" s="241">
        <v>2</v>
      </c>
      <c r="I296" s="242"/>
      <c r="J296" s="243">
        <f>ROUND(I296*H296,2)</f>
        <v>0</v>
      </c>
      <c r="K296" s="239" t="s">
        <v>1</v>
      </c>
      <c r="L296" s="244"/>
      <c r="M296" s="245" t="s">
        <v>1</v>
      </c>
      <c r="N296" s="246" t="s">
        <v>41</v>
      </c>
      <c r="O296" s="65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02" t="s">
        <v>293</v>
      </c>
      <c r="AT296" s="202" t="s">
        <v>192</v>
      </c>
      <c r="AU296" s="202" t="s">
        <v>84</v>
      </c>
      <c r="AY296" s="16" t="s">
        <v>139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84</v>
      </c>
      <c r="BK296" s="203">
        <f>ROUND(I296*H296,2)</f>
        <v>0</v>
      </c>
      <c r="BL296" s="16" t="s">
        <v>170</v>
      </c>
      <c r="BM296" s="202" t="s">
        <v>569</v>
      </c>
    </row>
    <row r="297" spans="2:63" s="11" customFormat="1" ht="22.9" customHeight="1">
      <c r="B297" s="175"/>
      <c r="C297" s="176"/>
      <c r="D297" s="177" t="s">
        <v>74</v>
      </c>
      <c r="E297" s="189" t="s">
        <v>570</v>
      </c>
      <c r="F297" s="189" t="s">
        <v>571</v>
      </c>
      <c r="G297" s="176"/>
      <c r="H297" s="176"/>
      <c r="I297" s="179"/>
      <c r="J297" s="190">
        <f>BK297</f>
        <v>0</v>
      </c>
      <c r="K297" s="176"/>
      <c r="L297" s="181"/>
      <c r="M297" s="182"/>
      <c r="N297" s="183"/>
      <c r="O297" s="183"/>
      <c r="P297" s="184">
        <f>SUM(P298:P302)</f>
        <v>0</v>
      </c>
      <c r="Q297" s="183"/>
      <c r="R297" s="184">
        <f>SUM(R298:R302)</f>
        <v>0.0009</v>
      </c>
      <c r="S297" s="183"/>
      <c r="T297" s="185">
        <f>SUM(T298:T302)</f>
        <v>0.002</v>
      </c>
      <c r="AR297" s="186" t="s">
        <v>84</v>
      </c>
      <c r="AT297" s="187" t="s">
        <v>74</v>
      </c>
      <c r="AU297" s="187" t="s">
        <v>80</v>
      </c>
      <c r="AY297" s="186" t="s">
        <v>139</v>
      </c>
      <c r="BK297" s="188">
        <f>SUM(BK298:BK302)</f>
        <v>0</v>
      </c>
    </row>
    <row r="298" spans="2:65" s="1" customFormat="1" ht="16.5" customHeight="1">
      <c r="B298" s="33"/>
      <c r="C298" s="191" t="s">
        <v>576</v>
      </c>
      <c r="D298" s="191" t="s">
        <v>142</v>
      </c>
      <c r="E298" s="192" t="s">
        <v>573</v>
      </c>
      <c r="F298" s="193" t="s">
        <v>574</v>
      </c>
      <c r="G298" s="194" t="s">
        <v>189</v>
      </c>
      <c r="H298" s="195">
        <v>1</v>
      </c>
      <c r="I298" s="196"/>
      <c r="J298" s="197">
        <f>ROUND(I298*H298,2)</f>
        <v>0</v>
      </c>
      <c r="K298" s="193" t="s">
        <v>146</v>
      </c>
      <c r="L298" s="37"/>
      <c r="M298" s="198" t="s">
        <v>1</v>
      </c>
      <c r="N298" s="199" t="s">
        <v>41</v>
      </c>
      <c r="O298" s="65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AR298" s="202" t="s">
        <v>170</v>
      </c>
      <c r="AT298" s="202" t="s">
        <v>142</v>
      </c>
      <c r="AU298" s="202" t="s">
        <v>84</v>
      </c>
      <c r="AY298" s="16" t="s">
        <v>139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84</v>
      </c>
      <c r="BK298" s="203">
        <f>ROUND(I298*H298,2)</f>
        <v>0</v>
      </c>
      <c r="BL298" s="16" t="s">
        <v>170</v>
      </c>
      <c r="BM298" s="202" t="s">
        <v>575</v>
      </c>
    </row>
    <row r="299" spans="2:65" s="1" customFormat="1" ht="16.5" customHeight="1">
      <c r="B299" s="33"/>
      <c r="C299" s="237" t="s">
        <v>580</v>
      </c>
      <c r="D299" s="237" t="s">
        <v>192</v>
      </c>
      <c r="E299" s="238" t="s">
        <v>577</v>
      </c>
      <c r="F299" s="239" t="s">
        <v>578</v>
      </c>
      <c r="G299" s="240" t="s">
        <v>189</v>
      </c>
      <c r="H299" s="241">
        <v>1</v>
      </c>
      <c r="I299" s="242"/>
      <c r="J299" s="243">
        <f>ROUND(I299*H299,2)</f>
        <v>0</v>
      </c>
      <c r="K299" s="239" t="s">
        <v>146</v>
      </c>
      <c r="L299" s="244"/>
      <c r="M299" s="245" t="s">
        <v>1</v>
      </c>
      <c r="N299" s="246" t="s">
        <v>41</v>
      </c>
      <c r="O299" s="65"/>
      <c r="P299" s="200">
        <f>O299*H299</f>
        <v>0</v>
      </c>
      <c r="Q299" s="200">
        <v>0.0009</v>
      </c>
      <c r="R299" s="200">
        <f>Q299*H299</f>
        <v>0.0009</v>
      </c>
      <c r="S299" s="200">
        <v>0</v>
      </c>
      <c r="T299" s="201">
        <f>S299*H299</f>
        <v>0</v>
      </c>
      <c r="AR299" s="202" t="s">
        <v>293</v>
      </c>
      <c r="AT299" s="202" t="s">
        <v>192</v>
      </c>
      <c r="AU299" s="202" t="s">
        <v>84</v>
      </c>
      <c r="AY299" s="16" t="s">
        <v>139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170</v>
      </c>
      <c r="BM299" s="202" t="s">
        <v>579</v>
      </c>
    </row>
    <row r="300" spans="2:65" s="1" customFormat="1" ht="24" customHeight="1">
      <c r="B300" s="33"/>
      <c r="C300" s="191" t="s">
        <v>584</v>
      </c>
      <c r="D300" s="191" t="s">
        <v>142</v>
      </c>
      <c r="E300" s="192" t="s">
        <v>581</v>
      </c>
      <c r="F300" s="193" t="s">
        <v>582</v>
      </c>
      <c r="G300" s="194" t="s">
        <v>189</v>
      </c>
      <c r="H300" s="195">
        <v>1</v>
      </c>
      <c r="I300" s="196"/>
      <c r="J300" s="197">
        <f>ROUND(I300*H300,2)</f>
        <v>0</v>
      </c>
      <c r="K300" s="193" t="s">
        <v>146</v>
      </c>
      <c r="L300" s="37"/>
      <c r="M300" s="198" t="s">
        <v>1</v>
      </c>
      <c r="N300" s="199" t="s">
        <v>41</v>
      </c>
      <c r="O300" s="65"/>
      <c r="P300" s="200">
        <f>O300*H300</f>
        <v>0</v>
      </c>
      <c r="Q300" s="200">
        <v>0</v>
      </c>
      <c r="R300" s="200">
        <f>Q300*H300</f>
        <v>0</v>
      </c>
      <c r="S300" s="200">
        <v>0.002</v>
      </c>
      <c r="T300" s="201">
        <f>S300*H300</f>
        <v>0.002</v>
      </c>
      <c r="AR300" s="202" t="s">
        <v>170</v>
      </c>
      <c r="AT300" s="202" t="s">
        <v>142</v>
      </c>
      <c r="AU300" s="202" t="s">
        <v>84</v>
      </c>
      <c r="AY300" s="16" t="s">
        <v>139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170</v>
      </c>
      <c r="BM300" s="202" t="s">
        <v>583</v>
      </c>
    </row>
    <row r="301" spans="2:65" s="1" customFormat="1" ht="24" customHeight="1">
      <c r="B301" s="33"/>
      <c r="C301" s="191" t="s">
        <v>588</v>
      </c>
      <c r="D301" s="191" t="s">
        <v>142</v>
      </c>
      <c r="E301" s="192" t="s">
        <v>585</v>
      </c>
      <c r="F301" s="193" t="s">
        <v>586</v>
      </c>
      <c r="G301" s="194" t="s">
        <v>246</v>
      </c>
      <c r="H301" s="195">
        <v>0.001</v>
      </c>
      <c r="I301" s="196"/>
      <c r="J301" s="197">
        <f>ROUND(I301*H301,2)</f>
        <v>0</v>
      </c>
      <c r="K301" s="193" t="s">
        <v>146</v>
      </c>
      <c r="L301" s="37"/>
      <c r="M301" s="198" t="s">
        <v>1</v>
      </c>
      <c r="N301" s="199" t="s">
        <v>41</v>
      </c>
      <c r="O301" s="65"/>
      <c r="P301" s="200">
        <f>O301*H301</f>
        <v>0</v>
      </c>
      <c r="Q301" s="200">
        <v>0</v>
      </c>
      <c r="R301" s="200">
        <f>Q301*H301</f>
        <v>0</v>
      </c>
      <c r="S301" s="200">
        <v>0</v>
      </c>
      <c r="T301" s="201">
        <f>S301*H301</f>
        <v>0</v>
      </c>
      <c r="AR301" s="202" t="s">
        <v>170</v>
      </c>
      <c r="AT301" s="202" t="s">
        <v>142</v>
      </c>
      <c r="AU301" s="202" t="s">
        <v>84</v>
      </c>
      <c r="AY301" s="16" t="s">
        <v>139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6" t="s">
        <v>84</v>
      </c>
      <c r="BK301" s="203">
        <f>ROUND(I301*H301,2)</f>
        <v>0</v>
      </c>
      <c r="BL301" s="16" t="s">
        <v>170</v>
      </c>
      <c r="BM301" s="202" t="s">
        <v>587</v>
      </c>
    </row>
    <row r="302" spans="2:65" s="1" customFormat="1" ht="24" customHeight="1">
      <c r="B302" s="33"/>
      <c r="C302" s="191" t="s">
        <v>594</v>
      </c>
      <c r="D302" s="191" t="s">
        <v>142</v>
      </c>
      <c r="E302" s="192" t="s">
        <v>589</v>
      </c>
      <c r="F302" s="193" t="s">
        <v>590</v>
      </c>
      <c r="G302" s="194" t="s">
        <v>246</v>
      </c>
      <c r="H302" s="195">
        <v>0.001</v>
      </c>
      <c r="I302" s="196"/>
      <c r="J302" s="197">
        <f>ROUND(I302*H302,2)</f>
        <v>0</v>
      </c>
      <c r="K302" s="193" t="s">
        <v>146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170</v>
      </c>
      <c r="AT302" s="202" t="s">
        <v>142</v>
      </c>
      <c r="AU302" s="202" t="s">
        <v>84</v>
      </c>
      <c r="AY302" s="16" t="s">
        <v>139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170</v>
      </c>
      <c r="BM302" s="202" t="s">
        <v>591</v>
      </c>
    </row>
    <row r="303" spans="2:63" s="11" customFormat="1" ht="22.9" customHeight="1">
      <c r="B303" s="175"/>
      <c r="C303" s="176"/>
      <c r="D303" s="177" t="s">
        <v>74</v>
      </c>
      <c r="E303" s="189" t="s">
        <v>592</v>
      </c>
      <c r="F303" s="189" t="s">
        <v>593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SUM(P304:P310)</f>
        <v>0</v>
      </c>
      <c r="Q303" s="183"/>
      <c r="R303" s="184">
        <f>SUM(R304:R310)</f>
        <v>0.0187</v>
      </c>
      <c r="S303" s="183"/>
      <c r="T303" s="185">
        <f>SUM(T304:T310)</f>
        <v>0</v>
      </c>
      <c r="AR303" s="186" t="s">
        <v>84</v>
      </c>
      <c r="AT303" s="187" t="s">
        <v>74</v>
      </c>
      <c r="AU303" s="187" t="s">
        <v>80</v>
      </c>
      <c r="AY303" s="186" t="s">
        <v>139</v>
      </c>
      <c r="BK303" s="188">
        <f>SUM(BK304:BK310)</f>
        <v>0</v>
      </c>
    </row>
    <row r="304" spans="2:65" s="1" customFormat="1" ht="24" customHeight="1">
      <c r="B304" s="33"/>
      <c r="C304" s="191" t="s">
        <v>598</v>
      </c>
      <c r="D304" s="191" t="s">
        <v>142</v>
      </c>
      <c r="E304" s="192" t="s">
        <v>595</v>
      </c>
      <c r="F304" s="193" t="s">
        <v>596</v>
      </c>
      <c r="G304" s="194" t="s">
        <v>189</v>
      </c>
      <c r="H304" s="195">
        <v>1</v>
      </c>
      <c r="I304" s="196"/>
      <c r="J304" s="197">
        <f>ROUND(I304*H304,2)</f>
        <v>0</v>
      </c>
      <c r="K304" s="193" t="s">
        <v>259</v>
      </c>
      <c r="L304" s="37"/>
      <c r="M304" s="198" t="s">
        <v>1</v>
      </c>
      <c r="N304" s="199" t="s">
        <v>41</v>
      </c>
      <c r="O304" s="65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02" t="s">
        <v>170</v>
      </c>
      <c r="AT304" s="202" t="s">
        <v>142</v>
      </c>
      <c r="AU304" s="202" t="s">
        <v>84</v>
      </c>
      <c r="AY304" s="16" t="s">
        <v>139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84</v>
      </c>
      <c r="BK304" s="203">
        <f>ROUND(I304*H304,2)</f>
        <v>0</v>
      </c>
      <c r="BL304" s="16" t="s">
        <v>170</v>
      </c>
      <c r="BM304" s="202" t="s">
        <v>597</v>
      </c>
    </row>
    <row r="305" spans="2:65" s="1" customFormat="1" ht="24" customHeight="1">
      <c r="B305" s="33"/>
      <c r="C305" s="237" t="s">
        <v>602</v>
      </c>
      <c r="D305" s="237" t="s">
        <v>192</v>
      </c>
      <c r="E305" s="238" t="s">
        <v>599</v>
      </c>
      <c r="F305" s="239" t="s">
        <v>600</v>
      </c>
      <c r="G305" s="240" t="s">
        <v>189</v>
      </c>
      <c r="H305" s="241">
        <v>1</v>
      </c>
      <c r="I305" s="242"/>
      <c r="J305" s="243">
        <f>ROUND(I305*H305,2)</f>
        <v>0</v>
      </c>
      <c r="K305" s="239" t="s">
        <v>195</v>
      </c>
      <c r="L305" s="244"/>
      <c r="M305" s="245" t="s">
        <v>1</v>
      </c>
      <c r="N305" s="246" t="s">
        <v>41</v>
      </c>
      <c r="O305" s="65"/>
      <c r="P305" s="200">
        <f>O305*H305</f>
        <v>0</v>
      </c>
      <c r="Q305" s="200">
        <v>0.0175</v>
      </c>
      <c r="R305" s="200">
        <f>Q305*H305</f>
        <v>0.0175</v>
      </c>
      <c r="S305" s="200">
        <v>0</v>
      </c>
      <c r="T305" s="201">
        <f>S305*H305</f>
        <v>0</v>
      </c>
      <c r="AR305" s="202" t="s">
        <v>293</v>
      </c>
      <c r="AT305" s="202" t="s">
        <v>192</v>
      </c>
      <c r="AU305" s="202" t="s">
        <v>84</v>
      </c>
      <c r="AY305" s="16" t="s">
        <v>139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6" t="s">
        <v>84</v>
      </c>
      <c r="BK305" s="203">
        <f>ROUND(I305*H305,2)</f>
        <v>0</v>
      </c>
      <c r="BL305" s="16" t="s">
        <v>170</v>
      </c>
      <c r="BM305" s="202" t="s">
        <v>601</v>
      </c>
    </row>
    <row r="306" spans="2:65" s="1" customFormat="1" ht="16.5" customHeight="1">
      <c r="B306" s="33"/>
      <c r="C306" s="191" t="s">
        <v>606</v>
      </c>
      <c r="D306" s="191" t="s">
        <v>142</v>
      </c>
      <c r="E306" s="192" t="s">
        <v>603</v>
      </c>
      <c r="F306" s="193" t="s">
        <v>604</v>
      </c>
      <c r="G306" s="194" t="s">
        <v>189</v>
      </c>
      <c r="H306" s="195">
        <v>1</v>
      </c>
      <c r="I306" s="196"/>
      <c r="J306" s="197">
        <f>ROUND(I306*H306,2)</f>
        <v>0</v>
      </c>
      <c r="K306" s="193" t="s">
        <v>146</v>
      </c>
      <c r="L306" s="37"/>
      <c r="M306" s="198" t="s">
        <v>1</v>
      </c>
      <c r="N306" s="199" t="s">
        <v>41</v>
      </c>
      <c r="O306" s="65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AR306" s="202" t="s">
        <v>170</v>
      </c>
      <c r="AT306" s="202" t="s">
        <v>142</v>
      </c>
      <c r="AU306" s="202" t="s">
        <v>84</v>
      </c>
      <c r="AY306" s="16" t="s">
        <v>139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6" t="s">
        <v>84</v>
      </c>
      <c r="BK306" s="203">
        <f>ROUND(I306*H306,2)</f>
        <v>0</v>
      </c>
      <c r="BL306" s="16" t="s">
        <v>170</v>
      </c>
      <c r="BM306" s="202" t="s">
        <v>605</v>
      </c>
    </row>
    <row r="307" spans="2:65" s="1" customFormat="1" ht="16.5" customHeight="1">
      <c r="B307" s="33"/>
      <c r="C307" s="237" t="s">
        <v>611</v>
      </c>
      <c r="D307" s="237" t="s">
        <v>192</v>
      </c>
      <c r="E307" s="238" t="s">
        <v>607</v>
      </c>
      <c r="F307" s="239" t="s">
        <v>608</v>
      </c>
      <c r="G307" s="240" t="s">
        <v>189</v>
      </c>
      <c r="H307" s="241">
        <v>1</v>
      </c>
      <c r="I307" s="242"/>
      <c r="J307" s="243">
        <f>ROUND(I307*H307,2)</f>
        <v>0</v>
      </c>
      <c r="K307" s="239" t="s">
        <v>195</v>
      </c>
      <c r="L307" s="244"/>
      <c r="M307" s="245" t="s">
        <v>1</v>
      </c>
      <c r="N307" s="246" t="s">
        <v>41</v>
      </c>
      <c r="O307" s="65"/>
      <c r="P307" s="200">
        <f>O307*H307</f>
        <v>0</v>
      </c>
      <c r="Q307" s="200">
        <v>0.0012</v>
      </c>
      <c r="R307" s="200">
        <f>Q307*H307</f>
        <v>0.0012</v>
      </c>
      <c r="S307" s="200">
        <v>0</v>
      </c>
      <c r="T307" s="201">
        <f>S307*H307</f>
        <v>0</v>
      </c>
      <c r="AR307" s="202" t="s">
        <v>293</v>
      </c>
      <c r="AT307" s="202" t="s">
        <v>192</v>
      </c>
      <c r="AU307" s="202" t="s">
        <v>84</v>
      </c>
      <c r="AY307" s="16" t="s">
        <v>139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6" t="s">
        <v>84</v>
      </c>
      <c r="BK307" s="203">
        <f>ROUND(I307*H307,2)</f>
        <v>0</v>
      </c>
      <c r="BL307" s="16" t="s">
        <v>170</v>
      </c>
      <c r="BM307" s="202" t="s">
        <v>609</v>
      </c>
    </row>
    <row r="308" spans="2:47" s="1" customFormat="1" ht="29.25">
      <c r="B308" s="33"/>
      <c r="C308" s="34"/>
      <c r="D308" s="206" t="s">
        <v>295</v>
      </c>
      <c r="E308" s="34"/>
      <c r="F308" s="247" t="s">
        <v>610</v>
      </c>
      <c r="G308" s="34"/>
      <c r="H308" s="34"/>
      <c r="I308" s="109"/>
      <c r="J308" s="34"/>
      <c r="K308" s="34"/>
      <c r="L308" s="37"/>
      <c r="M308" s="248"/>
      <c r="N308" s="65"/>
      <c r="O308" s="65"/>
      <c r="P308" s="65"/>
      <c r="Q308" s="65"/>
      <c r="R308" s="65"/>
      <c r="S308" s="65"/>
      <c r="T308" s="66"/>
      <c r="AT308" s="16" t="s">
        <v>295</v>
      </c>
      <c r="AU308" s="16" t="s">
        <v>84</v>
      </c>
    </row>
    <row r="309" spans="2:65" s="1" customFormat="1" ht="24" customHeight="1">
      <c r="B309" s="33"/>
      <c r="C309" s="191" t="s">
        <v>615</v>
      </c>
      <c r="D309" s="191" t="s">
        <v>142</v>
      </c>
      <c r="E309" s="192" t="s">
        <v>801</v>
      </c>
      <c r="F309" s="193" t="s">
        <v>802</v>
      </c>
      <c r="G309" s="194" t="s">
        <v>246</v>
      </c>
      <c r="H309" s="195">
        <v>0.019</v>
      </c>
      <c r="I309" s="196"/>
      <c r="J309" s="197">
        <f>ROUND(I309*H309,2)</f>
        <v>0</v>
      </c>
      <c r="K309" s="193" t="s">
        <v>146</v>
      </c>
      <c r="L309" s="37"/>
      <c r="M309" s="198" t="s">
        <v>1</v>
      </c>
      <c r="N309" s="199" t="s">
        <v>41</v>
      </c>
      <c r="O309" s="65"/>
      <c r="P309" s="200">
        <f>O309*H309</f>
        <v>0</v>
      </c>
      <c r="Q309" s="200">
        <v>0</v>
      </c>
      <c r="R309" s="200">
        <f>Q309*H309</f>
        <v>0</v>
      </c>
      <c r="S309" s="200">
        <v>0</v>
      </c>
      <c r="T309" s="201">
        <f>S309*H309</f>
        <v>0</v>
      </c>
      <c r="AR309" s="202" t="s">
        <v>170</v>
      </c>
      <c r="AT309" s="202" t="s">
        <v>142</v>
      </c>
      <c r="AU309" s="202" t="s">
        <v>84</v>
      </c>
      <c r="AY309" s="16" t="s">
        <v>139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6" t="s">
        <v>84</v>
      </c>
      <c r="BK309" s="203">
        <f>ROUND(I309*H309,2)</f>
        <v>0</v>
      </c>
      <c r="BL309" s="16" t="s">
        <v>170</v>
      </c>
      <c r="BM309" s="202" t="s">
        <v>803</v>
      </c>
    </row>
    <row r="310" spans="2:65" s="1" customFormat="1" ht="24" customHeight="1">
      <c r="B310" s="33"/>
      <c r="C310" s="191" t="s">
        <v>621</v>
      </c>
      <c r="D310" s="191" t="s">
        <v>142</v>
      </c>
      <c r="E310" s="192" t="s">
        <v>616</v>
      </c>
      <c r="F310" s="193" t="s">
        <v>617</v>
      </c>
      <c r="G310" s="194" t="s">
        <v>246</v>
      </c>
      <c r="H310" s="195">
        <v>0.019</v>
      </c>
      <c r="I310" s="196"/>
      <c r="J310" s="197">
        <f>ROUND(I310*H310,2)</f>
        <v>0</v>
      </c>
      <c r="K310" s="193" t="s">
        <v>146</v>
      </c>
      <c r="L310" s="37"/>
      <c r="M310" s="198" t="s">
        <v>1</v>
      </c>
      <c r="N310" s="199" t="s">
        <v>41</v>
      </c>
      <c r="O310" s="65"/>
      <c r="P310" s="200">
        <f>O310*H310</f>
        <v>0</v>
      </c>
      <c r="Q310" s="200">
        <v>0</v>
      </c>
      <c r="R310" s="200">
        <f>Q310*H310</f>
        <v>0</v>
      </c>
      <c r="S310" s="200">
        <v>0</v>
      </c>
      <c r="T310" s="201">
        <f>S310*H310</f>
        <v>0</v>
      </c>
      <c r="AR310" s="202" t="s">
        <v>170</v>
      </c>
      <c r="AT310" s="202" t="s">
        <v>142</v>
      </c>
      <c r="AU310" s="202" t="s">
        <v>84</v>
      </c>
      <c r="AY310" s="16" t="s">
        <v>139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6" t="s">
        <v>84</v>
      </c>
      <c r="BK310" s="203">
        <f>ROUND(I310*H310,2)</f>
        <v>0</v>
      </c>
      <c r="BL310" s="16" t="s">
        <v>170</v>
      </c>
      <c r="BM310" s="202" t="s">
        <v>618</v>
      </c>
    </row>
    <row r="311" spans="2:63" s="11" customFormat="1" ht="22.9" customHeight="1">
      <c r="B311" s="175"/>
      <c r="C311" s="176"/>
      <c r="D311" s="177" t="s">
        <v>74</v>
      </c>
      <c r="E311" s="189" t="s">
        <v>619</v>
      </c>
      <c r="F311" s="189" t="s">
        <v>620</v>
      </c>
      <c r="G311" s="176"/>
      <c r="H311" s="176"/>
      <c r="I311" s="179"/>
      <c r="J311" s="190">
        <f>BK311</f>
        <v>0</v>
      </c>
      <c r="K311" s="176"/>
      <c r="L311" s="181"/>
      <c r="M311" s="182"/>
      <c r="N311" s="183"/>
      <c r="O311" s="183"/>
      <c r="P311" s="184">
        <f>SUM(P312:P326)</f>
        <v>0</v>
      </c>
      <c r="Q311" s="183"/>
      <c r="R311" s="184">
        <f>SUM(R312:R326)</f>
        <v>0.14298119999999997</v>
      </c>
      <c r="S311" s="183"/>
      <c r="T311" s="185">
        <f>SUM(T312:T326)</f>
        <v>0</v>
      </c>
      <c r="AR311" s="186" t="s">
        <v>84</v>
      </c>
      <c r="AT311" s="187" t="s">
        <v>74</v>
      </c>
      <c r="AU311" s="187" t="s">
        <v>80</v>
      </c>
      <c r="AY311" s="186" t="s">
        <v>139</v>
      </c>
      <c r="BK311" s="188">
        <f>SUM(BK312:BK326)</f>
        <v>0</v>
      </c>
    </row>
    <row r="312" spans="2:65" s="1" customFormat="1" ht="16.5" customHeight="1">
      <c r="B312" s="33"/>
      <c r="C312" s="191" t="s">
        <v>626</v>
      </c>
      <c r="D312" s="191" t="s">
        <v>142</v>
      </c>
      <c r="E312" s="192" t="s">
        <v>622</v>
      </c>
      <c r="F312" s="193" t="s">
        <v>623</v>
      </c>
      <c r="G312" s="194" t="s">
        <v>145</v>
      </c>
      <c r="H312" s="195">
        <v>5.04</v>
      </c>
      <c r="I312" s="196"/>
      <c r="J312" s="197">
        <f>ROUND(I312*H312,2)</f>
        <v>0</v>
      </c>
      <c r="K312" s="193" t="s">
        <v>146</v>
      </c>
      <c r="L312" s="37"/>
      <c r="M312" s="198" t="s">
        <v>1</v>
      </c>
      <c r="N312" s="199" t="s">
        <v>41</v>
      </c>
      <c r="O312" s="65"/>
      <c r="P312" s="200">
        <f>O312*H312</f>
        <v>0</v>
      </c>
      <c r="Q312" s="200">
        <v>0.0003</v>
      </c>
      <c r="R312" s="200">
        <f>Q312*H312</f>
        <v>0.0015119999999999999</v>
      </c>
      <c r="S312" s="200">
        <v>0</v>
      </c>
      <c r="T312" s="201">
        <f>S312*H312</f>
        <v>0</v>
      </c>
      <c r="AR312" s="202" t="s">
        <v>170</v>
      </c>
      <c r="AT312" s="202" t="s">
        <v>142</v>
      </c>
      <c r="AU312" s="202" t="s">
        <v>84</v>
      </c>
      <c r="AY312" s="16" t="s">
        <v>139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6" t="s">
        <v>84</v>
      </c>
      <c r="BK312" s="203">
        <f>ROUND(I312*H312,2)</f>
        <v>0</v>
      </c>
      <c r="BL312" s="16" t="s">
        <v>170</v>
      </c>
      <c r="BM312" s="202" t="s">
        <v>624</v>
      </c>
    </row>
    <row r="313" spans="2:51" s="13" customFormat="1" ht="11.25">
      <c r="B313" s="215"/>
      <c r="C313" s="216"/>
      <c r="D313" s="206" t="s">
        <v>148</v>
      </c>
      <c r="E313" s="217" t="s">
        <v>1</v>
      </c>
      <c r="F313" s="218" t="s">
        <v>825</v>
      </c>
      <c r="G313" s="216"/>
      <c r="H313" s="219">
        <v>5.04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148</v>
      </c>
      <c r="AU313" s="225" t="s">
        <v>84</v>
      </c>
      <c r="AV313" s="13" t="s">
        <v>84</v>
      </c>
      <c r="AW313" s="13" t="s">
        <v>31</v>
      </c>
      <c r="AX313" s="13" t="s">
        <v>80</v>
      </c>
      <c r="AY313" s="225" t="s">
        <v>139</v>
      </c>
    </row>
    <row r="314" spans="2:65" s="1" customFormat="1" ht="24" customHeight="1">
      <c r="B314" s="33"/>
      <c r="C314" s="191" t="s">
        <v>632</v>
      </c>
      <c r="D314" s="191" t="s">
        <v>142</v>
      </c>
      <c r="E314" s="192" t="s">
        <v>627</v>
      </c>
      <c r="F314" s="193" t="s">
        <v>628</v>
      </c>
      <c r="G314" s="194" t="s">
        <v>169</v>
      </c>
      <c r="H314" s="195">
        <v>2.7</v>
      </c>
      <c r="I314" s="196"/>
      <c r="J314" s="197">
        <f>ROUND(I314*H314,2)</f>
        <v>0</v>
      </c>
      <c r="K314" s="193" t="s">
        <v>146</v>
      </c>
      <c r="L314" s="37"/>
      <c r="M314" s="198" t="s">
        <v>1</v>
      </c>
      <c r="N314" s="199" t="s">
        <v>41</v>
      </c>
      <c r="O314" s="65"/>
      <c r="P314" s="200">
        <f>O314*H314</f>
        <v>0</v>
      </c>
      <c r="Q314" s="200">
        <v>0</v>
      </c>
      <c r="R314" s="200">
        <f>Q314*H314</f>
        <v>0</v>
      </c>
      <c r="S314" s="200">
        <v>0</v>
      </c>
      <c r="T314" s="201">
        <f>S314*H314</f>
        <v>0</v>
      </c>
      <c r="AR314" s="202" t="s">
        <v>170</v>
      </c>
      <c r="AT314" s="202" t="s">
        <v>142</v>
      </c>
      <c r="AU314" s="202" t="s">
        <v>84</v>
      </c>
      <c r="AY314" s="16" t="s">
        <v>139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6" t="s">
        <v>84</v>
      </c>
      <c r="BK314" s="203">
        <f>ROUND(I314*H314,2)</f>
        <v>0</v>
      </c>
      <c r="BL314" s="16" t="s">
        <v>170</v>
      </c>
      <c r="BM314" s="202" t="s">
        <v>629</v>
      </c>
    </row>
    <row r="315" spans="2:51" s="12" customFormat="1" ht="11.25">
      <c r="B315" s="204"/>
      <c r="C315" s="205"/>
      <c r="D315" s="206" t="s">
        <v>148</v>
      </c>
      <c r="E315" s="207" t="s">
        <v>1</v>
      </c>
      <c r="F315" s="208" t="s">
        <v>630</v>
      </c>
      <c r="G315" s="205"/>
      <c r="H315" s="207" t="s">
        <v>1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148</v>
      </c>
      <c r="AU315" s="214" t="s">
        <v>84</v>
      </c>
      <c r="AV315" s="12" t="s">
        <v>80</v>
      </c>
      <c r="AW315" s="12" t="s">
        <v>31</v>
      </c>
      <c r="AX315" s="12" t="s">
        <v>75</v>
      </c>
      <c r="AY315" s="214" t="s">
        <v>139</v>
      </c>
    </row>
    <row r="316" spans="2:51" s="13" customFormat="1" ht="11.25">
      <c r="B316" s="215"/>
      <c r="C316" s="216"/>
      <c r="D316" s="206" t="s">
        <v>148</v>
      </c>
      <c r="E316" s="217" t="s">
        <v>1</v>
      </c>
      <c r="F316" s="218" t="s">
        <v>631</v>
      </c>
      <c r="G316" s="216"/>
      <c r="H316" s="219">
        <v>2.7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148</v>
      </c>
      <c r="AU316" s="225" t="s">
        <v>84</v>
      </c>
      <c r="AV316" s="13" t="s">
        <v>84</v>
      </c>
      <c r="AW316" s="13" t="s">
        <v>31</v>
      </c>
      <c r="AX316" s="13" t="s">
        <v>80</v>
      </c>
      <c r="AY316" s="225" t="s">
        <v>139</v>
      </c>
    </row>
    <row r="317" spans="2:65" s="1" customFormat="1" ht="36" customHeight="1">
      <c r="B317" s="33"/>
      <c r="C317" s="237" t="s">
        <v>636</v>
      </c>
      <c r="D317" s="237" t="s">
        <v>192</v>
      </c>
      <c r="E317" s="238" t="s">
        <v>633</v>
      </c>
      <c r="F317" s="239" t="s">
        <v>634</v>
      </c>
      <c r="G317" s="240" t="s">
        <v>169</v>
      </c>
      <c r="H317" s="241">
        <v>2.7</v>
      </c>
      <c r="I317" s="242"/>
      <c r="J317" s="243">
        <f>ROUND(I317*H317,2)</f>
        <v>0</v>
      </c>
      <c r="K317" s="239" t="s">
        <v>195</v>
      </c>
      <c r="L317" s="244"/>
      <c r="M317" s="245" t="s">
        <v>1</v>
      </c>
      <c r="N317" s="246" t="s">
        <v>41</v>
      </c>
      <c r="O317" s="65"/>
      <c r="P317" s="200">
        <f>O317*H317</f>
        <v>0</v>
      </c>
      <c r="Q317" s="200">
        <v>4E-05</v>
      </c>
      <c r="R317" s="200">
        <f>Q317*H317</f>
        <v>0.00010800000000000001</v>
      </c>
      <c r="S317" s="200">
        <v>0</v>
      </c>
      <c r="T317" s="201">
        <f>S317*H317</f>
        <v>0</v>
      </c>
      <c r="AR317" s="202" t="s">
        <v>293</v>
      </c>
      <c r="AT317" s="202" t="s">
        <v>192</v>
      </c>
      <c r="AU317" s="202" t="s">
        <v>84</v>
      </c>
      <c r="AY317" s="16" t="s">
        <v>139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6" t="s">
        <v>84</v>
      </c>
      <c r="BK317" s="203">
        <f>ROUND(I317*H317,2)</f>
        <v>0</v>
      </c>
      <c r="BL317" s="16" t="s">
        <v>170</v>
      </c>
      <c r="BM317" s="202" t="s">
        <v>635</v>
      </c>
    </row>
    <row r="318" spans="2:65" s="1" customFormat="1" ht="36" customHeight="1">
      <c r="B318" s="33"/>
      <c r="C318" s="191" t="s">
        <v>640</v>
      </c>
      <c r="D318" s="191" t="s">
        <v>142</v>
      </c>
      <c r="E318" s="192" t="s">
        <v>637</v>
      </c>
      <c r="F318" s="193" t="s">
        <v>638</v>
      </c>
      <c r="G318" s="194" t="s">
        <v>145</v>
      </c>
      <c r="H318" s="195">
        <v>5.04</v>
      </c>
      <c r="I318" s="196"/>
      <c r="J318" s="197">
        <f>ROUND(I318*H318,2)</f>
        <v>0</v>
      </c>
      <c r="K318" s="193" t="s">
        <v>146</v>
      </c>
      <c r="L318" s="37"/>
      <c r="M318" s="198" t="s">
        <v>1</v>
      </c>
      <c r="N318" s="199" t="s">
        <v>41</v>
      </c>
      <c r="O318" s="65"/>
      <c r="P318" s="200">
        <f>O318*H318</f>
        <v>0</v>
      </c>
      <c r="Q318" s="200">
        <v>0.00689</v>
      </c>
      <c r="R318" s="200">
        <f>Q318*H318</f>
        <v>0.0347256</v>
      </c>
      <c r="S318" s="200">
        <v>0</v>
      </c>
      <c r="T318" s="201">
        <f>S318*H318</f>
        <v>0</v>
      </c>
      <c r="AR318" s="202" t="s">
        <v>170</v>
      </c>
      <c r="AT318" s="202" t="s">
        <v>142</v>
      </c>
      <c r="AU318" s="202" t="s">
        <v>84</v>
      </c>
      <c r="AY318" s="16" t="s">
        <v>139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6" t="s">
        <v>84</v>
      </c>
      <c r="BK318" s="203">
        <f>ROUND(I318*H318,2)</f>
        <v>0</v>
      </c>
      <c r="BL318" s="16" t="s">
        <v>170</v>
      </c>
      <c r="BM318" s="202" t="s">
        <v>639</v>
      </c>
    </row>
    <row r="319" spans="2:51" s="13" customFormat="1" ht="11.25">
      <c r="B319" s="215"/>
      <c r="C319" s="216"/>
      <c r="D319" s="206" t="s">
        <v>148</v>
      </c>
      <c r="E319" s="217" t="s">
        <v>1</v>
      </c>
      <c r="F319" s="218" t="s">
        <v>825</v>
      </c>
      <c r="G319" s="216"/>
      <c r="H319" s="219">
        <v>5.04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148</v>
      </c>
      <c r="AU319" s="225" t="s">
        <v>84</v>
      </c>
      <c r="AV319" s="13" t="s">
        <v>84</v>
      </c>
      <c r="AW319" s="13" t="s">
        <v>31</v>
      </c>
      <c r="AX319" s="13" t="s">
        <v>80</v>
      </c>
      <c r="AY319" s="225" t="s">
        <v>139</v>
      </c>
    </row>
    <row r="320" spans="2:65" s="1" customFormat="1" ht="36" customHeight="1">
      <c r="B320" s="33"/>
      <c r="C320" s="237" t="s">
        <v>645</v>
      </c>
      <c r="D320" s="237" t="s">
        <v>192</v>
      </c>
      <c r="E320" s="238" t="s">
        <v>641</v>
      </c>
      <c r="F320" s="239" t="s">
        <v>642</v>
      </c>
      <c r="G320" s="240" t="s">
        <v>145</v>
      </c>
      <c r="H320" s="241">
        <v>5.544</v>
      </c>
      <c r="I320" s="242"/>
      <c r="J320" s="243">
        <f>ROUND(I320*H320,2)</f>
        <v>0</v>
      </c>
      <c r="K320" s="239" t="s">
        <v>146</v>
      </c>
      <c r="L320" s="244"/>
      <c r="M320" s="245" t="s">
        <v>1</v>
      </c>
      <c r="N320" s="246" t="s">
        <v>41</v>
      </c>
      <c r="O320" s="65"/>
      <c r="P320" s="200">
        <f>O320*H320</f>
        <v>0</v>
      </c>
      <c r="Q320" s="200">
        <v>0.0192</v>
      </c>
      <c r="R320" s="200">
        <f>Q320*H320</f>
        <v>0.10644479999999998</v>
      </c>
      <c r="S320" s="200">
        <v>0</v>
      </c>
      <c r="T320" s="201">
        <f>S320*H320</f>
        <v>0</v>
      </c>
      <c r="AR320" s="202" t="s">
        <v>293</v>
      </c>
      <c r="AT320" s="202" t="s">
        <v>192</v>
      </c>
      <c r="AU320" s="202" t="s">
        <v>84</v>
      </c>
      <c r="AY320" s="16" t="s">
        <v>139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6" t="s">
        <v>84</v>
      </c>
      <c r="BK320" s="203">
        <f>ROUND(I320*H320,2)</f>
        <v>0</v>
      </c>
      <c r="BL320" s="16" t="s">
        <v>170</v>
      </c>
      <c r="BM320" s="202" t="s">
        <v>643</v>
      </c>
    </row>
    <row r="321" spans="2:51" s="13" customFormat="1" ht="11.25">
      <c r="B321" s="215"/>
      <c r="C321" s="216"/>
      <c r="D321" s="206" t="s">
        <v>148</v>
      </c>
      <c r="E321" s="216"/>
      <c r="F321" s="218" t="s">
        <v>832</v>
      </c>
      <c r="G321" s="216"/>
      <c r="H321" s="219">
        <v>5.544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148</v>
      </c>
      <c r="AU321" s="225" t="s">
        <v>84</v>
      </c>
      <c r="AV321" s="13" t="s">
        <v>84</v>
      </c>
      <c r="AW321" s="13" t="s">
        <v>4</v>
      </c>
      <c r="AX321" s="13" t="s">
        <v>80</v>
      </c>
      <c r="AY321" s="225" t="s">
        <v>139</v>
      </c>
    </row>
    <row r="322" spans="2:65" s="1" customFormat="1" ht="24" customHeight="1">
      <c r="B322" s="33"/>
      <c r="C322" s="191" t="s">
        <v>649</v>
      </c>
      <c r="D322" s="191" t="s">
        <v>142</v>
      </c>
      <c r="E322" s="192" t="s">
        <v>646</v>
      </c>
      <c r="F322" s="193" t="s">
        <v>647</v>
      </c>
      <c r="G322" s="194" t="s">
        <v>145</v>
      </c>
      <c r="H322" s="195">
        <v>5.04</v>
      </c>
      <c r="I322" s="196"/>
      <c r="J322" s="197">
        <f>ROUND(I322*H322,2)</f>
        <v>0</v>
      </c>
      <c r="K322" s="193" t="s">
        <v>146</v>
      </c>
      <c r="L322" s="37"/>
      <c r="M322" s="198" t="s">
        <v>1</v>
      </c>
      <c r="N322" s="199" t="s">
        <v>41</v>
      </c>
      <c r="O322" s="65"/>
      <c r="P322" s="200">
        <f>O322*H322</f>
        <v>0</v>
      </c>
      <c r="Q322" s="200">
        <v>0</v>
      </c>
      <c r="R322" s="200">
        <f>Q322*H322</f>
        <v>0</v>
      </c>
      <c r="S322" s="200">
        <v>0</v>
      </c>
      <c r="T322" s="201">
        <f>S322*H322</f>
        <v>0</v>
      </c>
      <c r="AR322" s="202" t="s">
        <v>170</v>
      </c>
      <c r="AT322" s="202" t="s">
        <v>142</v>
      </c>
      <c r="AU322" s="202" t="s">
        <v>84</v>
      </c>
      <c r="AY322" s="16" t="s">
        <v>139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6" t="s">
        <v>84</v>
      </c>
      <c r="BK322" s="203">
        <f>ROUND(I322*H322,2)</f>
        <v>0</v>
      </c>
      <c r="BL322" s="16" t="s">
        <v>170</v>
      </c>
      <c r="BM322" s="202" t="s">
        <v>648</v>
      </c>
    </row>
    <row r="323" spans="2:65" s="1" customFormat="1" ht="16.5" customHeight="1">
      <c r="B323" s="33"/>
      <c r="C323" s="191" t="s">
        <v>653</v>
      </c>
      <c r="D323" s="191" t="s">
        <v>142</v>
      </c>
      <c r="E323" s="192" t="s">
        <v>650</v>
      </c>
      <c r="F323" s="193" t="s">
        <v>651</v>
      </c>
      <c r="G323" s="194" t="s">
        <v>169</v>
      </c>
      <c r="H323" s="195">
        <v>0.9</v>
      </c>
      <c r="I323" s="196"/>
      <c r="J323" s="197">
        <f>ROUND(I323*H323,2)</f>
        <v>0</v>
      </c>
      <c r="K323" s="193" t="s">
        <v>146</v>
      </c>
      <c r="L323" s="37"/>
      <c r="M323" s="198" t="s">
        <v>1</v>
      </c>
      <c r="N323" s="199" t="s">
        <v>41</v>
      </c>
      <c r="O323" s="65"/>
      <c r="P323" s="200">
        <f>O323*H323</f>
        <v>0</v>
      </c>
      <c r="Q323" s="200">
        <v>4.2E-05</v>
      </c>
      <c r="R323" s="200">
        <f>Q323*H323</f>
        <v>3.78E-05</v>
      </c>
      <c r="S323" s="200">
        <v>0</v>
      </c>
      <c r="T323" s="201">
        <f>S323*H323</f>
        <v>0</v>
      </c>
      <c r="AR323" s="202" t="s">
        <v>170</v>
      </c>
      <c r="AT323" s="202" t="s">
        <v>142</v>
      </c>
      <c r="AU323" s="202" t="s">
        <v>84</v>
      </c>
      <c r="AY323" s="16" t="s">
        <v>139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6" t="s">
        <v>84</v>
      </c>
      <c r="BK323" s="203">
        <f>ROUND(I323*H323,2)</f>
        <v>0</v>
      </c>
      <c r="BL323" s="16" t="s">
        <v>170</v>
      </c>
      <c r="BM323" s="202" t="s">
        <v>652</v>
      </c>
    </row>
    <row r="324" spans="2:65" s="1" customFormat="1" ht="24" customHeight="1">
      <c r="B324" s="33"/>
      <c r="C324" s="237" t="s">
        <v>657</v>
      </c>
      <c r="D324" s="237" t="s">
        <v>192</v>
      </c>
      <c r="E324" s="238" t="s">
        <v>654</v>
      </c>
      <c r="F324" s="239" t="s">
        <v>655</v>
      </c>
      <c r="G324" s="240" t="s">
        <v>169</v>
      </c>
      <c r="H324" s="241">
        <v>0.9</v>
      </c>
      <c r="I324" s="242"/>
      <c r="J324" s="243">
        <f>ROUND(I324*H324,2)</f>
        <v>0</v>
      </c>
      <c r="K324" s="239" t="s">
        <v>259</v>
      </c>
      <c r="L324" s="244"/>
      <c r="M324" s="245" t="s">
        <v>1</v>
      </c>
      <c r="N324" s="246" t="s">
        <v>41</v>
      </c>
      <c r="O324" s="65"/>
      <c r="P324" s="200">
        <f>O324*H324</f>
        <v>0</v>
      </c>
      <c r="Q324" s="200">
        <v>0.00017</v>
      </c>
      <c r="R324" s="200">
        <f>Q324*H324</f>
        <v>0.000153</v>
      </c>
      <c r="S324" s="200">
        <v>0</v>
      </c>
      <c r="T324" s="201">
        <f>S324*H324</f>
        <v>0</v>
      </c>
      <c r="AR324" s="202" t="s">
        <v>293</v>
      </c>
      <c r="AT324" s="202" t="s">
        <v>192</v>
      </c>
      <c r="AU324" s="202" t="s">
        <v>84</v>
      </c>
      <c r="AY324" s="16" t="s">
        <v>139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6" t="s">
        <v>84</v>
      </c>
      <c r="BK324" s="203">
        <f>ROUND(I324*H324,2)</f>
        <v>0</v>
      </c>
      <c r="BL324" s="16" t="s">
        <v>170</v>
      </c>
      <c r="BM324" s="202" t="s">
        <v>656</v>
      </c>
    </row>
    <row r="325" spans="2:65" s="1" customFormat="1" ht="24" customHeight="1">
      <c r="B325" s="33"/>
      <c r="C325" s="191" t="s">
        <v>661</v>
      </c>
      <c r="D325" s="191" t="s">
        <v>142</v>
      </c>
      <c r="E325" s="192" t="s">
        <v>806</v>
      </c>
      <c r="F325" s="193" t="s">
        <v>807</v>
      </c>
      <c r="G325" s="194" t="s">
        <v>246</v>
      </c>
      <c r="H325" s="195">
        <v>0.143</v>
      </c>
      <c r="I325" s="196"/>
      <c r="J325" s="197">
        <f>ROUND(I325*H325,2)</f>
        <v>0</v>
      </c>
      <c r="K325" s="193" t="s">
        <v>146</v>
      </c>
      <c r="L325" s="37"/>
      <c r="M325" s="198" t="s">
        <v>1</v>
      </c>
      <c r="N325" s="199" t="s">
        <v>41</v>
      </c>
      <c r="O325" s="65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AR325" s="202" t="s">
        <v>170</v>
      </c>
      <c r="AT325" s="202" t="s">
        <v>142</v>
      </c>
      <c r="AU325" s="202" t="s">
        <v>84</v>
      </c>
      <c r="AY325" s="16" t="s">
        <v>139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6" t="s">
        <v>84</v>
      </c>
      <c r="BK325" s="203">
        <f>ROUND(I325*H325,2)</f>
        <v>0</v>
      </c>
      <c r="BL325" s="16" t="s">
        <v>170</v>
      </c>
      <c r="BM325" s="202" t="s">
        <v>808</v>
      </c>
    </row>
    <row r="326" spans="2:65" s="1" customFormat="1" ht="24" customHeight="1">
      <c r="B326" s="33"/>
      <c r="C326" s="191" t="s">
        <v>667</v>
      </c>
      <c r="D326" s="191" t="s">
        <v>142</v>
      </c>
      <c r="E326" s="192" t="s">
        <v>662</v>
      </c>
      <c r="F326" s="193" t="s">
        <v>663</v>
      </c>
      <c r="G326" s="194" t="s">
        <v>246</v>
      </c>
      <c r="H326" s="195">
        <v>0.143</v>
      </c>
      <c r="I326" s="196"/>
      <c r="J326" s="197">
        <f>ROUND(I326*H326,2)</f>
        <v>0</v>
      </c>
      <c r="K326" s="193" t="s">
        <v>146</v>
      </c>
      <c r="L326" s="37"/>
      <c r="M326" s="198" t="s">
        <v>1</v>
      </c>
      <c r="N326" s="199" t="s">
        <v>41</v>
      </c>
      <c r="O326" s="65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AR326" s="202" t="s">
        <v>170</v>
      </c>
      <c r="AT326" s="202" t="s">
        <v>142</v>
      </c>
      <c r="AU326" s="202" t="s">
        <v>84</v>
      </c>
      <c r="AY326" s="16" t="s">
        <v>139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6" t="s">
        <v>84</v>
      </c>
      <c r="BK326" s="203">
        <f>ROUND(I326*H326,2)</f>
        <v>0</v>
      </c>
      <c r="BL326" s="16" t="s">
        <v>170</v>
      </c>
      <c r="BM326" s="202" t="s">
        <v>664</v>
      </c>
    </row>
    <row r="327" spans="2:63" s="11" customFormat="1" ht="22.9" customHeight="1">
      <c r="B327" s="175"/>
      <c r="C327" s="176"/>
      <c r="D327" s="177" t="s">
        <v>74</v>
      </c>
      <c r="E327" s="189" t="s">
        <v>665</v>
      </c>
      <c r="F327" s="189" t="s">
        <v>666</v>
      </c>
      <c r="G327" s="176"/>
      <c r="H327" s="176"/>
      <c r="I327" s="179"/>
      <c r="J327" s="190">
        <f>BK327</f>
        <v>0</v>
      </c>
      <c r="K327" s="176"/>
      <c r="L327" s="181"/>
      <c r="M327" s="182"/>
      <c r="N327" s="183"/>
      <c r="O327" s="183"/>
      <c r="P327" s="184">
        <f>SUM(P328:P331)</f>
        <v>0</v>
      </c>
      <c r="Q327" s="183"/>
      <c r="R327" s="184">
        <f>SUM(R328:R331)</f>
        <v>0</v>
      </c>
      <c r="S327" s="183"/>
      <c r="T327" s="185">
        <f>SUM(T328:T331)</f>
        <v>0.011019</v>
      </c>
      <c r="AR327" s="186" t="s">
        <v>84</v>
      </c>
      <c r="AT327" s="187" t="s">
        <v>74</v>
      </c>
      <c r="AU327" s="187" t="s">
        <v>80</v>
      </c>
      <c r="AY327" s="186" t="s">
        <v>139</v>
      </c>
      <c r="BK327" s="188">
        <f>SUM(BK328:BK331)</f>
        <v>0</v>
      </c>
    </row>
    <row r="328" spans="2:65" s="1" customFormat="1" ht="24" customHeight="1">
      <c r="B328" s="33"/>
      <c r="C328" s="191" t="s">
        <v>672</v>
      </c>
      <c r="D328" s="191" t="s">
        <v>142</v>
      </c>
      <c r="E328" s="192" t="s">
        <v>668</v>
      </c>
      <c r="F328" s="193" t="s">
        <v>669</v>
      </c>
      <c r="G328" s="194" t="s">
        <v>145</v>
      </c>
      <c r="H328" s="195">
        <v>3.51</v>
      </c>
      <c r="I328" s="196"/>
      <c r="J328" s="197">
        <f>ROUND(I328*H328,2)</f>
        <v>0</v>
      </c>
      <c r="K328" s="193" t="s">
        <v>146</v>
      </c>
      <c r="L328" s="37"/>
      <c r="M328" s="198" t="s">
        <v>1</v>
      </c>
      <c r="N328" s="199" t="s">
        <v>41</v>
      </c>
      <c r="O328" s="65"/>
      <c r="P328" s="200">
        <f>O328*H328</f>
        <v>0</v>
      </c>
      <c r="Q328" s="200">
        <v>0</v>
      </c>
      <c r="R328" s="200">
        <f>Q328*H328</f>
        <v>0</v>
      </c>
      <c r="S328" s="200">
        <v>0.0025</v>
      </c>
      <c r="T328" s="201">
        <f>S328*H328</f>
        <v>0.008775</v>
      </c>
      <c r="AR328" s="202" t="s">
        <v>170</v>
      </c>
      <c r="AT328" s="202" t="s">
        <v>142</v>
      </c>
      <c r="AU328" s="202" t="s">
        <v>84</v>
      </c>
      <c r="AY328" s="16" t="s">
        <v>139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6" t="s">
        <v>84</v>
      </c>
      <c r="BK328" s="203">
        <f>ROUND(I328*H328,2)</f>
        <v>0</v>
      </c>
      <c r="BL328" s="16" t="s">
        <v>170</v>
      </c>
      <c r="BM328" s="202" t="s">
        <v>670</v>
      </c>
    </row>
    <row r="329" spans="2:51" s="13" customFormat="1" ht="11.25">
      <c r="B329" s="215"/>
      <c r="C329" s="216"/>
      <c r="D329" s="206" t="s">
        <v>148</v>
      </c>
      <c r="E329" s="217" t="s">
        <v>1</v>
      </c>
      <c r="F329" s="218" t="s">
        <v>833</v>
      </c>
      <c r="G329" s="216"/>
      <c r="H329" s="219">
        <v>3.51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148</v>
      </c>
      <c r="AU329" s="225" t="s">
        <v>84</v>
      </c>
      <c r="AV329" s="13" t="s">
        <v>84</v>
      </c>
      <c r="AW329" s="13" t="s">
        <v>31</v>
      </c>
      <c r="AX329" s="13" t="s">
        <v>80</v>
      </c>
      <c r="AY329" s="225" t="s">
        <v>139</v>
      </c>
    </row>
    <row r="330" spans="2:65" s="1" customFormat="1" ht="16.5" customHeight="1">
      <c r="B330" s="33"/>
      <c r="C330" s="191" t="s">
        <v>679</v>
      </c>
      <c r="D330" s="191" t="s">
        <v>142</v>
      </c>
      <c r="E330" s="192" t="s">
        <v>673</v>
      </c>
      <c r="F330" s="193" t="s">
        <v>674</v>
      </c>
      <c r="G330" s="194" t="s">
        <v>169</v>
      </c>
      <c r="H330" s="195">
        <v>7.48</v>
      </c>
      <c r="I330" s="196"/>
      <c r="J330" s="197">
        <f>ROUND(I330*H330,2)</f>
        <v>0</v>
      </c>
      <c r="K330" s="193" t="s">
        <v>146</v>
      </c>
      <c r="L330" s="37"/>
      <c r="M330" s="198" t="s">
        <v>1</v>
      </c>
      <c r="N330" s="199" t="s">
        <v>41</v>
      </c>
      <c r="O330" s="65"/>
      <c r="P330" s="200">
        <f>O330*H330</f>
        <v>0</v>
      </c>
      <c r="Q330" s="200">
        <v>0</v>
      </c>
      <c r="R330" s="200">
        <f>Q330*H330</f>
        <v>0</v>
      </c>
      <c r="S330" s="200">
        <v>0.0003</v>
      </c>
      <c r="T330" s="201">
        <f>S330*H330</f>
        <v>0.002244</v>
      </c>
      <c r="AR330" s="202" t="s">
        <v>170</v>
      </c>
      <c r="AT330" s="202" t="s">
        <v>142</v>
      </c>
      <c r="AU330" s="202" t="s">
        <v>84</v>
      </c>
      <c r="AY330" s="16" t="s">
        <v>139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6" t="s">
        <v>84</v>
      </c>
      <c r="BK330" s="203">
        <f>ROUND(I330*H330,2)</f>
        <v>0</v>
      </c>
      <c r="BL330" s="16" t="s">
        <v>170</v>
      </c>
      <c r="BM330" s="202" t="s">
        <v>675</v>
      </c>
    </row>
    <row r="331" spans="2:51" s="13" customFormat="1" ht="11.25">
      <c r="B331" s="215"/>
      <c r="C331" s="216"/>
      <c r="D331" s="206" t="s">
        <v>148</v>
      </c>
      <c r="E331" s="217" t="s">
        <v>1</v>
      </c>
      <c r="F331" s="218" t="s">
        <v>834</v>
      </c>
      <c r="G331" s="216"/>
      <c r="H331" s="219">
        <v>7.48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148</v>
      </c>
      <c r="AU331" s="225" t="s">
        <v>84</v>
      </c>
      <c r="AV331" s="13" t="s">
        <v>84</v>
      </c>
      <c r="AW331" s="13" t="s">
        <v>31</v>
      </c>
      <c r="AX331" s="13" t="s">
        <v>80</v>
      </c>
      <c r="AY331" s="225" t="s">
        <v>139</v>
      </c>
    </row>
    <row r="332" spans="2:63" s="11" customFormat="1" ht="22.9" customHeight="1">
      <c r="B332" s="175"/>
      <c r="C332" s="176"/>
      <c r="D332" s="177" t="s">
        <v>74</v>
      </c>
      <c r="E332" s="189" t="s">
        <v>677</v>
      </c>
      <c r="F332" s="189" t="s">
        <v>678</v>
      </c>
      <c r="G332" s="176"/>
      <c r="H332" s="176"/>
      <c r="I332" s="179"/>
      <c r="J332" s="190">
        <f>BK332</f>
        <v>0</v>
      </c>
      <c r="K332" s="176"/>
      <c r="L332" s="181"/>
      <c r="M332" s="182"/>
      <c r="N332" s="183"/>
      <c r="O332" s="183"/>
      <c r="P332" s="184">
        <f>SUM(P333:P345)</f>
        <v>0</v>
      </c>
      <c r="Q332" s="183"/>
      <c r="R332" s="184">
        <f>SUM(R333:R345)</f>
        <v>0.34005640000000004</v>
      </c>
      <c r="S332" s="183"/>
      <c r="T332" s="185">
        <f>SUM(T333:T345)</f>
        <v>0</v>
      </c>
      <c r="AR332" s="186" t="s">
        <v>84</v>
      </c>
      <c r="AT332" s="187" t="s">
        <v>74</v>
      </c>
      <c r="AU332" s="187" t="s">
        <v>80</v>
      </c>
      <c r="AY332" s="186" t="s">
        <v>139</v>
      </c>
      <c r="BK332" s="188">
        <f>SUM(BK333:BK345)</f>
        <v>0</v>
      </c>
    </row>
    <row r="333" spans="2:65" s="1" customFormat="1" ht="24" customHeight="1">
      <c r="B333" s="33"/>
      <c r="C333" s="191" t="s">
        <v>685</v>
      </c>
      <c r="D333" s="191" t="s">
        <v>142</v>
      </c>
      <c r="E333" s="192" t="s">
        <v>680</v>
      </c>
      <c r="F333" s="193" t="s">
        <v>681</v>
      </c>
      <c r="G333" s="194" t="s">
        <v>145</v>
      </c>
      <c r="H333" s="195">
        <v>16.16</v>
      </c>
      <c r="I333" s="196"/>
      <c r="J333" s="197">
        <f>ROUND(I333*H333,2)</f>
        <v>0</v>
      </c>
      <c r="K333" s="193" t="s">
        <v>146</v>
      </c>
      <c r="L333" s="37"/>
      <c r="M333" s="198" t="s">
        <v>1</v>
      </c>
      <c r="N333" s="199" t="s">
        <v>41</v>
      </c>
      <c r="O333" s="65"/>
      <c r="P333" s="200">
        <f>O333*H333</f>
        <v>0</v>
      </c>
      <c r="Q333" s="200">
        <v>0.00605</v>
      </c>
      <c r="R333" s="200">
        <f>Q333*H333</f>
        <v>0.097768</v>
      </c>
      <c r="S333" s="200">
        <v>0</v>
      </c>
      <c r="T333" s="201">
        <f>S333*H333</f>
        <v>0</v>
      </c>
      <c r="AR333" s="202" t="s">
        <v>170</v>
      </c>
      <c r="AT333" s="202" t="s">
        <v>142</v>
      </c>
      <c r="AU333" s="202" t="s">
        <v>84</v>
      </c>
      <c r="AY333" s="16" t="s">
        <v>139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6" t="s">
        <v>84</v>
      </c>
      <c r="BK333" s="203">
        <f>ROUND(I333*H333,2)</f>
        <v>0</v>
      </c>
      <c r="BL333" s="16" t="s">
        <v>170</v>
      </c>
      <c r="BM333" s="202" t="s">
        <v>682</v>
      </c>
    </row>
    <row r="334" spans="2:51" s="13" customFormat="1" ht="11.25">
      <c r="B334" s="215"/>
      <c r="C334" s="216"/>
      <c r="D334" s="206" t="s">
        <v>148</v>
      </c>
      <c r="E334" s="217" t="s">
        <v>1</v>
      </c>
      <c r="F334" s="218" t="s">
        <v>835</v>
      </c>
      <c r="G334" s="216"/>
      <c r="H334" s="219">
        <v>17.96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148</v>
      </c>
      <c r="AU334" s="225" t="s">
        <v>84</v>
      </c>
      <c r="AV334" s="13" t="s">
        <v>84</v>
      </c>
      <c r="AW334" s="13" t="s">
        <v>31</v>
      </c>
      <c r="AX334" s="13" t="s">
        <v>75</v>
      </c>
      <c r="AY334" s="225" t="s">
        <v>139</v>
      </c>
    </row>
    <row r="335" spans="2:51" s="13" customFormat="1" ht="11.25">
      <c r="B335" s="215"/>
      <c r="C335" s="216"/>
      <c r="D335" s="206" t="s">
        <v>148</v>
      </c>
      <c r="E335" s="217" t="s">
        <v>1</v>
      </c>
      <c r="F335" s="218" t="s">
        <v>684</v>
      </c>
      <c r="G335" s="216"/>
      <c r="H335" s="219">
        <v>-1.8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148</v>
      </c>
      <c r="AU335" s="225" t="s">
        <v>84</v>
      </c>
      <c r="AV335" s="13" t="s">
        <v>84</v>
      </c>
      <c r="AW335" s="13" t="s">
        <v>31</v>
      </c>
      <c r="AX335" s="13" t="s">
        <v>75</v>
      </c>
      <c r="AY335" s="225" t="s">
        <v>139</v>
      </c>
    </row>
    <row r="336" spans="2:51" s="14" customFormat="1" ht="11.25">
      <c r="B336" s="226"/>
      <c r="C336" s="227"/>
      <c r="D336" s="206" t="s">
        <v>148</v>
      </c>
      <c r="E336" s="228" t="s">
        <v>1</v>
      </c>
      <c r="F336" s="229" t="s">
        <v>162</v>
      </c>
      <c r="G336" s="227"/>
      <c r="H336" s="230">
        <v>16.16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AT336" s="236" t="s">
        <v>148</v>
      </c>
      <c r="AU336" s="236" t="s">
        <v>84</v>
      </c>
      <c r="AV336" s="14" t="s">
        <v>90</v>
      </c>
      <c r="AW336" s="14" t="s">
        <v>31</v>
      </c>
      <c r="AX336" s="14" t="s">
        <v>80</v>
      </c>
      <c r="AY336" s="236" t="s">
        <v>139</v>
      </c>
    </row>
    <row r="337" spans="2:65" s="1" customFormat="1" ht="16.5" customHeight="1">
      <c r="B337" s="33"/>
      <c r="C337" s="237" t="s">
        <v>690</v>
      </c>
      <c r="D337" s="237" t="s">
        <v>192</v>
      </c>
      <c r="E337" s="238" t="s">
        <v>686</v>
      </c>
      <c r="F337" s="239" t="s">
        <v>687</v>
      </c>
      <c r="G337" s="240" t="s">
        <v>145</v>
      </c>
      <c r="H337" s="241">
        <v>17.776</v>
      </c>
      <c r="I337" s="242"/>
      <c r="J337" s="243">
        <f>ROUND(I337*H337,2)</f>
        <v>0</v>
      </c>
      <c r="K337" s="239" t="s">
        <v>146</v>
      </c>
      <c r="L337" s="244"/>
      <c r="M337" s="245" t="s">
        <v>1</v>
      </c>
      <c r="N337" s="246" t="s">
        <v>41</v>
      </c>
      <c r="O337" s="65"/>
      <c r="P337" s="200">
        <f>O337*H337</f>
        <v>0</v>
      </c>
      <c r="Q337" s="200">
        <v>0.0129</v>
      </c>
      <c r="R337" s="200">
        <f>Q337*H337</f>
        <v>0.2293104</v>
      </c>
      <c r="S337" s="200">
        <v>0</v>
      </c>
      <c r="T337" s="201">
        <f>S337*H337</f>
        <v>0</v>
      </c>
      <c r="AR337" s="202" t="s">
        <v>293</v>
      </c>
      <c r="AT337" s="202" t="s">
        <v>192</v>
      </c>
      <c r="AU337" s="202" t="s">
        <v>84</v>
      </c>
      <c r="AY337" s="16" t="s">
        <v>139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6" t="s">
        <v>84</v>
      </c>
      <c r="BK337" s="203">
        <f>ROUND(I337*H337,2)</f>
        <v>0</v>
      </c>
      <c r="BL337" s="16" t="s">
        <v>170</v>
      </c>
      <c r="BM337" s="202" t="s">
        <v>688</v>
      </c>
    </row>
    <row r="338" spans="2:51" s="13" customFormat="1" ht="11.25">
      <c r="B338" s="215"/>
      <c r="C338" s="216"/>
      <c r="D338" s="206" t="s">
        <v>148</v>
      </c>
      <c r="E338" s="216"/>
      <c r="F338" s="218" t="s">
        <v>836</v>
      </c>
      <c r="G338" s="216"/>
      <c r="H338" s="219">
        <v>17.776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148</v>
      </c>
      <c r="AU338" s="225" t="s">
        <v>84</v>
      </c>
      <c r="AV338" s="13" t="s">
        <v>84</v>
      </c>
      <c r="AW338" s="13" t="s">
        <v>4</v>
      </c>
      <c r="AX338" s="13" t="s">
        <v>80</v>
      </c>
      <c r="AY338" s="225" t="s">
        <v>139</v>
      </c>
    </row>
    <row r="339" spans="2:65" s="1" customFormat="1" ht="24" customHeight="1">
      <c r="B339" s="33"/>
      <c r="C339" s="191" t="s">
        <v>694</v>
      </c>
      <c r="D339" s="191" t="s">
        <v>142</v>
      </c>
      <c r="E339" s="192" t="s">
        <v>691</v>
      </c>
      <c r="F339" s="193" t="s">
        <v>692</v>
      </c>
      <c r="G339" s="194" t="s">
        <v>145</v>
      </c>
      <c r="H339" s="195">
        <v>16.16</v>
      </c>
      <c r="I339" s="196"/>
      <c r="J339" s="197">
        <f>ROUND(I339*H339,2)</f>
        <v>0</v>
      </c>
      <c r="K339" s="193" t="s">
        <v>146</v>
      </c>
      <c r="L339" s="37"/>
      <c r="M339" s="198" t="s">
        <v>1</v>
      </c>
      <c r="N339" s="199" t="s">
        <v>41</v>
      </c>
      <c r="O339" s="65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AR339" s="202" t="s">
        <v>170</v>
      </c>
      <c r="AT339" s="202" t="s">
        <v>142</v>
      </c>
      <c r="AU339" s="202" t="s">
        <v>84</v>
      </c>
      <c r="AY339" s="16" t="s">
        <v>139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6" t="s">
        <v>84</v>
      </c>
      <c r="BK339" s="203">
        <f>ROUND(I339*H339,2)</f>
        <v>0</v>
      </c>
      <c r="BL339" s="16" t="s">
        <v>170</v>
      </c>
      <c r="BM339" s="202" t="s">
        <v>693</v>
      </c>
    </row>
    <row r="340" spans="2:65" s="1" customFormat="1" ht="16.5" customHeight="1">
      <c r="B340" s="33"/>
      <c r="C340" s="191" t="s">
        <v>698</v>
      </c>
      <c r="D340" s="191" t="s">
        <v>142</v>
      </c>
      <c r="E340" s="192" t="s">
        <v>695</v>
      </c>
      <c r="F340" s="193" t="s">
        <v>696</v>
      </c>
      <c r="G340" s="194" t="s">
        <v>145</v>
      </c>
      <c r="H340" s="195">
        <v>1</v>
      </c>
      <c r="I340" s="196"/>
      <c r="J340" s="197">
        <f>ROUND(I340*H340,2)</f>
        <v>0</v>
      </c>
      <c r="K340" s="193" t="s">
        <v>1</v>
      </c>
      <c r="L340" s="37"/>
      <c r="M340" s="198" t="s">
        <v>1</v>
      </c>
      <c r="N340" s="199" t="s">
        <v>41</v>
      </c>
      <c r="O340" s="65"/>
      <c r="P340" s="200">
        <f>O340*H340</f>
        <v>0</v>
      </c>
      <c r="Q340" s="200">
        <v>0.00063</v>
      </c>
      <c r="R340" s="200">
        <f>Q340*H340</f>
        <v>0.00063</v>
      </c>
      <c r="S340" s="200">
        <v>0</v>
      </c>
      <c r="T340" s="201">
        <f>S340*H340</f>
        <v>0</v>
      </c>
      <c r="AR340" s="202" t="s">
        <v>170</v>
      </c>
      <c r="AT340" s="202" t="s">
        <v>142</v>
      </c>
      <c r="AU340" s="202" t="s">
        <v>84</v>
      </c>
      <c r="AY340" s="16" t="s">
        <v>139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6" t="s">
        <v>84</v>
      </c>
      <c r="BK340" s="203">
        <f>ROUND(I340*H340,2)</f>
        <v>0</v>
      </c>
      <c r="BL340" s="16" t="s">
        <v>170</v>
      </c>
      <c r="BM340" s="202" t="s">
        <v>697</v>
      </c>
    </row>
    <row r="341" spans="2:65" s="1" customFormat="1" ht="16.5" customHeight="1">
      <c r="B341" s="33"/>
      <c r="C341" s="237" t="s">
        <v>703</v>
      </c>
      <c r="D341" s="237" t="s">
        <v>192</v>
      </c>
      <c r="E341" s="238" t="s">
        <v>699</v>
      </c>
      <c r="F341" s="239" t="s">
        <v>700</v>
      </c>
      <c r="G341" s="240" t="s">
        <v>145</v>
      </c>
      <c r="H341" s="241">
        <v>1</v>
      </c>
      <c r="I341" s="242"/>
      <c r="J341" s="243">
        <f>ROUND(I341*H341,2)</f>
        <v>0</v>
      </c>
      <c r="K341" s="239" t="s">
        <v>1</v>
      </c>
      <c r="L341" s="244"/>
      <c r="M341" s="245" t="s">
        <v>1</v>
      </c>
      <c r="N341" s="246" t="s">
        <v>41</v>
      </c>
      <c r="O341" s="65"/>
      <c r="P341" s="200">
        <f>O341*H341</f>
        <v>0</v>
      </c>
      <c r="Q341" s="200">
        <v>0.0075</v>
      </c>
      <c r="R341" s="200">
        <f>Q341*H341</f>
        <v>0.0075</v>
      </c>
      <c r="S341" s="200">
        <v>0</v>
      </c>
      <c r="T341" s="201">
        <f>S341*H341</f>
        <v>0</v>
      </c>
      <c r="AR341" s="202" t="s">
        <v>293</v>
      </c>
      <c r="AT341" s="202" t="s">
        <v>192</v>
      </c>
      <c r="AU341" s="202" t="s">
        <v>84</v>
      </c>
      <c r="AY341" s="16" t="s">
        <v>139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6" t="s">
        <v>84</v>
      </c>
      <c r="BK341" s="203">
        <f>ROUND(I341*H341,2)</f>
        <v>0</v>
      </c>
      <c r="BL341" s="16" t="s">
        <v>170</v>
      </c>
      <c r="BM341" s="202" t="s">
        <v>701</v>
      </c>
    </row>
    <row r="342" spans="2:51" s="13" customFormat="1" ht="11.25">
      <c r="B342" s="215"/>
      <c r="C342" s="216"/>
      <c r="D342" s="206" t="s">
        <v>148</v>
      </c>
      <c r="E342" s="216"/>
      <c r="F342" s="218" t="s">
        <v>702</v>
      </c>
      <c r="G342" s="216"/>
      <c r="H342" s="219">
        <v>1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148</v>
      </c>
      <c r="AU342" s="225" t="s">
        <v>84</v>
      </c>
      <c r="AV342" s="13" t="s">
        <v>84</v>
      </c>
      <c r="AW342" s="13" t="s">
        <v>4</v>
      </c>
      <c r="AX342" s="13" t="s">
        <v>80</v>
      </c>
      <c r="AY342" s="225" t="s">
        <v>139</v>
      </c>
    </row>
    <row r="343" spans="2:65" s="1" customFormat="1" ht="16.5" customHeight="1">
      <c r="B343" s="33"/>
      <c r="C343" s="191" t="s">
        <v>707</v>
      </c>
      <c r="D343" s="191" t="s">
        <v>142</v>
      </c>
      <c r="E343" s="192" t="s">
        <v>704</v>
      </c>
      <c r="F343" s="193" t="s">
        <v>705</v>
      </c>
      <c r="G343" s="194" t="s">
        <v>145</v>
      </c>
      <c r="H343" s="195">
        <v>16.16</v>
      </c>
      <c r="I343" s="196"/>
      <c r="J343" s="197">
        <f>ROUND(I343*H343,2)</f>
        <v>0</v>
      </c>
      <c r="K343" s="193" t="s">
        <v>259</v>
      </c>
      <c r="L343" s="37"/>
      <c r="M343" s="198" t="s">
        <v>1</v>
      </c>
      <c r="N343" s="199" t="s">
        <v>41</v>
      </c>
      <c r="O343" s="65"/>
      <c r="P343" s="200">
        <f>O343*H343</f>
        <v>0</v>
      </c>
      <c r="Q343" s="200">
        <v>0.0003</v>
      </c>
      <c r="R343" s="200">
        <f>Q343*H343</f>
        <v>0.004848</v>
      </c>
      <c r="S343" s="200">
        <v>0</v>
      </c>
      <c r="T343" s="201">
        <f>S343*H343</f>
        <v>0</v>
      </c>
      <c r="AR343" s="202" t="s">
        <v>170</v>
      </c>
      <c r="AT343" s="202" t="s">
        <v>142</v>
      </c>
      <c r="AU343" s="202" t="s">
        <v>84</v>
      </c>
      <c r="AY343" s="16" t="s">
        <v>139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6" t="s">
        <v>84</v>
      </c>
      <c r="BK343" s="203">
        <f>ROUND(I343*H343,2)</f>
        <v>0</v>
      </c>
      <c r="BL343" s="16" t="s">
        <v>170</v>
      </c>
      <c r="BM343" s="202" t="s">
        <v>706</v>
      </c>
    </row>
    <row r="344" spans="2:65" s="1" customFormat="1" ht="24" customHeight="1">
      <c r="B344" s="33"/>
      <c r="C344" s="191" t="s">
        <v>711</v>
      </c>
      <c r="D344" s="191" t="s">
        <v>142</v>
      </c>
      <c r="E344" s="192" t="s">
        <v>813</v>
      </c>
      <c r="F344" s="193" t="s">
        <v>814</v>
      </c>
      <c r="G344" s="194" t="s">
        <v>246</v>
      </c>
      <c r="H344" s="195">
        <v>0.34</v>
      </c>
      <c r="I344" s="196"/>
      <c r="J344" s="197">
        <f>ROUND(I344*H344,2)</f>
        <v>0</v>
      </c>
      <c r="K344" s="193" t="s">
        <v>146</v>
      </c>
      <c r="L344" s="37"/>
      <c r="M344" s="198" t="s">
        <v>1</v>
      </c>
      <c r="N344" s="199" t="s">
        <v>41</v>
      </c>
      <c r="O344" s="65"/>
      <c r="P344" s="200">
        <f>O344*H344</f>
        <v>0</v>
      </c>
      <c r="Q344" s="200">
        <v>0</v>
      </c>
      <c r="R344" s="200">
        <f>Q344*H344</f>
        <v>0</v>
      </c>
      <c r="S344" s="200">
        <v>0</v>
      </c>
      <c r="T344" s="201">
        <f>S344*H344</f>
        <v>0</v>
      </c>
      <c r="AR344" s="202" t="s">
        <v>170</v>
      </c>
      <c r="AT344" s="202" t="s">
        <v>142</v>
      </c>
      <c r="AU344" s="202" t="s">
        <v>84</v>
      </c>
      <c r="AY344" s="16" t="s">
        <v>139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6" t="s">
        <v>84</v>
      </c>
      <c r="BK344" s="203">
        <f>ROUND(I344*H344,2)</f>
        <v>0</v>
      </c>
      <c r="BL344" s="16" t="s">
        <v>170</v>
      </c>
      <c r="BM344" s="202" t="s">
        <v>815</v>
      </c>
    </row>
    <row r="345" spans="2:65" s="1" customFormat="1" ht="24" customHeight="1">
      <c r="B345" s="33"/>
      <c r="C345" s="191" t="s">
        <v>717</v>
      </c>
      <c r="D345" s="191" t="s">
        <v>142</v>
      </c>
      <c r="E345" s="192" t="s">
        <v>712</v>
      </c>
      <c r="F345" s="193" t="s">
        <v>713</v>
      </c>
      <c r="G345" s="194" t="s">
        <v>246</v>
      </c>
      <c r="H345" s="195">
        <v>0.34</v>
      </c>
      <c r="I345" s="196"/>
      <c r="J345" s="197">
        <f>ROUND(I345*H345,2)</f>
        <v>0</v>
      </c>
      <c r="K345" s="193" t="s">
        <v>146</v>
      </c>
      <c r="L345" s="37"/>
      <c r="M345" s="198" t="s">
        <v>1</v>
      </c>
      <c r="N345" s="199" t="s">
        <v>41</v>
      </c>
      <c r="O345" s="65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AR345" s="202" t="s">
        <v>170</v>
      </c>
      <c r="AT345" s="202" t="s">
        <v>142</v>
      </c>
      <c r="AU345" s="202" t="s">
        <v>84</v>
      </c>
      <c r="AY345" s="16" t="s">
        <v>139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6" t="s">
        <v>84</v>
      </c>
      <c r="BK345" s="203">
        <f>ROUND(I345*H345,2)</f>
        <v>0</v>
      </c>
      <c r="BL345" s="16" t="s">
        <v>170</v>
      </c>
      <c r="BM345" s="202" t="s">
        <v>714</v>
      </c>
    </row>
    <row r="346" spans="2:63" s="11" customFormat="1" ht="22.9" customHeight="1">
      <c r="B346" s="175"/>
      <c r="C346" s="176"/>
      <c r="D346" s="177" t="s">
        <v>74</v>
      </c>
      <c r="E346" s="189" t="s">
        <v>715</v>
      </c>
      <c r="F346" s="189" t="s">
        <v>716</v>
      </c>
      <c r="G346" s="176"/>
      <c r="H346" s="176"/>
      <c r="I346" s="179"/>
      <c r="J346" s="190">
        <f>BK346</f>
        <v>0</v>
      </c>
      <c r="K346" s="176"/>
      <c r="L346" s="181"/>
      <c r="M346" s="182"/>
      <c r="N346" s="183"/>
      <c r="O346" s="183"/>
      <c r="P346" s="184">
        <f>SUM(P347:P350)</f>
        <v>0</v>
      </c>
      <c r="Q346" s="183"/>
      <c r="R346" s="184">
        <f>SUM(R347:R350)</f>
        <v>0.00023822480000000002</v>
      </c>
      <c r="S346" s="183"/>
      <c r="T346" s="185">
        <f>SUM(T347:T350)</f>
        <v>0</v>
      </c>
      <c r="AR346" s="186" t="s">
        <v>84</v>
      </c>
      <c r="AT346" s="187" t="s">
        <v>74</v>
      </c>
      <c r="AU346" s="187" t="s">
        <v>80</v>
      </c>
      <c r="AY346" s="186" t="s">
        <v>139</v>
      </c>
      <c r="BK346" s="188">
        <f>SUM(BK347:BK350)</f>
        <v>0</v>
      </c>
    </row>
    <row r="347" spans="2:65" s="1" customFormat="1" ht="24" customHeight="1">
      <c r="B347" s="33"/>
      <c r="C347" s="191" t="s">
        <v>723</v>
      </c>
      <c r="D347" s="191" t="s">
        <v>142</v>
      </c>
      <c r="E347" s="192" t="s">
        <v>718</v>
      </c>
      <c r="F347" s="193" t="s">
        <v>719</v>
      </c>
      <c r="G347" s="194" t="s">
        <v>145</v>
      </c>
      <c r="H347" s="195">
        <v>0.968</v>
      </c>
      <c r="I347" s="196"/>
      <c r="J347" s="197">
        <f>ROUND(I347*H347,2)</f>
        <v>0</v>
      </c>
      <c r="K347" s="193" t="s">
        <v>146</v>
      </c>
      <c r="L347" s="37"/>
      <c r="M347" s="198" t="s">
        <v>1</v>
      </c>
      <c r="N347" s="199" t="s">
        <v>41</v>
      </c>
      <c r="O347" s="65"/>
      <c r="P347" s="200">
        <f>O347*H347</f>
        <v>0</v>
      </c>
      <c r="Q347" s="200">
        <v>0.00012305</v>
      </c>
      <c r="R347" s="200">
        <f>Q347*H347</f>
        <v>0.00011911240000000001</v>
      </c>
      <c r="S347" s="200">
        <v>0</v>
      </c>
      <c r="T347" s="201">
        <f>S347*H347</f>
        <v>0</v>
      </c>
      <c r="AR347" s="202" t="s">
        <v>170</v>
      </c>
      <c r="AT347" s="202" t="s">
        <v>142</v>
      </c>
      <c r="AU347" s="202" t="s">
        <v>84</v>
      </c>
      <c r="AY347" s="16" t="s">
        <v>139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16" t="s">
        <v>84</v>
      </c>
      <c r="BK347" s="203">
        <f>ROUND(I347*H347,2)</f>
        <v>0</v>
      </c>
      <c r="BL347" s="16" t="s">
        <v>170</v>
      </c>
      <c r="BM347" s="202" t="s">
        <v>720</v>
      </c>
    </row>
    <row r="348" spans="2:51" s="12" customFormat="1" ht="11.25">
      <c r="B348" s="204"/>
      <c r="C348" s="205"/>
      <c r="D348" s="206" t="s">
        <v>148</v>
      </c>
      <c r="E348" s="207" t="s">
        <v>1</v>
      </c>
      <c r="F348" s="208" t="s">
        <v>721</v>
      </c>
      <c r="G348" s="205"/>
      <c r="H348" s="207" t="s">
        <v>1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148</v>
      </c>
      <c r="AU348" s="214" t="s">
        <v>84</v>
      </c>
      <c r="AV348" s="12" t="s">
        <v>80</v>
      </c>
      <c r="AW348" s="12" t="s">
        <v>31</v>
      </c>
      <c r="AX348" s="12" t="s">
        <v>75</v>
      </c>
      <c r="AY348" s="214" t="s">
        <v>139</v>
      </c>
    </row>
    <row r="349" spans="2:51" s="13" customFormat="1" ht="11.25">
      <c r="B349" s="215"/>
      <c r="C349" s="216"/>
      <c r="D349" s="206" t="s">
        <v>148</v>
      </c>
      <c r="E349" s="217" t="s">
        <v>1</v>
      </c>
      <c r="F349" s="218" t="s">
        <v>722</v>
      </c>
      <c r="G349" s="216"/>
      <c r="H349" s="219">
        <v>0.968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148</v>
      </c>
      <c r="AU349" s="225" t="s">
        <v>84</v>
      </c>
      <c r="AV349" s="13" t="s">
        <v>84</v>
      </c>
      <c r="AW349" s="13" t="s">
        <v>31</v>
      </c>
      <c r="AX349" s="13" t="s">
        <v>80</v>
      </c>
      <c r="AY349" s="225" t="s">
        <v>139</v>
      </c>
    </row>
    <row r="350" spans="2:65" s="1" customFormat="1" ht="24" customHeight="1">
      <c r="B350" s="33"/>
      <c r="C350" s="191" t="s">
        <v>729</v>
      </c>
      <c r="D350" s="191" t="s">
        <v>142</v>
      </c>
      <c r="E350" s="192" t="s">
        <v>724</v>
      </c>
      <c r="F350" s="193" t="s">
        <v>725</v>
      </c>
      <c r="G350" s="194" t="s">
        <v>145</v>
      </c>
      <c r="H350" s="195">
        <v>0.968</v>
      </c>
      <c r="I350" s="196"/>
      <c r="J350" s="197">
        <f>ROUND(I350*H350,2)</f>
        <v>0</v>
      </c>
      <c r="K350" s="193" t="s">
        <v>146</v>
      </c>
      <c r="L350" s="37"/>
      <c r="M350" s="198" t="s">
        <v>1</v>
      </c>
      <c r="N350" s="199" t="s">
        <v>41</v>
      </c>
      <c r="O350" s="65"/>
      <c r="P350" s="200">
        <f>O350*H350</f>
        <v>0</v>
      </c>
      <c r="Q350" s="200">
        <v>0.00012305</v>
      </c>
      <c r="R350" s="200">
        <f>Q350*H350</f>
        <v>0.00011911240000000001</v>
      </c>
      <c r="S350" s="200">
        <v>0</v>
      </c>
      <c r="T350" s="201">
        <f>S350*H350</f>
        <v>0</v>
      </c>
      <c r="AR350" s="202" t="s">
        <v>170</v>
      </c>
      <c r="AT350" s="202" t="s">
        <v>142</v>
      </c>
      <c r="AU350" s="202" t="s">
        <v>84</v>
      </c>
      <c r="AY350" s="16" t="s">
        <v>139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6" t="s">
        <v>84</v>
      </c>
      <c r="BK350" s="203">
        <f>ROUND(I350*H350,2)</f>
        <v>0</v>
      </c>
      <c r="BL350" s="16" t="s">
        <v>170</v>
      </c>
      <c r="BM350" s="202" t="s">
        <v>726</v>
      </c>
    </row>
    <row r="351" spans="2:63" s="11" customFormat="1" ht="22.9" customHeight="1">
      <c r="B351" s="175"/>
      <c r="C351" s="176"/>
      <c r="D351" s="177" t="s">
        <v>74</v>
      </c>
      <c r="E351" s="189" t="s">
        <v>727</v>
      </c>
      <c r="F351" s="189" t="s">
        <v>728</v>
      </c>
      <c r="G351" s="176"/>
      <c r="H351" s="176"/>
      <c r="I351" s="179"/>
      <c r="J351" s="190">
        <f>BK351</f>
        <v>0</v>
      </c>
      <c r="K351" s="176"/>
      <c r="L351" s="181"/>
      <c r="M351" s="182"/>
      <c r="N351" s="183"/>
      <c r="O351" s="183"/>
      <c r="P351" s="184">
        <f>SUM(P352:P359)</f>
        <v>0</v>
      </c>
      <c r="Q351" s="183"/>
      <c r="R351" s="184">
        <f>SUM(R352:R359)</f>
        <v>0.0181776168</v>
      </c>
      <c r="S351" s="183"/>
      <c r="T351" s="185">
        <f>SUM(T352:T359)</f>
        <v>0.0047637700000000005</v>
      </c>
      <c r="AR351" s="186" t="s">
        <v>84</v>
      </c>
      <c r="AT351" s="187" t="s">
        <v>74</v>
      </c>
      <c r="AU351" s="187" t="s">
        <v>80</v>
      </c>
      <c r="AY351" s="186" t="s">
        <v>139</v>
      </c>
      <c r="BK351" s="188">
        <f>SUM(BK352:BK359)</f>
        <v>0</v>
      </c>
    </row>
    <row r="352" spans="2:65" s="1" customFormat="1" ht="16.5" customHeight="1">
      <c r="B352" s="33"/>
      <c r="C352" s="191" t="s">
        <v>734</v>
      </c>
      <c r="D352" s="191" t="s">
        <v>142</v>
      </c>
      <c r="E352" s="192" t="s">
        <v>730</v>
      </c>
      <c r="F352" s="193" t="s">
        <v>731</v>
      </c>
      <c r="G352" s="194" t="s">
        <v>145</v>
      </c>
      <c r="H352" s="195">
        <v>15.367</v>
      </c>
      <c r="I352" s="196"/>
      <c r="J352" s="197">
        <f>ROUND(I352*H352,2)</f>
        <v>0</v>
      </c>
      <c r="K352" s="193" t="s">
        <v>146</v>
      </c>
      <c r="L352" s="37"/>
      <c r="M352" s="198" t="s">
        <v>1</v>
      </c>
      <c r="N352" s="199" t="s">
        <v>41</v>
      </c>
      <c r="O352" s="65"/>
      <c r="P352" s="200">
        <f>O352*H352</f>
        <v>0</v>
      </c>
      <c r="Q352" s="200">
        <v>0.001</v>
      </c>
      <c r="R352" s="200">
        <f>Q352*H352</f>
        <v>0.015367</v>
      </c>
      <c r="S352" s="200">
        <v>0.00031</v>
      </c>
      <c r="T352" s="201">
        <f>S352*H352</f>
        <v>0.0047637700000000005</v>
      </c>
      <c r="AR352" s="202" t="s">
        <v>170</v>
      </c>
      <c r="AT352" s="202" t="s">
        <v>142</v>
      </c>
      <c r="AU352" s="202" t="s">
        <v>84</v>
      </c>
      <c r="AY352" s="16" t="s">
        <v>139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16" t="s">
        <v>84</v>
      </c>
      <c r="BK352" s="203">
        <f>ROUND(I352*H352,2)</f>
        <v>0</v>
      </c>
      <c r="BL352" s="16" t="s">
        <v>170</v>
      </c>
      <c r="BM352" s="202" t="s">
        <v>732</v>
      </c>
    </row>
    <row r="353" spans="2:51" s="13" customFormat="1" ht="11.25">
      <c r="B353" s="215"/>
      <c r="C353" s="216"/>
      <c r="D353" s="206" t="s">
        <v>148</v>
      </c>
      <c r="E353" s="217" t="s">
        <v>1</v>
      </c>
      <c r="F353" s="218" t="s">
        <v>825</v>
      </c>
      <c r="G353" s="216"/>
      <c r="H353" s="219">
        <v>5.04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148</v>
      </c>
      <c r="AU353" s="225" t="s">
        <v>84</v>
      </c>
      <c r="AV353" s="13" t="s">
        <v>84</v>
      </c>
      <c r="AW353" s="13" t="s">
        <v>31</v>
      </c>
      <c r="AX353" s="13" t="s">
        <v>75</v>
      </c>
      <c r="AY353" s="225" t="s">
        <v>139</v>
      </c>
    </row>
    <row r="354" spans="2:51" s="13" customFormat="1" ht="11.25">
      <c r="B354" s="215"/>
      <c r="C354" s="216"/>
      <c r="D354" s="206" t="s">
        <v>148</v>
      </c>
      <c r="E354" s="217" t="s">
        <v>1</v>
      </c>
      <c r="F354" s="218" t="s">
        <v>837</v>
      </c>
      <c r="G354" s="216"/>
      <c r="H354" s="219">
        <v>10.327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148</v>
      </c>
      <c r="AU354" s="225" t="s">
        <v>84</v>
      </c>
      <c r="AV354" s="13" t="s">
        <v>84</v>
      </c>
      <c r="AW354" s="13" t="s">
        <v>31</v>
      </c>
      <c r="AX354" s="13" t="s">
        <v>75</v>
      </c>
      <c r="AY354" s="225" t="s">
        <v>139</v>
      </c>
    </row>
    <row r="355" spans="2:51" s="14" customFormat="1" ht="11.25">
      <c r="B355" s="226"/>
      <c r="C355" s="227"/>
      <c r="D355" s="206" t="s">
        <v>148</v>
      </c>
      <c r="E355" s="228" t="s">
        <v>1</v>
      </c>
      <c r="F355" s="229" t="s">
        <v>162</v>
      </c>
      <c r="G355" s="227"/>
      <c r="H355" s="230">
        <v>15.367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148</v>
      </c>
      <c r="AU355" s="236" t="s">
        <v>84</v>
      </c>
      <c r="AV355" s="14" t="s">
        <v>90</v>
      </c>
      <c r="AW355" s="14" t="s">
        <v>31</v>
      </c>
      <c r="AX355" s="14" t="s">
        <v>80</v>
      </c>
      <c r="AY355" s="236" t="s">
        <v>139</v>
      </c>
    </row>
    <row r="356" spans="2:65" s="1" customFormat="1" ht="24" customHeight="1">
      <c r="B356" s="33"/>
      <c r="C356" s="191" t="s">
        <v>838</v>
      </c>
      <c r="D356" s="191" t="s">
        <v>142</v>
      </c>
      <c r="E356" s="192" t="s">
        <v>735</v>
      </c>
      <c r="F356" s="193" t="s">
        <v>736</v>
      </c>
      <c r="G356" s="194" t="s">
        <v>145</v>
      </c>
      <c r="H356" s="195">
        <v>10.877</v>
      </c>
      <c r="I356" s="196"/>
      <c r="J356" s="197">
        <f>ROUND(I356*H356,2)</f>
        <v>0</v>
      </c>
      <c r="K356" s="193" t="s">
        <v>146</v>
      </c>
      <c r="L356" s="37"/>
      <c r="M356" s="198" t="s">
        <v>1</v>
      </c>
      <c r="N356" s="199" t="s">
        <v>41</v>
      </c>
      <c r="O356" s="65"/>
      <c r="P356" s="200">
        <f>O356*H356</f>
        <v>0</v>
      </c>
      <c r="Q356" s="200">
        <v>0.0002584</v>
      </c>
      <c r="R356" s="200">
        <f>Q356*H356</f>
        <v>0.0028106168</v>
      </c>
      <c r="S356" s="200">
        <v>0</v>
      </c>
      <c r="T356" s="201">
        <f>S356*H356</f>
        <v>0</v>
      </c>
      <c r="AR356" s="202" t="s">
        <v>170</v>
      </c>
      <c r="AT356" s="202" t="s">
        <v>142</v>
      </c>
      <c r="AU356" s="202" t="s">
        <v>84</v>
      </c>
      <c r="AY356" s="16" t="s">
        <v>139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16" t="s">
        <v>84</v>
      </c>
      <c r="BK356" s="203">
        <f>ROUND(I356*H356,2)</f>
        <v>0</v>
      </c>
      <c r="BL356" s="16" t="s">
        <v>170</v>
      </c>
      <c r="BM356" s="202" t="s">
        <v>737</v>
      </c>
    </row>
    <row r="357" spans="2:51" s="13" customFormat="1" ht="11.25">
      <c r="B357" s="215"/>
      <c r="C357" s="216"/>
      <c r="D357" s="206" t="s">
        <v>148</v>
      </c>
      <c r="E357" s="217" t="s">
        <v>1</v>
      </c>
      <c r="F357" s="218" t="s">
        <v>825</v>
      </c>
      <c r="G357" s="216"/>
      <c r="H357" s="219">
        <v>5.04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148</v>
      </c>
      <c r="AU357" s="225" t="s">
        <v>84</v>
      </c>
      <c r="AV357" s="13" t="s">
        <v>84</v>
      </c>
      <c r="AW357" s="13" t="s">
        <v>31</v>
      </c>
      <c r="AX357" s="13" t="s">
        <v>75</v>
      </c>
      <c r="AY357" s="225" t="s">
        <v>139</v>
      </c>
    </row>
    <row r="358" spans="2:51" s="13" customFormat="1" ht="11.25">
      <c r="B358" s="215"/>
      <c r="C358" s="216"/>
      <c r="D358" s="206" t="s">
        <v>148</v>
      </c>
      <c r="E358" s="217" t="s">
        <v>1</v>
      </c>
      <c r="F358" s="218" t="s">
        <v>839</v>
      </c>
      <c r="G358" s="216"/>
      <c r="H358" s="219">
        <v>5.837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148</v>
      </c>
      <c r="AU358" s="225" t="s">
        <v>84</v>
      </c>
      <c r="AV358" s="13" t="s">
        <v>84</v>
      </c>
      <c r="AW358" s="13" t="s">
        <v>31</v>
      </c>
      <c r="AX358" s="13" t="s">
        <v>75</v>
      </c>
      <c r="AY358" s="225" t="s">
        <v>139</v>
      </c>
    </row>
    <row r="359" spans="2:51" s="14" customFormat="1" ht="11.25">
      <c r="B359" s="226"/>
      <c r="C359" s="227"/>
      <c r="D359" s="206" t="s">
        <v>148</v>
      </c>
      <c r="E359" s="228" t="s">
        <v>1</v>
      </c>
      <c r="F359" s="229" t="s">
        <v>162</v>
      </c>
      <c r="G359" s="227"/>
      <c r="H359" s="230">
        <v>10.876999999999999</v>
      </c>
      <c r="I359" s="231"/>
      <c r="J359" s="227"/>
      <c r="K359" s="227"/>
      <c r="L359" s="232"/>
      <c r="M359" s="250"/>
      <c r="N359" s="251"/>
      <c r="O359" s="251"/>
      <c r="P359" s="251"/>
      <c r="Q359" s="251"/>
      <c r="R359" s="251"/>
      <c r="S359" s="251"/>
      <c r="T359" s="252"/>
      <c r="AT359" s="236" t="s">
        <v>148</v>
      </c>
      <c r="AU359" s="236" t="s">
        <v>84</v>
      </c>
      <c r="AV359" s="14" t="s">
        <v>90</v>
      </c>
      <c r="AW359" s="14" t="s">
        <v>31</v>
      </c>
      <c r="AX359" s="14" t="s">
        <v>80</v>
      </c>
      <c r="AY359" s="236" t="s">
        <v>139</v>
      </c>
    </row>
    <row r="360" spans="2:12" s="1" customFormat="1" ht="6.95" customHeight="1">
      <c r="B360" s="48"/>
      <c r="C360" s="49"/>
      <c r="D360" s="49"/>
      <c r="E360" s="49"/>
      <c r="F360" s="49"/>
      <c r="G360" s="49"/>
      <c r="H360" s="49"/>
      <c r="I360" s="141"/>
      <c r="J360" s="49"/>
      <c r="K360" s="49"/>
      <c r="L360" s="37"/>
    </row>
  </sheetData>
  <sheetProtection algorithmName="SHA-512" hashValue="745uKzGYltN/tHAQM8bysDgLvZhwOvJ8C+9fYTO9Mrg1/hhPhEFeGnW4MG9eedJFnGPS2+kDHVDyS9mmIteJ+Q==" saltValue="axNYxCLheyYNEF9xyeiXjbfzDZ06cEMS9LQ8+hxHvMPyGPdR9p1OMI9J7DF7oYm2r3FDquyf8cIQgOH//UkG5g==" spinCount="100000" sheet="1" objects="1" scenarios="1" formatColumns="0" formatRows="0" autoFilter="0"/>
  <autoFilter ref="C135:K359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Uživatel systému Windows</cp:lastModifiedBy>
  <dcterms:created xsi:type="dcterms:W3CDTF">2019-08-05T06:18:55Z</dcterms:created>
  <dcterms:modified xsi:type="dcterms:W3CDTF">2019-08-05T07:05:49Z</dcterms:modified>
  <cp:category/>
  <cp:version/>
  <cp:contentType/>
  <cp:contentStatus/>
</cp:coreProperties>
</file>