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Nástupní prostor stá..." sheetId="2" r:id="rId2"/>
    <sheet name="02 - Elektroinstalace" sheetId="3" r:id="rId3"/>
    <sheet name="03 - VON - Vedlejší a ost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'01 - Nástupní prostor stá...'!$C$87:$K$634</definedName>
    <definedName name="_xlnm.Print_Area" localSheetId="1">'01 - Nástupní prostor stá...'!$C$4:$J$36,'01 - Nástupní prostor stá...'!$C$42:$J$69,'01 - Nástupní prostor stá...'!$C$75:$K$634</definedName>
    <definedName name="_xlnm._FilterDatabase" localSheetId="2" hidden="1">'02 - Elektroinstalace'!$C$86:$K$183</definedName>
    <definedName name="_xlnm.Print_Area" localSheetId="2">'02 - Elektroinstalace'!$C$4:$J$36,'02 - Elektroinstalace'!$C$42:$J$68,'02 - Elektroinstalace'!$C$74:$K$183</definedName>
    <definedName name="_xlnm._FilterDatabase" localSheetId="3" hidden="1">'03 - VON - Vedlejší a ost...'!$C$76:$K$80</definedName>
    <definedName name="_xlnm.Print_Area" localSheetId="3">'03 - VON - Vedlejší a ost...'!$C$4:$J$36,'03 - VON - Vedlejší a ost...'!$C$42:$J$58,'03 - VON - Vedlejší a ost...'!$C$64:$K$80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Nástupní prostor stá...'!$87:$87</definedName>
    <definedName name="_xlnm.Print_Titles" localSheetId="2">'02 - Elektroinstalace'!$86:$86</definedName>
    <definedName name="_xlnm.Print_Titles" localSheetId="3">'03 - VON - Vedlejší a ost...'!$76:$76</definedName>
  </definedNames>
  <calcPr fullCalcOnLoad="1"/>
</workbook>
</file>

<file path=xl/sharedStrings.xml><?xml version="1.0" encoding="utf-8"?>
<sst xmlns="http://schemas.openxmlformats.org/spreadsheetml/2006/main" count="7640" uniqueCount="1562">
  <si>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</si>
  <si>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</si>
  <si>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</si>
  <si>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</si>
  <si>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</si>
  <si>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</si>
  <si>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</si>
  <si>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{c4b9f266-9b57-4a18-ab44-f14a8de2fa29}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</si>
  <si>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</si>
  <si>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</si>
  <si>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</si>
  <si>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</si>
  <si>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</si>
  <si>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</si>
  <si>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</si>
  <si>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</si>
  <si>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STEL004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</si>
  <si>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</si>
  <si>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</si>
  <si>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Ústí n.L., Střekov - hřbitov, Nástupní prostor stávaj.obřadní síně</t>
  </si>
  <si>
    <t>KSO:</t>
  </si>
  <si>
    <t/>
  </si>
  <si>
    <t>CC-CZ:</t>
  </si>
  <si>
    <t>Místo:</t>
  </si>
  <si>
    <t>Ústí nad Labem</t>
  </si>
  <si>
    <t>Datum:</t>
  </si>
  <si>
    <t>27. 3. 2017</t>
  </si>
  <si>
    <t>Zadavatel:</t>
  </si>
  <si>
    <t>IČ:</t>
  </si>
  <si>
    <t>Statutární město Ústí n.L.</t>
  </si>
  <si>
    <t>DIČ:</t>
  </si>
  <si>
    <t>Uchazeč:</t>
  </si>
  <si>
    <t>Vyplň údaj</t>
  </si>
  <si>
    <t>Projektant:</t>
  </si>
  <si>
    <t>Ing.arch. Vratislav Štelzig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</si>
  <si>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</si>
  <si>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</si>
  <si>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</si>
  <si>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</si>
  <si>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</si>
  <si>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</si>
  <si>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</si>
  <si>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</si>
  <si>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</si>
  <si>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</si>
  <si>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</si>
  <si>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</si>
  <si>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</si>
  <si>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</si>
  <si>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</si>
  <si>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</si>
  <si>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</si>
  <si>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</si>
  <si>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</si>
  <si>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</si>
  <si>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</si>
  <si>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</si>
  <si>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</si>
  <si>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</si>
  <si>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</si>
  <si>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</si>
  <si>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</si>
  <si>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</si>
  <si>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</si>
  <si>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</si>
  <si>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</si>
  <si>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</si>
  <si>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</si>
  <si>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</si>
  <si>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</si>
  <si>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</si>
  <si>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</si>
  <si>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</si>
  <si>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</si>
  <si>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</si>
  <si>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</si>
  <si>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</si>
  <si>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Nástupní prostor stávaj.obřadní síně</t>
  </si>
  <si>
    <t>STA</t>
  </si>
  <si>
    <t>1</t>
  </si>
  <si>
    <t>{b74b50b0-20cb-46f0-8296-3c27547ec2f6}</t>
  </si>
  <si>
    <t>822 52</t>
  </si>
  <si>
    <t>2</t>
  </si>
  <si>
    <t>02</t>
  </si>
  <si>
    <t>Elektroinstalace</t>
  </si>
  <si>
    <t>{fbcedeac-6920-4ae5-a367-4448717f0bd8}</t>
  </si>
  <si>
    <t>03</t>
  </si>
  <si>
    <t>VON - Vedlejší a ostatní náklady</t>
  </si>
  <si>
    <t>VON</t>
  </si>
  <si>
    <t>{15deb7ea-e68c-43b6-948e-bc56b0b7a1f3}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</si>
  <si>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</si>
  <si>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</si>
  <si>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</si>
  <si>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</si>
  <si>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</si>
  <si>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</si>
  <si>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</si>
  <si>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Nástupní prostor stávaj.obřadní síně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</si>
  <si>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</si>
  <si>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</si>
  <si>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</si>
  <si>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</si>
  <si>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</si>
  <si>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</si>
  <si>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</si>
  <si>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</si>
  <si>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18 - Zemní práce - povrchové úpravy terénu</t>
  </si>
  <si>
    <t xml:space="preserve">    3KZ - Květinový záhon</t>
  </si>
  <si>
    <t xml:space="preserve">    43 - Schodišťové konstrukce</t>
  </si>
  <si>
    <t xml:space="preserve">    5 - Komunikace pozemní</t>
  </si>
  <si>
    <t xml:space="preserve">    89 - Ostatní konstrukce</t>
  </si>
  <si>
    <t xml:space="preserve">    8RN - Retenční nádrže</t>
  </si>
  <si>
    <t xml:space="preserve">    8ZB - Zasakovací bloky</t>
  </si>
  <si>
    <t xml:space="preserve">    95 - Různé dokončovací konstrukce a práce pozemních staveb</t>
  </si>
  <si>
    <t xml:space="preserve">    96 - Bourání konstrukcí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</si>
  <si>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</si>
  <si>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</si>
  <si>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</si>
  <si>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</si>
  <si>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</si>
  <si>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</si>
  <si>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</si>
  <si>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</si>
  <si>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</si>
  <si>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</si>
  <si>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</si>
  <si>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</si>
  <si>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</si>
  <si>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</si>
  <si>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</si>
  <si>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</si>
  <si>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</si>
  <si>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</si>
  <si>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</si>
  <si>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1-01</t>
  </si>
  <si>
    <t>Vytýčení stávajících podzemních sítí</t>
  </si>
  <si>
    <t>kmpl</t>
  </si>
  <si>
    <t>4</t>
  </si>
  <si>
    <t>1687443327</t>
  </si>
  <si>
    <t>PP</t>
  </si>
  <si>
    <t>131201102</t>
  </si>
  <si>
    <t>Hloubení jam nezapažených v hornině tř. 3 objemu do 1000 m3</t>
  </si>
  <si>
    <t>m3</t>
  </si>
  <si>
    <t>CS ÚRS 2017 01</t>
  </si>
  <si>
    <t>1011818565</t>
  </si>
  <si>
    <t>Hloubení nezapažených jam a zářezů s urovnáním dna do předepsaného profilu a spádu v hornině tř. 3 přes 100 do 1 000 m3</t>
  </si>
  <si>
    <t>VV</t>
  </si>
  <si>
    <t>1075,00*0,35</t>
  </si>
  <si>
    <t>3</t>
  </si>
  <si>
    <t>162701105</t>
  </si>
  <si>
    <t>Vodorovné přemístění do 10000 m výkopku/sypaniny z horniny tř. 1 až 4</t>
  </si>
  <si>
    <t>1388803689</t>
  </si>
  <si>
    <t>Vodorovné přemístění výkopku nebo sypaniny po suchu na obvyklém dopravním prostředku, bez naložení výkopku, avšak se složením bez rozhrnutí z horniny tř. 1 až 4 na vzdálenost přes 9 000 do 10 000 m</t>
  </si>
  <si>
    <t>"výkop" 376,25</t>
  </si>
  <si>
    <t>"zásyp" -3,75</t>
  </si>
  <si>
    <t>Součet</t>
  </si>
  <si>
    <t>171201211</t>
  </si>
  <si>
    <t>Poplatek za uložení odpadu ze sypaniny na skládce (skládkovné)</t>
  </si>
  <si>
    <t>t</t>
  </si>
  <si>
    <t>725403213</t>
  </si>
  <si>
    <t>Uložení sypaniny poplatek za uložení sypaniny na skládce (skládkovné)</t>
  </si>
  <si>
    <t>372,50*1,60</t>
  </si>
  <si>
    <t>5</t>
  </si>
  <si>
    <t>174101102</t>
  </si>
  <si>
    <t>Zásyp v uzavřených prostorech sypaninou se zhutněním</t>
  </si>
  <si>
    <t>-352062506</t>
  </si>
  <si>
    <t>Zásyp sypaninou z jakékoliv horniny s uložením výkopku ve vrstvách se zhutněním v uzavřených prostorách s urovnáním povrchu zásypu</t>
  </si>
  <si>
    <t>"rampa" 7,50*0,50</t>
  </si>
  <si>
    <t>6</t>
  </si>
  <si>
    <t>181951102</t>
  </si>
  <si>
    <t>Úprava pláně v hornině tř. 1 až 4 se zhutněním</t>
  </si>
  <si>
    <t>m2</t>
  </si>
  <si>
    <t>-739505916</t>
  </si>
  <si>
    <t>Úprava pláně vyrovnáním výškových rozdílů v hornině tř. 1 až 4 se zhutněním</t>
  </si>
  <si>
    <t>7</t>
  </si>
  <si>
    <t>225511112</t>
  </si>
  <si>
    <t>Vrty maloprofilové jádrové D do 245 mm úklon do 45° hl do 25 m hor. I a II</t>
  </si>
  <si>
    <t>m</t>
  </si>
  <si>
    <t>808825277</t>
  </si>
  <si>
    <t>Maloprofilové vrty jádrové průměru přes 195 do 245 mm do úklonu 45 st. v hl 0 až 25 m v hornině tř. I a II</t>
  </si>
  <si>
    <t>"drenáž svislá" 5,00*6</t>
  </si>
  <si>
    <t>8</t>
  </si>
  <si>
    <t>212755218.01</t>
  </si>
  <si>
    <t>Drenážní potrubí z trubek HDPE D 200 mm bez lože - osazení do svislých vrtů (dodávka+montáž)</t>
  </si>
  <si>
    <t>-1269646550</t>
  </si>
  <si>
    <t>9</t>
  </si>
  <si>
    <t>211561111</t>
  </si>
  <si>
    <t>Výplň odvodňovacích žeber nebo trativodů kamenivem hrubým drceným frakce 4 až 16 mm</t>
  </si>
  <si>
    <t>1059769285</t>
  </si>
  <si>
    <t>Výplň kamenivem do rýh odvodňovacích žeber nebo trativodů bez zhutnění, s úpravou povrchu výplně kamenivem hrubým drceným frakce 4 až 16 mm</t>
  </si>
  <si>
    <t>"drenáž svislá" 30,00*3,14*0,125*0,125</t>
  </si>
  <si>
    <t>11</t>
  </si>
  <si>
    <t>Zemní práce - přípravné a přidružené práce</t>
  </si>
  <si>
    <t>10</t>
  </si>
  <si>
    <t>111201101</t>
  </si>
  <si>
    <t>Odstranění křovin a stromů průměru kmene do 100 mm i s kořeny z celkové plochy do 1000 m2</t>
  </si>
  <si>
    <t>-219404855</t>
  </si>
  <si>
    <t>Odstranění křovin a stromů s odstraněním kořenů průměru kmene do 100 mm do sklonu terénu 1 : 5, při celkové ploše do 1 000 m2</t>
  </si>
  <si>
    <t>17</t>
  </si>
  <si>
    <t>112201101</t>
  </si>
  <si>
    <t>Odstranění pařezů D do 300 mm</t>
  </si>
  <si>
    <t>kus</t>
  </si>
  <si>
    <t>254864887</t>
  </si>
  <si>
    <t>Odstranění pařezů s jejich vykopáním, vytrháním nebo odstřelením, s přesekáním kořenů průměru přes 100 do 300 mm</t>
  </si>
  <si>
    <t>18</t>
  </si>
  <si>
    <t>112201102</t>
  </si>
  <si>
    <t>Odstranění pařezů D do 500 mm</t>
  </si>
  <si>
    <t>-433823491</t>
  </si>
  <si>
    <t>Odstranění pařezů s jejich vykopáním, vytrháním nebo odstřelením, s přesekáním kořenů průměru přes 300 do 500 mm</t>
  </si>
  <si>
    <t>19</t>
  </si>
  <si>
    <t>112201103</t>
  </si>
  <si>
    <t>Odstranění pařezů D do 700 mm</t>
  </si>
  <si>
    <t>-348023072</t>
  </si>
  <si>
    <t>Odstranění pařezů s jejich vykopáním, vytrháním nebo odstřelením, s přesekáním kořenů průměru přes 500 do 700 mm</t>
  </si>
  <si>
    <t>36</t>
  </si>
  <si>
    <t>162301421</t>
  </si>
  <si>
    <t>Vodorovné přemístění pařezů do 5 km D do 300 mm</t>
  </si>
  <si>
    <t>-440790410</t>
  </si>
  <si>
    <t>Vodorovné přemístění větví, kmenů nebo pařezů s naložením, složením a dopravou do 5000 m pařezů kmenů, průměru přes 100 do 300 mm</t>
  </si>
  <si>
    <t>37</t>
  </si>
  <si>
    <t>162301422</t>
  </si>
  <si>
    <t>Vodorovné přemístění pařezů do 5 km D do 500 mm</t>
  </si>
  <si>
    <t>1319822119</t>
  </si>
  <si>
    <t>Vodorovné přemístění větví, kmenů nebo pařezů s naložením, složením a dopravou do 5000 m pařezů kmenů, průměru přes 300 do 500 mm</t>
  </si>
  <si>
    <t>38</t>
  </si>
  <si>
    <t>162301423</t>
  </si>
  <si>
    <t>Vodorovné přemístění pařezů do 5 km D do 700 mm</t>
  </si>
  <si>
    <t>-518412211</t>
  </si>
  <si>
    <t>Vodorovné přemístění větví, kmenů nebo pařezů s naložením, složením a dopravou do 5000 m pařezů kmenů, průměru přes 500 do 700 mm</t>
  </si>
  <si>
    <t>39</t>
  </si>
  <si>
    <t>162301921</t>
  </si>
  <si>
    <t>Příplatek k vodorovnému přemístění pařezů D 300 mm ZKD 5 km</t>
  </si>
  <si>
    <t>-1234272565</t>
  </si>
  <si>
    <t>Vodorovné přemístění větví, kmenů nebo pařezů s naložením, složením a dopravou Příplatek k cenám za každých dalších i započatých 5000 m přes 5000 m pařezů kmenů, průměru přes 100 do 300 mm</t>
  </si>
  <si>
    <t>40</t>
  </si>
  <si>
    <t>162301922</t>
  </si>
  <si>
    <t>Příplatek k vodorovnému přemístění pařezů D 500 mm ZKD 5 km</t>
  </si>
  <si>
    <t>-631676140</t>
  </si>
  <si>
    <t>Vodorovné přemístění větví, kmenů nebo pařezů s naložením, složením a dopravou Příplatek k cenám za každých dalších i započatých 5000 m přes 5000 m pařezů kmenů, průměru přes 300 do 500 mm</t>
  </si>
  <si>
    <t>41</t>
  </si>
  <si>
    <t>162301923</t>
  </si>
  <si>
    <t>Příplatek k vodorovnému přemístění pařezů D 700 mm ZKD 5 km</t>
  </si>
  <si>
    <t>1721661796</t>
  </si>
  <si>
    <t>Vodorovné přemístění větví, kmenů nebo pařezů s naložením, složením a dopravou Příplatek k cenám za každých dalších i započatých 5000 m přes 5000 m pařezů kmenů, průměru přes 500 do 700 mm</t>
  </si>
  <si>
    <t>42</t>
  </si>
  <si>
    <t>162301501</t>
  </si>
  <si>
    <t>Vodorovné přemístění křovin do 5 km D kmene do 100 mm</t>
  </si>
  <si>
    <t>-1158470450</t>
  </si>
  <si>
    <t>Vodorovné přemístění smýcených křovin do průměru kmene 100 mm na vzdálenost do 5 000 m</t>
  </si>
  <si>
    <t>10,00*2</t>
  </si>
  <si>
    <t>43</t>
  </si>
  <si>
    <t>997013811</t>
  </si>
  <si>
    <t>Poplatek za uložení stavebního dřevěného odpadu na skládce (skládkovné)</t>
  </si>
  <si>
    <t>-1778774569</t>
  </si>
  <si>
    <t>Poplatek za uložení stavebního odpadu na skládce (skládkovné) dřevěného</t>
  </si>
  <si>
    <t>"10,0m2 křovin - odhad" 10,00*0,005</t>
  </si>
  <si>
    <t>"2ks stromů průměr kmene 20cm, vč.pařezů a větví - odhad"  0,200*2</t>
  </si>
  <si>
    <t>"2ks stromů průměr kmene 30cm, vč.pařezů a větví - odhad"  0,400*2</t>
  </si>
  <si>
    <t>"1ks stromů průměr kmene 40cm, vč.pařezů a větví - odhad"  0,800*1</t>
  </si>
  <si>
    <t>"1ks stromů průměr kmene 70cm, vč.pařezů a větví - odhad"  3,00*1</t>
  </si>
  <si>
    <t>Zemní práce - povrchové úpravy terénu</t>
  </si>
  <si>
    <t>44</t>
  </si>
  <si>
    <t>181301103</t>
  </si>
  <si>
    <t>Rozprostření ornice tl vrstvy do 200 mm pl do 500 m2 v rovině nebo ve svahu do 1:5</t>
  </si>
  <si>
    <t>-1012442297</t>
  </si>
  <si>
    <t>Rozprostření a urovnání ornice v rovině nebo ve svahu sklonu do 1:5 při souvislé ploše do 500 m2, tl. vrstvy přes 150 do 200 mm</t>
  </si>
  <si>
    <t>"dle PD" 216,30+10,60</t>
  </si>
  <si>
    <t>45</t>
  </si>
  <si>
    <t>M</t>
  </si>
  <si>
    <t>103641010</t>
  </si>
  <si>
    <t>zemina pro terénní úpravy -  ornice</t>
  </si>
  <si>
    <t>1185255677</t>
  </si>
  <si>
    <t>226,90*0,20*1,80</t>
  </si>
  <si>
    <t>46</t>
  </si>
  <si>
    <t>181411131.01</t>
  </si>
  <si>
    <t>Založení parkového trávníku výsevem plochy do 1000 m2 v rovině a ve svahu do 1:5, vč.dodávky travního semene</t>
  </si>
  <si>
    <t>606278689</t>
  </si>
  <si>
    <t>Založení trávníku na půdě předem připravené plochy do 1000 m2 výsevem včetně utažení parkového v rovině nebo na svahu do 1:5, vč.dodávky travního semene</t>
  </si>
  <si>
    <t>Vč.všech přípravných a pomocných prací při zakládání trávníku (odplevelení postřikem,</t>
  </si>
  <si>
    <t>urovnání, zálivka, pokosení apod.).</t>
  </si>
  <si>
    <t>Včetně pěstební péče po dobu 2 let od data předání a převzetí sadových úprav objednatelem,</t>
  </si>
  <si>
    <t>zálivka trávníku 20litrů/m2.</t>
  </si>
  <si>
    <t>Součástí prací bude i nové osetí trávníku v případě, že travní semeno nevzejde.</t>
  </si>
  <si>
    <t>(dodávka+montáž+přesun hmot)</t>
  </si>
  <si>
    <t>"dle PD" 10,60</t>
  </si>
  <si>
    <t>47</t>
  </si>
  <si>
    <t>184911421</t>
  </si>
  <si>
    <t>Mulčování rostlin kůrou tl. do 0,1 m v rovině a svahu do 1:5</t>
  </si>
  <si>
    <t>1988195721</t>
  </si>
  <si>
    <t>Mulčování vysazených rostlin mulčovací kůrou, tl. do 100 mm v rovině nebo na svahu do 1:5</t>
  </si>
  <si>
    <t>"dle PD" 216,30</t>
  </si>
  <si>
    <t>48</t>
  </si>
  <si>
    <t>103911000</t>
  </si>
  <si>
    <t>kůra mulčovací VL</t>
  </si>
  <si>
    <t>1175212309</t>
  </si>
  <si>
    <t>216,30*0,10</t>
  </si>
  <si>
    <t>21,63*0,103 'Přepočtené koeficientem množství</t>
  </si>
  <si>
    <t>49</t>
  </si>
  <si>
    <t>18-01</t>
  </si>
  <si>
    <t>Vzrostlé stromy - vrba smuteční-Salyx byblonica "Crispa", kont.sadba, 150/200cm (š.4,0/v.10,0m)</t>
  </si>
  <si>
    <t>ks</t>
  </si>
  <si>
    <t>-2061443230</t>
  </si>
  <si>
    <t>V ceně je také započteno:</t>
  </si>
  <si>
    <t>- zemní práce - jáma min. o 1/3 větší než bude kořenový bal, min.1,00 x 1,00 x 1,20m</t>
  </si>
  <si>
    <t>- náhrada 1/2 výkopku kvalitním kompostem v prostoru kolem celého kořenového balu</t>
  </si>
  <si>
    <t>- ukotvení stromu 3 kůly</t>
  </si>
  <si>
    <t>- obalení kmenu stromu jutou</t>
  </si>
  <si>
    <t>Vč.pěstební péče po dobu 2 let od data předání a převzetí sadových úprav objednatelem,</t>
  </si>
  <si>
    <t>zálivka (20 litrů/strom).</t>
  </si>
  <si>
    <t>Součástí prací bude i náhrada uhynulých dřevin.</t>
  </si>
  <si>
    <t>50</t>
  </si>
  <si>
    <t>18-02</t>
  </si>
  <si>
    <t>Kmenové dřeviny - zerav-Thuja occidentalis "Smaragd", kont.sadba (š.0,6/v.1,0m)</t>
  </si>
  <si>
    <t>-1027214693</t>
  </si>
  <si>
    <t>- zemní práce</t>
  </si>
  <si>
    <t>zálivka (20 litrů/ks).</t>
  </si>
  <si>
    <t>125</t>
  </si>
  <si>
    <t>51</t>
  </si>
  <si>
    <t>18-03</t>
  </si>
  <si>
    <t>Keře - hortenzie velkolistá-Hydrangea macrohylla, kont.sadba (š.1,0/v.1,0m)</t>
  </si>
  <si>
    <t>-279849563</t>
  </si>
  <si>
    <t>zálivka (5 litrů/ks).</t>
  </si>
  <si>
    <t>3KZ</t>
  </si>
  <si>
    <t>Květinový záhon</t>
  </si>
  <si>
    <t>52</t>
  </si>
  <si>
    <t>131201101</t>
  </si>
  <si>
    <t>Hloubení jam nezapažených v hornině tř. 3 objemu do 100 m3</t>
  </si>
  <si>
    <t>-1711701147</t>
  </si>
  <si>
    <t>Hloubení nezapažených jam a zářezů s urovnáním dna do předepsaného profilu a spádu v hornině tř. 3 do 100 m3</t>
  </si>
  <si>
    <t>53</t>
  </si>
  <si>
    <t>132201101</t>
  </si>
  <si>
    <t>Hloubení rýh š do 600 mm v hornině tř. 3 objemu do 100 m3</t>
  </si>
  <si>
    <t>338330083</t>
  </si>
  <si>
    <t>Hloubení zapažených i nezapažených rýh šířky do 600 mm s urovnáním dna do předepsaného profilu a spádu v hornině tř. 3 do 100 m3</t>
  </si>
  <si>
    <t>(8,64+1,19)*2*0,60*0,60</t>
  </si>
  <si>
    <t>54</t>
  </si>
  <si>
    <t>-680026373</t>
  </si>
  <si>
    <t>55</t>
  </si>
  <si>
    <t>274313611</t>
  </si>
  <si>
    <t>Základové pásy z betonu tř. C 16/20</t>
  </si>
  <si>
    <t>-119335165</t>
  </si>
  <si>
    <t>Základy z betonu prostého pasy betonu kamenem neprokládaného tř. C 16/20</t>
  </si>
  <si>
    <t>56</t>
  </si>
  <si>
    <t>274351215</t>
  </si>
  <si>
    <t>Zřízení bednění stěn základových pasů</t>
  </si>
  <si>
    <t>110076172</t>
  </si>
  <si>
    <t>Bednění základových stěn pasů svislé nebo šikmé (odkloněné), půdorysně přímé nebo zalomené ve volných nebo zapažených jámách, rýhách, šachtách, včetně případných vzpěr zřízení</t>
  </si>
  <si>
    <t>(8,64+1,19)*2*0,10*2</t>
  </si>
  <si>
    <t>57</t>
  </si>
  <si>
    <t>274351216</t>
  </si>
  <si>
    <t>Odstranění bednění stěn základových pasů</t>
  </si>
  <si>
    <t>448792302</t>
  </si>
  <si>
    <t>Bednění základových stěn pasů svislé nebo šikmé (odkloněné), půdorysně přímé nebo zalomené ve volných nebo zapažených jámách, rýhách, šachtách, včetně případných vzpěr odstranění</t>
  </si>
  <si>
    <t>58</t>
  </si>
  <si>
    <t>311113134</t>
  </si>
  <si>
    <t>Nosná zeď tl do 300 mm z hladkých tvárnic ztraceného bednění včetně výplně z betonu tř. C 16/20</t>
  </si>
  <si>
    <t>-239441278</t>
  </si>
  <si>
    <t>Nadzákladové zdi z tvárnic ztraceného bednění hladkých, včetně výplně z betonu třídy C 16/20, tloušťky zdiva přes 250 do 300 mm</t>
  </si>
  <si>
    <t>(8,24+1,39)*2*1,005</t>
  </si>
  <si>
    <t>59</t>
  </si>
  <si>
    <t>311311972</t>
  </si>
  <si>
    <t>Nosná zeď z betonu prostého tř. C 16/20 do ztraceného bednění z desek</t>
  </si>
  <si>
    <t>-170462388</t>
  </si>
  <si>
    <t>Nadzákladové zdi z betonu prostého nosné do ztraceného bednění z desek, beton tř. C 16/20</t>
  </si>
  <si>
    <t>"koruna zdi" 20,30*0,25*0,125</t>
  </si>
  <si>
    <t>60</t>
  </si>
  <si>
    <t>311361821</t>
  </si>
  <si>
    <t>Výztuž nosných zdí betonářskou ocelí 10 505</t>
  </si>
  <si>
    <t>266105130</t>
  </si>
  <si>
    <t>Výztuž nadzákladových zdí nosných svislých nebo odkloněných od svislice, rovných nebo oblých z betonářské oceli 10 505 (R) nebo BSt 500</t>
  </si>
  <si>
    <t>"průměr 10mm" (1,50*24+40,00)*0,617*0,001</t>
  </si>
  <si>
    <t>61</t>
  </si>
  <si>
    <t>313232034</t>
  </si>
  <si>
    <t>Zdivo z cihel pálených obkladové z cihel lícových, včetně spárování, pevnosti P 60, na maltu MVC dl. 240mm ( německý formát 240x115x71 mm) plných</t>
  </si>
  <si>
    <t>-155996609</t>
  </si>
  <si>
    <t>(8,50+2,02)*2*1,005*0,115</t>
  </si>
  <si>
    <t>(8,60+1,37)*2*(0,50*0,25-0,25*0,125)</t>
  </si>
  <si>
    <t>62</t>
  </si>
  <si>
    <t>783826655</t>
  </si>
  <si>
    <t>Hydrofobizační transparentní silikonový nátěr lícového zdiva</t>
  </si>
  <si>
    <t>1970970517</t>
  </si>
  <si>
    <t>Hydrofobizační nátěr omítek silikonový, transparentní, povrchů hladkých omítek hladkých, zrnitých tenkovrstvých nebo štukových lícového zdiva</t>
  </si>
  <si>
    <t>(8,50+2,25)*2*1,005</t>
  </si>
  <si>
    <t>(8,60+1,37)*2*1,05</t>
  </si>
  <si>
    <t>63</t>
  </si>
  <si>
    <t>711111001</t>
  </si>
  <si>
    <t>Provedení izolace proti zemní vlhkosti vodorovné za studena nátěrem penetračním</t>
  </si>
  <si>
    <t>-142732298</t>
  </si>
  <si>
    <t>Provedení izolace proti zemní vlhkosti natěradly a tmely za studena na ploše vodorovné V nátěrem penetračním</t>
  </si>
  <si>
    <t>(8,64+1,19)*2*0,60</t>
  </si>
  <si>
    <t>64</t>
  </si>
  <si>
    <t>711112001</t>
  </si>
  <si>
    <t>Provedení izolace proti zemní vlhkosti svislé za studena nátěrem penetračním</t>
  </si>
  <si>
    <t>-1571072831</t>
  </si>
  <si>
    <t>Provedení izolace proti zemní vlhkosti natěradly a tmely za studena na ploše svislé S nátěrem penetračním</t>
  </si>
  <si>
    <t>(8,24+1,99)*2*1,10</t>
  </si>
  <si>
    <t>65</t>
  </si>
  <si>
    <t>111631500</t>
  </si>
  <si>
    <t>lak asfaltový ALP/9 (MJ t) bal 9 kg</t>
  </si>
  <si>
    <t>1361295814</t>
  </si>
  <si>
    <t>lak asfaltový penetrační (MJ t) bal 9 kg</t>
  </si>
  <si>
    <t>P</t>
  </si>
  <si>
    <t>Poznámka k položce:
Spotřeba 0,3-0,4kg/m2 dle povrchu, ředidlo technický benzín</t>
  </si>
  <si>
    <t>11,796*0,00030+22,506*0,00035</t>
  </si>
  <si>
    <t>66</t>
  </si>
  <si>
    <t>711141559</t>
  </si>
  <si>
    <t>Provedení izolace proti zemní vlhkosti pásy přitavením vodorovné NAIP</t>
  </si>
  <si>
    <t>-739290751</t>
  </si>
  <si>
    <t>Provedení izolace proti zemní vlhkosti pásy přitavením NAIP na ploše vodorovné V</t>
  </si>
  <si>
    <t>67</t>
  </si>
  <si>
    <t>711142559</t>
  </si>
  <si>
    <t>Provedení izolace proti zemní vlhkosti pásy přitavením svislé NAIP</t>
  </si>
  <si>
    <t>306288584</t>
  </si>
  <si>
    <t>Provedení izolace proti zemní vlhkosti pásy přitavením NAIP na ploše svislé S</t>
  </si>
  <si>
    <t>68</t>
  </si>
  <si>
    <t>62812590</t>
  </si>
  <si>
    <t>SBS modifikovaný asfaltový pás tl.4mm s vložkou ze skleněné tkaniny</t>
  </si>
  <si>
    <t>-1753806480</t>
  </si>
  <si>
    <t>11,796*1,15+22,506*1,20</t>
  </si>
  <si>
    <t>Schodišťové konstrukce</t>
  </si>
  <si>
    <t>69</t>
  </si>
  <si>
    <t>43-01</t>
  </si>
  <si>
    <t>Repase vybouraných schodišťových stupňů žulových 320/165mm (vč.dopravy)</t>
  </si>
  <si>
    <t>1182320184</t>
  </si>
  <si>
    <t>Repase</t>
  </si>
  <si>
    <t>"hlavní schodiště" 8,40*3</t>
  </si>
  <si>
    <t>70</t>
  </si>
  <si>
    <t>434191421</t>
  </si>
  <si>
    <t>Osazení schodišťových stupňů kamenných broušených nebo leštěných na desku</t>
  </si>
  <si>
    <t>-1080958014</t>
  </si>
  <si>
    <t>Osazování schodišťových stupňů kamenných s vyspárováním styčných spár, s provizorním dřevěným zábradlím a dočasným zakrytím stupnic prkny na desku, stupňů broušených nebo leštěných</t>
  </si>
  <si>
    <t>hlavní schodiště</t>
  </si>
  <si>
    <t>"repasované stupně" 8,40*3</t>
  </si>
  <si>
    <t>"nový stupeň" 8,40*1</t>
  </si>
  <si>
    <t>71</t>
  </si>
  <si>
    <t>5838802001</t>
  </si>
  <si>
    <t>nový stupeň schodišťový 320x165 mm, světlá liberecká žula</t>
  </si>
  <si>
    <t>360787385</t>
  </si>
  <si>
    <t>8,40*1</t>
  </si>
  <si>
    <t>72</t>
  </si>
  <si>
    <t>275313611</t>
  </si>
  <si>
    <t>Základové patky z betonu tř. C 16/20</t>
  </si>
  <si>
    <t>1644615534</t>
  </si>
  <si>
    <t>Základy z betonu prostého patky a bloky z betonu kamenem neprokládaného tř. C 16/20</t>
  </si>
  <si>
    <t>"hlavní schodiště" 8,40*1,40*0,65</t>
  </si>
  <si>
    <t>73</t>
  </si>
  <si>
    <t>434311114</t>
  </si>
  <si>
    <t>Schodišťové stupně dusané na terén z betonu tř. C 16/20 bez potěru</t>
  </si>
  <si>
    <t>-256237321</t>
  </si>
  <si>
    <t>Stupně dusané z betonu prostého nebo prokládaného kamenem na terén nebo na desku bez potěru, se zahlazením povrchu tř. C 16/20</t>
  </si>
  <si>
    <t>"hlavní schodiště" 8,40*4</t>
  </si>
  <si>
    <t>74</t>
  </si>
  <si>
    <t>434351141</t>
  </si>
  <si>
    <t>Zřízení bednění stupňů přímočarých schodišť</t>
  </si>
  <si>
    <t>1801521172</t>
  </si>
  <si>
    <t>Bednění stupňů betonovaných na podstupňové desce nebo na terénu půdorysně přímočarých zřízení</t>
  </si>
  <si>
    <t>"hlavní schodiště" 8,40*(1,30+0,65)</t>
  </si>
  <si>
    <t>75</t>
  </si>
  <si>
    <t>434351142</t>
  </si>
  <si>
    <t>Odstranění bednění stupňů přímočarých schodišť</t>
  </si>
  <si>
    <t>-879982177</t>
  </si>
  <si>
    <t>Bednění stupňů betonovaných na podstupňové desce nebo na terénu půdorysně přímočarých odstranění</t>
  </si>
  <si>
    <t>76</t>
  </si>
  <si>
    <t>931992124</t>
  </si>
  <si>
    <t>Výplň dilatačních spár z extrudovaného polystyrénu tl 50 mm</t>
  </si>
  <si>
    <t>-371239049</t>
  </si>
  <si>
    <t>Výplň dilatačních spár z polystyrenu extrudovaného, tloušťky 50 mm</t>
  </si>
  <si>
    <t>"hlavní schodiště-dilatace od stěn" (8,40+1,15*2+0,96*2/2)*0,65</t>
  </si>
  <si>
    <t>77</t>
  </si>
  <si>
    <t>434121426</t>
  </si>
  <si>
    <t>Osazení ŽB schodišťových stupňů na desku drsných</t>
  </si>
  <si>
    <t>723420932</t>
  </si>
  <si>
    <t>Osazování schodišťových stupňů železobetonových s vyspárováním styčných spár, s provizorním dřevěným zábradlím a dočasným zakrytím stupnic prkny na desku, stupňů drsných</t>
  </si>
  <si>
    <t>1,50*3</t>
  </si>
  <si>
    <t>78</t>
  </si>
  <si>
    <t>5937378</t>
  </si>
  <si>
    <t>stupeň schodišťový betonový 350x150x1000mm, povrch otryskaný, barva karamel</t>
  </si>
  <si>
    <t>1798263509</t>
  </si>
  <si>
    <t>79</t>
  </si>
  <si>
    <t>204297112</t>
  </si>
  <si>
    <t>80</t>
  </si>
  <si>
    <t>-1182832579</t>
  </si>
  <si>
    <t>81</t>
  </si>
  <si>
    <t>793130419</t>
  </si>
  <si>
    <t>82</t>
  </si>
  <si>
    <t>631311124</t>
  </si>
  <si>
    <t>Mazanina tl do 120 mm z betonu prostého bez zvýšených nároků na prostředí tř. C 16/20</t>
  </si>
  <si>
    <t>150861493</t>
  </si>
  <si>
    <t>Mazanina z betonu prostého bez zvýšených nároků na prostředí tl. přes 80 do 120 mm tř. C 16/20</t>
  </si>
  <si>
    <t>"pod schodišťové stupně" 1,50*1,10*0,15</t>
  </si>
  <si>
    <t>Komunikace pozemní</t>
  </si>
  <si>
    <t>83</t>
  </si>
  <si>
    <t>596841120.01</t>
  </si>
  <si>
    <t>Kladení betonové dlažby komunikací do lože ze zavlhlého betonu tř.C16/20 (vč.dodávky lože)</t>
  </si>
  <si>
    <t>-1183904229</t>
  </si>
  <si>
    <t xml:space="preserve">Kladení dlažby z betonových nebo kameninových dlaždic komunikací s vyplněním spár a se smetením přebytečného materiálu na vzdálenost do 3 m s ložem ze zavlhlého betonu 40 mm </t>
  </si>
  <si>
    <t>Poznámka k položce:
1. V cenách jsou započteny i náklady na dodání hmot pro lože a na dodání materiálu pro výplň spár
2. V cenách nejsou započteny náklady na dodání dlaždic, které se oceňují ve specifikaci</t>
  </si>
  <si>
    <t>a) dlažba 200/200/80mm - barva červená</t>
  </si>
  <si>
    <t>"dle PD" 3,80</t>
  </si>
  <si>
    <t>b) dlažba 200/200/80mm - barva karamel</t>
  </si>
  <si>
    <t>"dle PD" 533,10</t>
  </si>
  <si>
    <t>c) dlažba 100/100/80mm - barva karamel</t>
  </si>
  <si>
    <t>"dle PD" 7,50</t>
  </si>
  <si>
    <t>d) dlažba 100/100/80mm - barva bílá</t>
  </si>
  <si>
    <t>"dle PD" 69,60</t>
  </si>
  <si>
    <t>e) přídlažba 250/500/80mm - barva bílá</t>
  </si>
  <si>
    <t>"dle PD" 1,10</t>
  </si>
  <si>
    <t>84</t>
  </si>
  <si>
    <t>5924526201</t>
  </si>
  <si>
    <t>dlažba betonová 20x20x8 cm, barva červená, povrch standart</t>
  </si>
  <si>
    <t>-1747179940</t>
  </si>
  <si>
    <t>3,80*1,03</t>
  </si>
  <si>
    <t>85</t>
  </si>
  <si>
    <t>5924526202</t>
  </si>
  <si>
    <t>dlažba betonová 20x20x8 cm, barva karamel, povrch standart</t>
  </si>
  <si>
    <t>-897466362</t>
  </si>
  <si>
    <t>533,10*1,03</t>
  </si>
  <si>
    <t>86</t>
  </si>
  <si>
    <t>5924527001</t>
  </si>
  <si>
    <t>dlažba betonová 10x10x6 cm, barva karamel, povrch standart</t>
  </si>
  <si>
    <t>-1237692853</t>
  </si>
  <si>
    <t>7,50*1,03</t>
  </si>
  <si>
    <t>87</t>
  </si>
  <si>
    <t>5924526902</t>
  </si>
  <si>
    <t>dlažba betonová 10x10x8 cm, barva přírodní, povrch standart</t>
  </si>
  <si>
    <t>-677754809</t>
  </si>
  <si>
    <t>69,60*1,03</t>
  </si>
  <si>
    <t>88</t>
  </si>
  <si>
    <t>5924521101</t>
  </si>
  <si>
    <t>přídlažba 250x500x80mm, barva bílá, povrch standart</t>
  </si>
  <si>
    <t>-90263397</t>
  </si>
  <si>
    <t>89</t>
  </si>
  <si>
    <t>596841120.02</t>
  </si>
  <si>
    <t>Kladení betonové dlažby rozměru 80x100x16cm do lože ze zavlhlého betonu tř.C16/20 (vč.dodávky lože)</t>
  </si>
  <si>
    <t>-1582596711</t>
  </si>
  <si>
    <t xml:space="preserve">Kladení dlažby z betonových dlaždic rozměru 80x100x16cm s vyplněním spár a se smetením přebytečného materiálu na vzdálenost do 3 m s ložem ze zavlhlého betonu 40 mm </t>
  </si>
  <si>
    <t>dlažba 800/1000/160mm</t>
  </si>
  <si>
    <t>"hlavní schodiště" 8,40*0,80</t>
  </si>
  <si>
    <t>90</t>
  </si>
  <si>
    <t>4400867631</t>
  </si>
  <si>
    <t>dlažba betonová 800x1000x160mm, povrch tryskaný, barva antracit</t>
  </si>
  <si>
    <t>495851673</t>
  </si>
  <si>
    <t>91</t>
  </si>
  <si>
    <t>596841120.03</t>
  </si>
  <si>
    <t>Kladení betonové dlažby rozměru 100x120x16cm do lože ze zavlhlého betonu tř.C16/20 (vč.dodávky lože)</t>
  </si>
  <si>
    <t>-1316177730</t>
  </si>
  <si>
    <t xml:space="preserve">Kladení dlažby z betonových dlaždic rozměru 100x120x16cm s vyplněním spár a se smetením přebytečného materiálu na vzdálenost do 3 m s ložem ze zavlhlého betonu 40 mm </t>
  </si>
  <si>
    <t>dlažba 1000/1200/160mm</t>
  </si>
  <si>
    <t>"hlavní schodiště" 12,98</t>
  </si>
  <si>
    <t>92</t>
  </si>
  <si>
    <t>4400867632</t>
  </si>
  <si>
    <t>dlažba betonová 1000x1200x160mm, povrch tryskaný, barva antracit</t>
  </si>
  <si>
    <t>-630003823</t>
  </si>
  <si>
    <t>93</t>
  </si>
  <si>
    <t>591411111</t>
  </si>
  <si>
    <t>Kladení dlažby z mozaiky jednobarevné komunikací pro pěší lože z kameniva</t>
  </si>
  <si>
    <t>-622496263</t>
  </si>
  <si>
    <t>Kladení dlažby z mozaiky komunikací pro pěší s vyplněním spár, s dvojím beraněním a se smetením přebytečného materiálu na vzdálenost do 3 m jednobarevné, s ložem tl. do 40 mm z kameniva</t>
  </si>
  <si>
    <t>pískovcová dlažba</t>
  </si>
  <si>
    <t>"dle PD" 46,40</t>
  </si>
  <si>
    <t>94</t>
  </si>
  <si>
    <t>451579777</t>
  </si>
  <si>
    <t>Příplatek ZKD 10 mm tl nad 100 mm u podkladu nebo lože pod dlažbu z kameniva těženého</t>
  </si>
  <si>
    <t>620848052</t>
  </si>
  <si>
    <t>Podklad nebo lože pod dlažbu (přídlažbu) Příplatek k cenám za každých dalších i započatých 10 mm tloušťky podkladu nebo lože přes 100 mm z kameniva těženého</t>
  </si>
  <si>
    <t>"celk.tl.lože 6cm" 46,40*2</t>
  </si>
  <si>
    <t>95</t>
  </si>
  <si>
    <t>5838001</t>
  </si>
  <si>
    <t>pískovcová dlažba 6x6x6cm (Božanov)</t>
  </si>
  <si>
    <t>186476996</t>
  </si>
  <si>
    <t>46,40*1,02</t>
  </si>
  <si>
    <t>96</t>
  </si>
  <si>
    <t>591442111</t>
  </si>
  <si>
    <t>Kladení dlažby z mozaiky dvou a vícebarevné komunikací pro pěší lože z MC</t>
  </si>
  <si>
    <t>-1969031470</t>
  </si>
  <si>
    <t>Kladení dlažby z mozaiky komunikací pro pěší s vyplněním spár, s dvojím beraněním a se smetením přebytečného materiálu na vzdálenost do 3 m dvoubarevné a vícebarevné, s ložem tl. do 40 mm z cementové malty</t>
  </si>
  <si>
    <t>mramorová dlažba</t>
  </si>
  <si>
    <t>a) mramor.dlažba bílý melír</t>
  </si>
  <si>
    <t>"dle PD" 28,00</t>
  </si>
  <si>
    <t>b) mramor.dlažba černá</t>
  </si>
  <si>
    <t>"dle PD" 4,30</t>
  </si>
  <si>
    <t>c) mramor.dlažba žlutá</t>
  </si>
  <si>
    <t>"dle PD" 0,15</t>
  </si>
  <si>
    <t>d) mramor.dlažba zelená</t>
  </si>
  <si>
    <t>e) mramor.dlažba hnědá</t>
  </si>
  <si>
    <t>f) mramor.dlažba bílá</t>
  </si>
  <si>
    <t>"dle PD" 0,15+0,25</t>
  </si>
  <si>
    <t>97</t>
  </si>
  <si>
    <t>451459777</t>
  </si>
  <si>
    <t>Příplatek ZKD 10 mm tl přes 50 mm u podkladu nebo lože pod dlažbu z MC</t>
  </si>
  <si>
    <t>-1038856332</t>
  </si>
  <si>
    <t>Podklad nebo lože pod dlažbu (přídlažbu) Příplatek k cenám za každých dalších i započatých 10 mm tloušťky podkladu nebo lože přes 50 mm z cementové malty</t>
  </si>
  <si>
    <t>"celk.tl.lože 6cm" 33,15*2</t>
  </si>
  <si>
    <t>98</t>
  </si>
  <si>
    <t>5838001701</t>
  </si>
  <si>
    <t>mozaika dlažební, mramor velikost 6/6/6cm, bílý melír, leštěná (Dobřichovice)</t>
  </si>
  <si>
    <t>511139556</t>
  </si>
  <si>
    <t>28,00*1,02</t>
  </si>
  <si>
    <t>99</t>
  </si>
  <si>
    <t>5838001702</t>
  </si>
  <si>
    <t>mozaika dlažební, mramor velikost 6/6/6cm, černá, leštěná (Dobřichovice)</t>
  </si>
  <si>
    <t>-872668079</t>
  </si>
  <si>
    <t>4,30*1,02</t>
  </si>
  <si>
    <t>100</t>
  </si>
  <si>
    <t>5838001703</t>
  </si>
  <si>
    <t>mozaika dlažební, mramor velikost 6/6/6cm, bílá, leštěná (Dobřichovice)</t>
  </si>
  <si>
    <t>-1141774692</t>
  </si>
  <si>
    <t>0,25*1,02</t>
  </si>
  <si>
    <t>101</t>
  </si>
  <si>
    <t>5838001704</t>
  </si>
  <si>
    <t>dlažba mramor - kruh průměr 250mm, bílá, leštěná (Slezská), vč.kamenického vysekání symbolu zvěrokruhu</t>
  </si>
  <si>
    <t>-1800455005</t>
  </si>
  <si>
    <t>102</t>
  </si>
  <si>
    <t>5838001705</t>
  </si>
  <si>
    <t>dlažba mramor - kruh průměr 250mm, žlutá, leštěná (Spišská), vč.kamenického vysekání symbolu zvěrokruhu</t>
  </si>
  <si>
    <t>-214897027</t>
  </si>
  <si>
    <t>103</t>
  </si>
  <si>
    <t>5838001706</t>
  </si>
  <si>
    <t>dlažba mramor - kruh průměr 250mm, zelená, leštěná (Kubánská), vč.kamenického vysekání symbolu zvěrokruhu</t>
  </si>
  <si>
    <t>-2086261794</t>
  </si>
  <si>
    <t>104</t>
  </si>
  <si>
    <t>5838001707</t>
  </si>
  <si>
    <t>dlažba mramor - kruh průměr 250mm, hnědá, leštěná (Bulharská), vč.kamenického vysekání symbolu zvěrokruhu</t>
  </si>
  <si>
    <t>303273309</t>
  </si>
  <si>
    <t>105</t>
  </si>
  <si>
    <t>636212111.01</t>
  </si>
  <si>
    <t>Dlažba z cihel pálených lícových německého formátu 240/115/70mm na maltu cementovou (dodávka+montáž)</t>
  </si>
  <si>
    <t>408614783</t>
  </si>
  <si>
    <t>Dlažba z cihel pálených lícových se zalitím spár na celou výšku cementovou maltou pro spárování dl. 250 mm (250x120x65) do malty MC-5, kladených naplocho</t>
  </si>
  <si>
    <t>"dle PD" 32,30</t>
  </si>
  <si>
    <t>106</t>
  </si>
  <si>
    <t>273313611</t>
  </si>
  <si>
    <t>Základové desky z betonu tř. C 16/20</t>
  </si>
  <si>
    <t>-259723906</t>
  </si>
  <si>
    <t>Základy z betonu prostého desky z betonu kamenem neprokládaného tř. C 16/20</t>
  </si>
  <si>
    <t>"nástupní portálová plocha" 65,45*0,12</t>
  </si>
  <si>
    <t>107</t>
  </si>
  <si>
    <t>273351215</t>
  </si>
  <si>
    <t>Zřízení bednění stěn základových desek</t>
  </si>
  <si>
    <t>439641649</t>
  </si>
  <si>
    <t>Bednění základových stěn desek svislé nebo šikmé (odkloněné), půdorysně přímé nebo zalomené ve volných nebo zapažených jámách, rýhách, šachtách, včetně případných vzpěr zřízení</t>
  </si>
  <si>
    <t>"nástupní portálová plocha" (24,00+55,00)*0,12</t>
  </si>
  <si>
    <t>108</t>
  </si>
  <si>
    <t>273351216</t>
  </si>
  <si>
    <t>Odstranění bednění stěn základových desek</t>
  </si>
  <si>
    <t>-2031112684</t>
  </si>
  <si>
    <t>Bednění základových stěn desek svislé nebo šikmé (odkloněné), půdorysně přímé nebo zalomené ve volných nebo zapažených jámách, rýhách, šachtách, včetně případných vzpěr odstranění</t>
  </si>
  <si>
    <t>109</t>
  </si>
  <si>
    <t>273356031</t>
  </si>
  <si>
    <t>Bednění základových desek ploch zaoblených zřízení</t>
  </si>
  <si>
    <t>125506147</t>
  </si>
  <si>
    <t>Bednění základů z betonu prostého nebo železového desek pro plochy zaoblené zřízení</t>
  </si>
  <si>
    <t>"nástupní portálová plocha" 13,00*0,12</t>
  </si>
  <si>
    <t>110</t>
  </si>
  <si>
    <t>273356032</t>
  </si>
  <si>
    <t>Bednění základových desek ploch zaoblených odstranění</t>
  </si>
  <si>
    <t>2060997850</t>
  </si>
  <si>
    <t>Bednění základů z betonu prostého nebo železového desek pro plochy zaoblené odstranění</t>
  </si>
  <si>
    <t>111</t>
  </si>
  <si>
    <t>931992121</t>
  </si>
  <si>
    <t>Výplň dilatačních spár z extrudovaného polystyrénu tl 20 mm</t>
  </si>
  <si>
    <t>-1657348577</t>
  </si>
  <si>
    <t>Výplň dilatačních spár z polystyrenu extrudovaného, tloušťky 20 mm</t>
  </si>
  <si>
    <t>"nástupní portálová plocha" 55,00*0,12</t>
  </si>
  <si>
    <t>112</t>
  </si>
  <si>
    <t>577154211</t>
  </si>
  <si>
    <t>Asfaltový beton vrstva obrusná ACO 11 (ABS) tř. II tl 60 mm š do 3 m z nemodifikovaného asfaltu</t>
  </si>
  <si>
    <t>-1882999301</t>
  </si>
  <si>
    <t>Asfaltový beton vrstva obrusná ACO 11 (ABS) s rozprostřením a se zhutněním z nemodifikovaného asfaltu v pruhu šířky do 3 m tř. II, po zhutnění tl. 60 mm</t>
  </si>
  <si>
    <t>asfaltová komunikace</t>
  </si>
  <si>
    <t>"dle PD" 20,60</t>
  </si>
  <si>
    <t>113</t>
  </si>
  <si>
    <t>564811111</t>
  </si>
  <si>
    <t>Podklad ze štěrkodrtě ŠD tl 50 mm</t>
  </si>
  <si>
    <t>1422079665</t>
  </si>
  <si>
    <t>Podklad ze štěrkodrti ŠD s rozprostřením a zhutněním, po zhutnění tl. 50 mm</t>
  </si>
  <si>
    <t>pod betonovou dlažbu</t>
  </si>
  <si>
    <t>f) hlavní vstup-pod schodišť.konstrukce</t>
  </si>
  <si>
    <t>8,40*(1,125+0,96)</t>
  </si>
  <si>
    <t>"pod dlažbu 1000/1200/160mm" 12,98</t>
  </si>
  <si>
    <t>pod pískovcovou dlažbu</t>
  </si>
  <si>
    <t>114</t>
  </si>
  <si>
    <t>564811112</t>
  </si>
  <si>
    <t>Podklad ze štěrkodrtě ŠD tl 60 mm</t>
  </si>
  <si>
    <t>-142453496</t>
  </si>
  <si>
    <t>Podklad ze štěrkodrti ŠD s rozprostřením a zhutněním, po zhutnění tl. 60 mm</t>
  </si>
  <si>
    <t>115</t>
  </si>
  <si>
    <t>564841112</t>
  </si>
  <si>
    <t>Podklad ze štěrkodrtě ŠD tl 130 mm</t>
  </si>
  <si>
    <t>-945033354</t>
  </si>
  <si>
    <t>Podklad ze štěrkodrti ŠD s rozprostřením a zhutněním, po zhutnění tl. 130 mm</t>
  </si>
  <si>
    <t>"nástupní portálová plocha (pod betonovou vrstvu)" 65,45</t>
  </si>
  <si>
    <t>116</t>
  </si>
  <si>
    <t>564851111</t>
  </si>
  <si>
    <t>Podklad ze štěrkodrtě ŠD tl 150 mm</t>
  </si>
  <si>
    <t>-1696760374</t>
  </si>
  <si>
    <t>Podklad ze štěrkodrti ŠD s rozprostřením a zhutněním, po zhutnění tl. 150 mm</t>
  </si>
  <si>
    <t>117</t>
  </si>
  <si>
    <t>564861111</t>
  </si>
  <si>
    <t>Podklad ze štěrkodrtě ŠD tl 200 mm</t>
  </si>
  <si>
    <t>7745982</t>
  </si>
  <si>
    <t>Podklad ze štěrkodrti ŠD s rozprostřením a zhutněním, po zhutnění tl. 200 mm</t>
  </si>
  <si>
    <t>118</t>
  </si>
  <si>
    <t>571908111</t>
  </si>
  <si>
    <t>Kryt vymývaným dekoračním kamenivem (kačírkem) tl 200 mm</t>
  </si>
  <si>
    <t>-771826150</t>
  </si>
  <si>
    <t>Kryt vymývaným dekoračním kamenivem (kačírkem) tl. 200 mm</t>
  </si>
  <si>
    <t>"dle PD" 10,70</t>
  </si>
  <si>
    <t>119</t>
  </si>
  <si>
    <t>916231213.01</t>
  </si>
  <si>
    <t>Osazení chodníkového obrubníku betonového stojatého s boční opěrou do lože z betonu prostého tř.C16/20 (včetně dodávky betonu)</t>
  </si>
  <si>
    <t>-14597429</t>
  </si>
  <si>
    <t>Osazení chodníkového obrubníku betonového se zřízením lože, s vyplněním a zatřením spár cementovou maltou stojatého s boční opěrou z betonu prostého tř. C 16/20, do lože z betonu prostého téže značky (včetně dodávky betonu)</t>
  </si>
  <si>
    <t xml:space="preserve">Poznámka k položce:
1. V ceně jsou započteny i náklady na dodání hmot pro lože tl. 80 až 100 mm
    a náklady na zřízení bočních opěr.
2. Část lože z betonu prostého přesahující tl. 100 mm se oceňuje cenou 916 99-1121 Lože pod
    obrubníky, krajníky nebo obruby z dlažebních kostek.
3. V cenách nejsou započteny náklady na dodání obrubníků, tyto se oceňují ve specifikaci.
</t>
  </si>
  <si>
    <t>120</t>
  </si>
  <si>
    <t>59217415</t>
  </si>
  <si>
    <t>obrubník betonový, barva přírodní, povrch standart, 10x25x100 cm</t>
  </si>
  <si>
    <t>1412257758</t>
  </si>
  <si>
    <t>121</t>
  </si>
  <si>
    <t>916131112.01</t>
  </si>
  <si>
    <t>Osazení silničního obrubníku betonového ležatého bez boční opěry do lože z betonu prostého tř.C16/20 (včetně dodávky betonu)</t>
  </si>
  <si>
    <t>583961255</t>
  </si>
  <si>
    <t>Osazení silničního obrubníku betonového se zřízením lože, s vyplněním a zatřením spár cementovou maltou ležatého bez boční opěry, do lože z betonu prostého tř. C 16/20 (včetně dodávky betonu)</t>
  </si>
  <si>
    <t>Poznámka k položce:
1. V ceně jsou započteny i náklady na dodání hmot pro lože tl. 80 až 100 mm
    a náklady na zřízení bočních opěr.
2. Část lože z betonu prostého přesahující tl. 100 mm se oceňuje cenou 916 99-1121 Lože pod
    obrubníky, krajníky nebo obruby z dlažebních kostek.
3. V cenách nejsou započteny náklady na dodání obrubníků, tyto se oceňují ve specifikaci.</t>
  </si>
  <si>
    <t>5,00+133,00</t>
  </si>
  <si>
    <t>122</t>
  </si>
  <si>
    <t>5921750302</t>
  </si>
  <si>
    <t>obrubník betonový, barva přírodní, povrch standart, 30x22-30x50 cm</t>
  </si>
  <si>
    <t>854622713</t>
  </si>
  <si>
    <t>123</t>
  </si>
  <si>
    <t>916991121</t>
  </si>
  <si>
    <t>Lože pod obrubníky, krajníky nebo obruby z dlažebních kostek z betonu prostého</t>
  </si>
  <si>
    <t>1543042620</t>
  </si>
  <si>
    <t>Lože pod obrubníky, krajníky nebo obruby z dlažebních kostek z betonu prostého tř. C 16/20</t>
  </si>
  <si>
    <t>"celk.tl.lože 12cm" (120,00*0,40+5,00*0,40+133,00*0,60)*0,02</t>
  </si>
  <si>
    <t>124</t>
  </si>
  <si>
    <t>339921131</t>
  </si>
  <si>
    <t>Osazování betonových palisád do betonového základu v řadě výšky prvku do 0,5 m</t>
  </si>
  <si>
    <t>1077913627</t>
  </si>
  <si>
    <t>Osazování palisád betonových v řadě se zabetonováním výšky palisády do 500 mm</t>
  </si>
  <si>
    <t>"délka 40cm" 2,80</t>
  </si>
  <si>
    <t>5922842001</t>
  </si>
  <si>
    <t>palisáda betonová, barva přírodní, povrch standart, 12x18x40 cm</t>
  </si>
  <si>
    <t>169421396</t>
  </si>
  <si>
    <t>126</t>
  </si>
  <si>
    <t>339921132</t>
  </si>
  <si>
    <t>Osazování betonových palisád do betonového základu v řadě výšky prvku přes 0,5 do 1 m</t>
  </si>
  <si>
    <t>-1013086258</t>
  </si>
  <si>
    <t>Osazování palisád betonových v řadě se zabetonováním výšky palisády přes 500 do 1000 mm</t>
  </si>
  <si>
    <t>"délka 60cm" 2,80</t>
  </si>
  <si>
    <t>"délka 80cm" 2,80</t>
  </si>
  <si>
    <t>127</t>
  </si>
  <si>
    <t>5922842002</t>
  </si>
  <si>
    <t>palisáda betonová, barva přírodní, povrch standart, 12x18x60 cm</t>
  </si>
  <si>
    <t>1591824326</t>
  </si>
  <si>
    <t>128</t>
  </si>
  <si>
    <t>5922842003</t>
  </si>
  <si>
    <t>palisáda betonová, barva přírodní, povrch standart, 12x18x80 cm</t>
  </si>
  <si>
    <t>-340133365</t>
  </si>
  <si>
    <t>129</t>
  </si>
  <si>
    <t>339921133</t>
  </si>
  <si>
    <t>Osazování betonových palisád do betonového základu v řadě výšky prvku přes 1 do 1,5 m</t>
  </si>
  <si>
    <t>926472446</t>
  </si>
  <si>
    <t>Osazování palisád betonových v řadě se zabetonováním výšky palisády přes 1000 do 1500 mm</t>
  </si>
  <si>
    <t>"délka 120cm" 2,80</t>
  </si>
  <si>
    <t>130</t>
  </si>
  <si>
    <t>5922842004</t>
  </si>
  <si>
    <t>palisáda betonová, barva přírodní, povrch standart, 12x18x120 cm</t>
  </si>
  <si>
    <t>1986279055</t>
  </si>
  <si>
    <t>131</t>
  </si>
  <si>
    <t>935112111</t>
  </si>
  <si>
    <t>Osazení příkopového žlabu do betonu tl 100 mm z betonových tvárnic š 500 mm</t>
  </si>
  <si>
    <t>1729170187</t>
  </si>
  <si>
    <t>Osazení betonového příkopového žlabu s vyplněním a zatřením spár cementovou maltou s ložem tl. 100 mm z betonu prostého tř. C 12/15 z betonových příkopových tvárnic šířky do 500 mm</t>
  </si>
  <si>
    <t>132</t>
  </si>
  <si>
    <t>592277240</t>
  </si>
  <si>
    <t>žlab betonový  210/70-100/280mm, barva přírodní, povrch standart</t>
  </si>
  <si>
    <t>962627630</t>
  </si>
  <si>
    <t>Ostatní konstrukce</t>
  </si>
  <si>
    <t>133</t>
  </si>
  <si>
    <t>877265271</t>
  </si>
  <si>
    <t>Montáž lapače střešních splavenin z tvrdého PVC-systém KG DN 100</t>
  </si>
  <si>
    <t>1878497227</t>
  </si>
  <si>
    <t>Montáž tvarovek na kanalizačním potrubí z trub z plastu z tvrdého PVC [systém KG] nebo z polypropylenu [systém KG 2000] v otevřeném výkopu lapačů střešních splavenin DN 100</t>
  </si>
  <si>
    <t>134</t>
  </si>
  <si>
    <t>287156180</t>
  </si>
  <si>
    <t>lapač střešních splavenin PVC DN100</t>
  </si>
  <si>
    <t>1645938095</t>
  </si>
  <si>
    <t>135</t>
  </si>
  <si>
    <t>851261211.01</t>
  </si>
  <si>
    <t>Potrubí dešťových svodů litinové DN 100, vč.napojení na stávající potrubí dešťových svodů (dodávka+montáž)</t>
  </si>
  <si>
    <t>-1826051196</t>
  </si>
  <si>
    <t>"dešťové svody" 1,50*5</t>
  </si>
  <si>
    <t>8RN</t>
  </si>
  <si>
    <t>Retenční nádrže</t>
  </si>
  <si>
    <t>136</t>
  </si>
  <si>
    <t>-1204744587</t>
  </si>
  <si>
    <t>"retenční nádrž 1" 3,50*3,50*2,00 *0,50</t>
  </si>
  <si>
    <t>"retenční nádrž 2" 3,50*3,50*2,60 *0,50</t>
  </si>
  <si>
    <t>"zasakovací šachta" 2,30*2,30*2,60 *0,50</t>
  </si>
  <si>
    <t>137</t>
  </si>
  <si>
    <t>131301101</t>
  </si>
  <si>
    <t>Hloubení jam nezapažených v hornině tř. 4 objemu do 100 m3</t>
  </si>
  <si>
    <t>-1364233493</t>
  </si>
  <si>
    <t>Hloubení nezapažených jam a zářezů s urovnáním dna do předepsaného profilu a spádu v hornině tř. 4 do 100 m3</t>
  </si>
  <si>
    <t>138</t>
  </si>
  <si>
    <t>132201201</t>
  </si>
  <si>
    <t>Hloubení rýh š do 2000 mm v hornině tř. 3 objemu do 100 m3</t>
  </si>
  <si>
    <t>118068047</t>
  </si>
  <si>
    <t>Hloubení zapažených i nezapažených rýh šířky přes 600 do 2 000 mm s urovnáním dna do předepsaného profilu a spádu v hornině tř. 3 do 100 m3</t>
  </si>
  <si>
    <t>5,00*1,00*0,50 *0,50</t>
  </si>
  <si>
    <t>139</t>
  </si>
  <si>
    <t>132301201</t>
  </si>
  <si>
    <t>Hloubení rýh š do 2000 mm v hornině tř. 4 objemu do 100 m3</t>
  </si>
  <si>
    <t>952270361</t>
  </si>
  <si>
    <t>Hloubení zapažených i nezapažených rýh šířky přes 600 do 2 000 mm s urovnáním dna do předepsaného profilu a spádu v hornině tř. 4 do 100 m3</t>
  </si>
  <si>
    <t>140</t>
  </si>
  <si>
    <t>-729287908</t>
  </si>
  <si>
    <t>5,00*0,60*0,50 *0,50</t>
  </si>
  <si>
    <t>141</t>
  </si>
  <si>
    <t>132301101</t>
  </si>
  <si>
    <t>Hloubení rýh š do 600 mm v hornině tř. 4 objemu do 100 m3</t>
  </si>
  <si>
    <t>1253413162</t>
  </si>
  <si>
    <t>Hloubení zapažených i nezapažených rýh šířky do 600 mm s urovnáním dna do předepsaného profilu a spádu v hornině tř. 4 do 100 m3</t>
  </si>
  <si>
    <t>142</t>
  </si>
  <si>
    <t>-1080437376</t>
  </si>
  <si>
    <t>"rýhy" (1,25+0,75)*2</t>
  </si>
  <si>
    <t>"jámy" 2,30*2,30*2,60 -3,14*0,62*0,62*1,80</t>
  </si>
  <si>
    <t>143</t>
  </si>
  <si>
    <t>451573111</t>
  </si>
  <si>
    <t>Lože pod potrubí otevřený výkop ze štěrkopísku</t>
  </si>
  <si>
    <t>484722628</t>
  </si>
  <si>
    <t>Lože pod potrubí, stoky a drobné objekty v otevřeném výkopu z písku a štěrkopísku do 63 mm</t>
  </si>
  <si>
    <t>"retenční nádrž 1" 3,50*3,50*0,15</t>
  </si>
  <si>
    <t>"retenční nádrž 2" 3,50*3,50*0,15</t>
  </si>
  <si>
    <t>144</t>
  </si>
  <si>
    <t>174101101</t>
  </si>
  <si>
    <t>Zásyp jam, šachet rýh nebo kolem objektů sypaninou se zhutněním</t>
  </si>
  <si>
    <t>1735628286</t>
  </si>
  <si>
    <t>Zásyp sypaninou z jakékoliv horniny s uložením výkopku ve vrstvách se zhutněním jam, šachet, rýh nebo kolem objektů v těchto vykopávkách</t>
  </si>
  <si>
    <t>zpětný zásyp zeminou</t>
  </si>
  <si>
    <t>"retenční nádrž 1" 3,50*3,50*2,00 -3,14*1,12*1,12*2,45</t>
  </si>
  <si>
    <t>"retenční nádrž 2" 3,50*3,50*2,60 -3,14*1,12*1,12*2,45</t>
  </si>
  <si>
    <t>145</t>
  </si>
  <si>
    <t>308639970</t>
  </si>
  <si>
    <t>"výkop" (35,052+1,25+0,75)*2</t>
  </si>
  <si>
    <t>"zásyp" -37,05</t>
  </si>
  <si>
    <t>146</t>
  </si>
  <si>
    <t>-1459035463</t>
  </si>
  <si>
    <t>37,054*1,60</t>
  </si>
  <si>
    <t>147</t>
  </si>
  <si>
    <t>871315231</t>
  </si>
  <si>
    <t>Kanalizační potrubí z tvrdého PVC jednovrstvé tuhost třídy SN10 DN 160</t>
  </si>
  <si>
    <t>1696615156</t>
  </si>
  <si>
    <t>Kanalizační potrubí z tvrdého PVC v otevřeném výkopu ve sklonu do 20 %, hladkého plnostěnného jednovrstvého, tuhost třídy SN 10 DN 160</t>
  </si>
  <si>
    <t>148</t>
  </si>
  <si>
    <t>212755218</t>
  </si>
  <si>
    <t>Trativody z drenážních trubek plastových flexibilních D 200 mm bez lože</t>
  </si>
  <si>
    <t>650243666</t>
  </si>
  <si>
    <t>Trativody bez lože z drenážních trubek plastových flexibilních D 200 mm</t>
  </si>
  <si>
    <t>149</t>
  </si>
  <si>
    <t>211971121</t>
  </si>
  <si>
    <t>Zřízení opláštění žeber nebo trativodů geotextilií v rýze nebo zářezu sklonu přes 1:2 š do 2,5 m</t>
  </si>
  <si>
    <t>-1140108481</t>
  </si>
  <si>
    <t>Zřízení opláštění výplně z geotextilie odvodňovacích žeber nebo trativodů v rýze nebo zářezu se stěnami svislými nebo šikmými o sklonu přes 1:2 při rozvinuté šířce opláštění do 2,5 m</t>
  </si>
  <si>
    <t>10,00*3,14*0,20*1,5</t>
  </si>
  <si>
    <t>150</t>
  </si>
  <si>
    <t>69311149</t>
  </si>
  <si>
    <t>textilie 500 g/m2</t>
  </si>
  <si>
    <t>-762451607</t>
  </si>
  <si>
    <t>9,42*1,15</t>
  </si>
  <si>
    <t>151</t>
  </si>
  <si>
    <t>388129230</t>
  </si>
  <si>
    <t>Montáž ŽB dílců prefabrikovaných nádrží tvaru U hmotnosti do 5 t</t>
  </si>
  <si>
    <t>1647845143</t>
  </si>
  <si>
    <t>152</t>
  </si>
  <si>
    <t>5922610</t>
  </si>
  <si>
    <t>retenční nádrž betonová kruhová, vnitřní průměr 2000mm, výška 1490mm, vstupní otvory DN200</t>
  </si>
  <si>
    <t>788838053</t>
  </si>
  <si>
    <t>153</t>
  </si>
  <si>
    <t>5922611</t>
  </si>
  <si>
    <t>retenční nádrž betonová kruhová, vnitřní průměr 2000mm, výška 990mm, vstupní otvory DN200</t>
  </si>
  <si>
    <t>2094868135</t>
  </si>
  <si>
    <t>154</t>
  </si>
  <si>
    <t>388129140</t>
  </si>
  <si>
    <t>Montáž ŽB dílců prefabrikovaných skruží hmotnosti do 3 t</t>
  </si>
  <si>
    <t>883005142</t>
  </si>
  <si>
    <t>155</t>
  </si>
  <si>
    <t>5922612</t>
  </si>
  <si>
    <t>skruž betonová kruhová, vnitřní průměr 2000mm, výška 1000mm</t>
  </si>
  <si>
    <t>-128568643</t>
  </si>
  <si>
    <t>156</t>
  </si>
  <si>
    <t>388129414</t>
  </si>
  <si>
    <t>Montáž ŽB dílců prefabrikovaných desek hmotnosti do 2 t</t>
  </si>
  <si>
    <t>1430993282</t>
  </si>
  <si>
    <t>157</t>
  </si>
  <si>
    <t>5922613</t>
  </si>
  <si>
    <t>přechodová deska betonová kruhová, vnitřní průměr 2000mm, výška 255mm, 2 otvory pro poklop D625mm</t>
  </si>
  <si>
    <t>1880329599</t>
  </si>
  <si>
    <t>158</t>
  </si>
  <si>
    <t>5922614</t>
  </si>
  <si>
    <t>těsnění kruhové DN2000</t>
  </si>
  <si>
    <t>-560795160</t>
  </si>
  <si>
    <t>159</t>
  </si>
  <si>
    <t>899103111</t>
  </si>
  <si>
    <t>Osazení poklopů litinových nebo ocelových včetně rámů hmotnosti nad 100 do 150 kg</t>
  </si>
  <si>
    <t>-942514133</t>
  </si>
  <si>
    <t>Osazení poklopů litinových a ocelových včetně rámů hmotnosti jednotlivě přes 100 do 150 kg</t>
  </si>
  <si>
    <t>160</t>
  </si>
  <si>
    <t>552410110</t>
  </si>
  <si>
    <t>poklop třída B 125, kruhový rám, vstup 600 mm</t>
  </si>
  <si>
    <t>1815982124</t>
  </si>
  <si>
    <t>161</t>
  </si>
  <si>
    <t>žebř01</t>
  </si>
  <si>
    <t>Žebříky do retenčních nádrží (dodávka+montáž)</t>
  </si>
  <si>
    <t>-135769920</t>
  </si>
  <si>
    <t>1,50+2,00</t>
  </si>
  <si>
    <t>162</t>
  </si>
  <si>
    <t>arm</t>
  </si>
  <si>
    <t>Armaturní šachta (dodávka+montáž)</t>
  </si>
  <si>
    <t>-810374460</t>
  </si>
  <si>
    <t>8ZB</t>
  </si>
  <si>
    <t>Zasakovací bloky</t>
  </si>
  <si>
    <t>163</t>
  </si>
  <si>
    <t>580811865</t>
  </si>
  <si>
    <t>"zasakovací bloky (u žlabů)" 2,20*1,60*1,00*4</t>
  </si>
  <si>
    <t>164</t>
  </si>
  <si>
    <t>-111572660</t>
  </si>
  <si>
    <t>"potrubí k zasakovacím blokům (u žlabů)" 8,00*0,60*0,60</t>
  </si>
  <si>
    <t>165</t>
  </si>
  <si>
    <t>-2027584804</t>
  </si>
  <si>
    <t>"zasakovací bloky (u žlabů)" (2,20*1,60*1,00-1,20*0,60*0,42)*4</t>
  </si>
  <si>
    <t>166</t>
  </si>
  <si>
    <t>919726121</t>
  </si>
  <si>
    <t>Geotextilie pro ochranu, separaci a filtraci netkaná měrná hmotnost do 200 g/m2</t>
  </si>
  <si>
    <t>-1257810854</t>
  </si>
  <si>
    <t>Geotextilie netkaná pro ochranu, separaci nebo filtraci měrná hmotnost do 200 g/m2</t>
  </si>
  <si>
    <t>167</t>
  </si>
  <si>
    <t>-543637289</t>
  </si>
  <si>
    <t>(7,04+1,44)*2</t>
  </si>
  <si>
    <t>168</t>
  </si>
  <si>
    <t>-1348654630</t>
  </si>
  <si>
    <t>16,96*1,60</t>
  </si>
  <si>
    <t>169</t>
  </si>
  <si>
    <t>1750272137</t>
  </si>
  <si>
    <t>"potrubí k zasakovacím blokům (u žlabů)" 10,00</t>
  </si>
  <si>
    <t>170</t>
  </si>
  <si>
    <t>895971190</t>
  </si>
  <si>
    <t>Montáž zasakovacích bloků 120/60/42cm</t>
  </si>
  <si>
    <t>-1116482808</t>
  </si>
  <si>
    <t>171</t>
  </si>
  <si>
    <t>286402005</t>
  </si>
  <si>
    <t>zasakovací blok 120/60/42cm, 287 litrů</t>
  </si>
  <si>
    <t>-677587509</t>
  </si>
  <si>
    <t>172</t>
  </si>
  <si>
    <t>286402006</t>
  </si>
  <si>
    <t>odvětrávací komínek</t>
  </si>
  <si>
    <t>-1687574768</t>
  </si>
  <si>
    <t>Různé dokončovací konstrukce a práce pozemních staveb</t>
  </si>
  <si>
    <t>173</t>
  </si>
  <si>
    <t>95-01a</t>
  </si>
  <si>
    <t>Zábradlí schodišťové nerez (dodávka+výroba+montáž vč.kotvení)</t>
  </si>
  <si>
    <t>716451384</t>
  </si>
  <si>
    <t>"hlavní vstup" 1,30*2</t>
  </si>
  <si>
    <t>174</t>
  </si>
  <si>
    <t>95-01b</t>
  </si>
  <si>
    <t>Zábradlí na rampě obloukové, nerez (dodávka+výroba+montáž vč.kotvení)</t>
  </si>
  <si>
    <t>-1596787433</t>
  </si>
  <si>
    <t>"rampa" 11,00</t>
  </si>
  <si>
    <t>175</t>
  </si>
  <si>
    <t>95-02</t>
  </si>
  <si>
    <t>Vstupní rohož tl.22mm s textilní vložkou s naváděcím systémem pro zrakově postižené (tzv.2.čistící zóna) (dodávka+montáž)</t>
  </si>
  <si>
    <t>-920050997</t>
  </si>
  <si>
    <t>"hlavní vstup-na původní dlažbu" 15,00</t>
  </si>
  <si>
    <t>176</t>
  </si>
  <si>
    <t>95-03</t>
  </si>
  <si>
    <t>Čistící rohož pro prachové částice (tzv.3.čistící zóna) (dodávka+montáž)</t>
  </si>
  <si>
    <t>1221548684</t>
  </si>
  <si>
    <t>177</t>
  </si>
  <si>
    <t>95-04</t>
  </si>
  <si>
    <t>Vnější rohože na hrubou špínu vč.Al náběhu 120/90cm, tl.28mm (tzv.1.čistící zóna) (dodávka+montáž)</t>
  </si>
  <si>
    <t>56852348</t>
  </si>
  <si>
    <t>178</t>
  </si>
  <si>
    <t>95-05</t>
  </si>
  <si>
    <t>Přemístění hrobového pole u stávající vsypové loučky</t>
  </si>
  <si>
    <t>-351523118</t>
  </si>
  <si>
    <t>179</t>
  </si>
  <si>
    <t>95-06</t>
  </si>
  <si>
    <t>Přemístění betonové nádoby s vodovodním kohoutkem</t>
  </si>
  <si>
    <t>-663478933</t>
  </si>
  <si>
    <t>180</t>
  </si>
  <si>
    <t>95-07</t>
  </si>
  <si>
    <t>Přemístění sochy</t>
  </si>
  <si>
    <t>1180719632</t>
  </si>
  <si>
    <t>181</t>
  </si>
  <si>
    <t>95-08</t>
  </si>
  <si>
    <t>Obnova symbolů věčného ohně, průměr 65cm - kovářský výrobek (dodávka+výroba+montáž vč.kotvení)</t>
  </si>
  <si>
    <t>-320391935</t>
  </si>
  <si>
    <t>"hlavní vstup" 2</t>
  </si>
  <si>
    <t>182</t>
  </si>
  <si>
    <t>935113111</t>
  </si>
  <si>
    <t>Osazení odvodňovacího polymerbetonového žlabu s krycím roštem šířky do 200 mm</t>
  </si>
  <si>
    <t>796066144</t>
  </si>
  <si>
    <t>Osazení odvodňovacího žlabu s krycím roštem polymerbetonového šířky do 200 mm</t>
  </si>
  <si>
    <t>183</t>
  </si>
  <si>
    <t>59227000</t>
  </si>
  <si>
    <t>žlab odvodňovací 136/158mm z polyesteru vyztuženého skelnými vlákny</t>
  </si>
  <si>
    <t>469328230</t>
  </si>
  <si>
    <t>184</t>
  </si>
  <si>
    <t>59227021</t>
  </si>
  <si>
    <t>krycí kompozitový rošt s oky 12/96mm</t>
  </si>
  <si>
    <t>-1139762453</t>
  </si>
  <si>
    <t>Bourání konstrukcí</t>
  </si>
  <si>
    <t>185</t>
  </si>
  <si>
    <t>113106123</t>
  </si>
  <si>
    <t>Rozebrání dlažeb komunikací pro pěší ze zámkových dlaždic</t>
  </si>
  <si>
    <t>-1043037220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</si>
  <si>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</si>
  <si>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186</t>
  </si>
  <si>
    <t>113201111</t>
  </si>
  <si>
    <t>Vytrhání obrub chodníkových ležatých</t>
  </si>
  <si>
    <t>-1345521390</t>
  </si>
  <si>
    <t>Vytrhání obrub s vybouráním lože, s přemístěním hmot na skládku na vzdálenost do 3 m nebo s naložením na dopravní prostředek chodníkových ležatých</t>
  </si>
  <si>
    <t>187</t>
  </si>
  <si>
    <t>113107123</t>
  </si>
  <si>
    <t>Odstranění podkladu pl do 50 m2 z kameniva drceného tl 300 mm</t>
  </si>
  <si>
    <t>-476815434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</si>
  <si>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</si>
  <si>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"stávající asfaltová komunikace" 10,00</t>
  </si>
  <si>
    <t>188</t>
  </si>
  <si>
    <t>113107141</t>
  </si>
  <si>
    <t>Odstranění podkladu pl do 50 m2 živičných tl 50 mm</t>
  </si>
  <si>
    <t>-1667490102</t>
  </si>
  <si>
    <t>Odstranění podkladů nebo krytů s přemístěním hmot na skládku na vzdálenost do 3 m nebo s naložením na dopravní prostředek v ploše jednotlivě do 50 m2 živičných, o tl. vrstvy do 50 mm</t>
  </si>
  <si>
    <t>189</t>
  </si>
  <si>
    <t>965024131</t>
  </si>
  <si>
    <t>Bourání kamenných podlah nebo dlažeb z desek nebo mozaiky pl přes 1 m2</t>
  </si>
  <si>
    <t>-197967092</t>
  </si>
  <si>
    <t>Bourání podlah kamenných bez podkladního lože, s jakoukoliv výplní spár z desek nebo mozaiky, plochy přes 1 m2</t>
  </si>
  <si>
    <t>"hlavní vstup" 6,72+12,98</t>
  </si>
  <si>
    <t>190</t>
  </si>
  <si>
    <t>963022819</t>
  </si>
  <si>
    <t>Bourání kamenných schodišťových stupňů zhotovených na místě</t>
  </si>
  <si>
    <t>890279662</t>
  </si>
  <si>
    <t>Bourání kamenných schodišťových stupňů oblých, rovných nebo kosých zhotovených na místě</t>
  </si>
  <si>
    <t>"hlavní vstup" 8,40*4</t>
  </si>
  <si>
    <t>191</t>
  </si>
  <si>
    <t>963022819.01</t>
  </si>
  <si>
    <t>Bourání kamenných schodišťových stupňů - příplatek na opatrné vybourání pro zpětné použití</t>
  </si>
  <si>
    <t>839613916</t>
  </si>
  <si>
    <t>"hlavní vstup" 8,40*3</t>
  </si>
  <si>
    <t>192</t>
  </si>
  <si>
    <t>961044111</t>
  </si>
  <si>
    <t>Bourání základů z betonu prostého</t>
  </si>
  <si>
    <t>1344064559</t>
  </si>
  <si>
    <t>Bourání základů z betonu prostého</t>
  </si>
  <si>
    <t>"hlavní vstup+nájezdy" 8,40*1,4*0,15 +0,50</t>
  </si>
  <si>
    <t>193</t>
  </si>
  <si>
    <t>997013501</t>
  </si>
  <si>
    <t>Odvoz suti a vybouraných hmot na skládku nebo meziskládku do 1 km se složením</t>
  </si>
  <si>
    <t>-1129803384</t>
  </si>
  <si>
    <t>Odvoz suti a vybouraných hmot na skládku nebo meziskládku se složením, na vzdálenost do 1 km</t>
  </si>
  <si>
    <t>194</t>
  </si>
  <si>
    <t>997013509</t>
  </si>
  <si>
    <t>Příplatek k odvozu suti a vybouraných hmot na skládku ZKD 1 km přes 1 km</t>
  </si>
  <si>
    <t>1738728805</t>
  </si>
  <si>
    <t>Odvoz suti a vybouraných hmot na skládku nebo meziskládku se složením, na vzdálenost Příplatek k ceně za každý další i započatý 1 km přes 1 km</t>
  </si>
  <si>
    <t>37,274*9 'Přepočtené koeficientem množství</t>
  </si>
  <si>
    <t>195</t>
  </si>
  <si>
    <t>997013801</t>
  </si>
  <si>
    <t>Poplatek za uložení stavebního betonového odpadu na skládce (skládkovné)</t>
  </si>
  <si>
    <t>-264970709</t>
  </si>
  <si>
    <t>Poplatek za uložení stavebního odpadu na skládce (skládkovné) betonového</t>
  </si>
  <si>
    <t>37,274-0,98-4,40</t>
  </si>
  <si>
    <t>196</t>
  </si>
  <si>
    <t>997221845</t>
  </si>
  <si>
    <t>Poplatek za uložení odpadu z asfaltových povrchů na skládce (skládkovné)</t>
  </si>
  <si>
    <t>-1902816993</t>
  </si>
  <si>
    <t>Poplatek za uložení stavebního odpadu na skládce (skládkovné) z asfaltových povrchů</t>
  </si>
  <si>
    <t>197</t>
  </si>
  <si>
    <t>997221855</t>
  </si>
  <si>
    <t>Poplatek za uložení odpadu z kameniva na skládce (skládkovné)</t>
  </si>
  <si>
    <t>-913214550</t>
  </si>
  <si>
    <t>Poplatek za uložení stavebního odpadu na skládce (skládkovné) z kameniva</t>
  </si>
  <si>
    <t>02 - Elektroinstalace</t>
  </si>
  <si>
    <t>Jiří Šimurda</t>
  </si>
  <si>
    <t>001 - Materiál</t>
  </si>
  <si>
    <t xml:space="preserve">    001a - Materiál - Hřbitov</t>
  </si>
  <si>
    <t xml:space="preserve">    001b - Doplnění HR rozvaděče, čerpadla, osvětlení fasády</t>
  </si>
  <si>
    <t xml:space="preserve">    001c - Materiál - ostatní</t>
  </si>
  <si>
    <t>002 - Montáž - Hřbitov</t>
  </si>
  <si>
    <t xml:space="preserve">    002a - Montáž - Hřbitov</t>
  </si>
  <si>
    <t xml:space="preserve">    002b - Doplnění HR rozvaděče, čerpadla, osvětlení fasády</t>
  </si>
  <si>
    <t xml:space="preserve">    002c - Montáž - ostatní</t>
  </si>
  <si>
    <t>003 - Zemní práce VO</t>
  </si>
  <si>
    <t xml:space="preserve">004 - Přepojení stávajících rozvodů
</t>
  </si>
  <si>
    <t>005 - HZS</t>
  </si>
  <si>
    <t>001</t>
  </si>
  <si>
    <t>Materiál</t>
  </si>
  <si>
    <t>001a</t>
  </si>
  <si>
    <t>Materiál - Hřbitov</t>
  </si>
  <si>
    <t>MAT001</t>
  </si>
  <si>
    <t>CITRINE/2289SYM/20LED/250mA/9W/NW/CLI/ PC/100cm/AKZO900</t>
  </si>
  <si>
    <t>256</t>
  </si>
  <si>
    <t>-1485941564</t>
  </si>
  <si>
    <t>MAT002</t>
  </si>
  <si>
    <t>Zemní svítidlo - TERRA MIDI LED/6326titl/16LED/500mA/ WW/smooth flat glass/RAL 9005-M/</t>
  </si>
  <si>
    <t>349597044</t>
  </si>
  <si>
    <t>MAT003</t>
  </si>
  <si>
    <t>Elektrovýzbroj - 15-35/6</t>
  </si>
  <si>
    <t>-899035892</t>
  </si>
  <si>
    <t>MAT004</t>
  </si>
  <si>
    <t>Elektrovýzbroj - 15-35/9</t>
  </si>
  <si>
    <t>1604409319</t>
  </si>
  <si>
    <t>MAT005</t>
  </si>
  <si>
    <t>Skleněná pojistka 10 A</t>
  </si>
  <si>
    <t>1235513512</t>
  </si>
  <si>
    <t>MAT006</t>
  </si>
  <si>
    <t>Kabel CYKY 3J x 2,5 mm2</t>
  </si>
  <si>
    <t>-1404330944</t>
  </si>
  <si>
    <t>MAT007</t>
  </si>
  <si>
    <t>Kabel CYKY 5J x 4 mm2</t>
  </si>
  <si>
    <t>518796135</t>
  </si>
  <si>
    <t>MAT008</t>
  </si>
  <si>
    <t>Zemnící vodič FeZn pr. 10 mm2</t>
  </si>
  <si>
    <t>1606231346</t>
  </si>
  <si>
    <t>MAT009</t>
  </si>
  <si>
    <t>Kabelová chránička KOPOFLEX pr. 50 mm</t>
  </si>
  <si>
    <t>-1097928178</t>
  </si>
  <si>
    <t>MAT010</t>
  </si>
  <si>
    <t>Kabelová chránička KOPOFLE X pr. 110 mm</t>
  </si>
  <si>
    <t>-1960911161</t>
  </si>
  <si>
    <t>MAT011</t>
  </si>
  <si>
    <t>Svorka SS</t>
  </si>
  <si>
    <t>1425579364</t>
  </si>
  <si>
    <t>12</t>
  </si>
  <si>
    <t>MAT012</t>
  </si>
  <si>
    <t>Svorka SP 1</t>
  </si>
  <si>
    <t>-1019102460</t>
  </si>
  <si>
    <t>13</t>
  </si>
  <si>
    <t>MAT013</t>
  </si>
  <si>
    <t>Kabelové spojky VO - SVCZC</t>
  </si>
  <si>
    <t>990271092</t>
  </si>
  <si>
    <t>14</t>
  </si>
  <si>
    <t>MAT014</t>
  </si>
  <si>
    <t>Kabelové koncovky SKELDO</t>
  </si>
  <si>
    <t>-2052868806</t>
  </si>
  <si>
    <t>MAT015</t>
  </si>
  <si>
    <t>Smršťovací trubky pro CYKY 3J x 2,5 mm2</t>
  </si>
  <si>
    <t>940095318</t>
  </si>
  <si>
    <t>16</t>
  </si>
  <si>
    <t>MAT016</t>
  </si>
  <si>
    <t>Štítkování stožárů VO</t>
  </si>
  <si>
    <t>465127440</t>
  </si>
  <si>
    <t>MAT017</t>
  </si>
  <si>
    <t>Zákrytová deska KD 200</t>
  </si>
  <si>
    <t>-1716644172</t>
  </si>
  <si>
    <t>001b</t>
  </si>
  <si>
    <t>Doplnění HR rozvaděče, čerpadla, osvětlení fasády</t>
  </si>
  <si>
    <t>MAT018</t>
  </si>
  <si>
    <t>Kabel CYKY 3J x 1,5 mm2</t>
  </si>
  <si>
    <t>-979724354</t>
  </si>
  <si>
    <t>MAT019</t>
  </si>
  <si>
    <t>554480</t>
  </si>
  <si>
    <t>20</t>
  </si>
  <si>
    <t>MAT020</t>
  </si>
  <si>
    <t>Proudový chránič 25A/2/0,03A</t>
  </si>
  <si>
    <t>1671692925</t>
  </si>
  <si>
    <t>MAT021</t>
  </si>
  <si>
    <t>Jistič PL7 - 10A/1/B</t>
  </si>
  <si>
    <t>603598376</t>
  </si>
  <si>
    <t>22</t>
  </si>
  <si>
    <t>MAT022</t>
  </si>
  <si>
    <t>Jistič PL7 - 16A/1/B</t>
  </si>
  <si>
    <t>-1634255018</t>
  </si>
  <si>
    <t>23</t>
  </si>
  <si>
    <t>MAT023</t>
  </si>
  <si>
    <t>Stykač 230/1/25</t>
  </si>
  <si>
    <t>1641676956</t>
  </si>
  <si>
    <t>24</t>
  </si>
  <si>
    <t>MAT024</t>
  </si>
  <si>
    <t>Výroba rozvaděče, vč. podružného materiálu</t>
  </si>
  <si>
    <t>-473620572</t>
  </si>
  <si>
    <t>25</t>
  </si>
  <si>
    <t>MAT025</t>
  </si>
  <si>
    <t>NÁSTĚNNÉ SVÍTIDLO SE SENZOREM, IP 44, 10W/650 lm</t>
  </si>
  <si>
    <t>350840790</t>
  </si>
  <si>
    <t>26</t>
  </si>
  <si>
    <t>MAT026</t>
  </si>
  <si>
    <t>Dvojtlačítka</t>
  </si>
  <si>
    <t>-772296124</t>
  </si>
  <si>
    <t>001c</t>
  </si>
  <si>
    <t>Materiál - ostatní</t>
  </si>
  <si>
    <t>27</t>
  </si>
  <si>
    <t>MAT027</t>
  </si>
  <si>
    <t>Podružný materiál 5 %</t>
  </si>
  <si>
    <t>%</t>
  </si>
  <si>
    <t>86908623</t>
  </si>
  <si>
    <t>002</t>
  </si>
  <si>
    <t>Montáž - Hřbitov</t>
  </si>
  <si>
    <t>002a</t>
  </si>
  <si>
    <t>28</t>
  </si>
  <si>
    <t>210203403</t>
  </si>
  <si>
    <t>-2027873514</t>
  </si>
  <si>
    <t>29</t>
  </si>
  <si>
    <t>210203403.1</t>
  </si>
  <si>
    <t>Zemní svítidlo - TERRA MIDI LED/6326titl/16LED/500mA/WW/ smooth flat glass/RAL 9005-M/</t>
  </si>
  <si>
    <t>-1484431933</t>
  </si>
  <si>
    <t>30</t>
  </si>
  <si>
    <t>210204203</t>
  </si>
  <si>
    <t>590670772</t>
  </si>
  <si>
    <t>31</t>
  </si>
  <si>
    <t>210204205</t>
  </si>
  <si>
    <t>1606002121</t>
  </si>
  <si>
    <t>32</t>
  </si>
  <si>
    <t>210120001</t>
  </si>
  <si>
    <t>1985398920</t>
  </si>
  <si>
    <t>33</t>
  </si>
  <si>
    <t>210800125</t>
  </si>
  <si>
    <t>-10123170</t>
  </si>
  <si>
    <t>34</t>
  </si>
  <si>
    <t>210800134</t>
  </si>
  <si>
    <t>29262880</t>
  </si>
  <si>
    <t>35</t>
  </si>
  <si>
    <t>210220002</t>
  </si>
  <si>
    <t>989847817</t>
  </si>
  <si>
    <t>460510274S.2</t>
  </si>
  <si>
    <t>-1141867724</t>
  </si>
  <si>
    <t>460510274S.3</t>
  </si>
  <si>
    <t>2037154597</t>
  </si>
  <si>
    <t>210220301</t>
  </si>
  <si>
    <t>-1130415226</t>
  </si>
  <si>
    <t>210220301.1</t>
  </si>
  <si>
    <t>548436328</t>
  </si>
  <si>
    <t>210101233</t>
  </si>
  <si>
    <t>-1556143467</t>
  </si>
  <si>
    <t>210101233.2</t>
  </si>
  <si>
    <t>1975747130</t>
  </si>
  <si>
    <t>210100502</t>
  </si>
  <si>
    <t>676120120</t>
  </si>
  <si>
    <t>210204011S.1</t>
  </si>
  <si>
    <t>712079923</t>
  </si>
  <si>
    <t>460490051S</t>
  </si>
  <si>
    <t>1471332339</t>
  </si>
  <si>
    <t>002b</t>
  </si>
  <si>
    <t>210800125.1</t>
  </si>
  <si>
    <t>1247397328</t>
  </si>
  <si>
    <t>210800125.2</t>
  </si>
  <si>
    <t>1790734791</t>
  </si>
  <si>
    <t>210121012</t>
  </si>
  <si>
    <t>-1117959427</t>
  </si>
  <si>
    <t>210120402</t>
  </si>
  <si>
    <t>-67000808</t>
  </si>
  <si>
    <t>210120402.1</t>
  </si>
  <si>
    <t>730506028</t>
  </si>
  <si>
    <t>210130102</t>
  </si>
  <si>
    <t>1144621501</t>
  </si>
  <si>
    <t>rozv</t>
  </si>
  <si>
    <t>-2044269865</t>
  </si>
  <si>
    <t>210203403.2</t>
  </si>
  <si>
    <t>-1956780304</t>
  </si>
  <si>
    <t>2tl</t>
  </si>
  <si>
    <t>1210125137</t>
  </si>
  <si>
    <t>002c</t>
  </si>
  <si>
    <t>Montáž - ostatní</t>
  </si>
  <si>
    <t>demsv</t>
  </si>
  <si>
    <t>Demontáž stávajících svítidel</t>
  </si>
  <si>
    <t>-2131345711</t>
  </si>
  <si>
    <t>demkab</t>
  </si>
  <si>
    <t>Demontáž stávajícíchc kabelů</t>
  </si>
  <si>
    <t>-231497845</t>
  </si>
  <si>
    <t>úprrozv</t>
  </si>
  <si>
    <t>Úprava stávajícího rozvaděče</t>
  </si>
  <si>
    <t>400733597</t>
  </si>
  <si>
    <t>np</t>
  </si>
  <si>
    <t>Nepředvídatelné práce</t>
  </si>
  <si>
    <t>h</t>
  </si>
  <si>
    <t>-817465301</t>
  </si>
  <si>
    <t>MONT006</t>
  </si>
  <si>
    <t>PPV 1%</t>
  </si>
  <si>
    <t>1388934210</t>
  </si>
  <si>
    <t>003</t>
  </si>
  <si>
    <t>Zemní práce VO</t>
  </si>
  <si>
    <t>460010022</t>
  </si>
  <si>
    <t>Vytýčení trasy podél silnice</t>
  </si>
  <si>
    <t>km</t>
  </si>
  <si>
    <t>-1935841799</t>
  </si>
  <si>
    <t>460050703</t>
  </si>
  <si>
    <t>Výkop jámy pro stožáry VO</t>
  </si>
  <si>
    <t>-1704500629</t>
  </si>
  <si>
    <t>460080035</t>
  </si>
  <si>
    <t>Betonový základ pro stožár VO</t>
  </si>
  <si>
    <t>286808837</t>
  </si>
  <si>
    <t>460080112</t>
  </si>
  <si>
    <t>Bourání beton. základu do 15 cm</t>
  </si>
  <si>
    <t>-779191557</t>
  </si>
  <si>
    <t>460030171</t>
  </si>
  <si>
    <t>Bourání živice do 5 cm</t>
  </si>
  <si>
    <t>1143352408</t>
  </si>
  <si>
    <t>460490051</t>
  </si>
  <si>
    <t>Krytí kabelových spojek</t>
  </si>
  <si>
    <t>-372548905</t>
  </si>
  <si>
    <t>460600061</t>
  </si>
  <si>
    <t>Odvoz sutě -beton , živice do 1 km</t>
  </si>
  <si>
    <t>354257516</t>
  </si>
  <si>
    <t>460600071</t>
  </si>
  <si>
    <t>Odvoz sutě -beton , živice za další km</t>
  </si>
  <si>
    <t>1911601377</t>
  </si>
  <si>
    <t>460600061S.2</t>
  </si>
  <si>
    <t>Poplatek za skládku betonové suti</t>
  </si>
  <si>
    <t>-1870398625</t>
  </si>
  <si>
    <t>460600061S.3</t>
  </si>
  <si>
    <t>Poplatek za skládku živičné suti</t>
  </si>
  <si>
    <t>-1976781324</t>
  </si>
  <si>
    <t>460560133.3</t>
  </si>
  <si>
    <t>Výkop rýhy 35/80 cm</t>
  </si>
  <si>
    <t>-2101025827</t>
  </si>
  <si>
    <t>460560303</t>
  </si>
  <si>
    <t>Výkop rýhy 50/120 cm</t>
  </si>
  <si>
    <t>1717434077</t>
  </si>
  <si>
    <t>460421082</t>
  </si>
  <si>
    <t>Zřízení kabel. lože</t>
  </si>
  <si>
    <t>65666376</t>
  </si>
  <si>
    <t>460470011</t>
  </si>
  <si>
    <t>Křížení inž. sítí</t>
  </si>
  <si>
    <t>-1375189348</t>
  </si>
  <si>
    <t>460560133.4</t>
  </si>
  <si>
    <t>Zához rýhy 35/80 cm</t>
  </si>
  <si>
    <t>1064451182</t>
  </si>
  <si>
    <t>460560303.1</t>
  </si>
  <si>
    <t>Zához rýhy 50/120 cm</t>
  </si>
  <si>
    <t>86069117</t>
  </si>
  <si>
    <t>460490013</t>
  </si>
  <si>
    <t>Fólie PVC š. 33 cm</t>
  </si>
  <si>
    <t>-62717404</t>
  </si>
  <si>
    <t>460600023</t>
  </si>
  <si>
    <t>Odvoz zeminy</t>
  </si>
  <si>
    <t>-261743021</t>
  </si>
  <si>
    <t>460600031</t>
  </si>
  <si>
    <t>Odvoz za každý další km</t>
  </si>
  <si>
    <t>-538871898</t>
  </si>
  <si>
    <t>460620013</t>
  </si>
  <si>
    <t>Definitivní úprava terénu</t>
  </si>
  <si>
    <t>-2001119055</t>
  </si>
  <si>
    <t>460600023S</t>
  </si>
  <si>
    <t>Přesun hmot po staveništi</t>
  </si>
  <si>
    <t>-949809710</t>
  </si>
  <si>
    <t>pís</t>
  </si>
  <si>
    <t>Písek</t>
  </si>
  <si>
    <t>825622575</t>
  </si>
  <si>
    <t>zámk</t>
  </si>
  <si>
    <t>Demontáž a opětovná montáž zámkové dlažby</t>
  </si>
  <si>
    <t>-1502609561</t>
  </si>
  <si>
    <t>dren</t>
  </si>
  <si>
    <t>Drenážní práce pro zemní svítidla</t>
  </si>
  <si>
    <t>824452280</t>
  </si>
  <si>
    <t>-299017182</t>
  </si>
  <si>
    <t>004</t>
  </si>
  <si>
    <t xml:space="preserve">Přepojení stávajících rozvodů
</t>
  </si>
  <si>
    <t>přep001</t>
  </si>
  <si>
    <t>Přepojení stávajících rozvodů</t>
  </si>
  <si>
    <t>935835430</t>
  </si>
  <si>
    <t>005</t>
  </si>
  <si>
    <t>HZS</t>
  </si>
  <si>
    <t>HZS001</t>
  </si>
  <si>
    <t>Revizní zpráva elektro</t>
  </si>
  <si>
    <t>hod</t>
  </si>
  <si>
    <t>512</t>
  </si>
  <si>
    <t>-1084985237</t>
  </si>
  <si>
    <t>03 - VON - Vedlejší a ostatní náklady</t>
  </si>
  <si>
    <t>VRN - Vedlejší rozpočtové náklady</t>
  </si>
  <si>
    <t>VRN</t>
  </si>
  <si>
    <t>Vedlejší rozpočtové náklady</t>
  </si>
  <si>
    <t>012103000</t>
  </si>
  <si>
    <t>Zaměření území</t>
  </si>
  <si>
    <t>1024</t>
  </si>
  <si>
    <t>701286032</t>
  </si>
  <si>
    <t>030001000</t>
  </si>
  <si>
    <t>Zařízení staveniště (vč.oplocení a brány, vč.provizorního dřevěného chodníku 9m2)</t>
  </si>
  <si>
    <t>-261087660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</si>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</sst>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STEL004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Ústí n.L., Střekov - hřbitov, Nástupní prostor stávaj.obřadní síně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Ústí nad Labem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27. 3. 2017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Statutární město Ústí n.L.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Ing.arch. Vratislav Štelzig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1" s="5" customFormat="1" ht="16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Nástupní prostor stá...'!J27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'01 - Nástupní prostor stá...'!P88</f>
        <v>0</v>
      </c>
      <c r="AV52" s="127">
        <f>'01 - Nástupní prostor stá...'!J30</f>
        <v>0</v>
      </c>
      <c r="AW52" s="127">
        <f>'01 - Nástupní prostor stá...'!J31</f>
        <v>0</v>
      </c>
      <c r="AX52" s="127">
        <f>'01 - Nástupní prostor stá...'!J32</f>
        <v>0</v>
      </c>
      <c r="AY52" s="127">
        <f>'01 - Nástupní prostor stá...'!J33</f>
        <v>0</v>
      </c>
      <c r="AZ52" s="127">
        <f>'01 - Nástupní prostor stá...'!F30</f>
        <v>0</v>
      </c>
      <c r="BA52" s="127">
        <f>'01 - Nástupní prostor stá...'!F31</f>
        <v>0</v>
      </c>
      <c r="BB52" s="127">
        <f>'01 - Nástupní prostor stá...'!F32</f>
        <v>0</v>
      </c>
      <c r="BC52" s="127">
        <f>'01 - Nástupní prostor stá...'!F33</f>
        <v>0</v>
      </c>
      <c r="BD52" s="129">
        <f>'01 - Nástupní prostor stá...'!F34</f>
        <v>0</v>
      </c>
      <c r="BT52" s="130" t="s">
        <v>79</v>
      </c>
      <c r="BV52" s="130" t="s">
        <v>73</v>
      </c>
      <c r="BW52" s="130" t="s">
        <v>80</v>
      </c>
      <c r="BX52" s="130" t="s">
        <v>7</v>
      </c>
      <c r="CL52" s="130" t="s">
        <v>81</v>
      </c>
      <c r="CM52" s="130" t="s">
        <v>82</v>
      </c>
    </row>
    <row r="53" spans="1:91" s="5" customFormat="1" ht="16.5" customHeight="1">
      <c r="A53" s="118" t="s">
        <v>75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Elektroinstalace'!J27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26">
        <v>0</v>
      </c>
      <c r="AT53" s="127">
        <f>ROUND(SUM(AV53:AW53),2)</f>
        <v>0</v>
      </c>
      <c r="AU53" s="128">
        <f>'02 - Elektroinstalace'!P87</f>
        <v>0</v>
      </c>
      <c r="AV53" s="127">
        <f>'02 - Elektroinstalace'!J30</f>
        <v>0</v>
      </c>
      <c r="AW53" s="127">
        <f>'02 - Elektroinstalace'!J31</f>
        <v>0</v>
      </c>
      <c r="AX53" s="127">
        <f>'02 - Elektroinstalace'!J32</f>
        <v>0</v>
      </c>
      <c r="AY53" s="127">
        <f>'02 - Elektroinstalace'!J33</f>
        <v>0</v>
      </c>
      <c r="AZ53" s="127">
        <f>'02 - Elektroinstalace'!F30</f>
        <v>0</v>
      </c>
      <c r="BA53" s="127">
        <f>'02 - Elektroinstalace'!F31</f>
        <v>0</v>
      </c>
      <c r="BB53" s="127">
        <f>'02 - Elektroinstalace'!F32</f>
        <v>0</v>
      </c>
      <c r="BC53" s="127">
        <f>'02 - Elektroinstalace'!F33</f>
        <v>0</v>
      </c>
      <c r="BD53" s="129">
        <f>'02 - Elektroinstalace'!F34</f>
        <v>0</v>
      </c>
      <c r="BT53" s="130" t="s">
        <v>79</v>
      </c>
      <c r="BV53" s="130" t="s">
        <v>73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pans="1:91" s="5" customFormat="1" ht="16.5" customHeight="1">
      <c r="A54" s="118" t="s">
        <v>75</v>
      </c>
      <c r="B54" s="119"/>
      <c r="C54" s="120"/>
      <c r="D54" s="121" t="s">
        <v>86</v>
      </c>
      <c r="E54" s="121"/>
      <c r="F54" s="121"/>
      <c r="G54" s="121"/>
      <c r="H54" s="121"/>
      <c r="I54" s="122"/>
      <c r="J54" s="121" t="s">
        <v>87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VON - Vedlejší a ost...'!J27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88</v>
      </c>
      <c r="AR54" s="125"/>
      <c r="AS54" s="131">
        <v>0</v>
      </c>
      <c r="AT54" s="132">
        <f>ROUND(SUM(AV54:AW54),2)</f>
        <v>0</v>
      </c>
      <c r="AU54" s="133">
        <f>'03 - VON - Vedlejší a ost...'!P77</f>
        <v>0</v>
      </c>
      <c r="AV54" s="132">
        <f>'03 - VON - Vedlejší a ost...'!J30</f>
        <v>0</v>
      </c>
      <c r="AW54" s="132">
        <f>'03 - VON - Vedlejší a ost...'!J31</f>
        <v>0</v>
      </c>
      <c r="AX54" s="132">
        <f>'03 - VON - Vedlejší a ost...'!J32</f>
        <v>0</v>
      </c>
      <c r="AY54" s="132">
        <f>'03 - VON - Vedlejší a ost...'!J33</f>
        <v>0</v>
      </c>
      <c r="AZ54" s="132">
        <f>'03 - VON - Vedlejší a ost...'!F30</f>
        <v>0</v>
      </c>
      <c r="BA54" s="132">
        <f>'03 - VON - Vedlejší a ost...'!F31</f>
        <v>0</v>
      </c>
      <c r="BB54" s="132">
        <f>'03 - VON - Vedlejší a ost...'!F32</f>
        <v>0</v>
      </c>
      <c r="BC54" s="132">
        <f>'03 - VON - Vedlejší a ost...'!F33</f>
        <v>0</v>
      </c>
      <c r="BD54" s="134">
        <f>'03 - VON - Vedlejší a ost...'!F34</f>
        <v>0</v>
      </c>
      <c r="BT54" s="130" t="s">
        <v>79</v>
      </c>
      <c r="BV54" s="130" t="s">
        <v>73</v>
      </c>
      <c r="BW54" s="130" t="s">
        <v>89</v>
      </c>
      <c r="BX54" s="130" t="s">
        <v>7</v>
      </c>
      <c r="CL54" s="130" t="s">
        <v>21</v>
      </c>
      <c r="CM54" s="130" t="s">
        <v>82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01 - Nástupní prostor stá...'!C2" display="/"/>
    <hyperlink ref="A53" location="'02 - Elektroinstalace'!C2" display="/"/>
    <hyperlink ref="A54" location="'03 - VON - Vedlejší a os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3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Ústí n.L., Střekov - hřbitov, Nástupní prostor stávaj.obřadní síně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97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81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27. 3. 2017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ROUND(SUM(BE88:BE634),2)</f>
        <v>0</v>
      </c>
      <c r="G30" s="46"/>
      <c r="H30" s="46"/>
      <c r="I30" s="157">
        <v>0.21</v>
      </c>
      <c r="J30" s="156">
        <f>ROUND(ROUND((SUM(BE88:BE634)),2)*I30,2)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ROUND(SUM(BF88:BF634),2)</f>
        <v>0</v>
      </c>
      <c r="G31" s="46"/>
      <c r="H31" s="46"/>
      <c r="I31" s="157">
        <v>0.15</v>
      </c>
      <c r="J31" s="156">
        <f>ROUND(ROUND((SUM(BF88:BF634)),2)*I31,2)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ROUND(SUM(BG88:BG634),2)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ROUND(SUM(BH88:BH634),2)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ROUND(SUM(BI88:BI634),2)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Ústí n.L., Střekov - hřbitov, Nástupní prostor stávaj.obřadní síně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01 - Nástupní prostor stávaj.obřadní síně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Ústí nad Labem</v>
      </c>
      <c r="G49" s="46"/>
      <c r="H49" s="46"/>
      <c r="I49" s="145" t="s">
        <v>25</v>
      </c>
      <c r="J49" s="146" t="str">
        <f>IF(J12="","",J12)</f>
        <v>27. 3. 2017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Ústí n.L.</v>
      </c>
      <c r="G51" s="46"/>
      <c r="H51" s="46"/>
      <c r="I51" s="145" t="s">
        <v>33</v>
      </c>
      <c r="J51" s="43" t="str">
        <f>E21</f>
        <v>Ing.arch. Vratislav Štelzig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102</v>
      </c>
    </row>
    <row r="57" spans="2:11" s="7" customFormat="1" ht="24.95" customHeight="1">
      <c r="B57" s="176"/>
      <c r="C57" s="177"/>
      <c r="D57" s="178" t="s">
        <v>103</v>
      </c>
      <c r="E57" s="179"/>
      <c r="F57" s="179"/>
      <c r="G57" s="179"/>
      <c r="H57" s="179"/>
      <c r="I57" s="180"/>
      <c r="J57" s="181">
        <f>J89</f>
        <v>0</v>
      </c>
      <c r="K57" s="182"/>
    </row>
    <row r="58" spans="2:11" s="8" customFormat="1" ht="19.9" customHeight="1">
      <c r="B58" s="183"/>
      <c r="C58" s="184"/>
      <c r="D58" s="185" t="s">
        <v>104</v>
      </c>
      <c r="E58" s="186"/>
      <c r="F58" s="186"/>
      <c r="G58" s="186"/>
      <c r="H58" s="186"/>
      <c r="I58" s="187"/>
      <c r="J58" s="188">
        <f>J90</f>
        <v>0</v>
      </c>
      <c r="K58" s="189"/>
    </row>
    <row r="59" spans="2:11" s="8" customFormat="1" ht="19.9" customHeight="1">
      <c r="B59" s="183"/>
      <c r="C59" s="184"/>
      <c r="D59" s="185" t="s">
        <v>105</v>
      </c>
      <c r="E59" s="186"/>
      <c r="F59" s="186"/>
      <c r="G59" s="186"/>
      <c r="H59" s="186"/>
      <c r="I59" s="187"/>
      <c r="J59" s="188">
        <f>J118</f>
        <v>0</v>
      </c>
      <c r="K59" s="189"/>
    </row>
    <row r="60" spans="2:11" s="8" customFormat="1" ht="19.9" customHeight="1">
      <c r="B60" s="183"/>
      <c r="C60" s="184"/>
      <c r="D60" s="185" t="s">
        <v>106</v>
      </c>
      <c r="E60" s="186"/>
      <c r="F60" s="186"/>
      <c r="G60" s="186"/>
      <c r="H60" s="186"/>
      <c r="I60" s="187"/>
      <c r="J60" s="188">
        <f>J150</f>
        <v>0</v>
      </c>
      <c r="K60" s="189"/>
    </row>
    <row r="61" spans="2:11" s="8" customFormat="1" ht="19.9" customHeight="1">
      <c r="B61" s="183"/>
      <c r="C61" s="184"/>
      <c r="D61" s="185" t="s">
        <v>107</v>
      </c>
      <c r="E61" s="186"/>
      <c r="F61" s="186"/>
      <c r="G61" s="186"/>
      <c r="H61" s="186"/>
      <c r="I61" s="187"/>
      <c r="J61" s="188">
        <f>J200</f>
        <v>0</v>
      </c>
      <c r="K61" s="189"/>
    </row>
    <row r="62" spans="2:11" s="8" customFormat="1" ht="19.9" customHeight="1">
      <c r="B62" s="183"/>
      <c r="C62" s="184"/>
      <c r="D62" s="185" t="s">
        <v>108</v>
      </c>
      <c r="E62" s="186"/>
      <c r="F62" s="186"/>
      <c r="G62" s="186"/>
      <c r="H62" s="186"/>
      <c r="I62" s="187"/>
      <c r="J62" s="188">
        <f>J252</f>
        <v>0</v>
      </c>
      <c r="K62" s="189"/>
    </row>
    <row r="63" spans="2:11" s="8" customFormat="1" ht="19.9" customHeight="1">
      <c r="B63" s="183"/>
      <c r="C63" s="184"/>
      <c r="D63" s="185" t="s">
        <v>109</v>
      </c>
      <c r="E63" s="186"/>
      <c r="F63" s="186"/>
      <c r="G63" s="186"/>
      <c r="H63" s="186"/>
      <c r="I63" s="187"/>
      <c r="J63" s="188">
        <f>J292</f>
        <v>0</v>
      </c>
      <c r="K63" s="189"/>
    </row>
    <row r="64" spans="2:11" s="8" customFormat="1" ht="19.9" customHeight="1">
      <c r="B64" s="183"/>
      <c r="C64" s="184"/>
      <c r="D64" s="185" t="s">
        <v>110</v>
      </c>
      <c r="E64" s="186"/>
      <c r="F64" s="186"/>
      <c r="G64" s="186"/>
      <c r="H64" s="186"/>
      <c r="I64" s="187"/>
      <c r="J64" s="188">
        <f>J474</f>
        <v>0</v>
      </c>
      <c r="K64" s="189"/>
    </row>
    <row r="65" spans="2:11" s="8" customFormat="1" ht="19.9" customHeight="1">
      <c r="B65" s="183"/>
      <c r="C65" s="184"/>
      <c r="D65" s="185" t="s">
        <v>111</v>
      </c>
      <c r="E65" s="186"/>
      <c r="F65" s="186"/>
      <c r="G65" s="186"/>
      <c r="H65" s="186"/>
      <c r="I65" s="187"/>
      <c r="J65" s="188">
        <f>J481</f>
        <v>0</v>
      </c>
      <c r="K65" s="189"/>
    </row>
    <row r="66" spans="2:11" s="8" customFormat="1" ht="19.9" customHeight="1">
      <c r="B66" s="183"/>
      <c r="C66" s="184"/>
      <c r="D66" s="185" t="s">
        <v>112</v>
      </c>
      <c r="E66" s="186"/>
      <c r="F66" s="186"/>
      <c r="G66" s="186"/>
      <c r="H66" s="186"/>
      <c r="I66" s="187"/>
      <c r="J66" s="188">
        <f>J553</f>
        <v>0</v>
      </c>
      <c r="K66" s="189"/>
    </row>
    <row r="67" spans="2:11" s="8" customFormat="1" ht="19.9" customHeight="1">
      <c r="B67" s="183"/>
      <c r="C67" s="184"/>
      <c r="D67" s="185" t="s">
        <v>113</v>
      </c>
      <c r="E67" s="186"/>
      <c r="F67" s="186"/>
      <c r="G67" s="186"/>
      <c r="H67" s="186"/>
      <c r="I67" s="187"/>
      <c r="J67" s="188">
        <f>J582</f>
        <v>0</v>
      </c>
      <c r="K67" s="189"/>
    </row>
    <row r="68" spans="2:11" s="8" customFormat="1" ht="19.9" customHeight="1">
      <c r="B68" s="183"/>
      <c r="C68" s="184"/>
      <c r="D68" s="185" t="s">
        <v>114</v>
      </c>
      <c r="E68" s="186"/>
      <c r="F68" s="186"/>
      <c r="G68" s="186"/>
      <c r="H68" s="186"/>
      <c r="I68" s="187"/>
      <c r="J68" s="188">
        <f>J600</f>
        <v>0</v>
      </c>
      <c r="K68" s="189"/>
    </row>
    <row r="69" spans="2:11" s="1" customFormat="1" ht="21.8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pans="2:11" s="1" customFormat="1" ht="6.95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pans="2:12" s="1" customFormat="1" ht="6.95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pans="2:12" s="1" customFormat="1" ht="36.95" customHeight="1">
      <c r="B75" s="45"/>
      <c r="C75" s="72" t="s">
        <v>115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6.5" customHeight="1">
      <c r="B78" s="45"/>
      <c r="C78" s="73"/>
      <c r="D78" s="73"/>
      <c r="E78" s="191" t="str">
        <f>E7</f>
        <v>Ústí n.L., Střekov - hřbitov, Nástupní prostor stávaj.obřadní síně</v>
      </c>
      <c r="F78" s="75"/>
      <c r="G78" s="75"/>
      <c r="H78" s="75"/>
      <c r="I78" s="190"/>
      <c r="J78" s="73"/>
      <c r="K78" s="73"/>
      <c r="L78" s="71"/>
    </row>
    <row r="79" spans="2:12" s="1" customFormat="1" ht="14.4" customHeight="1">
      <c r="B79" s="45"/>
      <c r="C79" s="75" t="s">
        <v>96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7.25" customHeight="1">
      <c r="B80" s="45"/>
      <c r="C80" s="73"/>
      <c r="D80" s="73"/>
      <c r="E80" s="81" t="str">
        <f>E9</f>
        <v>01 - Nástupní prostor stávaj.obřadní síně</v>
      </c>
      <c r="F80" s="73"/>
      <c r="G80" s="73"/>
      <c r="H80" s="73"/>
      <c r="I80" s="190"/>
      <c r="J80" s="73"/>
      <c r="K80" s="73"/>
      <c r="L80" s="71"/>
    </row>
    <row r="81" spans="2:12" s="1" customFormat="1" ht="6.95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8" customHeight="1">
      <c r="B82" s="45"/>
      <c r="C82" s="75" t="s">
        <v>23</v>
      </c>
      <c r="D82" s="73"/>
      <c r="E82" s="73"/>
      <c r="F82" s="192" t="str">
        <f>F12</f>
        <v>Ústí nad Labem</v>
      </c>
      <c r="G82" s="73"/>
      <c r="H82" s="73"/>
      <c r="I82" s="193" t="s">
        <v>25</v>
      </c>
      <c r="J82" s="84" t="str">
        <f>IF(J12="","",J12)</f>
        <v>27. 3. 2017</v>
      </c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3.5">
      <c r="B84" s="45"/>
      <c r="C84" s="75" t="s">
        <v>27</v>
      </c>
      <c r="D84" s="73"/>
      <c r="E84" s="73"/>
      <c r="F84" s="192" t="str">
        <f>E15</f>
        <v>Statutární město Ústí n.L.</v>
      </c>
      <c r="G84" s="73"/>
      <c r="H84" s="73"/>
      <c r="I84" s="193" t="s">
        <v>33</v>
      </c>
      <c r="J84" s="192" t="str">
        <f>E21</f>
        <v>Ing.arch. Vratislav Štelzig</v>
      </c>
      <c r="K84" s="73"/>
      <c r="L84" s="71"/>
    </row>
    <row r="85" spans="2:12" s="1" customFormat="1" ht="14.4" customHeight="1">
      <c r="B85" s="45"/>
      <c r="C85" s="75" t="s">
        <v>31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pans="2:12" s="1" customFormat="1" ht="10.3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pans="2:20" s="9" customFormat="1" ht="29.25" customHeight="1">
      <c r="B87" s="194"/>
      <c r="C87" s="195" t="s">
        <v>116</v>
      </c>
      <c r="D87" s="196" t="s">
        <v>56</v>
      </c>
      <c r="E87" s="196" t="s">
        <v>52</v>
      </c>
      <c r="F87" s="196" t="s">
        <v>117</v>
      </c>
      <c r="G87" s="196" t="s">
        <v>118</v>
      </c>
      <c r="H87" s="196" t="s">
        <v>119</v>
      </c>
      <c r="I87" s="197" t="s">
        <v>120</v>
      </c>
      <c r="J87" s="196" t="s">
        <v>100</v>
      </c>
      <c r="K87" s="198" t="s">
        <v>121</v>
      </c>
      <c r="L87" s="199"/>
      <c r="M87" s="101" t="s">
        <v>122</v>
      </c>
      <c r="N87" s="102" t="s">
        <v>41</v>
      </c>
      <c r="O87" s="102" t="s">
        <v>123</v>
      </c>
      <c r="P87" s="102" t="s">
        <v>124</v>
      </c>
      <c r="Q87" s="102" t="s">
        <v>125</v>
      </c>
      <c r="R87" s="102" t="s">
        <v>126</v>
      </c>
      <c r="S87" s="102" t="s">
        <v>127</v>
      </c>
      <c r="T87" s="103" t="s">
        <v>128</v>
      </c>
    </row>
    <row r="88" spans="2:63" s="1" customFormat="1" ht="29.25" customHeight="1">
      <c r="B88" s="45"/>
      <c r="C88" s="107" t="s">
        <v>101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</f>
        <v>0</v>
      </c>
      <c r="Q88" s="105"/>
      <c r="R88" s="201">
        <f>R89</f>
        <v>596.0165166199997</v>
      </c>
      <c r="S88" s="105"/>
      <c r="T88" s="202">
        <f>T89</f>
        <v>37.273599999999995</v>
      </c>
      <c r="AT88" s="23" t="s">
        <v>70</v>
      </c>
      <c r="AU88" s="23" t="s">
        <v>102</v>
      </c>
      <c r="BK88" s="203">
        <f>BK89</f>
        <v>0</v>
      </c>
    </row>
    <row r="89" spans="2:63" s="10" customFormat="1" ht="37.4" customHeight="1">
      <c r="B89" s="204"/>
      <c r="C89" s="205"/>
      <c r="D89" s="206" t="s">
        <v>70</v>
      </c>
      <c r="E89" s="207" t="s">
        <v>129</v>
      </c>
      <c r="F89" s="207" t="s">
        <v>130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P90+P118+P150+P200+P252+P292+P474+P481+P553+P582+P600</f>
        <v>0</v>
      </c>
      <c r="Q89" s="212"/>
      <c r="R89" s="213">
        <f>R90+R118+R150+R200+R252+R292+R474+R481+R553+R582+R600</f>
        <v>596.0165166199997</v>
      </c>
      <c r="S89" s="212"/>
      <c r="T89" s="214">
        <f>T90+T118+T150+T200+T252+T292+T474+T481+T553+T582+T600</f>
        <v>37.273599999999995</v>
      </c>
      <c r="AR89" s="215" t="s">
        <v>79</v>
      </c>
      <c r="AT89" s="216" t="s">
        <v>70</v>
      </c>
      <c r="AU89" s="216" t="s">
        <v>71</v>
      </c>
      <c r="AY89" s="215" t="s">
        <v>131</v>
      </c>
      <c r="BK89" s="217">
        <f>BK90+BK118+BK150+BK200+BK252+BK292+BK474+BK481+BK553+BK582+BK600</f>
        <v>0</v>
      </c>
    </row>
    <row r="90" spans="2:63" s="10" customFormat="1" ht="19.9" customHeight="1">
      <c r="B90" s="204"/>
      <c r="C90" s="205"/>
      <c r="D90" s="206" t="s">
        <v>70</v>
      </c>
      <c r="E90" s="218" t="s">
        <v>79</v>
      </c>
      <c r="F90" s="218" t="s">
        <v>132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SUM(P91:P117)</f>
        <v>0</v>
      </c>
      <c r="Q90" s="212"/>
      <c r="R90" s="213">
        <f>SUM(R91:R117)</f>
        <v>2.5195800000000004</v>
      </c>
      <c r="S90" s="212"/>
      <c r="T90" s="214">
        <f>SUM(T91:T117)</f>
        <v>0</v>
      </c>
      <c r="AR90" s="215" t="s">
        <v>79</v>
      </c>
      <c r="AT90" s="216" t="s">
        <v>70</v>
      </c>
      <c r="AU90" s="216" t="s">
        <v>79</v>
      </c>
      <c r="AY90" s="215" t="s">
        <v>131</v>
      </c>
      <c r="BK90" s="217">
        <f>SUM(BK91:BK117)</f>
        <v>0</v>
      </c>
    </row>
    <row r="91" spans="2:65" s="1" customFormat="1" ht="16.5" customHeight="1">
      <c r="B91" s="45"/>
      <c r="C91" s="220" t="s">
        <v>79</v>
      </c>
      <c r="D91" s="220" t="s">
        <v>133</v>
      </c>
      <c r="E91" s="221" t="s">
        <v>134</v>
      </c>
      <c r="F91" s="222" t="s">
        <v>135</v>
      </c>
      <c r="G91" s="223" t="s">
        <v>136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137</v>
      </c>
      <c r="AT91" s="23" t="s">
        <v>133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137</v>
      </c>
      <c r="BM91" s="23" t="s">
        <v>138</v>
      </c>
    </row>
    <row r="92" spans="2:47" s="1" customFormat="1" ht="13.5">
      <c r="B92" s="45"/>
      <c r="C92" s="73"/>
      <c r="D92" s="232" t="s">
        <v>139</v>
      </c>
      <c r="E92" s="73"/>
      <c r="F92" s="233" t="s">
        <v>135</v>
      </c>
      <c r="G92" s="73"/>
      <c r="H92" s="73"/>
      <c r="I92" s="190"/>
      <c r="J92" s="73"/>
      <c r="K92" s="73"/>
      <c r="L92" s="71"/>
      <c r="M92" s="234"/>
      <c r="N92" s="46"/>
      <c r="O92" s="46"/>
      <c r="P92" s="46"/>
      <c r="Q92" s="46"/>
      <c r="R92" s="46"/>
      <c r="S92" s="46"/>
      <c r="T92" s="94"/>
      <c r="AT92" s="23" t="s">
        <v>139</v>
      </c>
      <c r="AU92" s="23" t="s">
        <v>82</v>
      </c>
    </row>
    <row r="93" spans="2:65" s="1" customFormat="1" ht="16.5" customHeight="1">
      <c r="B93" s="45"/>
      <c r="C93" s="220" t="s">
        <v>82</v>
      </c>
      <c r="D93" s="220" t="s">
        <v>133</v>
      </c>
      <c r="E93" s="221" t="s">
        <v>140</v>
      </c>
      <c r="F93" s="222" t="s">
        <v>141</v>
      </c>
      <c r="G93" s="223" t="s">
        <v>142</v>
      </c>
      <c r="H93" s="224">
        <v>376.25</v>
      </c>
      <c r="I93" s="225"/>
      <c r="J93" s="226">
        <f>ROUND(I93*H93,2)</f>
        <v>0</v>
      </c>
      <c r="K93" s="222" t="s">
        <v>143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137</v>
      </c>
      <c r="AT93" s="23" t="s">
        <v>133</v>
      </c>
      <c r="AU93" s="23" t="s">
        <v>82</v>
      </c>
      <c r="AY93" s="23" t="s">
        <v>131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137</v>
      </c>
      <c r="BM93" s="23" t="s">
        <v>144</v>
      </c>
    </row>
    <row r="94" spans="2:47" s="1" customFormat="1" ht="13.5">
      <c r="B94" s="45"/>
      <c r="C94" s="73"/>
      <c r="D94" s="232" t="s">
        <v>139</v>
      </c>
      <c r="E94" s="73"/>
      <c r="F94" s="233" t="s">
        <v>145</v>
      </c>
      <c r="G94" s="73"/>
      <c r="H94" s="73"/>
      <c r="I94" s="190"/>
      <c r="J94" s="73"/>
      <c r="K94" s="73"/>
      <c r="L94" s="71"/>
      <c r="M94" s="234"/>
      <c r="N94" s="46"/>
      <c r="O94" s="46"/>
      <c r="P94" s="46"/>
      <c r="Q94" s="46"/>
      <c r="R94" s="46"/>
      <c r="S94" s="46"/>
      <c r="T94" s="94"/>
      <c r="AT94" s="23" t="s">
        <v>139</v>
      </c>
      <c r="AU94" s="23" t="s">
        <v>82</v>
      </c>
    </row>
    <row r="95" spans="2:51" s="11" customFormat="1" ht="13.5">
      <c r="B95" s="235"/>
      <c r="C95" s="236"/>
      <c r="D95" s="232" t="s">
        <v>146</v>
      </c>
      <c r="E95" s="237" t="s">
        <v>21</v>
      </c>
      <c r="F95" s="238" t="s">
        <v>147</v>
      </c>
      <c r="G95" s="236"/>
      <c r="H95" s="239">
        <v>376.25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146</v>
      </c>
      <c r="AU95" s="245" t="s">
        <v>82</v>
      </c>
      <c r="AV95" s="11" t="s">
        <v>82</v>
      </c>
      <c r="AW95" s="11" t="s">
        <v>35</v>
      </c>
      <c r="AX95" s="11" t="s">
        <v>79</v>
      </c>
      <c r="AY95" s="245" t="s">
        <v>131</v>
      </c>
    </row>
    <row r="96" spans="2:65" s="1" customFormat="1" ht="16.5" customHeight="1">
      <c r="B96" s="45"/>
      <c r="C96" s="220" t="s">
        <v>148</v>
      </c>
      <c r="D96" s="220" t="s">
        <v>133</v>
      </c>
      <c r="E96" s="221" t="s">
        <v>149</v>
      </c>
      <c r="F96" s="222" t="s">
        <v>150</v>
      </c>
      <c r="G96" s="223" t="s">
        <v>142</v>
      </c>
      <c r="H96" s="224">
        <v>372.5</v>
      </c>
      <c r="I96" s="225"/>
      <c r="J96" s="226">
        <f>ROUND(I96*H96,2)</f>
        <v>0</v>
      </c>
      <c r="K96" s="222" t="s">
        <v>143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137</v>
      </c>
      <c r="AT96" s="23" t="s">
        <v>133</v>
      </c>
      <c r="AU96" s="23" t="s">
        <v>82</v>
      </c>
      <c r="AY96" s="23" t="s">
        <v>131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137</v>
      </c>
      <c r="BM96" s="23" t="s">
        <v>151</v>
      </c>
    </row>
    <row r="97" spans="2:47" s="1" customFormat="1" ht="13.5">
      <c r="B97" s="45"/>
      <c r="C97" s="73"/>
      <c r="D97" s="232" t="s">
        <v>139</v>
      </c>
      <c r="E97" s="73"/>
      <c r="F97" s="233" t="s">
        <v>152</v>
      </c>
      <c r="G97" s="73"/>
      <c r="H97" s="73"/>
      <c r="I97" s="190"/>
      <c r="J97" s="73"/>
      <c r="K97" s="73"/>
      <c r="L97" s="71"/>
      <c r="M97" s="234"/>
      <c r="N97" s="46"/>
      <c r="O97" s="46"/>
      <c r="P97" s="46"/>
      <c r="Q97" s="46"/>
      <c r="R97" s="46"/>
      <c r="S97" s="46"/>
      <c r="T97" s="94"/>
      <c r="AT97" s="23" t="s">
        <v>139</v>
      </c>
      <c r="AU97" s="23" t="s">
        <v>82</v>
      </c>
    </row>
    <row r="98" spans="2:51" s="11" customFormat="1" ht="13.5">
      <c r="B98" s="235"/>
      <c r="C98" s="236"/>
      <c r="D98" s="232" t="s">
        <v>146</v>
      </c>
      <c r="E98" s="237" t="s">
        <v>21</v>
      </c>
      <c r="F98" s="238" t="s">
        <v>153</v>
      </c>
      <c r="G98" s="236"/>
      <c r="H98" s="239">
        <v>376.25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146</v>
      </c>
      <c r="AU98" s="245" t="s">
        <v>82</v>
      </c>
      <c r="AV98" s="11" t="s">
        <v>82</v>
      </c>
      <c r="AW98" s="11" t="s">
        <v>35</v>
      </c>
      <c r="AX98" s="11" t="s">
        <v>71</v>
      </c>
      <c r="AY98" s="245" t="s">
        <v>131</v>
      </c>
    </row>
    <row r="99" spans="2:51" s="11" customFormat="1" ht="13.5">
      <c r="B99" s="235"/>
      <c r="C99" s="236"/>
      <c r="D99" s="232" t="s">
        <v>146</v>
      </c>
      <c r="E99" s="237" t="s">
        <v>21</v>
      </c>
      <c r="F99" s="238" t="s">
        <v>154</v>
      </c>
      <c r="G99" s="236"/>
      <c r="H99" s="239">
        <v>-3.75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146</v>
      </c>
      <c r="AU99" s="245" t="s">
        <v>82</v>
      </c>
      <c r="AV99" s="11" t="s">
        <v>82</v>
      </c>
      <c r="AW99" s="11" t="s">
        <v>35</v>
      </c>
      <c r="AX99" s="11" t="s">
        <v>71</v>
      </c>
      <c r="AY99" s="245" t="s">
        <v>131</v>
      </c>
    </row>
    <row r="100" spans="2:51" s="12" customFormat="1" ht="13.5">
      <c r="B100" s="246"/>
      <c r="C100" s="247"/>
      <c r="D100" s="232" t="s">
        <v>146</v>
      </c>
      <c r="E100" s="248" t="s">
        <v>21</v>
      </c>
      <c r="F100" s="249" t="s">
        <v>155</v>
      </c>
      <c r="G100" s="247"/>
      <c r="H100" s="250">
        <v>372.5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146</v>
      </c>
      <c r="AU100" s="256" t="s">
        <v>82</v>
      </c>
      <c r="AV100" s="12" t="s">
        <v>137</v>
      </c>
      <c r="AW100" s="12" t="s">
        <v>35</v>
      </c>
      <c r="AX100" s="12" t="s">
        <v>79</v>
      </c>
      <c r="AY100" s="256" t="s">
        <v>131</v>
      </c>
    </row>
    <row r="101" spans="2:65" s="1" customFormat="1" ht="16.5" customHeight="1">
      <c r="B101" s="45"/>
      <c r="C101" s="220" t="s">
        <v>137</v>
      </c>
      <c r="D101" s="220" t="s">
        <v>133</v>
      </c>
      <c r="E101" s="221" t="s">
        <v>156</v>
      </c>
      <c r="F101" s="222" t="s">
        <v>157</v>
      </c>
      <c r="G101" s="223" t="s">
        <v>158</v>
      </c>
      <c r="H101" s="224">
        <v>596</v>
      </c>
      <c r="I101" s="225"/>
      <c r="J101" s="226">
        <f>ROUND(I101*H101,2)</f>
        <v>0</v>
      </c>
      <c r="K101" s="222" t="s">
        <v>143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137</v>
      </c>
      <c r="AT101" s="23" t="s">
        <v>133</v>
      </c>
      <c r="AU101" s="23" t="s">
        <v>82</v>
      </c>
      <c r="AY101" s="23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137</v>
      </c>
      <c r="BM101" s="23" t="s">
        <v>159</v>
      </c>
    </row>
    <row r="102" spans="2:47" s="1" customFormat="1" ht="13.5">
      <c r="B102" s="45"/>
      <c r="C102" s="73"/>
      <c r="D102" s="232" t="s">
        <v>139</v>
      </c>
      <c r="E102" s="73"/>
      <c r="F102" s="233" t="s">
        <v>160</v>
      </c>
      <c r="G102" s="73"/>
      <c r="H102" s="73"/>
      <c r="I102" s="190"/>
      <c r="J102" s="73"/>
      <c r="K102" s="73"/>
      <c r="L102" s="71"/>
      <c r="M102" s="234"/>
      <c r="N102" s="46"/>
      <c r="O102" s="46"/>
      <c r="P102" s="46"/>
      <c r="Q102" s="46"/>
      <c r="R102" s="46"/>
      <c r="S102" s="46"/>
      <c r="T102" s="94"/>
      <c r="AT102" s="23" t="s">
        <v>139</v>
      </c>
      <c r="AU102" s="23" t="s">
        <v>82</v>
      </c>
    </row>
    <row r="103" spans="2:51" s="11" customFormat="1" ht="13.5">
      <c r="B103" s="235"/>
      <c r="C103" s="236"/>
      <c r="D103" s="232" t="s">
        <v>146</v>
      </c>
      <c r="E103" s="237" t="s">
        <v>21</v>
      </c>
      <c r="F103" s="238" t="s">
        <v>161</v>
      </c>
      <c r="G103" s="236"/>
      <c r="H103" s="239">
        <v>596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146</v>
      </c>
      <c r="AU103" s="245" t="s">
        <v>82</v>
      </c>
      <c r="AV103" s="11" t="s">
        <v>82</v>
      </c>
      <c r="AW103" s="11" t="s">
        <v>35</v>
      </c>
      <c r="AX103" s="11" t="s">
        <v>79</v>
      </c>
      <c r="AY103" s="245" t="s">
        <v>131</v>
      </c>
    </row>
    <row r="104" spans="2:65" s="1" customFormat="1" ht="16.5" customHeight="1">
      <c r="B104" s="45"/>
      <c r="C104" s="220" t="s">
        <v>162</v>
      </c>
      <c r="D104" s="220" t="s">
        <v>133</v>
      </c>
      <c r="E104" s="221" t="s">
        <v>163</v>
      </c>
      <c r="F104" s="222" t="s">
        <v>164</v>
      </c>
      <c r="G104" s="223" t="s">
        <v>142</v>
      </c>
      <c r="H104" s="224">
        <v>3.75</v>
      </c>
      <c r="I104" s="225"/>
      <c r="J104" s="226">
        <f>ROUND(I104*H104,2)</f>
        <v>0</v>
      </c>
      <c r="K104" s="222" t="s">
        <v>143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137</v>
      </c>
      <c r="AT104" s="23" t="s">
        <v>133</v>
      </c>
      <c r="AU104" s="23" t="s">
        <v>82</v>
      </c>
      <c r="AY104" s="23" t="s">
        <v>131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137</v>
      </c>
      <c r="BM104" s="23" t="s">
        <v>165</v>
      </c>
    </row>
    <row r="105" spans="2:47" s="1" customFormat="1" ht="13.5">
      <c r="B105" s="45"/>
      <c r="C105" s="73"/>
      <c r="D105" s="232" t="s">
        <v>139</v>
      </c>
      <c r="E105" s="73"/>
      <c r="F105" s="233" t="s">
        <v>166</v>
      </c>
      <c r="G105" s="73"/>
      <c r="H105" s="73"/>
      <c r="I105" s="190"/>
      <c r="J105" s="73"/>
      <c r="K105" s="73"/>
      <c r="L105" s="71"/>
      <c r="M105" s="234"/>
      <c r="N105" s="46"/>
      <c r="O105" s="46"/>
      <c r="P105" s="46"/>
      <c r="Q105" s="46"/>
      <c r="R105" s="46"/>
      <c r="S105" s="46"/>
      <c r="T105" s="94"/>
      <c r="AT105" s="23" t="s">
        <v>139</v>
      </c>
      <c r="AU105" s="23" t="s">
        <v>82</v>
      </c>
    </row>
    <row r="106" spans="2:51" s="11" customFormat="1" ht="13.5">
      <c r="B106" s="235"/>
      <c r="C106" s="236"/>
      <c r="D106" s="232" t="s">
        <v>146</v>
      </c>
      <c r="E106" s="237" t="s">
        <v>21</v>
      </c>
      <c r="F106" s="238" t="s">
        <v>167</v>
      </c>
      <c r="G106" s="236"/>
      <c r="H106" s="239">
        <v>3.75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146</v>
      </c>
      <c r="AU106" s="245" t="s">
        <v>82</v>
      </c>
      <c r="AV106" s="11" t="s">
        <v>82</v>
      </c>
      <c r="AW106" s="11" t="s">
        <v>35</v>
      </c>
      <c r="AX106" s="11" t="s">
        <v>79</v>
      </c>
      <c r="AY106" s="245" t="s">
        <v>131</v>
      </c>
    </row>
    <row r="107" spans="2:65" s="1" customFormat="1" ht="16.5" customHeight="1">
      <c r="B107" s="45"/>
      <c r="C107" s="220" t="s">
        <v>168</v>
      </c>
      <c r="D107" s="220" t="s">
        <v>133</v>
      </c>
      <c r="E107" s="221" t="s">
        <v>169</v>
      </c>
      <c r="F107" s="222" t="s">
        <v>170</v>
      </c>
      <c r="G107" s="223" t="s">
        <v>171</v>
      </c>
      <c r="H107" s="224">
        <v>1075</v>
      </c>
      <c r="I107" s="225"/>
      <c r="J107" s="226">
        <f>ROUND(I107*H107,2)</f>
        <v>0</v>
      </c>
      <c r="K107" s="222" t="s">
        <v>143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137</v>
      </c>
      <c r="AT107" s="23" t="s">
        <v>133</v>
      </c>
      <c r="AU107" s="23" t="s">
        <v>82</v>
      </c>
      <c r="AY107" s="23" t="s">
        <v>131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137</v>
      </c>
      <c r="BM107" s="23" t="s">
        <v>172</v>
      </c>
    </row>
    <row r="108" spans="2:47" s="1" customFormat="1" ht="13.5">
      <c r="B108" s="45"/>
      <c r="C108" s="73"/>
      <c r="D108" s="232" t="s">
        <v>139</v>
      </c>
      <c r="E108" s="73"/>
      <c r="F108" s="233" t="s">
        <v>173</v>
      </c>
      <c r="G108" s="73"/>
      <c r="H108" s="73"/>
      <c r="I108" s="190"/>
      <c r="J108" s="73"/>
      <c r="K108" s="73"/>
      <c r="L108" s="71"/>
      <c r="M108" s="234"/>
      <c r="N108" s="46"/>
      <c r="O108" s="46"/>
      <c r="P108" s="46"/>
      <c r="Q108" s="46"/>
      <c r="R108" s="46"/>
      <c r="S108" s="46"/>
      <c r="T108" s="94"/>
      <c r="AT108" s="23" t="s">
        <v>139</v>
      </c>
      <c r="AU108" s="23" t="s">
        <v>82</v>
      </c>
    </row>
    <row r="109" spans="2:65" s="1" customFormat="1" ht="25.5" customHeight="1">
      <c r="B109" s="45"/>
      <c r="C109" s="220" t="s">
        <v>174</v>
      </c>
      <c r="D109" s="220" t="s">
        <v>133</v>
      </c>
      <c r="E109" s="221" t="s">
        <v>175</v>
      </c>
      <c r="F109" s="222" t="s">
        <v>176</v>
      </c>
      <c r="G109" s="223" t="s">
        <v>177</v>
      </c>
      <c r="H109" s="224">
        <v>30</v>
      </c>
      <c r="I109" s="225"/>
      <c r="J109" s="226">
        <f>ROUND(I109*H109,2)</f>
        <v>0</v>
      </c>
      <c r="K109" s="222" t="s">
        <v>143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0.00038</v>
      </c>
      <c r="R109" s="229">
        <f>Q109*H109</f>
        <v>0.0114</v>
      </c>
      <c r="S109" s="229">
        <v>0</v>
      </c>
      <c r="T109" s="230">
        <f>S109*H109</f>
        <v>0</v>
      </c>
      <c r="AR109" s="23" t="s">
        <v>137</v>
      </c>
      <c r="AT109" s="23" t="s">
        <v>133</v>
      </c>
      <c r="AU109" s="23" t="s">
        <v>82</v>
      </c>
      <c r="AY109" s="23" t="s">
        <v>131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137</v>
      </c>
      <c r="BM109" s="23" t="s">
        <v>178</v>
      </c>
    </row>
    <row r="110" spans="2:47" s="1" customFormat="1" ht="13.5">
      <c r="B110" s="45"/>
      <c r="C110" s="73"/>
      <c r="D110" s="232" t="s">
        <v>139</v>
      </c>
      <c r="E110" s="73"/>
      <c r="F110" s="233" t="s">
        <v>179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139</v>
      </c>
      <c r="AU110" s="23" t="s">
        <v>82</v>
      </c>
    </row>
    <row r="111" spans="2:51" s="11" customFormat="1" ht="13.5">
      <c r="B111" s="235"/>
      <c r="C111" s="236"/>
      <c r="D111" s="232" t="s">
        <v>146</v>
      </c>
      <c r="E111" s="237" t="s">
        <v>21</v>
      </c>
      <c r="F111" s="238" t="s">
        <v>180</v>
      </c>
      <c r="G111" s="236"/>
      <c r="H111" s="239">
        <v>30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146</v>
      </c>
      <c r="AU111" s="245" t="s">
        <v>82</v>
      </c>
      <c r="AV111" s="11" t="s">
        <v>82</v>
      </c>
      <c r="AW111" s="11" t="s">
        <v>35</v>
      </c>
      <c r="AX111" s="11" t="s">
        <v>79</v>
      </c>
      <c r="AY111" s="245" t="s">
        <v>131</v>
      </c>
    </row>
    <row r="112" spans="2:65" s="1" customFormat="1" ht="25.5" customHeight="1">
      <c r="B112" s="45"/>
      <c r="C112" s="220" t="s">
        <v>181</v>
      </c>
      <c r="D112" s="220" t="s">
        <v>133</v>
      </c>
      <c r="E112" s="221" t="s">
        <v>182</v>
      </c>
      <c r="F112" s="222" t="s">
        <v>183</v>
      </c>
      <c r="G112" s="223" t="s">
        <v>177</v>
      </c>
      <c r="H112" s="224">
        <v>30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0.00191</v>
      </c>
      <c r="R112" s="229">
        <f>Q112*H112</f>
        <v>0.057300000000000004</v>
      </c>
      <c r="S112" s="229">
        <v>0</v>
      </c>
      <c r="T112" s="230">
        <f>S112*H112</f>
        <v>0</v>
      </c>
      <c r="AR112" s="23" t="s">
        <v>137</v>
      </c>
      <c r="AT112" s="23" t="s">
        <v>133</v>
      </c>
      <c r="AU112" s="23" t="s">
        <v>82</v>
      </c>
      <c r="AY112" s="23" t="s">
        <v>131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137</v>
      </c>
      <c r="BM112" s="23" t="s">
        <v>184</v>
      </c>
    </row>
    <row r="113" spans="2:47" s="1" customFormat="1" ht="13.5">
      <c r="B113" s="45"/>
      <c r="C113" s="73"/>
      <c r="D113" s="232" t="s">
        <v>139</v>
      </c>
      <c r="E113" s="73"/>
      <c r="F113" s="233" t="s">
        <v>183</v>
      </c>
      <c r="G113" s="73"/>
      <c r="H113" s="73"/>
      <c r="I113" s="190"/>
      <c r="J113" s="73"/>
      <c r="K113" s="73"/>
      <c r="L113" s="71"/>
      <c r="M113" s="234"/>
      <c r="N113" s="46"/>
      <c r="O113" s="46"/>
      <c r="P113" s="46"/>
      <c r="Q113" s="46"/>
      <c r="R113" s="46"/>
      <c r="S113" s="46"/>
      <c r="T113" s="94"/>
      <c r="AT113" s="23" t="s">
        <v>139</v>
      </c>
      <c r="AU113" s="23" t="s">
        <v>82</v>
      </c>
    </row>
    <row r="114" spans="2:51" s="11" customFormat="1" ht="13.5">
      <c r="B114" s="235"/>
      <c r="C114" s="236"/>
      <c r="D114" s="232" t="s">
        <v>146</v>
      </c>
      <c r="E114" s="237" t="s">
        <v>21</v>
      </c>
      <c r="F114" s="238" t="s">
        <v>180</v>
      </c>
      <c r="G114" s="236"/>
      <c r="H114" s="239">
        <v>30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146</v>
      </c>
      <c r="AU114" s="245" t="s">
        <v>82</v>
      </c>
      <c r="AV114" s="11" t="s">
        <v>82</v>
      </c>
      <c r="AW114" s="11" t="s">
        <v>35</v>
      </c>
      <c r="AX114" s="11" t="s">
        <v>79</v>
      </c>
      <c r="AY114" s="245" t="s">
        <v>131</v>
      </c>
    </row>
    <row r="115" spans="2:65" s="1" customFormat="1" ht="25.5" customHeight="1">
      <c r="B115" s="45"/>
      <c r="C115" s="220" t="s">
        <v>185</v>
      </c>
      <c r="D115" s="220" t="s">
        <v>133</v>
      </c>
      <c r="E115" s="221" t="s">
        <v>186</v>
      </c>
      <c r="F115" s="222" t="s">
        <v>187</v>
      </c>
      <c r="G115" s="223" t="s">
        <v>142</v>
      </c>
      <c r="H115" s="224">
        <v>1.472</v>
      </c>
      <c r="I115" s="225"/>
      <c r="J115" s="226">
        <f>ROUND(I115*H115,2)</f>
        <v>0</v>
      </c>
      <c r="K115" s="222" t="s">
        <v>143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1.665</v>
      </c>
      <c r="R115" s="229">
        <f>Q115*H115</f>
        <v>2.45088</v>
      </c>
      <c r="S115" s="229">
        <v>0</v>
      </c>
      <c r="T115" s="230">
        <f>S115*H115</f>
        <v>0</v>
      </c>
      <c r="AR115" s="23" t="s">
        <v>137</v>
      </c>
      <c r="AT115" s="23" t="s">
        <v>133</v>
      </c>
      <c r="AU115" s="23" t="s">
        <v>82</v>
      </c>
      <c r="AY115" s="23" t="s">
        <v>131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137</v>
      </c>
      <c r="BM115" s="23" t="s">
        <v>188</v>
      </c>
    </row>
    <row r="116" spans="2:47" s="1" customFormat="1" ht="13.5">
      <c r="B116" s="45"/>
      <c r="C116" s="73"/>
      <c r="D116" s="232" t="s">
        <v>139</v>
      </c>
      <c r="E116" s="73"/>
      <c r="F116" s="233" t="s">
        <v>189</v>
      </c>
      <c r="G116" s="73"/>
      <c r="H116" s="73"/>
      <c r="I116" s="190"/>
      <c r="J116" s="73"/>
      <c r="K116" s="73"/>
      <c r="L116" s="71"/>
      <c r="M116" s="234"/>
      <c r="N116" s="46"/>
      <c r="O116" s="46"/>
      <c r="P116" s="46"/>
      <c r="Q116" s="46"/>
      <c r="R116" s="46"/>
      <c r="S116" s="46"/>
      <c r="T116" s="94"/>
      <c r="AT116" s="23" t="s">
        <v>139</v>
      </c>
      <c r="AU116" s="23" t="s">
        <v>82</v>
      </c>
    </row>
    <row r="117" spans="2:51" s="11" customFormat="1" ht="13.5">
      <c r="B117" s="235"/>
      <c r="C117" s="236"/>
      <c r="D117" s="232" t="s">
        <v>146</v>
      </c>
      <c r="E117" s="237" t="s">
        <v>21</v>
      </c>
      <c r="F117" s="238" t="s">
        <v>190</v>
      </c>
      <c r="G117" s="236"/>
      <c r="H117" s="239">
        <v>1.472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146</v>
      </c>
      <c r="AU117" s="245" t="s">
        <v>82</v>
      </c>
      <c r="AV117" s="11" t="s">
        <v>82</v>
      </c>
      <c r="AW117" s="11" t="s">
        <v>35</v>
      </c>
      <c r="AX117" s="11" t="s">
        <v>79</v>
      </c>
      <c r="AY117" s="245" t="s">
        <v>131</v>
      </c>
    </row>
    <row r="118" spans="2:63" s="10" customFormat="1" ht="29.85" customHeight="1">
      <c r="B118" s="204"/>
      <c r="C118" s="205"/>
      <c r="D118" s="206" t="s">
        <v>70</v>
      </c>
      <c r="E118" s="218" t="s">
        <v>191</v>
      </c>
      <c r="F118" s="218" t="s">
        <v>192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SUM(P119:P149)</f>
        <v>0</v>
      </c>
      <c r="Q118" s="212"/>
      <c r="R118" s="213">
        <f>SUM(R119:R149)</f>
        <v>0.00034</v>
      </c>
      <c r="S118" s="212"/>
      <c r="T118" s="214">
        <f>SUM(T119:T149)</f>
        <v>0</v>
      </c>
      <c r="AR118" s="215" t="s">
        <v>79</v>
      </c>
      <c r="AT118" s="216" t="s">
        <v>70</v>
      </c>
      <c r="AU118" s="216" t="s">
        <v>79</v>
      </c>
      <c r="AY118" s="215" t="s">
        <v>131</v>
      </c>
      <c r="BK118" s="217">
        <f>SUM(BK119:BK149)</f>
        <v>0</v>
      </c>
    </row>
    <row r="119" spans="2:65" s="1" customFormat="1" ht="25.5" customHeight="1">
      <c r="B119" s="45"/>
      <c r="C119" s="220" t="s">
        <v>193</v>
      </c>
      <c r="D119" s="220" t="s">
        <v>133</v>
      </c>
      <c r="E119" s="221" t="s">
        <v>194</v>
      </c>
      <c r="F119" s="222" t="s">
        <v>195</v>
      </c>
      <c r="G119" s="223" t="s">
        <v>171</v>
      </c>
      <c r="H119" s="224">
        <v>10</v>
      </c>
      <c r="I119" s="225"/>
      <c r="J119" s="226">
        <f>ROUND(I119*H119,2)</f>
        <v>0</v>
      </c>
      <c r="K119" s="222" t="s">
        <v>143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137</v>
      </c>
      <c r="AT119" s="23" t="s">
        <v>133</v>
      </c>
      <c r="AU119" s="23" t="s">
        <v>82</v>
      </c>
      <c r="AY119" s="23" t="s">
        <v>131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137</v>
      </c>
      <c r="BM119" s="23" t="s">
        <v>196</v>
      </c>
    </row>
    <row r="120" spans="2:47" s="1" customFormat="1" ht="13.5">
      <c r="B120" s="45"/>
      <c r="C120" s="73"/>
      <c r="D120" s="232" t="s">
        <v>139</v>
      </c>
      <c r="E120" s="73"/>
      <c r="F120" s="233" t="s">
        <v>197</v>
      </c>
      <c r="G120" s="73"/>
      <c r="H120" s="73"/>
      <c r="I120" s="190"/>
      <c r="J120" s="73"/>
      <c r="K120" s="73"/>
      <c r="L120" s="71"/>
      <c r="M120" s="234"/>
      <c r="N120" s="46"/>
      <c r="O120" s="46"/>
      <c r="P120" s="46"/>
      <c r="Q120" s="46"/>
      <c r="R120" s="46"/>
      <c r="S120" s="46"/>
      <c r="T120" s="94"/>
      <c r="AT120" s="23" t="s">
        <v>139</v>
      </c>
      <c r="AU120" s="23" t="s">
        <v>82</v>
      </c>
    </row>
    <row r="121" spans="2:65" s="1" customFormat="1" ht="16.5" customHeight="1">
      <c r="B121" s="45"/>
      <c r="C121" s="220" t="s">
        <v>198</v>
      </c>
      <c r="D121" s="220" t="s">
        <v>133</v>
      </c>
      <c r="E121" s="221" t="s">
        <v>199</v>
      </c>
      <c r="F121" s="222" t="s">
        <v>200</v>
      </c>
      <c r="G121" s="223" t="s">
        <v>201</v>
      </c>
      <c r="H121" s="224">
        <v>4</v>
      </c>
      <c r="I121" s="225"/>
      <c r="J121" s="226">
        <f>ROUND(I121*H121,2)</f>
        <v>0</v>
      </c>
      <c r="K121" s="222" t="s">
        <v>143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5E-05</v>
      </c>
      <c r="R121" s="229">
        <f>Q121*H121</f>
        <v>0.0002</v>
      </c>
      <c r="S121" s="229">
        <v>0</v>
      </c>
      <c r="T121" s="230">
        <f>S121*H121</f>
        <v>0</v>
      </c>
      <c r="AR121" s="23" t="s">
        <v>137</v>
      </c>
      <c r="AT121" s="23" t="s">
        <v>133</v>
      </c>
      <c r="AU121" s="23" t="s">
        <v>82</v>
      </c>
      <c r="AY121" s="23" t="s">
        <v>131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137</v>
      </c>
      <c r="BM121" s="23" t="s">
        <v>202</v>
      </c>
    </row>
    <row r="122" spans="2:47" s="1" customFormat="1" ht="13.5">
      <c r="B122" s="45"/>
      <c r="C122" s="73"/>
      <c r="D122" s="232" t="s">
        <v>139</v>
      </c>
      <c r="E122" s="73"/>
      <c r="F122" s="233" t="s">
        <v>203</v>
      </c>
      <c r="G122" s="73"/>
      <c r="H122" s="73"/>
      <c r="I122" s="190"/>
      <c r="J122" s="73"/>
      <c r="K122" s="73"/>
      <c r="L122" s="71"/>
      <c r="M122" s="234"/>
      <c r="N122" s="46"/>
      <c r="O122" s="46"/>
      <c r="P122" s="46"/>
      <c r="Q122" s="46"/>
      <c r="R122" s="46"/>
      <c r="S122" s="46"/>
      <c r="T122" s="94"/>
      <c r="AT122" s="23" t="s">
        <v>139</v>
      </c>
      <c r="AU122" s="23" t="s">
        <v>82</v>
      </c>
    </row>
    <row r="123" spans="2:65" s="1" customFormat="1" ht="16.5" customHeight="1">
      <c r="B123" s="45"/>
      <c r="C123" s="220" t="s">
        <v>204</v>
      </c>
      <c r="D123" s="220" t="s">
        <v>133</v>
      </c>
      <c r="E123" s="221" t="s">
        <v>205</v>
      </c>
      <c r="F123" s="222" t="s">
        <v>206</v>
      </c>
      <c r="G123" s="223" t="s">
        <v>201</v>
      </c>
      <c r="H123" s="224">
        <v>1</v>
      </c>
      <c r="I123" s="225"/>
      <c r="J123" s="226">
        <f>ROUND(I123*H123,2)</f>
        <v>0</v>
      </c>
      <c r="K123" s="222" t="s">
        <v>143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5E-05</v>
      </c>
      <c r="R123" s="229">
        <f>Q123*H123</f>
        <v>5E-05</v>
      </c>
      <c r="S123" s="229">
        <v>0</v>
      </c>
      <c r="T123" s="230">
        <f>S123*H123</f>
        <v>0</v>
      </c>
      <c r="AR123" s="23" t="s">
        <v>137</v>
      </c>
      <c r="AT123" s="23" t="s">
        <v>133</v>
      </c>
      <c r="AU123" s="23" t="s">
        <v>82</v>
      </c>
      <c r="AY123" s="23" t="s">
        <v>131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137</v>
      </c>
      <c r="BM123" s="23" t="s">
        <v>207</v>
      </c>
    </row>
    <row r="124" spans="2:47" s="1" customFormat="1" ht="13.5">
      <c r="B124" s="45"/>
      <c r="C124" s="73"/>
      <c r="D124" s="232" t="s">
        <v>139</v>
      </c>
      <c r="E124" s="73"/>
      <c r="F124" s="233" t="s">
        <v>208</v>
      </c>
      <c r="G124" s="73"/>
      <c r="H124" s="73"/>
      <c r="I124" s="190"/>
      <c r="J124" s="73"/>
      <c r="K124" s="73"/>
      <c r="L124" s="71"/>
      <c r="M124" s="234"/>
      <c r="N124" s="46"/>
      <c r="O124" s="46"/>
      <c r="P124" s="46"/>
      <c r="Q124" s="46"/>
      <c r="R124" s="46"/>
      <c r="S124" s="46"/>
      <c r="T124" s="94"/>
      <c r="AT124" s="23" t="s">
        <v>139</v>
      </c>
      <c r="AU124" s="23" t="s">
        <v>82</v>
      </c>
    </row>
    <row r="125" spans="2:65" s="1" customFormat="1" ht="16.5" customHeight="1">
      <c r="B125" s="45"/>
      <c r="C125" s="220" t="s">
        <v>209</v>
      </c>
      <c r="D125" s="220" t="s">
        <v>133</v>
      </c>
      <c r="E125" s="221" t="s">
        <v>210</v>
      </c>
      <c r="F125" s="222" t="s">
        <v>211</v>
      </c>
      <c r="G125" s="223" t="s">
        <v>201</v>
      </c>
      <c r="H125" s="224">
        <v>1</v>
      </c>
      <c r="I125" s="225"/>
      <c r="J125" s="226">
        <f>ROUND(I125*H125,2)</f>
        <v>0</v>
      </c>
      <c r="K125" s="222" t="s">
        <v>143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9E-05</v>
      </c>
      <c r="R125" s="229">
        <f>Q125*H125</f>
        <v>9E-05</v>
      </c>
      <c r="S125" s="229">
        <v>0</v>
      </c>
      <c r="T125" s="230">
        <f>S125*H125</f>
        <v>0</v>
      </c>
      <c r="AR125" s="23" t="s">
        <v>137</v>
      </c>
      <c r="AT125" s="23" t="s">
        <v>133</v>
      </c>
      <c r="AU125" s="23" t="s">
        <v>82</v>
      </c>
      <c r="AY125" s="23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137</v>
      </c>
      <c r="BM125" s="23" t="s">
        <v>212</v>
      </c>
    </row>
    <row r="126" spans="2:47" s="1" customFormat="1" ht="13.5">
      <c r="B126" s="45"/>
      <c r="C126" s="73"/>
      <c r="D126" s="232" t="s">
        <v>139</v>
      </c>
      <c r="E126" s="73"/>
      <c r="F126" s="233" t="s">
        <v>213</v>
      </c>
      <c r="G126" s="73"/>
      <c r="H126" s="73"/>
      <c r="I126" s="190"/>
      <c r="J126" s="73"/>
      <c r="K126" s="73"/>
      <c r="L126" s="71"/>
      <c r="M126" s="234"/>
      <c r="N126" s="46"/>
      <c r="O126" s="46"/>
      <c r="P126" s="46"/>
      <c r="Q126" s="46"/>
      <c r="R126" s="46"/>
      <c r="S126" s="46"/>
      <c r="T126" s="94"/>
      <c r="AT126" s="23" t="s">
        <v>139</v>
      </c>
      <c r="AU126" s="23" t="s">
        <v>82</v>
      </c>
    </row>
    <row r="127" spans="2:65" s="1" customFormat="1" ht="16.5" customHeight="1">
      <c r="B127" s="45"/>
      <c r="C127" s="220" t="s">
        <v>214</v>
      </c>
      <c r="D127" s="220" t="s">
        <v>133</v>
      </c>
      <c r="E127" s="221" t="s">
        <v>215</v>
      </c>
      <c r="F127" s="222" t="s">
        <v>216</v>
      </c>
      <c r="G127" s="223" t="s">
        <v>201</v>
      </c>
      <c r="H127" s="224">
        <v>4</v>
      </c>
      <c r="I127" s="225"/>
      <c r="J127" s="226">
        <f>ROUND(I127*H127,2)</f>
        <v>0</v>
      </c>
      <c r="K127" s="222" t="s">
        <v>143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137</v>
      </c>
      <c r="AT127" s="23" t="s">
        <v>133</v>
      </c>
      <c r="AU127" s="23" t="s">
        <v>82</v>
      </c>
      <c r="AY127" s="23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137</v>
      </c>
      <c r="BM127" s="23" t="s">
        <v>217</v>
      </c>
    </row>
    <row r="128" spans="2:47" s="1" customFormat="1" ht="13.5">
      <c r="B128" s="45"/>
      <c r="C128" s="73"/>
      <c r="D128" s="232" t="s">
        <v>139</v>
      </c>
      <c r="E128" s="73"/>
      <c r="F128" s="233" t="s">
        <v>218</v>
      </c>
      <c r="G128" s="73"/>
      <c r="H128" s="73"/>
      <c r="I128" s="190"/>
      <c r="J128" s="73"/>
      <c r="K128" s="73"/>
      <c r="L128" s="71"/>
      <c r="M128" s="234"/>
      <c r="N128" s="46"/>
      <c r="O128" s="46"/>
      <c r="P128" s="46"/>
      <c r="Q128" s="46"/>
      <c r="R128" s="46"/>
      <c r="S128" s="46"/>
      <c r="T128" s="94"/>
      <c r="AT128" s="23" t="s">
        <v>139</v>
      </c>
      <c r="AU128" s="23" t="s">
        <v>82</v>
      </c>
    </row>
    <row r="129" spans="2:65" s="1" customFormat="1" ht="16.5" customHeight="1">
      <c r="B129" s="45"/>
      <c r="C129" s="220" t="s">
        <v>219</v>
      </c>
      <c r="D129" s="220" t="s">
        <v>133</v>
      </c>
      <c r="E129" s="221" t="s">
        <v>220</v>
      </c>
      <c r="F129" s="222" t="s">
        <v>221</v>
      </c>
      <c r="G129" s="223" t="s">
        <v>201</v>
      </c>
      <c r="H129" s="224">
        <v>1</v>
      </c>
      <c r="I129" s="225"/>
      <c r="J129" s="226">
        <f>ROUND(I129*H129,2)</f>
        <v>0</v>
      </c>
      <c r="K129" s="222" t="s">
        <v>143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137</v>
      </c>
      <c r="AT129" s="23" t="s">
        <v>133</v>
      </c>
      <c r="AU129" s="23" t="s">
        <v>82</v>
      </c>
      <c r="AY129" s="23" t="s">
        <v>131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137</v>
      </c>
      <c r="BM129" s="23" t="s">
        <v>222</v>
      </c>
    </row>
    <row r="130" spans="2:47" s="1" customFormat="1" ht="13.5">
      <c r="B130" s="45"/>
      <c r="C130" s="73"/>
      <c r="D130" s="232" t="s">
        <v>139</v>
      </c>
      <c r="E130" s="73"/>
      <c r="F130" s="233" t="s">
        <v>223</v>
      </c>
      <c r="G130" s="73"/>
      <c r="H130" s="73"/>
      <c r="I130" s="190"/>
      <c r="J130" s="73"/>
      <c r="K130" s="73"/>
      <c r="L130" s="71"/>
      <c r="M130" s="234"/>
      <c r="N130" s="46"/>
      <c r="O130" s="46"/>
      <c r="P130" s="46"/>
      <c r="Q130" s="46"/>
      <c r="R130" s="46"/>
      <c r="S130" s="46"/>
      <c r="T130" s="94"/>
      <c r="AT130" s="23" t="s">
        <v>139</v>
      </c>
      <c r="AU130" s="23" t="s">
        <v>82</v>
      </c>
    </row>
    <row r="131" spans="2:65" s="1" customFormat="1" ht="16.5" customHeight="1">
      <c r="B131" s="45"/>
      <c r="C131" s="220" t="s">
        <v>224</v>
      </c>
      <c r="D131" s="220" t="s">
        <v>133</v>
      </c>
      <c r="E131" s="221" t="s">
        <v>225</v>
      </c>
      <c r="F131" s="222" t="s">
        <v>226</v>
      </c>
      <c r="G131" s="223" t="s">
        <v>201</v>
      </c>
      <c r="H131" s="224">
        <v>1</v>
      </c>
      <c r="I131" s="225"/>
      <c r="J131" s="226">
        <f>ROUND(I131*H131,2)</f>
        <v>0</v>
      </c>
      <c r="K131" s="222" t="s">
        <v>143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137</v>
      </c>
      <c r="AT131" s="23" t="s">
        <v>133</v>
      </c>
      <c r="AU131" s="23" t="s">
        <v>82</v>
      </c>
      <c r="AY131" s="23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137</v>
      </c>
      <c r="BM131" s="23" t="s">
        <v>227</v>
      </c>
    </row>
    <row r="132" spans="2:47" s="1" customFormat="1" ht="13.5">
      <c r="B132" s="45"/>
      <c r="C132" s="73"/>
      <c r="D132" s="232" t="s">
        <v>139</v>
      </c>
      <c r="E132" s="73"/>
      <c r="F132" s="233" t="s">
        <v>228</v>
      </c>
      <c r="G132" s="73"/>
      <c r="H132" s="73"/>
      <c r="I132" s="190"/>
      <c r="J132" s="73"/>
      <c r="K132" s="73"/>
      <c r="L132" s="71"/>
      <c r="M132" s="234"/>
      <c r="N132" s="46"/>
      <c r="O132" s="46"/>
      <c r="P132" s="46"/>
      <c r="Q132" s="46"/>
      <c r="R132" s="46"/>
      <c r="S132" s="46"/>
      <c r="T132" s="94"/>
      <c r="AT132" s="23" t="s">
        <v>139</v>
      </c>
      <c r="AU132" s="23" t="s">
        <v>82</v>
      </c>
    </row>
    <row r="133" spans="2:65" s="1" customFormat="1" ht="16.5" customHeight="1">
      <c r="B133" s="45"/>
      <c r="C133" s="220" t="s">
        <v>229</v>
      </c>
      <c r="D133" s="220" t="s">
        <v>133</v>
      </c>
      <c r="E133" s="221" t="s">
        <v>230</v>
      </c>
      <c r="F133" s="222" t="s">
        <v>231</v>
      </c>
      <c r="G133" s="223" t="s">
        <v>201</v>
      </c>
      <c r="H133" s="224">
        <v>4</v>
      </c>
      <c r="I133" s="225"/>
      <c r="J133" s="226">
        <f>ROUND(I133*H133,2)</f>
        <v>0</v>
      </c>
      <c r="K133" s="222" t="s">
        <v>143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137</v>
      </c>
      <c r="AT133" s="23" t="s">
        <v>133</v>
      </c>
      <c r="AU133" s="23" t="s">
        <v>82</v>
      </c>
      <c r="AY133" s="23" t="s">
        <v>131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137</v>
      </c>
      <c r="BM133" s="23" t="s">
        <v>232</v>
      </c>
    </row>
    <row r="134" spans="2:47" s="1" customFormat="1" ht="13.5">
      <c r="B134" s="45"/>
      <c r="C134" s="73"/>
      <c r="D134" s="232" t="s">
        <v>139</v>
      </c>
      <c r="E134" s="73"/>
      <c r="F134" s="233" t="s">
        <v>233</v>
      </c>
      <c r="G134" s="73"/>
      <c r="H134" s="73"/>
      <c r="I134" s="190"/>
      <c r="J134" s="73"/>
      <c r="K134" s="73"/>
      <c r="L134" s="71"/>
      <c r="M134" s="234"/>
      <c r="N134" s="46"/>
      <c r="O134" s="46"/>
      <c r="P134" s="46"/>
      <c r="Q134" s="46"/>
      <c r="R134" s="46"/>
      <c r="S134" s="46"/>
      <c r="T134" s="94"/>
      <c r="AT134" s="23" t="s">
        <v>139</v>
      </c>
      <c r="AU134" s="23" t="s">
        <v>82</v>
      </c>
    </row>
    <row r="135" spans="2:65" s="1" customFormat="1" ht="16.5" customHeight="1">
      <c r="B135" s="45"/>
      <c r="C135" s="220" t="s">
        <v>234</v>
      </c>
      <c r="D135" s="220" t="s">
        <v>133</v>
      </c>
      <c r="E135" s="221" t="s">
        <v>235</v>
      </c>
      <c r="F135" s="222" t="s">
        <v>236</v>
      </c>
      <c r="G135" s="223" t="s">
        <v>201</v>
      </c>
      <c r="H135" s="224">
        <v>1</v>
      </c>
      <c r="I135" s="225"/>
      <c r="J135" s="226">
        <f>ROUND(I135*H135,2)</f>
        <v>0</v>
      </c>
      <c r="K135" s="222" t="s">
        <v>143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137</v>
      </c>
      <c r="AT135" s="23" t="s">
        <v>133</v>
      </c>
      <c r="AU135" s="23" t="s">
        <v>82</v>
      </c>
      <c r="AY135" s="23" t="s">
        <v>131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137</v>
      </c>
      <c r="BM135" s="23" t="s">
        <v>237</v>
      </c>
    </row>
    <row r="136" spans="2:47" s="1" customFormat="1" ht="13.5">
      <c r="B136" s="45"/>
      <c r="C136" s="73"/>
      <c r="D136" s="232" t="s">
        <v>139</v>
      </c>
      <c r="E136" s="73"/>
      <c r="F136" s="233" t="s">
        <v>238</v>
      </c>
      <c r="G136" s="73"/>
      <c r="H136" s="73"/>
      <c r="I136" s="190"/>
      <c r="J136" s="73"/>
      <c r="K136" s="73"/>
      <c r="L136" s="71"/>
      <c r="M136" s="234"/>
      <c r="N136" s="46"/>
      <c r="O136" s="46"/>
      <c r="P136" s="46"/>
      <c r="Q136" s="46"/>
      <c r="R136" s="46"/>
      <c r="S136" s="46"/>
      <c r="T136" s="94"/>
      <c r="AT136" s="23" t="s">
        <v>139</v>
      </c>
      <c r="AU136" s="23" t="s">
        <v>82</v>
      </c>
    </row>
    <row r="137" spans="2:65" s="1" customFormat="1" ht="16.5" customHeight="1">
      <c r="B137" s="45"/>
      <c r="C137" s="220" t="s">
        <v>239</v>
      </c>
      <c r="D137" s="220" t="s">
        <v>133</v>
      </c>
      <c r="E137" s="221" t="s">
        <v>240</v>
      </c>
      <c r="F137" s="222" t="s">
        <v>241</v>
      </c>
      <c r="G137" s="223" t="s">
        <v>201</v>
      </c>
      <c r="H137" s="224">
        <v>1</v>
      </c>
      <c r="I137" s="225"/>
      <c r="J137" s="226">
        <f>ROUND(I137*H137,2)</f>
        <v>0</v>
      </c>
      <c r="K137" s="222" t="s">
        <v>143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137</v>
      </c>
      <c r="AT137" s="23" t="s">
        <v>133</v>
      </c>
      <c r="AU137" s="23" t="s">
        <v>82</v>
      </c>
      <c r="AY137" s="23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137</v>
      </c>
      <c r="BM137" s="23" t="s">
        <v>242</v>
      </c>
    </row>
    <row r="138" spans="2:47" s="1" customFormat="1" ht="13.5">
      <c r="B138" s="45"/>
      <c r="C138" s="73"/>
      <c r="D138" s="232" t="s">
        <v>139</v>
      </c>
      <c r="E138" s="73"/>
      <c r="F138" s="233" t="s">
        <v>243</v>
      </c>
      <c r="G138" s="73"/>
      <c r="H138" s="73"/>
      <c r="I138" s="190"/>
      <c r="J138" s="73"/>
      <c r="K138" s="73"/>
      <c r="L138" s="71"/>
      <c r="M138" s="234"/>
      <c r="N138" s="46"/>
      <c r="O138" s="46"/>
      <c r="P138" s="46"/>
      <c r="Q138" s="46"/>
      <c r="R138" s="46"/>
      <c r="S138" s="46"/>
      <c r="T138" s="94"/>
      <c r="AT138" s="23" t="s">
        <v>139</v>
      </c>
      <c r="AU138" s="23" t="s">
        <v>82</v>
      </c>
    </row>
    <row r="139" spans="2:65" s="1" customFormat="1" ht="16.5" customHeight="1">
      <c r="B139" s="45"/>
      <c r="C139" s="220" t="s">
        <v>244</v>
      </c>
      <c r="D139" s="220" t="s">
        <v>133</v>
      </c>
      <c r="E139" s="221" t="s">
        <v>245</v>
      </c>
      <c r="F139" s="222" t="s">
        <v>246</v>
      </c>
      <c r="G139" s="223" t="s">
        <v>171</v>
      </c>
      <c r="H139" s="224">
        <v>20</v>
      </c>
      <c r="I139" s="225"/>
      <c r="J139" s="226">
        <f>ROUND(I139*H139,2)</f>
        <v>0</v>
      </c>
      <c r="K139" s="222" t="s">
        <v>143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137</v>
      </c>
      <c r="AT139" s="23" t="s">
        <v>133</v>
      </c>
      <c r="AU139" s="23" t="s">
        <v>82</v>
      </c>
      <c r="AY139" s="23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137</v>
      </c>
      <c r="BM139" s="23" t="s">
        <v>247</v>
      </c>
    </row>
    <row r="140" spans="2:47" s="1" customFormat="1" ht="13.5">
      <c r="B140" s="45"/>
      <c r="C140" s="73"/>
      <c r="D140" s="232" t="s">
        <v>139</v>
      </c>
      <c r="E140" s="73"/>
      <c r="F140" s="233" t="s">
        <v>248</v>
      </c>
      <c r="G140" s="73"/>
      <c r="H140" s="73"/>
      <c r="I140" s="190"/>
      <c r="J140" s="73"/>
      <c r="K140" s="73"/>
      <c r="L140" s="71"/>
      <c r="M140" s="234"/>
      <c r="N140" s="46"/>
      <c r="O140" s="46"/>
      <c r="P140" s="46"/>
      <c r="Q140" s="46"/>
      <c r="R140" s="46"/>
      <c r="S140" s="46"/>
      <c r="T140" s="94"/>
      <c r="AT140" s="23" t="s">
        <v>139</v>
      </c>
      <c r="AU140" s="23" t="s">
        <v>82</v>
      </c>
    </row>
    <row r="141" spans="2:51" s="11" customFormat="1" ht="13.5">
      <c r="B141" s="235"/>
      <c r="C141" s="236"/>
      <c r="D141" s="232" t="s">
        <v>146</v>
      </c>
      <c r="E141" s="237" t="s">
        <v>21</v>
      </c>
      <c r="F141" s="238" t="s">
        <v>249</v>
      </c>
      <c r="G141" s="236"/>
      <c r="H141" s="239">
        <v>20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146</v>
      </c>
      <c r="AU141" s="245" t="s">
        <v>82</v>
      </c>
      <c r="AV141" s="11" t="s">
        <v>82</v>
      </c>
      <c r="AW141" s="11" t="s">
        <v>35</v>
      </c>
      <c r="AX141" s="11" t="s">
        <v>79</v>
      </c>
      <c r="AY141" s="245" t="s">
        <v>131</v>
      </c>
    </row>
    <row r="142" spans="2:65" s="1" customFormat="1" ht="16.5" customHeight="1">
      <c r="B142" s="45"/>
      <c r="C142" s="220" t="s">
        <v>250</v>
      </c>
      <c r="D142" s="220" t="s">
        <v>133</v>
      </c>
      <c r="E142" s="221" t="s">
        <v>251</v>
      </c>
      <c r="F142" s="222" t="s">
        <v>252</v>
      </c>
      <c r="G142" s="223" t="s">
        <v>158</v>
      </c>
      <c r="H142" s="224">
        <v>5.05</v>
      </c>
      <c r="I142" s="225"/>
      <c r="J142" s="226">
        <f>ROUND(I142*H142,2)</f>
        <v>0</v>
      </c>
      <c r="K142" s="222" t="s">
        <v>143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137</v>
      </c>
      <c r="AT142" s="23" t="s">
        <v>133</v>
      </c>
      <c r="AU142" s="23" t="s">
        <v>82</v>
      </c>
      <c r="AY142" s="23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137</v>
      </c>
      <c r="BM142" s="23" t="s">
        <v>253</v>
      </c>
    </row>
    <row r="143" spans="2:47" s="1" customFormat="1" ht="13.5">
      <c r="B143" s="45"/>
      <c r="C143" s="73"/>
      <c r="D143" s="232" t="s">
        <v>139</v>
      </c>
      <c r="E143" s="73"/>
      <c r="F143" s="233" t="s">
        <v>254</v>
      </c>
      <c r="G143" s="73"/>
      <c r="H143" s="73"/>
      <c r="I143" s="190"/>
      <c r="J143" s="73"/>
      <c r="K143" s="73"/>
      <c r="L143" s="71"/>
      <c r="M143" s="234"/>
      <c r="N143" s="46"/>
      <c r="O143" s="46"/>
      <c r="P143" s="46"/>
      <c r="Q143" s="46"/>
      <c r="R143" s="46"/>
      <c r="S143" s="46"/>
      <c r="T143" s="94"/>
      <c r="AT143" s="23" t="s">
        <v>139</v>
      </c>
      <c r="AU143" s="23" t="s">
        <v>82</v>
      </c>
    </row>
    <row r="144" spans="2:51" s="11" customFormat="1" ht="13.5">
      <c r="B144" s="235"/>
      <c r="C144" s="236"/>
      <c r="D144" s="232" t="s">
        <v>146</v>
      </c>
      <c r="E144" s="237" t="s">
        <v>21</v>
      </c>
      <c r="F144" s="238" t="s">
        <v>255</v>
      </c>
      <c r="G144" s="236"/>
      <c r="H144" s="239">
        <v>0.05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146</v>
      </c>
      <c r="AU144" s="245" t="s">
        <v>82</v>
      </c>
      <c r="AV144" s="11" t="s">
        <v>82</v>
      </c>
      <c r="AW144" s="11" t="s">
        <v>35</v>
      </c>
      <c r="AX144" s="11" t="s">
        <v>71</v>
      </c>
      <c r="AY144" s="245" t="s">
        <v>131</v>
      </c>
    </row>
    <row r="145" spans="2:51" s="11" customFormat="1" ht="13.5">
      <c r="B145" s="235"/>
      <c r="C145" s="236"/>
      <c r="D145" s="232" t="s">
        <v>146</v>
      </c>
      <c r="E145" s="237" t="s">
        <v>21</v>
      </c>
      <c r="F145" s="238" t="s">
        <v>256</v>
      </c>
      <c r="G145" s="236"/>
      <c r="H145" s="239">
        <v>0.4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146</v>
      </c>
      <c r="AU145" s="245" t="s">
        <v>82</v>
      </c>
      <c r="AV145" s="11" t="s">
        <v>82</v>
      </c>
      <c r="AW145" s="11" t="s">
        <v>35</v>
      </c>
      <c r="AX145" s="11" t="s">
        <v>71</v>
      </c>
      <c r="AY145" s="245" t="s">
        <v>131</v>
      </c>
    </row>
    <row r="146" spans="2:51" s="11" customFormat="1" ht="13.5">
      <c r="B146" s="235"/>
      <c r="C146" s="236"/>
      <c r="D146" s="232" t="s">
        <v>146</v>
      </c>
      <c r="E146" s="237" t="s">
        <v>21</v>
      </c>
      <c r="F146" s="238" t="s">
        <v>257</v>
      </c>
      <c r="G146" s="236"/>
      <c r="H146" s="239">
        <v>0.8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146</v>
      </c>
      <c r="AU146" s="245" t="s">
        <v>82</v>
      </c>
      <c r="AV146" s="11" t="s">
        <v>82</v>
      </c>
      <c r="AW146" s="11" t="s">
        <v>35</v>
      </c>
      <c r="AX146" s="11" t="s">
        <v>71</v>
      </c>
      <c r="AY146" s="245" t="s">
        <v>131</v>
      </c>
    </row>
    <row r="147" spans="2:51" s="11" customFormat="1" ht="13.5">
      <c r="B147" s="235"/>
      <c r="C147" s="236"/>
      <c r="D147" s="232" t="s">
        <v>146</v>
      </c>
      <c r="E147" s="237" t="s">
        <v>21</v>
      </c>
      <c r="F147" s="238" t="s">
        <v>258</v>
      </c>
      <c r="G147" s="236"/>
      <c r="H147" s="239">
        <v>0.8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146</v>
      </c>
      <c r="AU147" s="245" t="s">
        <v>82</v>
      </c>
      <c r="AV147" s="11" t="s">
        <v>82</v>
      </c>
      <c r="AW147" s="11" t="s">
        <v>35</v>
      </c>
      <c r="AX147" s="11" t="s">
        <v>71</v>
      </c>
      <c r="AY147" s="245" t="s">
        <v>131</v>
      </c>
    </row>
    <row r="148" spans="2:51" s="11" customFormat="1" ht="13.5">
      <c r="B148" s="235"/>
      <c r="C148" s="236"/>
      <c r="D148" s="232" t="s">
        <v>146</v>
      </c>
      <c r="E148" s="237" t="s">
        <v>21</v>
      </c>
      <c r="F148" s="238" t="s">
        <v>259</v>
      </c>
      <c r="G148" s="236"/>
      <c r="H148" s="239">
        <v>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146</v>
      </c>
      <c r="AU148" s="245" t="s">
        <v>82</v>
      </c>
      <c r="AV148" s="11" t="s">
        <v>82</v>
      </c>
      <c r="AW148" s="11" t="s">
        <v>35</v>
      </c>
      <c r="AX148" s="11" t="s">
        <v>71</v>
      </c>
      <c r="AY148" s="245" t="s">
        <v>131</v>
      </c>
    </row>
    <row r="149" spans="2:51" s="12" customFormat="1" ht="13.5">
      <c r="B149" s="246"/>
      <c r="C149" s="247"/>
      <c r="D149" s="232" t="s">
        <v>146</v>
      </c>
      <c r="E149" s="248" t="s">
        <v>21</v>
      </c>
      <c r="F149" s="249" t="s">
        <v>155</v>
      </c>
      <c r="G149" s="247"/>
      <c r="H149" s="250">
        <v>5.05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146</v>
      </c>
      <c r="AU149" s="256" t="s">
        <v>82</v>
      </c>
      <c r="AV149" s="12" t="s">
        <v>137</v>
      </c>
      <c r="AW149" s="12" t="s">
        <v>35</v>
      </c>
      <c r="AX149" s="12" t="s">
        <v>79</v>
      </c>
      <c r="AY149" s="256" t="s">
        <v>131</v>
      </c>
    </row>
    <row r="150" spans="2:63" s="10" customFormat="1" ht="29.85" customHeight="1">
      <c r="B150" s="204"/>
      <c r="C150" s="205"/>
      <c r="D150" s="206" t="s">
        <v>70</v>
      </c>
      <c r="E150" s="218" t="s">
        <v>204</v>
      </c>
      <c r="F150" s="218" t="s">
        <v>260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SUM(P151:P199)</f>
        <v>0</v>
      </c>
      <c r="Q150" s="212"/>
      <c r="R150" s="213">
        <f>SUM(R151:R199)</f>
        <v>82.1296</v>
      </c>
      <c r="S150" s="212"/>
      <c r="T150" s="214">
        <f>SUM(T151:T199)</f>
        <v>0</v>
      </c>
      <c r="AR150" s="215" t="s">
        <v>79</v>
      </c>
      <c r="AT150" s="216" t="s">
        <v>70</v>
      </c>
      <c r="AU150" s="216" t="s">
        <v>79</v>
      </c>
      <c r="AY150" s="215" t="s">
        <v>131</v>
      </c>
      <c r="BK150" s="217">
        <f>SUM(BK151:BK199)</f>
        <v>0</v>
      </c>
    </row>
    <row r="151" spans="2:65" s="1" customFormat="1" ht="25.5" customHeight="1">
      <c r="B151" s="45"/>
      <c r="C151" s="220" t="s">
        <v>261</v>
      </c>
      <c r="D151" s="220" t="s">
        <v>133</v>
      </c>
      <c r="E151" s="221" t="s">
        <v>262</v>
      </c>
      <c r="F151" s="222" t="s">
        <v>263</v>
      </c>
      <c r="G151" s="223" t="s">
        <v>171</v>
      </c>
      <c r="H151" s="224">
        <v>226.9</v>
      </c>
      <c r="I151" s="225"/>
      <c r="J151" s="226">
        <f>ROUND(I151*H151,2)</f>
        <v>0</v>
      </c>
      <c r="K151" s="222" t="s">
        <v>143</v>
      </c>
      <c r="L151" s="71"/>
      <c r="M151" s="227" t="s">
        <v>21</v>
      </c>
      <c r="N151" s="228" t="s">
        <v>42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137</v>
      </c>
      <c r="AT151" s="23" t="s">
        <v>133</v>
      </c>
      <c r="AU151" s="23" t="s">
        <v>82</v>
      </c>
      <c r="AY151" s="23" t="s">
        <v>131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79</v>
      </c>
      <c r="BK151" s="231">
        <f>ROUND(I151*H151,2)</f>
        <v>0</v>
      </c>
      <c r="BL151" s="23" t="s">
        <v>137</v>
      </c>
      <c r="BM151" s="23" t="s">
        <v>264</v>
      </c>
    </row>
    <row r="152" spans="2:47" s="1" customFormat="1" ht="13.5">
      <c r="B152" s="45"/>
      <c r="C152" s="73"/>
      <c r="D152" s="232" t="s">
        <v>139</v>
      </c>
      <c r="E152" s="73"/>
      <c r="F152" s="233" t="s">
        <v>265</v>
      </c>
      <c r="G152" s="73"/>
      <c r="H152" s="73"/>
      <c r="I152" s="190"/>
      <c r="J152" s="73"/>
      <c r="K152" s="73"/>
      <c r="L152" s="71"/>
      <c r="M152" s="234"/>
      <c r="N152" s="46"/>
      <c r="O152" s="46"/>
      <c r="P152" s="46"/>
      <c r="Q152" s="46"/>
      <c r="R152" s="46"/>
      <c r="S152" s="46"/>
      <c r="T152" s="94"/>
      <c r="AT152" s="23" t="s">
        <v>139</v>
      </c>
      <c r="AU152" s="23" t="s">
        <v>82</v>
      </c>
    </row>
    <row r="153" spans="2:51" s="11" customFormat="1" ht="13.5">
      <c r="B153" s="235"/>
      <c r="C153" s="236"/>
      <c r="D153" s="232" t="s">
        <v>146</v>
      </c>
      <c r="E153" s="237" t="s">
        <v>21</v>
      </c>
      <c r="F153" s="238" t="s">
        <v>266</v>
      </c>
      <c r="G153" s="236"/>
      <c r="H153" s="239">
        <v>226.9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146</v>
      </c>
      <c r="AU153" s="245" t="s">
        <v>82</v>
      </c>
      <c r="AV153" s="11" t="s">
        <v>82</v>
      </c>
      <c r="AW153" s="11" t="s">
        <v>35</v>
      </c>
      <c r="AX153" s="11" t="s">
        <v>79</v>
      </c>
      <c r="AY153" s="245" t="s">
        <v>131</v>
      </c>
    </row>
    <row r="154" spans="2:65" s="1" customFormat="1" ht="16.5" customHeight="1">
      <c r="B154" s="45"/>
      <c r="C154" s="257" t="s">
        <v>267</v>
      </c>
      <c r="D154" s="257" t="s">
        <v>268</v>
      </c>
      <c r="E154" s="258" t="s">
        <v>269</v>
      </c>
      <c r="F154" s="259" t="s">
        <v>270</v>
      </c>
      <c r="G154" s="260" t="s">
        <v>158</v>
      </c>
      <c r="H154" s="261">
        <v>81.684</v>
      </c>
      <c r="I154" s="262"/>
      <c r="J154" s="263">
        <f>ROUND(I154*H154,2)</f>
        <v>0</v>
      </c>
      <c r="K154" s="259" t="s">
        <v>143</v>
      </c>
      <c r="L154" s="264"/>
      <c r="M154" s="265" t="s">
        <v>21</v>
      </c>
      <c r="N154" s="266" t="s">
        <v>42</v>
      </c>
      <c r="O154" s="46"/>
      <c r="P154" s="229">
        <f>O154*H154</f>
        <v>0</v>
      </c>
      <c r="Q154" s="229">
        <v>1</v>
      </c>
      <c r="R154" s="229">
        <f>Q154*H154</f>
        <v>81.684</v>
      </c>
      <c r="S154" s="229">
        <v>0</v>
      </c>
      <c r="T154" s="230">
        <f>S154*H154</f>
        <v>0</v>
      </c>
      <c r="AR154" s="23" t="s">
        <v>181</v>
      </c>
      <c r="AT154" s="23" t="s">
        <v>268</v>
      </c>
      <c r="AU154" s="23" t="s">
        <v>82</v>
      </c>
      <c r="AY154" s="23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79</v>
      </c>
      <c r="BK154" s="231">
        <f>ROUND(I154*H154,2)</f>
        <v>0</v>
      </c>
      <c r="BL154" s="23" t="s">
        <v>137</v>
      </c>
      <c r="BM154" s="23" t="s">
        <v>271</v>
      </c>
    </row>
    <row r="155" spans="2:47" s="1" customFormat="1" ht="13.5">
      <c r="B155" s="45"/>
      <c r="C155" s="73"/>
      <c r="D155" s="232" t="s">
        <v>139</v>
      </c>
      <c r="E155" s="73"/>
      <c r="F155" s="233" t="s">
        <v>270</v>
      </c>
      <c r="G155" s="73"/>
      <c r="H155" s="73"/>
      <c r="I155" s="190"/>
      <c r="J155" s="73"/>
      <c r="K155" s="73"/>
      <c r="L155" s="71"/>
      <c r="M155" s="234"/>
      <c r="N155" s="46"/>
      <c r="O155" s="46"/>
      <c r="P155" s="46"/>
      <c r="Q155" s="46"/>
      <c r="R155" s="46"/>
      <c r="S155" s="46"/>
      <c r="T155" s="94"/>
      <c r="AT155" s="23" t="s">
        <v>139</v>
      </c>
      <c r="AU155" s="23" t="s">
        <v>82</v>
      </c>
    </row>
    <row r="156" spans="2:51" s="11" customFormat="1" ht="13.5">
      <c r="B156" s="235"/>
      <c r="C156" s="236"/>
      <c r="D156" s="232" t="s">
        <v>146</v>
      </c>
      <c r="E156" s="237" t="s">
        <v>21</v>
      </c>
      <c r="F156" s="238" t="s">
        <v>272</v>
      </c>
      <c r="G156" s="236"/>
      <c r="H156" s="239">
        <v>81.684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146</v>
      </c>
      <c r="AU156" s="245" t="s">
        <v>82</v>
      </c>
      <c r="AV156" s="11" t="s">
        <v>82</v>
      </c>
      <c r="AW156" s="11" t="s">
        <v>35</v>
      </c>
      <c r="AX156" s="11" t="s">
        <v>79</v>
      </c>
      <c r="AY156" s="245" t="s">
        <v>131</v>
      </c>
    </row>
    <row r="157" spans="2:65" s="1" customFormat="1" ht="25.5" customHeight="1">
      <c r="B157" s="45"/>
      <c r="C157" s="220" t="s">
        <v>273</v>
      </c>
      <c r="D157" s="220" t="s">
        <v>133</v>
      </c>
      <c r="E157" s="221" t="s">
        <v>274</v>
      </c>
      <c r="F157" s="222" t="s">
        <v>275</v>
      </c>
      <c r="G157" s="223" t="s">
        <v>171</v>
      </c>
      <c r="H157" s="224">
        <v>10.6</v>
      </c>
      <c r="I157" s="225"/>
      <c r="J157" s="226">
        <f>ROUND(I157*H157,2)</f>
        <v>0</v>
      </c>
      <c r="K157" s="222" t="s">
        <v>21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137</v>
      </c>
      <c r="AT157" s="23" t="s">
        <v>133</v>
      </c>
      <c r="AU157" s="23" t="s">
        <v>82</v>
      </c>
      <c r="AY157" s="23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79</v>
      </c>
      <c r="BK157" s="231">
        <f>ROUND(I157*H157,2)</f>
        <v>0</v>
      </c>
      <c r="BL157" s="23" t="s">
        <v>137</v>
      </c>
      <c r="BM157" s="23" t="s">
        <v>276</v>
      </c>
    </row>
    <row r="158" spans="2:47" s="1" customFormat="1" ht="13.5">
      <c r="B158" s="45"/>
      <c r="C158" s="73"/>
      <c r="D158" s="232" t="s">
        <v>139</v>
      </c>
      <c r="E158" s="73"/>
      <c r="F158" s="233" t="s">
        <v>277</v>
      </c>
      <c r="G158" s="73"/>
      <c r="H158" s="73"/>
      <c r="I158" s="190"/>
      <c r="J158" s="73"/>
      <c r="K158" s="73"/>
      <c r="L158" s="71"/>
      <c r="M158" s="234"/>
      <c r="N158" s="46"/>
      <c r="O158" s="46"/>
      <c r="P158" s="46"/>
      <c r="Q158" s="46"/>
      <c r="R158" s="46"/>
      <c r="S158" s="46"/>
      <c r="T158" s="94"/>
      <c r="AT158" s="23" t="s">
        <v>139</v>
      </c>
      <c r="AU158" s="23" t="s">
        <v>82</v>
      </c>
    </row>
    <row r="159" spans="2:51" s="13" customFormat="1" ht="13.5">
      <c r="B159" s="267"/>
      <c r="C159" s="268"/>
      <c r="D159" s="232" t="s">
        <v>146</v>
      </c>
      <c r="E159" s="269" t="s">
        <v>21</v>
      </c>
      <c r="F159" s="270" t="s">
        <v>278</v>
      </c>
      <c r="G159" s="268"/>
      <c r="H159" s="269" t="s">
        <v>21</v>
      </c>
      <c r="I159" s="271"/>
      <c r="J159" s="268"/>
      <c r="K159" s="268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146</v>
      </c>
      <c r="AU159" s="276" t="s">
        <v>82</v>
      </c>
      <c r="AV159" s="13" t="s">
        <v>79</v>
      </c>
      <c r="AW159" s="13" t="s">
        <v>35</v>
      </c>
      <c r="AX159" s="13" t="s">
        <v>71</v>
      </c>
      <c r="AY159" s="276" t="s">
        <v>131</v>
      </c>
    </row>
    <row r="160" spans="2:51" s="13" customFormat="1" ht="13.5">
      <c r="B160" s="267"/>
      <c r="C160" s="268"/>
      <c r="D160" s="232" t="s">
        <v>146</v>
      </c>
      <c r="E160" s="269" t="s">
        <v>21</v>
      </c>
      <c r="F160" s="270" t="s">
        <v>279</v>
      </c>
      <c r="G160" s="268"/>
      <c r="H160" s="269" t="s">
        <v>21</v>
      </c>
      <c r="I160" s="271"/>
      <c r="J160" s="268"/>
      <c r="K160" s="268"/>
      <c r="L160" s="272"/>
      <c r="M160" s="273"/>
      <c r="N160" s="274"/>
      <c r="O160" s="274"/>
      <c r="P160" s="274"/>
      <c r="Q160" s="274"/>
      <c r="R160" s="274"/>
      <c r="S160" s="274"/>
      <c r="T160" s="275"/>
      <c r="AT160" s="276" t="s">
        <v>146</v>
      </c>
      <c r="AU160" s="276" t="s">
        <v>82</v>
      </c>
      <c r="AV160" s="13" t="s">
        <v>79</v>
      </c>
      <c r="AW160" s="13" t="s">
        <v>35</v>
      </c>
      <c r="AX160" s="13" t="s">
        <v>71</v>
      </c>
      <c r="AY160" s="276" t="s">
        <v>131</v>
      </c>
    </row>
    <row r="161" spans="2:51" s="13" customFormat="1" ht="13.5">
      <c r="B161" s="267"/>
      <c r="C161" s="268"/>
      <c r="D161" s="232" t="s">
        <v>146</v>
      </c>
      <c r="E161" s="269" t="s">
        <v>21</v>
      </c>
      <c r="F161" s="270" t="s">
        <v>280</v>
      </c>
      <c r="G161" s="268"/>
      <c r="H161" s="269" t="s">
        <v>21</v>
      </c>
      <c r="I161" s="271"/>
      <c r="J161" s="268"/>
      <c r="K161" s="268"/>
      <c r="L161" s="272"/>
      <c r="M161" s="273"/>
      <c r="N161" s="274"/>
      <c r="O161" s="274"/>
      <c r="P161" s="274"/>
      <c r="Q161" s="274"/>
      <c r="R161" s="274"/>
      <c r="S161" s="274"/>
      <c r="T161" s="275"/>
      <c r="AT161" s="276" t="s">
        <v>146</v>
      </c>
      <c r="AU161" s="276" t="s">
        <v>82</v>
      </c>
      <c r="AV161" s="13" t="s">
        <v>79</v>
      </c>
      <c r="AW161" s="13" t="s">
        <v>35</v>
      </c>
      <c r="AX161" s="13" t="s">
        <v>71</v>
      </c>
      <c r="AY161" s="276" t="s">
        <v>131</v>
      </c>
    </row>
    <row r="162" spans="2:51" s="13" customFormat="1" ht="13.5">
      <c r="B162" s="267"/>
      <c r="C162" s="268"/>
      <c r="D162" s="232" t="s">
        <v>146</v>
      </c>
      <c r="E162" s="269" t="s">
        <v>21</v>
      </c>
      <c r="F162" s="270" t="s">
        <v>281</v>
      </c>
      <c r="G162" s="268"/>
      <c r="H162" s="269" t="s">
        <v>21</v>
      </c>
      <c r="I162" s="271"/>
      <c r="J162" s="268"/>
      <c r="K162" s="268"/>
      <c r="L162" s="272"/>
      <c r="M162" s="273"/>
      <c r="N162" s="274"/>
      <c r="O162" s="274"/>
      <c r="P162" s="274"/>
      <c r="Q162" s="274"/>
      <c r="R162" s="274"/>
      <c r="S162" s="274"/>
      <c r="T162" s="275"/>
      <c r="AT162" s="276" t="s">
        <v>146</v>
      </c>
      <c r="AU162" s="276" t="s">
        <v>82</v>
      </c>
      <c r="AV162" s="13" t="s">
        <v>79</v>
      </c>
      <c r="AW162" s="13" t="s">
        <v>35</v>
      </c>
      <c r="AX162" s="13" t="s">
        <v>71</v>
      </c>
      <c r="AY162" s="276" t="s">
        <v>131</v>
      </c>
    </row>
    <row r="163" spans="2:51" s="13" customFormat="1" ht="13.5">
      <c r="B163" s="267"/>
      <c r="C163" s="268"/>
      <c r="D163" s="232" t="s">
        <v>146</v>
      </c>
      <c r="E163" s="269" t="s">
        <v>21</v>
      </c>
      <c r="F163" s="270" t="s">
        <v>282</v>
      </c>
      <c r="G163" s="268"/>
      <c r="H163" s="269" t="s">
        <v>21</v>
      </c>
      <c r="I163" s="271"/>
      <c r="J163" s="268"/>
      <c r="K163" s="268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146</v>
      </c>
      <c r="AU163" s="276" t="s">
        <v>82</v>
      </c>
      <c r="AV163" s="13" t="s">
        <v>79</v>
      </c>
      <c r="AW163" s="13" t="s">
        <v>35</v>
      </c>
      <c r="AX163" s="13" t="s">
        <v>71</v>
      </c>
      <c r="AY163" s="276" t="s">
        <v>131</v>
      </c>
    </row>
    <row r="164" spans="2:51" s="13" customFormat="1" ht="13.5">
      <c r="B164" s="267"/>
      <c r="C164" s="268"/>
      <c r="D164" s="232" t="s">
        <v>146</v>
      </c>
      <c r="E164" s="269" t="s">
        <v>21</v>
      </c>
      <c r="F164" s="270" t="s">
        <v>283</v>
      </c>
      <c r="G164" s="268"/>
      <c r="H164" s="269" t="s">
        <v>21</v>
      </c>
      <c r="I164" s="271"/>
      <c r="J164" s="268"/>
      <c r="K164" s="268"/>
      <c r="L164" s="272"/>
      <c r="M164" s="273"/>
      <c r="N164" s="274"/>
      <c r="O164" s="274"/>
      <c r="P164" s="274"/>
      <c r="Q164" s="274"/>
      <c r="R164" s="274"/>
      <c r="S164" s="274"/>
      <c r="T164" s="275"/>
      <c r="AT164" s="276" t="s">
        <v>146</v>
      </c>
      <c r="AU164" s="276" t="s">
        <v>82</v>
      </c>
      <c r="AV164" s="13" t="s">
        <v>79</v>
      </c>
      <c r="AW164" s="13" t="s">
        <v>35</v>
      </c>
      <c r="AX164" s="13" t="s">
        <v>71</v>
      </c>
      <c r="AY164" s="276" t="s">
        <v>131</v>
      </c>
    </row>
    <row r="165" spans="2:51" s="11" customFormat="1" ht="13.5">
      <c r="B165" s="235"/>
      <c r="C165" s="236"/>
      <c r="D165" s="232" t="s">
        <v>146</v>
      </c>
      <c r="E165" s="237" t="s">
        <v>21</v>
      </c>
      <c r="F165" s="238" t="s">
        <v>284</v>
      </c>
      <c r="G165" s="236"/>
      <c r="H165" s="239">
        <v>10.6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146</v>
      </c>
      <c r="AU165" s="245" t="s">
        <v>82</v>
      </c>
      <c r="AV165" s="11" t="s">
        <v>82</v>
      </c>
      <c r="AW165" s="11" t="s">
        <v>35</v>
      </c>
      <c r="AX165" s="11" t="s">
        <v>79</v>
      </c>
      <c r="AY165" s="245" t="s">
        <v>131</v>
      </c>
    </row>
    <row r="166" spans="2:65" s="1" customFormat="1" ht="16.5" customHeight="1">
      <c r="B166" s="45"/>
      <c r="C166" s="220" t="s">
        <v>285</v>
      </c>
      <c r="D166" s="220" t="s">
        <v>133</v>
      </c>
      <c r="E166" s="221" t="s">
        <v>286</v>
      </c>
      <c r="F166" s="222" t="s">
        <v>287</v>
      </c>
      <c r="G166" s="223" t="s">
        <v>171</v>
      </c>
      <c r="H166" s="224">
        <v>216.3</v>
      </c>
      <c r="I166" s="225"/>
      <c r="J166" s="226">
        <f>ROUND(I166*H166,2)</f>
        <v>0</v>
      </c>
      <c r="K166" s="222" t="s">
        <v>143</v>
      </c>
      <c r="L166" s="71"/>
      <c r="M166" s="227" t="s">
        <v>21</v>
      </c>
      <c r="N166" s="228" t="s">
        <v>42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137</v>
      </c>
      <c r="AT166" s="23" t="s">
        <v>133</v>
      </c>
      <c r="AU166" s="23" t="s">
        <v>82</v>
      </c>
      <c r="AY166" s="23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79</v>
      </c>
      <c r="BK166" s="231">
        <f>ROUND(I166*H166,2)</f>
        <v>0</v>
      </c>
      <c r="BL166" s="23" t="s">
        <v>137</v>
      </c>
      <c r="BM166" s="23" t="s">
        <v>288</v>
      </c>
    </row>
    <row r="167" spans="2:47" s="1" customFormat="1" ht="13.5">
      <c r="B167" s="45"/>
      <c r="C167" s="73"/>
      <c r="D167" s="232" t="s">
        <v>139</v>
      </c>
      <c r="E167" s="73"/>
      <c r="F167" s="233" t="s">
        <v>289</v>
      </c>
      <c r="G167" s="73"/>
      <c r="H167" s="73"/>
      <c r="I167" s="190"/>
      <c r="J167" s="73"/>
      <c r="K167" s="73"/>
      <c r="L167" s="71"/>
      <c r="M167" s="234"/>
      <c r="N167" s="46"/>
      <c r="O167" s="46"/>
      <c r="P167" s="46"/>
      <c r="Q167" s="46"/>
      <c r="R167" s="46"/>
      <c r="S167" s="46"/>
      <c r="T167" s="94"/>
      <c r="AT167" s="23" t="s">
        <v>139</v>
      </c>
      <c r="AU167" s="23" t="s">
        <v>82</v>
      </c>
    </row>
    <row r="168" spans="2:51" s="11" customFormat="1" ht="13.5">
      <c r="B168" s="235"/>
      <c r="C168" s="236"/>
      <c r="D168" s="232" t="s">
        <v>146</v>
      </c>
      <c r="E168" s="237" t="s">
        <v>21</v>
      </c>
      <c r="F168" s="238" t="s">
        <v>290</v>
      </c>
      <c r="G168" s="236"/>
      <c r="H168" s="239">
        <v>216.3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146</v>
      </c>
      <c r="AU168" s="245" t="s">
        <v>82</v>
      </c>
      <c r="AV168" s="11" t="s">
        <v>82</v>
      </c>
      <c r="AW168" s="11" t="s">
        <v>35</v>
      </c>
      <c r="AX168" s="11" t="s">
        <v>79</v>
      </c>
      <c r="AY168" s="245" t="s">
        <v>131</v>
      </c>
    </row>
    <row r="169" spans="2:65" s="1" customFormat="1" ht="16.5" customHeight="1">
      <c r="B169" s="45"/>
      <c r="C169" s="257" t="s">
        <v>291</v>
      </c>
      <c r="D169" s="257" t="s">
        <v>268</v>
      </c>
      <c r="E169" s="258" t="s">
        <v>292</v>
      </c>
      <c r="F169" s="259" t="s">
        <v>293</v>
      </c>
      <c r="G169" s="260" t="s">
        <v>142</v>
      </c>
      <c r="H169" s="261">
        <v>2.228</v>
      </c>
      <c r="I169" s="262"/>
      <c r="J169" s="263">
        <f>ROUND(I169*H169,2)</f>
        <v>0</v>
      </c>
      <c r="K169" s="259" t="s">
        <v>143</v>
      </c>
      <c r="L169" s="264"/>
      <c r="M169" s="265" t="s">
        <v>21</v>
      </c>
      <c r="N169" s="266" t="s">
        <v>42</v>
      </c>
      <c r="O169" s="46"/>
      <c r="P169" s="229">
        <f>O169*H169</f>
        <v>0</v>
      </c>
      <c r="Q169" s="229">
        <v>0.2</v>
      </c>
      <c r="R169" s="229">
        <f>Q169*H169</f>
        <v>0.44560000000000005</v>
      </c>
      <c r="S169" s="229">
        <v>0</v>
      </c>
      <c r="T169" s="230">
        <f>S169*H169</f>
        <v>0</v>
      </c>
      <c r="AR169" s="23" t="s">
        <v>181</v>
      </c>
      <c r="AT169" s="23" t="s">
        <v>268</v>
      </c>
      <c r="AU169" s="23" t="s">
        <v>82</v>
      </c>
      <c r="AY169" s="23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137</v>
      </c>
      <c r="BM169" s="23" t="s">
        <v>294</v>
      </c>
    </row>
    <row r="170" spans="2:47" s="1" customFormat="1" ht="13.5">
      <c r="B170" s="45"/>
      <c r="C170" s="73"/>
      <c r="D170" s="232" t="s">
        <v>139</v>
      </c>
      <c r="E170" s="73"/>
      <c r="F170" s="233" t="s">
        <v>293</v>
      </c>
      <c r="G170" s="73"/>
      <c r="H170" s="73"/>
      <c r="I170" s="190"/>
      <c r="J170" s="73"/>
      <c r="K170" s="73"/>
      <c r="L170" s="71"/>
      <c r="M170" s="234"/>
      <c r="N170" s="46"/>
      <c r="O170" s="46"/>
      <c r="P170" s="46"/>
      <c r="Q170" s="46"/>
      <c r="R170" s="46"/>
      <c r="S170" s="46"/>
      <c r="T170" s="94"/>
      <c r="AT170" s="23" t="s">
        <v>139</v>
      </c>
      <c r="AU170" s="23" t="s">
        <v>82</v>
      </c>
    </row>
    <row r="171" spans="2:51" s="11" customFormat="1" ht="13.5">
      <c r="B171" s="235"/>
      <c r="C171" s="236"/>
      <c r="D171" s="232" t="s">
        <v>146</v>
      </c>
      <c r="E171" s="237" t="s">
        <v>21</v>
      </c>
      <c r="F171" s="238" t="s">
        <v>295</v>
      </c>
      <c r="G171" s="236"/>
      <c r="H171" s="239">
        <v>21.63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146</v>
      </c>
      <c r="AU171" s="245" t="s">
        <v>82</v>
      </c>
      <c r="AV171" s="11" t="s">
        <v>82</v>
      </c>
      <c r="AW171" s="11" t="s">
        <v>35</v>
      </c>
      <c r="AX171" s="11" t="s">
        <v>79</v>
      </c>
      <c r="AY171" s="245" t="s">
        <v>131</v>
      </c>
    </row>
    <row r="172" spans="2:51" s="11" customFormat="1" ht="13.5">
      <c r="B172" s="235"/>
      <c r="C172" s="236"/>
      <c r="D172" s="232" t="s">
        <v>146</v>
      </c>
      <c r="E172" s="236"/>
      <c r="F172" s="238" t="s">
        <v>296</v>
      </c>
      <c r="G172" s="236"/>
      <c r="H172" s="239">
        <v>2.228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146</v>
      </c>
      <c r="AU172" s="245" t="s">
        <v>82</v>
      </c>
      <c r="AV172" s="11" t="s">
        <v>82</v>
      </c>
      <c r="AW172" s="11" t="s">
        <v>6</v>
      </c>
      <c r="AX172" s="11" t="s">
        <v>79</v>
      </c>
      <c r="AY172" s="245" t="s">
        <v>131</v>
      </c>
    </row>
    <row r="173" spans="2:65" s="1" customFormat="1" ht="25.5" customHeight="1">
      <c r="B173" s="45"/>
      <c r="C173" s="220" t="s">
        <v>297</v>
      </c>
      <c r="D173" s="220" t="s">
        <v>133</v>
      </c>
      <c r="E173" s="221" t="s">
        <v>298</v>
      </c>
      <c r="F173" s="222" t="s">
        <v>299</v>
      </c>
      <c r="G173" s="223" t="s">
        <v>300</v>
      </c>
      <c r="H173" s="224">
        <v>1</v>
      </c>
      <c r="I173" s="225"/>
      <c r="J173" s="226">
        <f>ROUND(I173*H173,2)</f>
        <v>0</v>
      </c>
      <c r="K173" s="222" t="s">
        <v>21</v>
      </c>
      <c r="L173" s="71"/>
      <c r="M173" s="227" t="s">
        <v>21</v>
      </c>
      <c r="N173" s="228" t="s">
        <v>42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137</v>
      </c>
      <c r="AT173" s="23" t="s">
        <v>133</v>
      </c>
      <c r="AU173" s="23" t="s">
        <v>82</v>
      </c>
      <c r="AY173" s="23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79</v>
      </c>
      <c r="BK173" s="231">
        <f>ROUND(I173*H173,2)</f>
        <v>0</v>
      </c>
      <c r="BL173" s="23" t="s">
        <v>137</v>
      </c>
      <c r="BM173" s="23" t="s">
        <v>301</v>
      </c>
    </row>
    <row r="174" spans="2:51" s="13" customFormat="1" ht="13.5">
      <c r="B174" s="267"/>
      <c r="C174" s="268"/>
      <c r="D174" s="232" t="s">
        <v>146</v>
      </c>
      <c r="E174" s="269" t="s">
        <v>21</v>
      </c>
      <c r="F174" s="270" t="s">
        <v>302</v>
      </c>
      <c r="G174" s="268"/>
      <c r="H174" s="269" t="s">
        <v>21</v>
      </c>
      <c r="I174" s="271"/>
      <c r="J174" s="268"/>
      <c r="K174" s="268"/>
      <c r="L174" s="272"/>
      <c r="M174" s="273"/>
      <c r="N174" s="274"/>
      <c r="O174" s="274"/>
      <c r="P174" s="274"/>
      <c r="Q174" s="274"/>
      <c r="R174" s="274"/>
      <c r="S174" s="274"/>
      <c r="T174" s="275"/>
      <c r="AT174" s="276" t="s">
        <v>146</v>
      </c>
      <c r="AU174" s="276" t="s">
        <v>82</v>
      </c>
      <c r="AV174" s="13" t="s">
        <v>79</v>
      </c>
      <c r="AW174" s="13" t="s">
        <v>35</v>
      </c>
      <c r="AX174" s="13" t="s">
        <v>71</v>
      </c>
      <c r="AY174" s="276" t="s">
        <v>131</v>
      </c>
    </row>
    <row r="175" spans="2:51" s="13" customFormat="1" ht="13.5">
      <c r="B175" s="267"/>
      <c r="C175" s="268"/>
      <c r="D175" s="232" t="s">
        <v>146</v>
      </c>
      <c r="E175" s="269" t="s">
        <v>21</v>
      </c>
      <c r="F175" s="270" t="s">
        <v>303</v>
      </c>
      <c r="G175" s="268"/>
      <c r="H175" s="269" t="s">
        <v>21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AT175" s="276" t="s">
        <v>146</v>
      </c>
      <c r="AU175" s="276" t="s">
        <v>82</v>
      </c>
      <c r="AV175" s="13" t="s">
        <v>79</v>
      </c>
      <c r="AW175" s="13" t="s">
        <v>35</v>
      </c>
      <c r="AX175" s="13" t="s">
        <v>71</v>
      </c>
      <c r="AY175" s="276" t="s">
        <v>131</v>
      </c>
    </row>
    <row r="176" spans="2:51" s="13" customFormat="1" ht="13.5">
      <c r="B176" s="267"/>
      <c r="C176" s="268"/>
      <c r="D176" s="232" t="s">
        <v>146</v>
      </c>
      <c r="E176" s="269" t="s">
        <v>21</v>
      </c>
      <c r="F176" s="270" t="s">
        <v>304</v>
      </c>
      <c r="G176" s="268"/>
      <c r="H176" s="269" t="s">
        <v>21</v>
      </c>
      <c r="I176" s="271"/>
      <c r="J176" s="268"/>
      <c r="K176" s="268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146</v>
      </c>
      <c r="AU176" s="276" t="s">
        <v>82</v>
      </c>
      <c r="AV176" s="13" t="s">
        <v>79</v>
      </c>
      <c r="AW176" s="13" t="s">
        <v>35</v>
      </c>
      <c r="AX176" s="13" t="s">
        <v>71</v>
      </c>
      <c r="AY176" s="276" t="s">
        <v>131</v>
      </c>
    </row>
    <row r="177" spans="2:51" s="13" customFormat="1" ht="13.5">
      <c r="B177" s="267"/>
      <c r="C177" s="268"/>
      <c r="D177" s="232" t="s">
        <v>146</v>
      </c>
      <c r="E177" s="269" t="s">
        <v>21</v>
      </c>
      <c r="F177" s="270" t="s">
        <v>305</v>
      </c>
      <c r="G177" s="268"/>
      <c r="H177" s="269" t="s">
        <v>21</v>
      </c>
      <c r="I177" s="271"/>
      <c r="J177" s="268"/>
      <c r="K177" s="268"/>
      <c r="L177" s="272"/>
      <c r="M177" s="273"/>
      <c r="N177" s="274"/>
      <c r="O177" s="274"/>
      <c r="P177" s="274"/>
      <c r="Q177" s="274"/>
      <c r="R177" s="274"/>
      <c r="S177" s="274"/>
      <c r="T177" s="275"/>
      <c r="AT177" s="276" t="s">
        <v>146</v>
      </c>
      <c r="AU177" s="276" t="s">
        <v>82</v>
      </c>
      <c r="AV177" s="13" t="s">
        <v>79</v>
      </c>
      <c r="AW177" s="13" t="s">
        <v>35</v>
      </c>
      <c r="AX177" s="13" t="s">
        <v>71</v>
      </c>
      <c r="AY177" s="276" t="s">
        <v>131</v>
      </c>
    </row>
    <row r="178" spans="2:51" s="13" customFormat="1" ht="13.5">
      <c r="B178" s="267"/>
      <c r="C178" s="268"/>
      <c r="D178" s="232" t="s">
        <v>146</v>
      </c>
      <c r="E178" s="269" t="s">
        <v>21</v>
      </c>
      <c r="F178" s="270" t="s">
        <v>306</v>
      </c>
      <c r="G178" s="268"/>
      <c r="H178" s="269" t="s">
        <v>21</v>
      </c>
      <c r="I178" s="271"/>
      <c r="J178" s="268"/>
      <c r="K178" s="268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146</v>
      </c>
      <c r="AU178" s="276" t="s">
        <v>82</v>
      </c>
      <c r="AV178" s="13" t="s">
        <v>79</v>
      </c>
      <c r="AW178" s="13" t="s">
        <v>35</v>
      </c>
      <c r="AX178" s="13" t="s">
        <v>71</v>
      </c>
      <c r="AY178" s="276" t="s">
        <v>131</v>
      </c>
    </row>
    <row r="179" spans="2:51" s="13" customFormat="1" ht="13.5">
      <c r="B179" s="267"/>
      <c r="C179" s="268"/>
      <c r="D179" s="232" t="s">
        <v>146</v>
      </c>
      <c r="E179" s="269" t="s">
        <v>21</v>
      </c>
      <c r="F179" s="270" t="s">
        <v>307</v>
      </c>
      <c r="G179" s="268"/>
      <c r="H179" s="269" t="s">
        <v>21</v>
      </c>
      <c r="I179" s="271"/>
      <c r="J179" s="268"/>
      <c r="K179" s="268"/>
      <c r="L179" s="272"/>
      <c r="M179" s="273"/>
      <c r="N179" s="274"/>
      <c r="O179" s="274"/>
      <c r="P179" s="274"/>
      <c r="Q179" s="274"/>
      <c r="R179" s="274"/>
      <c r="S179" s="274"/>
      <c r="T179" s="275"/>
      <c r="AT179" s="276" t="s">
        <v>146</v>
      </c>
      <c r="AU179" s="276" t="s">
        <v>82</v>
      </c>
      <c r="AV179" s="13" t="s">
        <v>79</v>
      </c>
      <c r="AW179" s="13" t="s">
        <v>35</v>
      </c>
      <c r="AX179" s="13" t="s">
        <v>71</v>
      </c>
      <c r="AY179" s="276" t="s">
        <v>131</v>
      </c>
    </row>
    <row r="180" spans="2:51" s="13" customFormat="1" ht="13.5">
      <c r="B180" s="267"/>
      <c r="C180" s="268"/>
      <c r="D180" s="232" t="s">
        <v>146</v>
      </c>
      <c r="E180" s="269" t="s">
        <v>21</v>
      </c>
      <c r="F180" s="270" t="s">
        <v>308</v>
      </c>
      <c r="G180" s="268"/>
      <c r="H180" s="269" t="s">
        <v>21</v>
      </c>
      <c r="I180" s="271"/>
      <c r="J180" s="268"/>
      <c r="K180" s="268"/>
      <c r="L180" s="272"/>
      <c r="M180" s="273"/>
      <c r="N180" s="274"/>
      <c r="O180" s="274"/>
      <c r="P180" s="274"/>
      <c r="Q180" s="274"/>
      <c r="R180" s="274"/>
      <c r="S180" s="274"/>
      <c r="T180" s="275"/>
      <c r="AT180" s="276" t="s">
        <v>146</v>
      </c>
      <c r="AU180" s="276" t="s">
        <v>82</v>
      </c>
      <c r="AV180" s="13" t="s">
        <v>79</v>
      </c>
      <c r="AW180" s="13" t="s">
        <v>35</v>
      </c>
      <c r="AX180" s="13" t="s">
        <v>71</v>
      </c>
      <c r="AY180" s="276" t="s">
        <v>131</v>
      </c>
    </row>
    <row r="181" spans="2:51" s="13" customFormat="1" ht="13.5">
      <c r="B181" s="267"/>
      <c r="C181" s="268"/>
      <c r="D181" s="232" t="s">
        <v>146</v>
      </c>
      <c r="E181" s="269" t="s">
        <v>21</v>
      </c>
      <c r="F181" s="270" t="s">
        <v>309</v>
      </c>
      <c r="G181" s="268"/>
      <c r="H181" s="269" t="s">
        <v>21</v>
      </c>
      <c r="I181" s="271"/>
      <c r="J181" s="268"/>
      <c r="K181" s="268"/>
      <c r="L181" s="272"/>
      <c r="M181" s="273"/>
      <c r="N181" s="274"/>
      <c r="O181" s="274"/>
      <c r="P181" s="274"/>
      <c r="Q181" s="274"/>
      <c r="R181" s="274"/>
      <c r="S181" s="274"/>
      <c r="T181" s="275"/>
      <c r="AT181" s="276" t="s">
        <v>146</v>
      </c>
      <c r="AU181" s="276" t="s">
        <v>82</v>
      </c>
      <c r="AV181" s="13" t="s">
        <v>79</v>
      </c>
      <c r="AW181" s="13" t="s">
        <v>35</v>
      </c>
      <c r="AX181" s="13" t="s">
        <v>71</v>
      </c>
      <c r="AY181" s="276" t="s">
        <v>131</v>
      </c>
    </row>
    <row r="182" spans="2:51" s="13" customFormat="1" ht="13.5">
      <c r="B182" s="267"/>
      <c r="C182" s="268"/>
      <c r="D182" s="232" t="s">
        <v>146</v>
      </c>
      <c r="E182" s="269" t="s">
        <v>21</v>
      </c>
      <c r="F182" s="270" t="s">
        <v>283</v>
      </c>
      <c r="G182" s="268"/>
      <c r="H182" s="269" t="s">
        <v>21</v>
      </c>
      <c r="I182" s="271"/>
      <c r="J182" s="268"/>
      <c r="K182" s="268"/>
      <c r="L182" s="272"/>
      <c r="M182" s="273"/>
      <c r="N182" s="274"/>
      <c r="O182" s="274"/>
      <c r="P182" s="274"/>
      <c r="Q182" s="274"/>
      <c r="R182" s="274"/>
      <c r="S182" s="274"/>
      <c r="T182" s="275"/>
      <c r="AT182" s="276" t="s">
        <v>146</v>
      </c>
      <c r="AU182" s="276" t="s">
        <v>82</v>
      </c>
      <c r="AV182" s="13" t="s">
        <v>79</v>
      </c>
      <c r="AW182" s="13" t="s">
        <v>35</v>
      </c>
      <c r="AX182" s="13" t="s">
        <v>71</v>
      </c>
      <c r="AY182" s="276" t="s">
        <v>131</v>
      </c>
    </row>
    <row r="183" spans="2:51" s="11" customFormat="1" ht="13.5">
      <c r="B183" s="235"/>
      <c r="C183" s="236"/>
      <c r="D183" s="232" t="s">
        <v>146</v>
      </c>
      <c r="E183" s="237" t="s">
        <v>21</v>
      </c>
      <c r="F183" s="238" t="s">
        <v>79</v>
      </c>
      <c r="G183" s="236"/>
      <c r="H183" s="239">
        <v>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146</v>
      </c>
      <c r="AU183" s="245" t="s">
        <v>82</v>
      </c>
      <c r="AV183" s="11" t="s">
        <v>82</v>
      </c>
      <c r="AW183" s="11" t="s">
        <v>35</v>
      </c>
      <c r="AX183" s="11" t="s">
        <v>79</v>
      </c>
      <c r="AY183" s="245" t="s">
        <v>131</v>
      </c>
    </row>
    <row r="184" spans="2:65" s="1" customFormat="1" ht="25.5" customHeight="1">
      <c r="B184" s="45"/>
      <c r="C184" s="220" t="s">
        <v>310</v>
      </c>
      <c r="D184" s="220" t="s">
        <v>133</v>
      </c>
      <c r="E184" s="221" t="s">
        <v>311</v>
      </c>
      <c r="F184" s="222" t="s">
        <v>312</v>
      </c>
      <c r="G184" s="223" t="s">
        <v>300</v>
      </c>
      <c r="H184" s="224">
        <v>125</v>
      </c>
      <c r="I184" s="225"/>
      <c r="J184" s="226">
        <f>ROUND(I184*H184,2)</f>
        <v>0</v>
      </c>
      <c r="K184" s="222" t="s">
        <v>21</v>
      </c>
      <c r="L184" s="71"/>
      <c r="M184" s="227" t="s">
        <v>21</v>
      </c>
      <c r="N184" s="228" t="s">
        <v>42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137</v>
      </c>
      <c r="AT184" s="23" t="s">
        <v>133</v>
      </c>
      <c r="AU184" s="23" t="s">
        <v>82</v>
      </c>
      <c r="AY184" s="23" t="s">
        <v>131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137</v>
      </c>
      <c r="BM184" s="23" t="s">
        <v>313</v>
      </c>
    </row>
    <row r="185" spans="2:51" s="13" customFormat="1" ht="13.5">
      <c r="B185" s="267"/>
      <c r="C185" s="268"/>
      <c r="D185" s="232" t="s">
        <v>146</v>
      </c>
      <c r="E185" s="269" t="s">
        <v>21</v>
      </c>
      <c r="F185" s="270" t="s">
        <v>302</v>
      </c>
      <c r="G185" s="268"/>
      <c r="H185" s="269" t="s">
        <v>21</v>
      </c>
      <c r="I185" s="271"/>
      <c r="J185" s="268"/>
      <c r="K185" s="268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146</v>
      </c>
      <c r="AU185" s="276" t="s">
        <v>82</v>
      </c>
      <c r="AV185" s="13" t="s">
        <v>79</v>
      </c>
      <c r="AW185" s="13" t="s">
        <v>35</v>
      </c>
      <c r="AX185" s="13" t="s">
        <v>71</v>
      </c>
      <c r="AY185" s="276" t="s">
        <v>131</v>
      </c>
    </row>
    <row r="186" spans="2:51" s="13" customFormat="1" ht="13.5">
      <c r="B186" s="267"/>
      <c r="C186" s="268"/>
      <c r="D186" s="232" t="s">
        <v>146</v>
      </c>
      <c r="E186" s="269" t="s">
        <v>21</v>
      </c>
      <c r="F186" s="270" t="s">
        <v>314</v>
      </c>
      <c r="G186" s="268"/>
      <c r="H186" s="269" t="s">
        <v>21</v>
      </c>
      <c r="I186" s="271"/>
      <c r="J186" s="268"/>
      <c r="K186" s="268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146</v>
      </c>
      <c r="AU186" s="276" t="s">
        <v>82</v>
      </c>
      <c r="AV186" s="13" t="s">
        <v>79</v>
      </c>
      <c r="AW186" s="13" t="s">
        <v>35</v>
      </c>
      <c r="AX186" s="13" t="s">
        <v>71</v>
      </c>
      <c r="AY186" s="276" t="s">
        <v>131</v>
      </c>
    </row>
    <row r="187" spans="2:51" s="13" customFormat="1" ht="13.5">
      <c r="B187" s="267"/>
      <c r="C187" s="268"/>
      <c r="D187" s="232" t="s">
        <v>146</v>
      </c>
      <c r="E187" s="269" t="s">
        <v>21</v>
      </c>
      <c r="F187" s="270" t="s">
        <v>307</v>
      </c>
      <c r="G187" s="268"/>
      <c r="H187" s="269" t="s">
        <v>21</v>
      </c>
      <c r="I187" s="271"/>
      <c r="J187" s="268"/>
      <c r="K187" s="268"/>
      <c r="L187" s="272"/>
      <c r="M187" s="273"/>
      <c r="N187" s="274"/>
      <c r="O187" s="274"/>
      <c r="P187" s="274"/>
      <c r="Q187" s="274"/>
      <c r="R187" s="274"/>
      <c r="S187" s="274"/>
      <c r="T187" s="275"/>
      <c r="AT187" s="276" t="s">
        <v>146</v>
      </c>
      <c r="AU187" s="276" t="s">
        <v>82</v>
      </c>
      <c r="AV187" s="13" t="s">
        <v>79</v>
      </c>
      <c r="AW187" s="13" t="s">
        <v>35</v>
      </c>
      <c r="AX187" s="13" t="s">
        <v>71</v>
      </c>
      <c r="AY187" s="276" t="s">
        <v>131</v>
      </c>
    </row>
    <row r="188" spans="2:51" s="13" customFormat="1" ht="13.5">
      <c r="B188" s="267"/>
      <c r="C188" s="268"/>
      <c r="D188" s="232" t="s">
        <v>146</v>
      </c>
      <c r="E188" s="269" t="s">
        <v>21</v>
      </c>
      <c r="F188" s="270" t="s">
        <v>315</v>
      </c>
      <c r="G188" s="268"/>
      <c r="H188" s="269" t="s">
        <v>21</v>
      </c>
      <c r="I188" s="271"/>
      <c r="J188" s="268"/>
      <c r="K188" s="268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146</v>
      </c>
      <c r="AU188" s="276" t="s">
        <v>82</v>
      </c>
      <c r="AV188" s="13" t="s">
        <v>79</v>
      </c>
      <c r="AW188" s="13" t="s">
        <v>35</v>
      </c>
      <c r="AX188" s="13" t="s">
        <v>71</v>
      </c>
      <c r="AY188" s="276" t="s">
        <v>131</v>
      </c>
    </row>
    <row r="189" spans="2:51" s="13" customFormat="1" ht="13.5">
      <c r="B189" s="267"/>
      <c r="C189" s="268"/>
      <c r="D189" s="232" t="s">
        <v>146</v>
      </c>
      <c r="E189" s="269" t="s">
        <v>21</v>
      </c>
      <c r="F189" s="270" t="s">
        <v>309</v>
      </c>
      <c r="G189" s="268"/>
      <c r="H189" s="269" t="s">
        <v>21</v>
      </c>
      <c r="I189" s="271"/>
      <c r="J189" s="268"/>
      <c r="K189" s="268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146</v>
      </c>
      <c r="AU189" s="276" t="s">
        <v>82</v>
      </c>
      <c r="AV189" s="13" t="s">
        <v>79</v>
      </c>
      <c r="AW189" s="13" t="s">
        <v>35</v>
      </c>
      <c r="AX189" s="13" t="s">
        <v>71</v>
      </c>
      <c r="AY189" s="276" t="s">
        <v>131</v>
      </c>
    </row>
    <row r="190" spans="2:51" s="13" customFormat="1" ht="13.5">
      <c r="B190" s="267"/>
      <c r="C190" s="268"/>
      <c r="D190" s="232" t="s">
        <v>146</v>
      </c>
      <c r="E190" s="269" t="s">
        <v>21</v>
      </c>
      <c r="F190" s="270" t="s">
        <v>283</v>
      </c>
      <c r="G190" s="268"/>
      <c r="H190" s="269" t="s">
        <v>21</v>
      </c>
      <c r="I190" s="271"/>
      <c r="J190" s="268"/>
      <c r="K190" s="268"/>
      <c r="L190" s="272"/>
      <c r="M190" s="273"/>
      <c r="N190" s="274"/>
      <c r="O190" s="274"/>
      <c r="P190" s="274"/>
      <c r="Q190" s="274"/>
      <c r="R190" s="274"/>
      <c r="S190" s="274"/>
      <c r="T190" s="275"/>
      <c r="AT190" s="276" t="s">
        <v>146</v>
      </c>
      <c r="AU190" s="276" t="s">
        <v>82</v>
      </c>
      <c r="AV190" s="13" t="s">
        <v>79</v>
      </c>
      <c r="AW190" s="13" t="s">
        <v>35</v>
      </c>
      <c r="AX190" s="13" t="s">
        <v>71</v>
      </c>
      <c r="AY190" s="276" t="s">
        <v>131</v>
      </c>
    </row>
    <row r="191" spans="2:51" s="11" customFormat="1" ht="13.5">
      <c r="B191" s="235"/>
      <c r="C191" s="236"/>
      <c r="D191" s="232" t="s">
        <v>146</v>
      </c>
      <c r="E191" s="237" t="s">
        <v>21</v>
      </c>
      <c r="F191" s="238" t="s">
        <v>316</v>
      </c>
      <c r="G191" s="236"/>
      <c r="H191" s="239">
        <v>125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146</v>
      </c>
      <c r="AU191" s="245" t="s">
        <v>82</v>
      </c>
      <c r="AV191" s="11" t="s">
        <v>82</v>
      </c>
      <c r="AW191" s="11" t="s">
        <v>35</v>
      </c>
      <c r="AX191" s="11" t="s">
        <v>79</v>
      </c>
      <c r="AY191" s="245" t="s">
        <v>131</v>
      </c>
    </row>
    <row r="192" spans="2:65" s="1" customFormat="1" ht="16.5" customHeight="1">
      <c r="B192" s="45"/>
      <c r="C192" s="220" t="s">
        <v>317</v>
      </c>
      <c r="D192" s="220" t="s">
        <v>133</v>
      </c>
      <c r="E192" s="221" t="s">
        <v>318</v>
      </c>
      <c r="F192" s="222" t="s">
        <v>319</v>
      </c>
      <c r="G192" s="223" t="s">
        <v>300</v>
      </c>
      <c r="H192" s="224">
        <v>8</v>
      </c>
      <c r="I192" s="225"/>
      <c r="J192" s="226">
        <f>ROUND(I192*H192,2)</f>
        <v>0</v>
      </c>
      <c r="K192" s="222" t="s">
        <v>21</v>
      </c>
      <c r="L192" s="71"/>
      <c r="M192" s="227" t="s">
        <v>21</v>
      </c>
      <c r="N192" s="228" t="s">
        <v>42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137</v>
      </c>
      <c r="AT192" s="23" t="s">
        <v>133</v>
      </c>
      <c r="AU192" s="23" t="s">
        <v>82</v>
      </c>
      <c r="AY192" s="23" t="s">
        <v>131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79</v>
      </c>
      <c r="BK192" s="231">
        <f>ROUND(I192*H192,2)</f>
        <v>0</v>
      </c>
      <c r="BL192" s="23" t="s">
        <v>137</v>
      </c>
      <c r="BM192" s="23" t="s">
        <v>320</v>
      </c>
    </row>
    <row r="193" spans="2:51" s="13" customFormat="1" ht="13.5">
      <c r="B193" s="267"/>
      <c r="C193" s="268"/>
      <c r="D193" s="232" t="s">
        <v>146</v>
      </c>
      <c r="E193" s="269" t="s">
        <v>21</v>
      </c>
      <c r="F193" s="270" t="s">
        <v>302</v>
      </c>
      <c r="G193" s="268"/>
      <c r="H193" s="269" t="s">
        <v>21</v>
      </c>
      <c r="I193" s="271"/>
      <c r="J193" s="268"/>
      <c r="K193" s="268"/>
      <c r="L193" s="272"/>
      <c r="M193" s="273"/>
      <c r="N193" s="274"/>
      <c r="O193" s="274"/>
      <c r="P193" s="274"/>
      <c r="Q193" s="274"/>
      <c r="R193" s="274"/>
      <c r="S193" s="274"/>
      <c r="T193" s="275"/>
      <c r="AT193" s="276" t="s">
        <v>146</v>
      </c>
      <c r="AU193" s="276" t="s">
        <v>82</v>
      </c>
      <c r="AV193" s="13" t="s">
        <v>79</v>
      </c>
      <c r="AW193" s="13" t="s">
        <v>35</v>
      </c>
      <c r="AX193" s="13" t="s">
        <v>71</v>
      </c>
      <c r="AY193" s="276" t="s">
        <v>131</v>
      </c>
    </row>
    <row r="194" spans="2:51" s="13" customFormat="1" ht="13.5">
      <c r="B194" s="267"/>
      <c r="C194" s="268"/>
      <c r="D194" s="232" t="s">
        <v>146</v>
      </c>
      <c r="E194" s="269" t="s">
        <v>21</v>
      </c>
      <c r="F194" s="270" t="s">
        <v>314</v>
      </c>
      <c r="G194" s="268"/>
      <c r="H194" s="269" t="s">
        <v>21</v>
      </c>
      <c r="I194" s="271"/>
      <c r="J194" s="268"/>
      <c r="K194" s="268"/>
      <c r="L194" s="272"/>
      <c r="M194" s="273"/>
      <c r="N194" s="274"/>
      <c r="O194" s="274"/>
      <c r="P194" s="274"/>
      <c r="Q194" s="274"/>
      <c r="R194" s="274"/>
      <c r="S194" s="274"/>
      <c r="T194" s="275"/>
      <c r="AT194" s="276" t="s">
        <v>146</v>
      </c>
      <c r="AU194" s="276" t="s">
        <v>82</v>
      </c>
      <c r="AV194" s="13" t="s">
        <v>79</v>
      </c>
      <c r="AW194" s="13" t="s">
        <v>35</v>
      </c>
      <c r="AX194" s="13" t="s">
        <v>71</v>
      </c>
      <c r="AY194" s="276" t="s">
        <v>131</v>
      </c>
    </row>
    <row r="195" spans="2:51" s="13" customFormat="1" ht="13.5">
      <c r="B195" s="267"/>
      <c r="C195" s="268"/>
      <c r="D195" s="232" t="s">
        <v>146</v>
      </c>
      <c r="E195" s="269" t="s">
        <v>21</v>
      </c>
      <c r="F195" s="270" t="s">
        <v>307</v>
      </c>
      <c r="G195" s="268"/>
      <c r="H195" s="269" t="s">
        <v>21</v>
      </c>
      <c r="I195" s="271"/>
      <c r="J195" s="268"/>
      <c r="K195" s="268"/>
      <c r="L195" s="272"/>
      <c r="M195" s="273"/>
      <c r="N195" s="274"/>
      <c r="O195" s="274"/>
      <c r="P195" s="274"/>
      <c r="Q195" s="274"/>
      <c r="R195" s="274"/>
      <c r="S195" s="274"/>
      <c r="T195" s="275"/>
      <c r="AT195" s="276" t="s">
        <v>146</v>
      </c>
      <c r="AU195" s="276" t="s">
        <v>82</v>
      </c>
      <c r="AV195" s="13" t="s">
        <v>79</v>
      </c>
      <c r="AW195" s="13" t="s">
        <v>35</v>
      </c>
      <c r="AX195" s="13" t="s">
        <v>71</v>
      </c>
      <c r="AY195" s="276" t="s">
        <v>131</v>
      </c>
    </row>
    <row r="196" spans="2:51" s="13" customFormat="1" ht="13.5">
      <c r="B196" s="267"/>
      <c r="C196" s="268"/>
      <c r="D196" s="232" t="s">
        <v>146</v>
      </c>
      <c r="E196" s="269" t="s">
        <v>21</v>
      </c>
      <c r="F196" s="270" t="s">
        <v>321</v>
      </c>
      <c r="G196" s="268"/>
      <c r="H196" s="269" t="s">
        <v>21</v>
      </c>
      <c r="I196" s="271"/>
      <c r="J196" s="268"/>
      <c r="K196" s="268"/>
      <c r="L196" s="272"/>
      <c r="M196" s="273"/>
      <c r="N196" s="274"/>
      <c r="O196" s="274"/>
      <c r="P196" s="274"/>
      <c r="Q196" s="274"/>
      <c r="R196" s="274"/>
      <c r="S196" s="274"/>
      <c r="T196" s="275"/>
      <c r="AT196" s="276" t="s">
        <v>146</v>
      </c>
      <c r="AU196" s="276" t="s">
        <v>82</v>
      </c>
      <c r="AV196" s="13" t="s">
        <v>79</v>
      </c>
      <c r="AW196" s="13" t="s">
        <v>35</v>
      </c>
      <c r="AX196" s="13" t="s">
        <v>71</v>
      </c>
      <c r="AY196" s="276" t="s">
        <v>131</v>
      </c>
    </row>
    <row r="197" spans="2:51" s="13" customFormat="1" ht="13.5">
      <c r="B197" s="267"/>
      <c r="C197" s="268"/>
      <c r="D197" s="232" t="s">
        <v>146</v>
      </c>
      <c r="E197" s="269" t="s">
        <v>21</v>
      </c>
      <c r="F197" s="270" t="s">
        <v>309</v>
      </c>
      <c r="G197" s="268"/>
      <c r="H197" s="269" t="s">
        <v>21</v>
      </c>
      <c r="I197" s="271"/>
      <c r="J197" s="268"/>
      <c r="K197" s="268"/>
      <c r="L197" s="272"/>
      <c r="M197" s="273"/>
      <c r="N197" s="274"/>
      <c r="O197" s="274"/>
      <c r="P197" s="274"/>
      <c r="Q197" s="274"/>
      <c r="R197" s="274"/>
      <c r="S197" s="274"/>
      <c r="T197" s="275"/>
      <c r="AT197" s="276" t="s">
        <v>146</v>
      </c>
      <c r="AU197" s="276" t="s">
        <v>82</v>
      </c>
      <c r="AV197" s="13" t="s">
        <v>79</v>
      </c>
      <c r="AW197" s="13" t="s">
        <v>35</v>
      </c>
      <c r="AX197" s="13" t="s">
        <v>71</v>
      </c>
      <c r="AY197" s="276" t="s">
        <v>131</v>
      </c>
    </row>
    <row r="198" spans="2:51" s="13" customFormat="1" ht="13.5">
      <c r="B198" s="267"/>
      <c r="C198" s="268"/>
      <c r="D198" s="232" t="s">
        <v>146</v>
      </c>
      <c r="E198" s="269" t="s">
        <v>21</v>
      </c>
      <c r="F198" s="270" t="s">
        <v>283</v>
      </c>
      <c r="G198" s="268"/>
      <c r="H198" s="269" t="s">
        <v>21</v>
      </c>
      <c r="I198" s="271"/>
      <c r="J198" s="268"/>
      <c r="K198" s="268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146</v>
      </c>
      <c r="AU198" s="276" t="s">
        <v>82</v>
      </c>
      <c r="AV198" s="13" t="s">
        <v>79</v>
      </c>
      <c r="AW198" s="13" t="s">
        <v>35</v>
      </c>
      <c r="AX198" s="13" t="s">
        <v>71</v>
      </c>
      <c r="AY198" s="276" t="s">
        <v>131</v>
      </c>
    </row>
    <row r="199" spans="2:51" s="11" customFormat="1" ht="13.5">
      <c r="B199" s="235"/>
      <c r="C199" s="236"/>
      <c r="D199" s="232" t="s">
        <v>146</v>
      </c>
      <c r="E199" s="237" t="s">
        <v>21</v>
      </c>
      <c r="F199" s="238" t="s">
        <v>181</v>
      </c>
      <c r="G199" s="236"/>
      <c r="H199" s="239">
        <v>8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146</v>
      </c>
      <c r="AU199" s="245" t="s">
        <v>82</v>
      </c>
      <c r="AV199" s="11" t="s">
        <v>82</v>
      </c>
      <c r="AW199" s="11" t="s">
        <v>35</v>
      </c>
      <c r="AX199" s="11" t="s">
        <v>79</v>
      </c>
      <c r="AY199" s="245" t="s">
        <v>131</v>
      </c>
    </row>
    <row r="200" spans="2:63" s="10" customFormat="1" ht="29.85" customHeight="1">
      <c r="B200" s="204"/>
      <c r="C200" s="205"/>
      <c r="D200" s="206" t="s">
        <v>70</v>
      </c>
      <c r="E200" s="218" t="s">
        <v>322</v>
      </c>
      <c r="F200" s="218" t="s">
        <v>323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SUM(P201:P251)</f>
        <v>0</v>
      </c>
      <c r="Q200" s="212"/>
      <c r="R200" s="213">
        <f>SUM(R201:R251)</f>
        <v>39.9609363</v>
      </c>
      <c r="S200" s="212"/>
      <c r="T200" s="214">
        <f>SUM(T201:T251)</f>
        <v>0</v>
      </c>
      <c r="AR200" s="215" t="s">
        <v>79</v>
      </c>
      <c r="AT200" s="216" t="s">
        <v>70</v>
      </c>
      <c r="AU200" s="216" t="s">
        <v>79</v>
      </c>
      <c r="AY200" s="215" t="s">
        <v>131</v>
      </c>
      <c r="BK200" s="217">
        <f>SUM(BK201:BK251)</f>
        <v>0</v>
      </c>
    </row>
    <row r="201" spans="2:65" s="1" customFormat="1" ht="16.5" customHeight="1">
      <c r="B201" s="45"/>
      <c r="C201" s="220" t="s">
        <v>324</v>
      </c>
      <c r="D201" s="220" t="s">
        <v>133</v>
      </c>
      <c r="E201" s="221" t="s">
        <v>325</v>
      </c>
      <c r="F201" s="222" t="s">
        <v>326</v>
      </c>
      <c r="G201" s="223" t="s">
        <v>142</v>
      </c>
      <c r="H201" s="224">
        <v>7</v>
      </c>
      <c r="I201" s="225"/>
      <c r="J201" s="226">
        <f>ROUND(I201*H201,2)</f>
        <v>0</v>
      </c>
      <c r="K201" s="222" t="s">
        <v>143</v>
      </c>
      <c r="L201" s="71"/>
      <c r="M201" s="227" t="s">
        <v>21</v>
      </c>
      <c r="N201" s="228" t="s">
        <v>42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137</v>
      </c>
      <c r="AT201" s="23" t="s">
        <v>133</v>
      </c>
      <c r="AU201" s="23" t="s">
        <v>82</v>
      </c>
      <c r="AY201" s="23" t="s">
        <v>131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79</v>
      </c>
      <c r="BK201" s="231">
        <f>ROUND(I201*H201,2)</f>
        <v>0</v>
      </c>
      <c r="BL201" s="23" t="s">
        <v>137</v>
      </c>
      <c r="BM201" s="23" t="s">
        <v>327</v>
      </c>
    </row>
    <row r="202" spans="2:47" s="1" customFormat="1" ht="13.5">
      <c r="B202" s="45"/>
      <c r="C202" s="73"/>
      <c r="D202" s="232" t="s">
        <v>139</v>
      </c>
      <c r="E202" s="73"/>
      <c r="F202" s="233" t="s">
        <v>328</v>
      </c>
      <c r="G202" s="73"/>
      <c r="H202" s="73"/>
      <c r="I202" s="190"/>
      <c r="J202" s="73"/>
      <c r="K202" s="73"/>
      <c r="L202" s="71"/>
      <c r="M202" s="234"/>
      <c r="N202" s="46"/>
      <c r="O202" s="46"/>
      <c r="P202" s="46"/>
      <c r="Q202" s="46"/>
      <c r="R202" s="46"/>
      <c r="S202" s="46"/>
      <c r="T202" s="94"/>
      <c r="AT202" s="23" t="s">
        <v>139</v>
      </c>
      <c r="AU202" s="23" t="s">
        <v>82</v>
      </c>
    </row>
    <row r="203" spans="2:65" s="1" customFormat="1" ht="16.5" customHeight="1">
      <c r="B203" s="45"/>
      <c r="C203" s="220" t="s">
        <v>329</v>
      </c>
      <c r="D203" s="220" t="s">
        <v>133</v>
      </c>
      <c r="E203" s="221" t="s">
        <v>330</v>
      </c>
      <c r="F203" s="222" t="s">
        <v>331</v>
      </c>
      <c r="G203" s="223" t="s">
        <v>142</v>
      </c>
      <c r="H203" s="224">
        <v>7.078</v>
      </c>
      <c r="I203" s="225"/>
      <c r="J203" s="226">
        <f>ROUND(I203*H203,2)</f>
        <v>0</v>
      </c>
      <c r="K203" s="222" t="s">
        <v>143</v>
      </c>
      <c r="L203" s="71"/>
      <c r="M203" s="227" t="s">
        <v>21</v>
      </c>
      <c r="N203" s="228" t="s">
        <v>42</v>
      </c>
      <c r="O203" s="4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" t="s">
        <v>137</v>
      </c>
      <c r="AT203" s="23" t="s">
        <v>133</v>
      </c>
      <c r="AU203" s="23" t="s">
        <v>82</v>
      </c>
      <c r="AY203" s="23" t="s">
        <v>131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79</v>
      </c>
      <c r="BK203" s="231">
        <f>ROUND(I203*H203,2)</f>
        <v>0</v>
      </c>
      <c r="BL203" s="23" t="s">
        <v>137</v>
      </c>
      <c r="BM203" s="23" t="s">
        <v>332</v>
      </c>
    </row>
    <row r="204" spans="2:47" s="1" customFormat="1" ht="13.5">
      <c r="B204" s="45"/>
      <c r="C204" s="73"/>
      <c r="D204" s="232" t="s">
        <v>139</v>
      </c>
      <c r="E204" s="73"/>
      <c r="F204" s="233" t="s">
        <v>333</v>
      </c>
      <c r="G204" s="73"/>
      <c r="H204" s="73"/>
      <c r="I204" s="190"/>
      <c r="J204" s="73"/>
      <c r="K204" s="73"/>
      <c r="L204" s="71"/>
      <c r="M204" s="234"/>
      <c r="N204" s="46"/>
      <c r="O204" s="46"/>
      <c r="P204" s="46"/>
      <c r="Q204" s="46"/>
      <c r="R204" s="46"/>
      <c r="S204" s="46"/>
      <c r="T204" s="94"/>
      <c r="AT204" s="23" t="s">
        <v>139</v>
      </c>
      <c r="AU204" s="23" t="s">
        <v>82</v>
      </c>
    </row>
    <row r="205" spans="2:51" s="11" customFormat="1" ht="13.5">
      <c r="B205" s="235"/>
      <c r="C205" s="236"/>
      <c r="D205" s="232" t="s">
        <v>146</v>
      </c>
      <c r="E205" s="237" t="s">
        <v>21</v>
      </c>
      <c r="F205" s="238" t="s">
        <v>334</v>
      </c>
      <c r="G205" s="236"/>
      <c r="H205" s="239">
        <v>7.078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146</v>
      </c>
      <c r="AU205" s="245" t="s">
        <v>82</v>
      </c>
      <c r="AV205" s="11" t="s">
        <v>82</v>
      </c>
      <c r="AW205" s="11" t="s">
        <v>35</v>
      </c>
      <c r="AX205" s="11" t="s">
        <v>79</v>
      </c>
      <c r="AY205" s="245" t="s">
        <v>131</v>
      </c>
    </row>
    <row r="206" spans="2:65" s="1" customFormat="1" ht="16.5" customHeight="1">
      <c r="B206" s="45"/>
      <c r="C206" s="220" t="s">
        <v>335</v>
      </c>
      <c r="D206" s="220" t="s">
        <v>133</v>
      </c>
      <c r="E206" s="221" t="s">
        <v>163</v>
      </c>
      <c r="F206" s="222" t="s">
        <v>164</v>
      </c>
      <c r="G206" s="223" t="s">
        <v>142</v>
      </c>
      <c r="H206" s="224">
        <v>14.078</v>
      </c>
      <c r="I206" s="225"/>
      <c r="J206" s="226">
        <f>ROUND(I206*H206,2)</f>
        <v>0</v>
      </c>
      <c r="K206" s="222" t="s">
        <v>143</v>
      </c>
      <c r="L206" s="71"/>
      <c r="M206" s="227" t="s">
        <v>21</v>
      </c>
      <c r="N206" s="228" t="s">
        <v>42</v>
      </c>
      <c r="O206" s="4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" t="s">
        <v>137</v>
      </c>
      <c r="AT206" s="23" t="s">
        <v>133</v>
      </c>
      <c r="AU206" s="23" t="s">
        <v>82</v>
      </c>
      <c r="AY206" s="23" t="s">
        <v>131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79</v>
      </c>
      <c r="BK206" s="231">
        <f>ROUND(I206*H206,2)</f>
        <v>0</v>
      </c>
      <c r="BL206" s="23" t="s">
        <v>137</v>
      </c>
      <c r="BM206" s="23" t="s">
        <v>336</v>
      </c>
    </row>
    <row r="207" spans="2:47" s="1" customFormat="1" ht="13.5">
      <c r="B207" s="45"/>
      <c r="C207" s="73"/>
      <c r="D207" s="232" t="s">
        <v>139</v>
      </c>
      <c r="E207" s="73"/>
      <c r="F207" s="233" t="s">
        <v>166</v>
      </c>
      <c r="G207" s="73"/>
      <c r="H207" s="73"/>
      <c r="I207" s="190"/>
      <c r="J207" s="73"/>
      <c r="K207" s="73"/>
      <c r="L207" s="71"/>
      <c r="M207" s="234"/>
      <c r="N207" s="46"/>
      <c r="O207" s="46"/>
      <c r="P207" s="46"/>
      <c r="Q207" s="46"/>
      <c r="R207" s="46"/>
      <c r="S207" s="46"/>
      <c r="T207" s="94"/>
      <c r="AT207" s="23" t="s">
        <v>139</v>
      </c>
      <c r="AU207" s="23" t="s">
        <v>82</v>
      </c>
    </row>
    <row r="208" spans="2:65" s="1" customFormat="1" ht="16.5" customHeight="1">
      <c r="B208" s="45"/>
      <c r="C208" s="220" t="s">
        <v>337</v>
      </c>
      <c r="D208" s="220" t="s">
        <v>133</v>
      </c>
      <c r="E208" s="221" t="s">
        <v>338</v>
      </c>
      <c r="F208" s="222" t="s">
        <v>339</v>
      </c>
      <c r="G208" s="223" t="s">
        <v>142</v>
      </c>
      <c r="H208" s="224">
        <v>7.078</v>
      </c>
      <c r="I208" s="225"/>
      <c r="J208" s="226">
        <f>ROUND(I208*H208,2)</f>
        <v>0</v>
      </c>
      <c r="K208" s="222" t="s">
        <v>143</v>
      </c>
      <c r="L208" s="71"/>
      <c r="M208" s="227" t="s">
        <v>21</v>
      </c>
      <c r="N208" s="228" t="s">
        <v>42</v>
      </c>
      <c r="O208" s="46"/>
      <c r="P208" s="229">
        <f>O208*H208</f>
        <v>0</v>
      </c>
      <c r="Q208" s="229">
        <v>2.25634</v>
      </c>
      <c r="R208" s="229">
        <f>Q208*H208</f>
        <v>15.97037452</v>
      </c>
      <c r="S208" s="229">
        <v>0</v>
      </c>
      <c r="T208" s="230">
        <f>S208*H208</f>
        <v>0</v>
      </c>
      <c r="AR208" s="23" t="s">
        <v>137</v>
      </c>
      <c r="AT208" s="23" t="s">
        <v>133</v>
      </c>
      <c r="AU208" s="23" t="s">
        <v>82</v>
      </c>
      <c r="AY208" s="23" t="s">
        <v>131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79</v>
      </c>
      <c r="BK208" s="231">
        <f>ROUND(I208*H208,2)</f>
        <v>0</v>
      </c>
      <c r="BL208" s="23" t="s">
        <v>137</v>
      </c>
      <c r="BM208" s="23" t="s">
        <v>340</v>
      </c>
    </row>
    <row r="209" spans="2:47" s="1" customFormat="1" ht="13.5">
      <c r="B209" s="45"/>
      <c r="C209" s="73"/>
      <c r="D209" s="232" t="s">
        <v>139</v>
      </c>
      <c r="E209" s="73"/>
      <c r="F209" s="233" t="s">
        <v>341</v>
      </c>
      <c r="G209" s="73"/>
      <c r="H209" s="73"/>
      <c r="I209" s="190"/>
      <c r="J209" s="73"/>
      <c r="K209" s="73"/>
      <c r="L209" s="71"/>
      <c r="M209" s="234"/>
      <c r="N209" s="46"/>
      <c r="O209" s="46"/>
      <c r="P209" s="46"/>
      <c r="Q209" s="46"/>
      <c r="R209" s="46"/>
      <c r="S209" s="46"/>
      <c r="T209" s="94"/>
      <c r="AT209" s="23" t="s">
        <v>139</v>
      </c>
      <c r="AU209" s="23" t="s">
        <v>82</v>
      </c>
    </row>
    <row r="210" spans="2:51" s="11" customFormat="1" ht="13.5">
      <c r="B210" s="235"/>
      <c r="C210" s="236"/>
      <c r="D210" s="232" t="s">
        <v>146</v>
      </c>
      <c r="E210" s="237" t="s">
        <v>21</v>
      </c>
      <c r="F210" s="238" t="s">
        <v>334</v>
      </c>
      <c r="G210" s="236"/>
      <c r="H210" s="239">
        <v>7.078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146</v>
      </c>
      <c r="AU210" s="245" t="s">
        <v>82</v>
      </c>
      <c r="AV210" s="11" t="s">
        <v>82</v>
      </c>
      <c r="AW210" s="11" t="s">
        <v>35</v>
      </c>
      <c r="AX210" s="11" t="s">
        <v>79</v>
      </c>
      <c r="AY210" s="245" t="s">
        <v>131</v>
      </c>
    </row>
    <row r="211" spans="2:65" s="1" customFormat="1" ht="16.5" customHeight="1">
      <c r="B211" s="45"/>
      <c r="C211" s="220" t="s">
        <v>342</v>
      </c>
      <c r="D211" s="220" t="s">
        <v>133</v>
      </c>
      <c r="E211" s="221" t="s">
        <v>343</v>
      </c>
      <c r="F211" s="222" t="s">
        <v>344</v>
      </c>
      <c r="G211" s="223" t="s">
        <v>171</v>
      </c>
      <c r="H211" s="224">
        <v>3.932</v>
      </c>
      <c r="I211" s="225"/>
      <c r="J211" s="226">
        <f>ROUND(I211*H211,2)</f>
        <v>0</v>
      </c>
      <c r="K211" s="222" t="s">
        <v>143</v>
      </c>
      <c r="L211" s="71"/>
      <c r="M211" s="227" t="s">
        <v>21</v>
      </c>
      <c r="N211" s="228" t="s">
        <v>42</v>
      </c>
      <c r="O211" s="46"/>
      <c r="P211" s="229">
        <f>O211*H211</f>
        <v>0</v>
      </c>
      <c r="Q211" s="229">
        <v>0.00103</v>
      </c>
      <c r="R211" s="229">
        <f>Q211*H211</f>
        <v>0.00404996</v>
      </c>
      <c r="S211" s="229">
        <v>0</v>
      </c>
      <c r="T211" s="230">
        <f>S211*H211</f>
        <v>0</v>
      </c>
      <c r="AR211" s="23" t="s">
        <v>137</v>
      </c>
      <c r="AT211" s="23" t="s">
        <v>133</v>
      </c>
      <c r="AU211" s="23" t="s">
        <v>82</v>
      </c>
      <c r="AY211" s="23" t="s">
        <v>131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79</v>
      </c>
      <c r="BK211" s="231">
        <f>ROUND(I211*H211,2)</f>
        <v>0</v>
      </c>
      <c r="BL211" s="23" t="s">
        <v>137</v>
      </c>
      <c r="BM211" s="23" t="s">
        <v>345</v>
      </c>
    </row>
    <row r="212" spans="2:47" s="1" customFormat="1" ht="13.5">
      <c r="B212" s="45"/>
      <c r="C212" s="73"/>
      <c r="D212" s="232" t="s">
        <v>139</v>
      </c>
      <c r="E212" s="73"/>
      <c r="F212" s="233" t="s">
        <v>346</v>
      </c>
      <c r="G212" s="73"/>
      <c r="H212" s="73"/>
      <c r="I212" s="190"/>
      <c r="J212" s="73"/>
      <c r="K212" s="73"/>
      <c r="L212" s="71"/>
      <c r="M212" s="234"/>
      <c r="N212" s="46"/>
      <c r="O212" s="46"/>
      <c r="P212" s="46"/>
      <c r="Q212" s="46"/>
      <c r="R212" s="46"/>
      <c r="S212" s="46"/>
      <c r="T212" s="94"/>
      <c r="AT212" s="23" t="s">
        <v>139</v>
      </c>
      <c r="AU212" s="23" t="s">
        <v>82</v>
      </c>
    </row>
    <row r="213" spans="2:51" s="11" customFormat="1" ht="13.5">
      <c r="B213" s="235"/>
      <c r="C213" s="236"/>
      <c r="D213" s="232" t="s">
        <v>146</v>
      </c>
      <c r="E213" s="237" t="s">
        <v>21</v>
      </c>
      <c r="F213" s="238" t="s">
        <v>347</v>
      </c>
      <c r="G213" s="236"/>
      <c r="H213" s="239">
        <v>3.932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146</v>
      </c>
      <c r="AU213" s="245" t="s">
        <v>82</v>
      </c>
      <c r="AV213" s="11" t="s">
        <v>82</v>
      </c>
      <c r="AW213" s="11" t="s">
        <v>35</v>
      </c>
      <c r="AX213" s="11" t="s">
        <v>79</v>
      </c>
      <c r="AY213" s="245" t="s">
        <v>131</v>
      </c>
    </row>
    <row r="214" spans="2:65" s="1" customFormat="1" ht="16.5" customHeight="1">
      <c r="B214" s="45"/>
      <c r="C214" s="220" t="s">
        <v>348</v>
      </c>
      <c r="D214" s="220" t="s">
        <v>133</v>
      </c>
      <c r="E214" s="221" t="s">
        <v>349</v>
      </c>
      <c r="F214" s="222" t="s">
        <v>350</v>
      </c>
      <c r="G214" s="223" t="s">
        <v>171</v>
      </c>
      <c r="H214" s="224">
        <v>3.932</v>
      </c>
      <c r="I214" s="225"/>
      <c r="J214" s="226">
        <f>ROUND(I214*H214,2)</f>
        <v>0</v>
      </c>
      <c r="K214" s="222" t="s">
        <v>143</v>
      </c>
      <c r="L214" s="71"/>
      <c r="M214" s="227" t="s">
        <v>21</v>
      </c>
      <c r="N214" s="228" t="s">
        <v>42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137</v>
      </c>
      <c r="AT214" s="23" t="s">
        <v>133</v>
      </c>
      <c r="AU214" s="23" t="s">
        <v>82</v>
      </c>
      <c r="AY214" s="23" t="s">
        <v>131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79</v>
      </c>
      <c r="BK214" s="231">
        <f>ROUND(I214*H214,2)</f>
        <v>0</v>
      </c>
      <c r="BL214" s="23" t="s">
        <v>137</v>
      </c>
      <c r="BM214" s="23" t="s">
        <v>351</v>
      </c>
    </row>
    <row r="215" spans="2:47" s="1" customFormat="1" ht="13.5">
      <c r="B215" s="45"/>
      <c r="C215" s="73"/>
      <c r="D215" s="232" t="s">
        <v>139</v>
      </c>
      <c r="E215" s="73"/>
      <c r="F215" s="233" t="s">
        <v>352</v>
      </c>
      <c r="G215" s="73"/>
      <c r="H215" s="73"/>
      <c r="I215" s="190"/>
      <c r="J215" s="73"/>
      <c r="K215" s="73"/>
      <c r="L215" s="71"/>
      <c r="M215" s="234"/>
      <c r="N215" s="46"/>
      <c r="O215" s="46"/>
      <c r="P215" s="46"/>
      <c r="Q215" s="46"/>
      <c r="R215" s="46"/>
      <c r="S215" s="46"/>
      <c r="T215" s="94"/>
      <c r="AT215" s="23" t="s">
        <v>139</v>
      </c>
      <c r="AU215" s="23" t="s">
        <v>82</v>
      </c>
    </row>
    <row r="216" spans="2:65" s="1" customFormat="1" ht="25.5" customHeight="1">
      <c r="B216" s="45"/>
      <c r="C216" s="220" t="s">
        <v>353</v>
      </c>
      <c r="D216" s="220" t="s">
        <v>133</v>
      </c>
      <c r="E216" s="221" t="s">
        <v>354</v>
      </c>
      <c r="F216" s="222" t="s">
        <v>355</v>
      </c>
      <c r="G216" s="223" t="s">
        <v>171</v>
      </c>
      <c r="H216" s="224">
        <v>19.356</v>
      </c>
      <c r="I216" s="225"/>
      <c r="J216" s="226">
        <f>ROUND(I216*H216,2)</f>
        <v>0</v>
      </c>
      <c r="K216" s="222" t="s">
        <v>143</v>
      </c>
      <c r="L216" s="71"/>
      <c r="M216" s="227" t="s">
        <v>21</v>
      </c>
      <c r="N216" s="228" t="s">
        <v>42</v>
      </c>
      <c r="O216" s="46"/>
      <c r="P216" s="229">
        <f>O216*H216</f>
        <v>0</v>
      </c>
      <c r="Q216" s="229">
        <v>0.67489</v>
      </c>
      <c r="R216" s="229">
        <f>Q216*H216</f>
        <v>13.063170840000002</v>
      </c>
      <c r="S216" s="229">
        <v>0</v>
      </c>
      <c r="T216" s="230">
        <f>S216*H216</f>
        <v>0</v>
      </c>
      <c r="AR216" s="23" t="s">
        <v>137</v>
      </c>
      <c r="AT216" s="23" t="s">
        <v>133</v>
      </c>
      <c r="AU216" s="23" t="s">
        <v>82</v>
      </c>
      <c r="AY216" s="23" t="s">
        <v>131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79</v>
      </c>
      <c r="BK216" s="231">
        <f>ROUND(I216*H216,2)</f>
        <v>0</v>
      </c>
      <c r="BL216" s="23" t="s">
        <v>137</v>
      </c>
      <c r="BM216" s="23" t="s">
        <v>356</v>
      </c>
    </row>
    <row r="217" spans="2:47" s="1" customFormat="1" ht="13.5">
      <c r="B217" s="45"/>
      <c r="C217" s="73"/>
      <c r="D217" s="232" t="s">
        <v>139</v>
      </c>
      <c r="E217" s="73"/>
      <c r="F217" s="233" t="s">
        <v>357</v>
      </c>
      <c r="G217" s="73"/>
      <c r="H217" s="73"/>
      <c r="I217" s="190"/>
      <c r="J217" s="73"/>
      <c r="K217" s="73"/>
      <c r="L217" s="71"/>
      <c r="M217" s="234"/>
      <c r="N217" s="46"/>
      <c r="O217" s="46"/>
      <c r="P217" s="46"/>
      <c r="Q217" s="46"/>
      <c r="R217" s="46"/>
      <c r="S217" s="46"/>
      <c r="T217" s="94"/>
      <c r="AT217" s="23" t="s">
        <v>139</v>
      </c>
      <c r="AU217" s="23" t="s">
        <v>82</v>
      </c>
    </row>
    <row r="218" spans="2:51" s="11" customFormat="1" ht="13.5">
      <c r="B218" s="235"/>
      <c r="C218" s="236"/>
      <c r="D218" s="232" t="s">
        <v>146</v>
      </c>
      <c r="E218" s="237" t="s">
        <v>21</v>
      </c>
      <c r="F218" s="238" t="s">
        <v>358</v>
      </c>
      <c r="G218" s="236"/>
      <c r="H218" s="239">
        <v>19.356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146</v>
      </c>
      <c r="AU218" s="245" t="s">
        <v>82</v>
      </c>
      <c r="AV218" s="11" t="s">
        <v>82</v>
      </c>
      <c r="AW218" s="11" t="s">
        <v>35</v>
      </c>
      <c r="AX218" s="11" t="s">
        <v>79</v>
      </c>
      <c r="AY218" s="245" t="s">
        <v>131</v>
      </c>
    </row>
    <row r="219" spans="2:65" s="1" customFormat="1" ht="16.5" customHeight="1">
      <c r="B219" s="45"/>
      <c r="C219" s="220" t="s">
        <v>359</v>
      </c>
      <c r="D219" s="220" t="s">
        <v>133</v>
      </c>
      <c r="E219" s="221" t="s">
        <v>360</v>
      </c>
      <c r="F219" s="222" t="s">
        <v>361</v>
      </c>
      <c r="G219" s="223" t="s">
        <v>142</v>
      </c>
      <c r="H219" s="224">
        <v>0.634</v>
      </c>
      <c r="I219" s="225"/>
      <c r="J219" s="226">
        <f>ROUND(I219*H219,2)</f>
        <v>0</v>
      </c>
      <c r="K219" s="222" t="s">
        <v>143</v>
      </c>
      <c r="L219" s="71"/>
      <c r="M219" s="227" t="s">
        <v>21</v>
      </c>
      <c r="N219" s="228" t="s">
        <v>42</v>
      </c>
      <c r="O219" s="46"/>
      <c r="P219" s="229">
        <f>O219*H219</f>
        <v>0</v>
      </c>
      <c r="Q219" s="229">
        <v>2.25634</v>
      </c>
      <c r="R219" s="229">
        <f>Q219*H219</f>
        <v>1.4305195599999998</v>
      </c>
      <c r="S219" s="229">
        <v>0</v>
      </c>
      <c r="T219" s="230">
        <f>S219*H219</f>
        <v>0</v>
      </c>
      <c r="AR219" s="23" t="s">
        <v>137</v>
      </c>
      <c r="AT219" s="23" t="s">
        <v>133</v>
      </c>
      <c r="AU219" s="23" t="s">
        <v>82</v>
      </c>
      <c r="AY219" s="23" t="s">
        <v>131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79</v>
      </c>
      <c r="BK219" s="231">
        <f>ROUND(I219*H219,2)</f>
        <v>0</v>
      </c>
      <c r="BL219" s="23" t="s">
        <v>137</v>
      </c>
      <c r="BM219" s="23" t="s">
        <v>362</v>
      </c>
    </row>
    <row r="220" spans="2:47" s="1" customFormat="1" ht="13.5">
      <c r="B220" s="45"/>
      <c r="C220" s="73"/>
      <c r="D220" s="232" t="s">
        <v>139</v>
      </c>
      <c r="E220" s="73"/>
      <c r="F220" s="233" t="s">
        <v>363</v>
      </c>
      <c r="G220" s="73"/>
      <c r="H220" s="73"/>
      <c r="I220" s="190"/>
      <c r="J220" s="73"/>
      <c r="K220" s="73"/>
      <c r="L220" s="71"/>
      <c r="M220" s="234"/>
      <c r="N220" s="46"/>
      <c r="O220" s="46"/>
      <c r="P220" s="46"/>
      <c r="Q220" s="46"/>
      <c r="R220" s="46"/>
      <c r="S220" s="46"/>
      <c r="T220" s="94"/>
      <c r="AT220" s="23" t="s">
        <v>139</v>
      </c>
      <c r="AU220" s="23" t="s">
        <v>82</v>
      </c>
    </row>
    <row r="221" spans="2:51" s="11" customFormat="1" ht="13.5">
      <c r="B221" s="235"/>
      <c r="C221" s="236"/>
      <c r="D221" s="232" t="s">
        <v>146</v>
      </c>
      <c r="E221" s="237" t="s">
        <v>21</v>
      </c>
      <c r="F221" s="238" t="s">
        <v>364</v>
      </c>
      <c r="G221" s="236"/>
      <c r="H221" s="239">
        <v>0.634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146</v>
      </c>
      <c r="AU221" s="245" t="s">
        <v>82</v>
      </c>
      <c r="AV221" s="11" t="s">
        <v>82</v>
      </c>
      <c r="AW221" s="11" t="s">
        <v>35</v>
      </c>
      <c r="AX221" s="11" t="s">
        <v>79</v>
      </c>
      <c r="AY221" s="245" t="s">
        <v>131</v>
      </c>
    </row>
    <row r="222" spans="2:65" s="1" customFormat="1" ht="16.5" customHeight="1">
      <c r="B222" s="45"/>
      <c r="C222" s="220" t="s">
        <v>365</v>
      </c>
      <c r="D222" s="220" t="s">
        <v>133</v>
      </c>
      <c r="E222" s="221" t="s">
        <v>366</v>
      </c>
      <c r="F222" s="222" t="s">
        <v>367</v>
      </c>
      <c r="G222" s="223" t="s">
        <v>158</v>
      </c>
      <c r="H222" s="224">
        <v>0.047</v>
      </c>
      <c r="I222" s="225"/>
      <c r="J222" s="226">
        <f>ROUND(I222*H222,2)</f>
        <v>0</v>
      </c>
      <c r="K222" s="222" t="s">
        <v>143</v>
      </c>
      <c r="L222" s="71"/>
      <c r="M222" s="227" t="s">
        <v>21</v>
      </c>
      <c r="N222" s="228" t="s">
        <v>42</v>
      </c>
      <c r="O222" s="46"/>
      <c r="P222" s="229">
        <f>O222*H222</f>
        <v>0</v>
      </c>
      <c r="Q222" s="229">
        <v>1.04881</v>
      </c>
      <c r="R222" s="229">
        <f>Q222*H222</f>
        <v>0.04929407</v>
      </c>
      <c r="S222" s="229">
        <v>0</v>
      </c>
      <c r="T222" s="230">
        <f>S222*H222</f>
        <v>0</v>
      </c>
      <c r="AR222" s="23" t="s">
        <v>137</v>
      </c>
      <c r="AT222" s="23" t="s">
        <v>133</v>
      </c>
      <c r="AU222" s="23" t="s">
        <v>82</v>
      </c>
      <c r="AY222" s="23" t="s">
        <v>131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79</v>
      </c>
      <c r="BK222" s="231">
        <f>ROUND(I222*H222,2)</f>
        <v>0</v>
      </c>
      <c r="BL222" s="23" t="s">
        <v>137</v>
      </c>
      <c r="BM222" s="23" t="s">
        <v>368</v>
      </c>
    </row>
    <row r="223" spans="2:47" s="1" customFormat="1" ht="13.5">
      <c r="B223" s="45"/>
      <c r="C223" s="73"/>
      <c r="D223" s="232" t="s">
        <v>139</v>
      </c>
      <c r="E223" s="73"/>
      <c r="F223" s="233" t="s">
        <v>369</v>
      </c>
      <c r="G223" s="73"/>
      <c r="H223" s="73"/>
      <c r="I223" s="190"/>
      <c r="J223" s="73"/>
      <c r="K223" s="73"/>
      <c r="L223" s="71"/>
      <c r="M223" s="234"/>
      <c r="N223" s="46"/>
      <c r="O223" s="46"/>
      <c r="P223" s="46"/>
      <c r="Q223" s="46"/>
      <c r="R223" s="46"/>
      <c r="S223" s="46"/>
      <c r="T223" s="94"/>
      <c r="AT223" s="23" t="s">
        <v>139</v>
      </c>
      <c r="AU223" s="23" t="s">
        <v>82</v>
      </c>
    </row>
    <row r="224" spans="2:51" s="11" customFormat="1" ht="13.5">
      <c r="B224" s="235"/>
      <c r="C224" s="236"/>
      <c r="D224" s="232" t="s">
        <v>146</v>
      </c>
      <c r="E224" s="237" t="s">
        <v>21</v>
      </c>
      <c r="F224" s="238" t="s">
        <v>370</v>
      </c>
      <c r="G224" s="236"/>
      <c r="H224" s="239">
        <v>0.047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146</v>
      </c>
      <c r="AU224" s="245" t="s">
        <v>82</v>
      </c>
      <c r="AV224" s="11" t="s">
        <v>82</v>
      </c>
      <c r="AW224" s="11" t="s">
        <v>35</v>
      </c>
      <c r="AX224" s="11" t="s">
        <v>79</v>
      </c>
      <c r="AY224" s="245" t="s">
        <v>131</v>
      </c>
    </row>
    <row r="225" spans="2:65" s="1" customFormat="1" ht="25.5" customHeight="1">
      <c r="B225" s="45"/>
      <c r="C225" s="220" t="s">
        <v>371</v>
      </c>
      <c r="D225" s="220" t="s">
        <v>133</v>
      </c>
      <c r="E225" s="221" t="s">
        <v>372</v>
      </c>
      <c r="F225" s="222" t="s">
        <v>373</v>
      </c>
      <c r="G225" s="223" t="s">
        <v>142</v>
      </c>
      <c r="H225" s="224">
        <v>4.301</v>
      </c>
      <c r="I225" s="225"/>
      <c r="J225" s="226">
        <f>ROUND(I225*H225,2)</f>
        <v>0</v>
      </c>
      <c r="K225" s="222" t="s">
        <v>21</v>
      </c>
      <c r="L225" s="71"/>
      <c r="M225" s="227" t="s">
        <v>21</v>
      </c>
      <c r="N225" s="228" t="s">
        <v>42</v>
      </c>
      <c r="O225" s="46"/>
      <c r="P225" s="229">
        <f>O225*H225</f>
        <v>0</v>
      </c>
      <c r="Q225" s="229">
        <v>2.1501</v>
      </c>
      <c r="R225" s="229">
        <f>Q225*H225</f>
        <v>9.2475801</v>
      </c>
      <c r="S225" s="229">
        <v>0</v>
      </c>
      <c r="T225" s="230">
        <f>S225*H225</f>
        <v>0</v>
      </c>
      <c r="AR225" s="23" t="s">
        <v>137</v>
      </c>
      <c r="AT225" s="23" t="s">
        <v>133</v>
      </c>
      <c r="AU225" s="23" t="s">
        <v>82</v>
      </c>
      <c r="AY225" s="23" t="s">
        <v>131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79</v>
      </c>
      <c r="BK225" s="231">
        <f>ROUND(I225*H225,2)</f>
        <v>0</v>
      </c>
      <c r="BL225" s="23" t="s">
        <v>137</v>
      </c>
      <c r="BM225" s="23" t="s">
        <v>374</v>
      </c>
    </row>
    <row r="226" spans="2:47" s="1" customFormat="1" ht="13.5">
      <c r="B226" s="45"/>
      <c r="C226" s="73"/>
      <c r="D226" s="232" t="s">
        <v>139</v>
      </c>
      <c r="E226" s="73"/>
      <c r="F226" s="233" t="s">
        <v>373</v>
      </c>
      <c r="G226" s="73"/>
      <c r="H226" s="73"/>
      <c r="I226" s="190"/>
      <c r="J226" s="73"/>
      <c r="K226" s="73"/>
      <c r="L226" s="71"/>
      <c r="M226" s="234"/>
      <c r="N226" s="46"/>
      <c r="O226" s="46"/>
      <c r="P226" s="46"/>
      <c r="Q226" s="46"/>
      <c r="R226" s="46"/>
      <c r="S226" s="46"/>
      <c r="T226" s="94"/>
      <c r="AT226" s="23" t="s">
        <v>139</v>
      </c>
      <c r="AU226" s="23" t="s">
        <v>82</v>
      </c>
    </row>
    <row r="227" spans="2:51" s="11" customFormat="1" ht="13.5">
      <c r="B227" s="235"/>
      <c r="C227" s="236"/>
      <c r="D227" s="232" t="s">
        <v>146</v>
      </c>
      <c r="E227" s="237" t="s">
        <v>21</v>
      </c>
      <c r="F227" s="238" t="s">
        <v>375</v>
      </c>
      <c r="G227" s="236"/>
      <c r="H227" s="239">
        <v>2.432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146</v>
      </c>
      <c r="AU227" s="245" t="s">
        <v>82</v>
      </c>
      <c r="AV227" s="11" t="s">
        <v>82</v>
      </c>
      <c r="AW227" s="11" t="s">
        <v>35</v>
      </c>
      <c r="AX227" s="11" t="s">
        <v>71</v>
      </c>
      <c r="AY227" s="245" t="s">
        <v>131</v>
      </c>
    </row>
    <row r="228" spans="2:51" s="11" customFormat="1" ht="13.5">
      <c r="B228" s="235"/>
      <c r="C228" s="236"/>
      <c r="D228" s="232" t="s">
        <v>146</v>
      </c>
      <c r="E228" s="237" t="s">
        <v>21</v>
      </c>
      <c r="F228" s="238" t="s">
        <v>376</v>
      </c>
      <c r="G228" s="236"/>
      <c r="H228" s="239">
        <v>1.869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146</v>
      </c>
      <c r="AU228" s="245" t="s">
        <v>82</v>
      </c>
      <c r="AV228" s="11" t="s">
        <v>82</v>
      </c>
      <c r="AW228" s="11" t="s">
        <v>35</v>
      </c>
      <c r="AX228" s="11" t="s">
        <v>71</v>
      </c>
      <c r="AY228" s="245" t="s">
        <v>131</v>
      </c>
    </row>
    <row r="229" spans="2:51" s="12" customFormat="1" ht="13.5">
      <c r="B229" s="246"/>
      <c r="C229" s="247"/>
      <c r="D229" s="232" t="s">
        <v>146</v>
      </c>
      <c r="E229" s="248" t="s">
        <v>21</v>
      </c>
      <c r="F229" s="249" t="s">
        <v>155</v>
      </c>
      <c r="G229" s="247"/>
      <c r="H229" s="250">
        <v>4.301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146</v>
      </c>
      <c r="AU229" s="256" t="s">
        <v>82</v>
      </c>
      <c r="AV229" s="12" t="s">
        <v>137</v>
      </c>
      <c r="AW229" s="12" t="s">
        <v>35</v>
      </c>
      <c r="AX229" s="12" t="s">
        <v>79</v>
      </c>
      <c r="AY229" s="256" t="s">
        <v>131</v>
      </c>
    </row>
    <row r="230" spans="2:65" s="1" customFormat="1" ht="16.5" customHeight="1">
      <c r="B230" s="45"/>
      <c r="C230" s="220" t="s">
        <v>377</v>
      </c>
      <c r="D230" s="220" t="s">
        <v>133</v>
      </c>
      <c r="E230" s="221" t="s">
        <v>378</v>
      </c>
      <c r="F230" s="222" t="s">
        <v>379</v>
      </c>
      <c r="G230" s="223" t="s">
        <v>171</v>
      </c>
      <c r="H230" s="224">
        <v>42.545</v>
      </c>
      <c r="I230" s="225"/>
      <c r="J230" s="226">
        <f>ROUND(I230*H230,2)</f>
        <v>0</v>
      </c>
      <c r="K230" s="222" t="s">
        <v>143</v>
      </c>
      <c r="L230" s="71"/>
      <c r="M230" s="227" t="s">
        <v>21</v>
      </c>
      <c r="N230" s="228" t="s">
        <v>42</v>
      </c>
      <c r="O230" s="46"/>
      <c r="P230" s="229">
        <f>O230*H230</f>
        <v>0</v>
      </c>
      <c r="Q230" s="229">
        <v>0.00021</v>
      </c>
      <c r="R230" s="229">
        <f>Q230*H230</f>
        <v>0.00893445</v>
      </c>
      <c r="S230" s="229">
        <v>0</v>
      </c>
      <c r="T230" s="230">
        <f>S230*H230</f>
        <v>0</v>
      </c>
      <c r="AR230" s="23" t="s">
        <v>137</v>
      </c>
      <c r="AT230" s="23" t="s">
        <v>133</v>
      </c>
      <c r="AU230" s="23" t="s">
        <v>82</v>
      </c>
      <c r="AY230" s="23" t="s">
        <v>131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79</v>
      </c>
      <c r="BK230" s="231">
        <f>ROUND(I230*H230,2)</f>
        <v>0</v>
      </c>
      <c r="BL230" s="23" t="s">
        <v>137</v>
      </c>
      <c r="BM230" s="23" t="s">
        <v>380</v>
      </c>
    </row>
    <row r="231" spans="2:47" s="1" customFormat="1" ht="13.5">
      <c r="B231" s="45"/>
      <c r="C231" s="73"/>
      <c r="D231" s="232" t="s">
        <v>139</v>
      </c>
      <c r="E231" s="73"/>
      <c r="F231" s="233" t="s">
        <v>381</v>
      </c>
      <c r="G231" s="73"/>
      <c r="H231" s="73"/>
      <c r="I231" s="190"/>
      <c r="J231" s="73"/>
      <c r="K231" s="73"/>
      <c r="L231" s="71"/>
      <c r="M231" s="234"/>
      <c r="N231" s="46"/>
      <c r="O231" s="46"/>
      <c r="P231" s="46"/>
      <c r="Q231" s="46"/>
      <c r="R231" s="46"/>
      <c r="S231" s="46"/>
      <c r="T231" s="94"/>
      <c r="AT231" s="23" t="s">
        <v>139</v>
      </c>
      <c r="AU231" s="23" t="s">
        <v>82</v>
      </c>
    </row>
    <row r="232" spans="2:51" s="11" customFormat="1" ht="13.5">
      <c r="B232" s="235"/>
      <c r="C232" s="236"/>
      <c r="D232" s="232" t="s">
        <v>146</v>
      </c>
      <c r="E232" s="237" t="s">
        <v>21</v>
      </c>
      <c r="F232" s="238" t="s">
        <v>382</v>
      </c>
      <c r="G232" s="236"/>
      <c r="H232" s="239">
        <v>21.608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146</v>
      </c>
      <c r="AU232" s="245" t="s">
        <v>82</v>
      </c>
      <c r="AV232" s="11" t="s">
        <v>82</v>
      </c>
      <c r="AW232" s="11" t="s">
        <v>35</v>
      </c>
      <c r="AX232" s="11" t="s">
        <v>71</v>
      </c>
      <c r="AY232" s="245" t="s">
        <v>131</v>
      </c>
    </row>
    <row r="233" spans="2:51" s="11" customFormat="1" ht="13.5">
      <c r="B233" s="235"/>
      <c r="C233" s="236"/>
      <c r="D233" s="232" t="s">
        <v>146</v>
      </c>
      <c r="E233" s="237" t="s">
        <v>21</v>
      </c>
      <c r="F233" s="238" t="s">
        <v>383</v>
      </c>
      <c r="G233" s="236"/>
      <c r="H233" s="239">
        <v>20.937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146</v>
      </c>
      <c r="AU233" s="245" t="s">
        <v>82</v>
      </c>
      <c r="AV233" s="11" t="s">
        <v>82</v>
      </c>
      <c r="AW233" s="11" t="s">
        <v>35</v>
      </c>
      <c r="AX233" s="11" t="s">
        <v>71</v>
      </c>
      <c r="AY233" s="245" t="s">
        <v>131</v>
      </c>
    </row>
    <row r="234" spans="2:51" s="12" customFormat="1" ht="13.5">
      <c r="B234" s="246"/>
      <c r="C234" s="247"/>
      <c r="D234" s="232" t="s">
        <v>146</v>
      </c>
      <c r="E234" s="248" t="s">
        <v>21</v>
      </c>
      <c r="F234" s="249" t="s">
        <v>155</v>
      </c>
      <c r="G234" s="247"/>
      <c r="H234" s="250">
        <v>42.545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146</v>
      </c>
      <c r="AU234" s="256" t="s">
        <v>82</v>
      </c>
      <c r="AV234" s="12" t="s">
        <v>137</v>
      </c>
      <c r="AW234" s="12" t="s">
        <v>35</v>
      </c>
      <c r="AX234" s="12" t="s">
        <v>79</v>
      </c>
      <c r="AY234" s="256" t="s">
        <v>131</v>
      </c>
    </row>
    <row r="235" spans="2:65" s="1" customFormat="1" ht="25.5" customHeight="1">
      <c r="B235" s="45"/>
      <c r="C235" s="220" t="s">
        <v>384</v>
      </c>
      <c r="D235" s="220" t="s">
        <v>133</v>
      </c>
      <c r="E235" s="221" t="s">
        <v>385</v>
      </c>
      <c r="F235" s="222" t="s">
        <v>386</v>
      </c>
      <c r="G235" s="223" t="s">
        <v>171</v>
      </c>
      <c r="H235" s="224">
        <v>11.796</v>
      </c>
      <c r="I235" s="225"/>
      <c r="J235" s="226">
        <f>ROUND(I235*H235,2)</f>
        <v>0</v>
      </c>
      <c r="K235" s="222" t="s">
        <v>143</v>
      </c>
      <c r="L235" s="71"/>
      <c r="M235" s="227" t="s">
        <v>21</v>
      </c>
      <c r="N235" s="228" t="s">
        <v>42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137</v>
      </c>
      <c r="AT235" s="23" t="s">
        <v>133</v>
      </c>
      <c r="AU235" s="23" t="s">
        <v>82</v>
      </c>
      <c r="AY235" s="23" t="s">
        <v>131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79</v>
      </c>
      <c r="BK235" s="231">
        <f>ROUND(I235*H235,2)</f>
        <v>0</v>
      </c>
      <c r="BL235" s="23" t="s">
        <v>137</v>
      </c>
      <c r="BM235" s="23" t="s">
        <v>387</v>
      </c>
    </row>
    <row r="236" spans="2:47" s="1" customFormat="1" ht="13.5">
      <c r="B236" s="45"/>
      <c r="C236" s="73"/>
      <c r="D236" s="232" t="s">
        <v>139</v>
      </c>
      <c r="E236" s="73"/>
      <c r="F236" s="233" t="s">
        <v>388</v>
      </c>
      <c r="G236" s="73"/>
      <c r="H236" s="73"/>
      <c r="I236" s="190"/>
      <c r="J236" s="73"/>
      <c r="K236" s="73"/>
      <c r="L236" s="71"/>
      <c r="M236" s="234"/>
      <c r="N236" s="46"/>
      <c r="O236" s="46"/>
      <c r="P236" s="46"/>
      <c r="Q236" s="46"/>
      <c r="R236" s="46"/>
      <c r="S236" s="46"/>
      <c r="T236" s="94"/>
      <c r="AT236" s="23" t="s">
        <v>139</v>
      </c>
      <c r="AU236" s="23" t="s">
        <v>82</v>
      </c>
    </row>
    <row r="237" spans="2:51" s="11" customFormat="1" ht="13.5">
      <c r="B237" s="235"/>
      <c r="C237" s="236"/>
      <c r="D237" s="232" t="s">
        <v>146</v>
      </c>
      <c r="E237" s="237" t="s">
        <v>21</v>
      </c>
      <c r="F237" s="238" t="s">
        <v>389</v>
      </c>
      <c r="G237" s="236"/>
      <c r="H237" s="239">
        <v>11.796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146</v>
      </c>
      <c r="AU237" s="245" t="s">
        <v>82</v>
      </c>
      <c r="AV237" s="11" t="s">
        <v>82</v>
      </c>
      <c r="AW237" s="11" t="s">
        <v>35</v>
      </c>
      <c r="AX237" s="11" t="s">
        <v>79</v>
      </c>
      <c r="AY237" s="245" t="s">
        <v>131</v>
      </c>
    </row>
    <row r="238" spans="2:65" s="1" customFormat="1" ht="16.5" customHeight="1">
      <c r="B238" s="45"/>
      <c r="C238" s="220" t="s">
        <v>390</v>
      </c>
      <c r="D238" s="220" t="s">
        <v>133</v>
      </c>
      <c r="E238" s="221" t="s">
        <v>391</v>
      </c>
      <c r="F238" s="222" t="s">
        <v>392</v>
      </c>
      <c r="G238" s="223" t="s">
        <v>171</v>
      </c>
      <c r="H238" s="224">
        <v>22.506</v>
      </c>
      <c r="I238" s="225"/>
      <c r="J238" s="226">
        <f>ROUND(I238*H238,2)</f>
        <v>0</v>
      </c>
      <c r="K238" s="222" t="s">
        <v>143</v>
      </c>
      <c r="L238" s="71"/>
      <c r="M238" s="227" t="s">
        <v>21</v>
      </c>
      <c r="N238" s="228" t="s">
        <v>42</v>
      </c>
      <c r="O238" s="4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" t="s">
        <v>137</v>
      </c>
      <c r="AT238" s="23" t="s">
        <v>133</v>
      </c>
      <c r="AU238" s="23" t="s">
        <v>82</v>
      </c>
      <c r="AY238" s="23" t="s">
        <v>131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79</v>
      </c>
      <c r="BK238" s="231">
        <f>ROUND(I238*H238,2)</f>
        <v>0</v>
      </c>
      <c r="BL238" s="23" t="s">
        <v>137</v>
      </c>
      <c r="BM238" s="23" t="s">
        <v>393</v>
      </c>
    </row>
    <row r="239" spans="2:47" s="1" customFormat="1" ht="13.5">
      <c r="B239" s="45"/>
      <c r="C239" s="73"/>
      <c r="D239" s="232" t="s">
        <v>139</v>
      </c>
      <c r="E239" s="73"/>
      <c r="F239" s="233" t="s">
        <v>394</v>
      </c>
      <c r="G239" s="73"/>
      <c r="H239" s="73"/>
      <c r="I239" s="190"/>
      <c r="J239" s="73"/>
      <c r="K239" s="73"/>
      <c r="L239" s="71"/>
      <c r="M239" s="234"/>
      <c r="N239" s="46"/>
      <c r="O239" s="46"/>
      <c r="P239" s="46"/>
      <c r="Q239" s="46"/>
      <c r="R239" s="46"/>
      <c r="S239" s="46"/>
      <c r="T239" s="94"/>
      <c r="AT239" s="23" t="s">
        <v>139</v>
      </c>
      <c r="AU239" s="23" t="s">
        <v>82</v>
      </c>
    </row>
    <row r="240" spans="2:51" s="11" customFormat="1" ht="13.5">
      <c r="B240" s="235"/>
      <c r="C240" s="236"/>
      <c r="D240" s="232" t="s">
        <v>146</v>
      </c>
      <c r="E240" s="237" t="s">
        <v>21</v>
      </c>
      <c r="F240" s="238" t="s">
        <v>395</v>
      </c>
      <c r="G240" s="236"/>
      <c r="H240" s="239">
        <v>22.506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146</v>
      </c>
      <c r="AU240" s="245" t="s">
        <v>82</v>
      </c>
      <c r="AV240" s="11" t="s">
        <v>82</v>
      </c>
      <c r="AW240" s="11" t="s">
        <v>35</v>
      </c>
      <c r="AX240" s="11" t="s">
        <v>79</v>
      </c>
      <c r="AY240" s="245" t="s">
        <v>131</v>
      </c>
    </row>
    <row r="241" spans="2:65" s="1" customFormat="1" ht="16.5" customHeight="1">
      <c r="B241" s="45"/>
      <c r="C241" s="257" t="s">
        <v>396</v>
      </c>
      <c r="D241" s="257" t="s">
        <v>268</v>
      </c>
      <c r="E241" s="258" t="s">
        <v>397</v>
      </c>
      <c r="F241" s="259" t="s">
        <v>398</v>
      </c>
      <c r="G241" s="260" t="s">
        <v>158</v>
      </c>
      <c r="H241" s="261">
        <v>0.011</v>
      </c>
      <c r="I241" s="262"/>
      <c r="J241" s="263">
        <f>ROUND(I241*H241,2)</f>
        <v>0</v>
      </c>
      <c r="K241" s="259" t="s">
        <v>143</v>
      </c>
      <c r="L241" s="264"/>
      <c r="M241" s="265" t="s">
        <v>21</v>
      </c>
      <c r="N241" s="266" t="s">
        <v>42</v>
      </c>
      <c r="O241" s="46"/>
      <c r="P241" s="229">
        <f>O241*H241</f>
        <v>0</v>
      </c>
      <c r="Q241" s="229">
        <v>1</v>
      </c>
      <c r="R241" s="229">
        <f>Q241*H241</f>
        <v>0.011</v>
      </c>
      <c r="S241" s="229">
        <v>0</v>
      </c>
      <c r="T241" s="230">
        <f>S241*H241</f>
        <v>0</v>
      </c>
      <c r="AR241" s="23" t="s">
        <v>181</v>
      </c>
      <c r="AT241" s="23" t="s">
        <v>268</v>
      </c>
      <c r="AU241" s="23" t="s">
        <v>82</v>
      </c>
      <c r="AY241" s="23" t="s">
        <v>131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79</v>
      </c>
      <c r="BK241" s="231">
        <f>ROUND(I241*H241,2)</f>
        <v>0</v>
      </c>
      <c r="BL241" s="23" t="s">
        <v>137</v>
      </c>
      <c r="BM241" s="23" t="s">
        <v>399</v>
      </c>
    </row>
    <row r="242" spans="2:47" s="1" customFormat="1" ht="13.5">
      <c r="B242" s="45"/>
      <c r="C242" s="73"/>
      <c r="D242" s="232" t="s">
        <v>139</v>
      </c>
      <c r="E242" s="73"/>
      <c r="F242" s="233" t="s">
        <v>400</v>
      </c>
      <c r="G242" s="73"/>
      <c r="H242" s="73"/>
      <c r="I242" s="190"/>
      <c r="J242" s="73"/>
      <c r="K242" s="73"/>
      <c r="L242" s="71"/>
      <c r="M242" s="234"/>
      <c r="N242" s="46"/>
      <c r="O242" s="46"/>
      <c r="P242" s="46"/>
      <c r="Q242" s="46"/>
      <c r="R242" s="46"/>
      <c r="S242" s="46"/>
      <c r="T242" s="94"/>
      <c r="AT242" s="23" t="s">
        <v>139</v>
      </c>
      <c r="AU242" s="23" t="s">
        <v>82</v>
      </c>
    </row>
    <row r="243" spans="2:47" s="1" customFormat="1" ht="13.5">
      <c r="B243" s="45"/>
      <c r="C243" s="73"/>
      <c r="D243" s="232" t="s">
        <v>401</v>
      </c>
      <c r="E243" s="73"/>
      <c r="F243" s="277" t="s">
        <v>402</v>
      </c>
      <c r="G243" s="73"/>
      <c r="H243" s="73"/>
      <c r="I243" s="190"/>
      <c r="J243" s="73"/>
      <c r="K243" s="73"/>
      <c r="L243" s="71"/>
      <c r="M243" s="234"/>
      <c r="N243" s="46"/>
      <c r="O243" s="46"/>
      <c r="P243" s="46"/>
      <c r="Q243" s="46"/>
      <c r="R243" s="46"/>
      <c r="S243" s="46"/>
      <c r="T243" s="94"/>
      <c r="AT243" s="23" t="s">
        <v>401</v>
      </c>
      <c r="AU243" s="23" t="s">
        <v>82</v>
      </c>
    </row>
    <row r="244" spans="2:51" s="11" customFormat="1" ht="13.5">
      <c r="B244" s="235"/>
      <c r="C244" s="236"/>
      <c r="D244" s="232" t="s">
        <v>146</v>
      </c>
      <c r="E244" s="237" t="s">
        <v>21</v>
      </c>
      <c r="F244" s="238" t="s">
        <v>403</v>
      </c>
      <c r="G244" s="236"/>
      <c r="H244" s="239">
        <v>0.011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146</v>
      </c>
      <c r="AU244" s="245" t="s">
        <v>82</v>
      </c>
      <c r="AV244" s="11" t="s">
        <v>82</v>
      </c>
      <c r="AW244" s="11" t="s">
        <v>35</v>
      </c>
      <c r="AX244" s="11" t="s">
        <v>79</v>
      </c>
      <c r="AY244" s="245" t="s">
        <v>131</v>
      </c>
    </row>
    <row r="245" spans="2:65" s="1" customFormat="1" ht="16.5" customHeight="1">
      <c r="B245" s="45"/>
      <c r="C245" s="220" t="s">
        <v>404</v>
      </c>
      <c r="D245" s="220" t="s">
        <v>133</v>
      </c>
      <c r="E245" s="221" t="s">
        <v>405</v>
      </c>
      <c r="F245" s="222" t="s">
        <v>406</v>
      </c>
      <c r="G245" s="223" t="s">
        <v>171</v>
      </c>
      <c r="H245" s="224">
        <v>11.796</v>
      </c>
      <c r="I245" s="225"/>
      <c r="J245" s="226">
        <f>ROUND(I245*H245,2)</f>
        <v>0</v>
      </c>
      <c r="K245" s="222" t="s">
        <v>143</v>
      </c>
      <c r="L245" s="71"/>
      <c r="M245" s="227" t="s">
        <v>21</v>
      </c>
      <c r="N245" s="228" t="s">
        <v>42</v>
      </c>
      <c r="O245" s="46"/>
      <c r="P245" s="229">
        <f>O245*H245</f>
        <v>0</v>
      </c>
      <c r="Q245" s="229">
        <v>0.0004</v>
      </c>
      <c r="R245" s="229">
        <f>Q245*H245</f>
        <v>0.0047184</v>
      </c>
      <c r="S245" s="229">
        <v>0</v>
      </c>
      <c r="T245" s="230">
        <f>S245*H245</f>
        <v>0</v>
      </c>
      <c r="AR245" s="23" t="s">
        <v>137</v>
      </c>
      <c r="AT245" s="23" t="s">
        <v>133</v>
      </c>
      <c r="AU245" s="23" t="s">
        <v>82</v>
      </c>
      <c r="AY245" s="23" t="s">
        <v>131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79</v>
      </c>
      <c r="BK245" s="231">
        <f>ROUND(I245*H245,2)</f>
        <v>0</v>
      </c>
      <c r="BL245" s="23" t="s">
        <v>137</v>
      </c>
      <c r="BM245" s="23" t="s">
        <v>407</v>
      </c>
    </row>
    <row r="246" spans="2:47" s="1" customFormat="1" ht="13.5">
      <c r="B246" s="45"/>
      <c r="C246" s="73"/>
      <c r="D246" s="232" t="s">
        <v>139</v>
      </c>
      <c r="E246" s="73"/>
      <c r="F246" s="233" t="s">
        <v>408</v>
      </c>
      <c r="G246" s="73"/>
      <c r="H246" s="73"/>
      <c r="I246" s="190"/>
      <c r="J246" s="73"/>
      <c r="K246" s="73"/>
      <c r="L246" s="71"/>
      <c r="M246" s="234"/>
      <c r="N246" s="46"/>
      <c r="O246" s="46"/>
      <c r="P246" s="46"/>
      <c r="Q246" s="46"/>
      <c r="R246" s="46"/>
      <c r="S246" s="46"/>
      <c r="T246" s="94"/>
      <c r="AT246" s="23" t="s">
        <v>139</v>
      </c>
      <c r="AU246" s="23" t="s">
        <v>82</v>
      </c>
    </row>
    <row r="247" spans="2:65" s="1" customFormat="1" ht="16.5" customHeight="1">
      <c r="B247" s="45"/>
      <c r="C247" s="220" t="s">
        <v>409</v>
      </c>
      <c r="D247" s="220" t="s">
        <v>133</v>
      </c>
      <c r="E247" s="221" t="s">
        <v>410</v>
      </c>
      <c r="F247" s="222" t="s">
        <v>411</v>
      </c>
      <c r="G247" s="223" t="s">
        <v>171</v>
      </c>
      <c r="H247" s="224">
        <v>22.506</v>
      </c>
      <c r="I247" s="225"/>
      <c r="J247" s="226">
        <f>ROUND(I247*H247,2)</f>
        <v>0</v>
      </c>
      <c r="K247" s="222" t="s">
        <v>143</v>
      </c>
      <c r="L247" s="71"/>
      <c r="M247" s="227" t="s">
        <v>21</v>
      </c>
      <c r="N247" s="228" t="s">
        <v>42</v>
      </c>
      <c r="O247" s="46"/>
      <c r="P247" s="229">
        <f>O247*H247</f>
        <v>0</v>
      </c>
      <c r="Q247" s="229">
        <v>0.0004</v>
      </c>
      <c r="R247" s="229">
        <f>Q247*H247</f>
        <v>0.0090024</v>
      </c>
      <c r="S247" s="229">
        <v>0</v>
      </c>
      <c r="T247" s="230">
        <f>S247*H247</f>
        <v>0</v>
      </c>
      <c r="AR247" s="23" t="s">
        <v>137</v>
      </c>
      <c r="AT247" s="23" t="s">
        <v>133</v>
      </c>
      <c r="AU247" s="23" t="s">
        <v>82</v>
      </c>
      <c r="AY247" s="23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3" t="s">
        <v>79</v>
      </c>
      <c r="BK247" s="231">
        <f>ROUND(I247*H247,2)</f>
        <v>0</v>
      </c>
      <c r="BL247" s="23" t="s">
        <v>137</v>
      </c>
      <c r="BM247" s="23" t="s">
        <v>412</v>
      </c>
    </row>
    <row r="248" spans="2:47" s="1" customFormat="1" ht="13.5">
      <c r="B248" s="45"/>
      <c r="C248" s="73"/>
      <c r="D248" s="232" t="s">
        <v>139</v>
      </c>
      <c r="E248" s="73"/>
      <c r="F248" s="233" t="s">
        <v>413</v>
      </c>
      <c r="G248" s="73"/>
      <c r="H248" s="73"/>
      <c r="I248" s="190"/>
      <c r="J248" s="73"/>
      <c r="K248" s="73"/>
      <c r="L248" s="71"/>
      <c r="M248" s="234"/>
      <c r="N248" s="46"/>
      <c r="O248" s="46"/>
      <c r="P248" s="46"/>
      <c r="Q248" s="46"/>
      <c r="R248" s="46"/>
      <c r="S248" s="46"/>
      <c r="T248" s="94"/>
      <c r="AT248" s="23" t="s">
        <v>139</v>
      </c>
      <c r="AU248" s="23" t="s">
        <v>82</v>
      </c>
    </row>
    <row r="249" spans="2:65" s="1" customFormat="1" ht="16.5" customHeight="1">
      <c r="B249" s="45"/>
      <c r="C249" s="257" t="s">
        <v>414</v>
      </c>
      <c r="D249" s="257" t="s">
        <v>268</v>
      </c>
      <c r="E249" s="258" t="s">
        <v>415</v>
      </c>
      <c r="F249" s="259" t="s">
        <v>416</v>
      </c>
      <c r="G249" s="260" t="s">
        <v>171</v>
      </c>
      <c r="H249" s="261">
        <v>40.573</v>
      </c>
      <c r="I249" s="262"/>
      <c r="J249" s="263">
        <f>ROUND(I249*H249,2)</f>
        <v>0</v>
      </c>
      <c r="K249" s="259" t="s">
        <v>21</v>
      </c>
      <c r="L249" s="264"/>
      <c r="M249" s="265" t="s">
        <v>21</v>
      </c>
      <c r="N249" s="266" t="s">
        <v>42</v>
      </c>
      <c r="O249" s="46"/>
      <c r="P249" s="229">
        <f>O249*H249</f>
        <v>0</v>
      </c>
      <c r="Q249" s="229">
        <v>0.004</v>
      </c>
      <c r="R249" s="229">
        <f>Q249*H249</f>
        <v>0.162292</v>
      </c>
      <c r="S249" s="229">
        <v>0</v>
      </c>
      <c r="T249" s="230">
        <f>S249*H249</f>
        <v>0</v>
      </c>
      <c r="AR249" s="23" t="s">
        <v>181</v>
      </c>
      <c r="AT249" s="23" t="s">
        <v>268</v>
      </c>
      <c r="AU249" s="23" t="s">
        <v>82</v>
      </c>
      <c r="AY249" s="23" t="s">
        <v>131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79</v>
      </c>
      <c r="BK249" s="231">
        <f>ROUND(I249*H249,2)</f>
        <v>0</v>
      </c>
      <c r="BL249" s="23" t="s">
        <v>137</v>
      </c>
      <c r="BM249" s="23" t="s">
        <v>417</v>
      </c>
    </row>
    <row r="250" spans="2:47" s="1" customFormat="1" ht="13.5">
      <c r="B250" s="45"/>
      <c r="C250" s="73"/>
      <c r="D250" s="232" t="s">
        <v>139</v>
      </c>
      <c r="E250" s="73"/>
      <c r="F250" s="233" t="s">
        <v>416</v>
      </c>
      <c r="G250" s="73"/>
      <c r="H250" s="73"/>
      <c r="I250" s="190"/>
      <c r="J250" s="73"/>
      <c r="K250" s="73"/>
      <c r="L250" s="71"/>
      <c r="M250" s="234"/>
      <c r="N250" s="46"/>
      <c r="O250" s="46"/>
      <c r="P250" s="46"/>
      <c r="Q250" s="46"/>
      <c r="R250" s="46"/>
      <c r="S250" s="46"/>
      <c r="T250" s="94"/>
      <c r="AT250" s="23" t="s">
        <v>139</v>
      </c>
      <c r="AU250" s="23" t="s">
        <v>82</v>
      </c>
    </row>
    <row r="251" spans="2:51" s="11" customFormat="1" ht="13.5">
      <c r="B251" s="235"/>
      <c r="C251" s="236"/>
      <c r="D251" s="232" t="s">
        <v>146</v>
      </c>
      <c r="E251" s="237" t="s">
        <v>21</v>
      </c>
      <c r="F251" s="238" t="s">
        <v>418</v>
      </c>
      <c r="G251" s="236"/>
      <c r="H251" s="239">
        <v>40.573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146</v>
      </c>
      <c r="AU251" s="245" t="s">
        <v>82</v>
      </c>
      <c r="AV251" s="11" t="s">
        <v>82</v>
      </c>
      <c r="AW251" s="11" t="s">
        <v>35</v>
      </c>
      <c r="AX251" s="11" t="s">
        <v>79</v>
      </c>
      <c r="AY251" s="245" t="s">
        <v>131</v>
      </c>
    </row>
    <row r="252" spans="2:63" s="10" customFormat="1" ht="29.85" customHeight="1">
      <c r="B252" s="204"/>
      <c r="C252" s="205"/>
      <c r="D252" s="206" t="s">
        <v>70</v>
      </c>
      <c r="E252" s="218" t="s">
        <v>250</v>
      </c>
      <c r="F252" s="218" t="s">
        <v>419</v>
      </c>
      <c r="G252" s="205"/>
      <c r="H252" s="205"/>
      <c r="I252" s="208"/>
      <c r="J252" s="219">
        <f>BK252</f>
        <v>0</v>
      </c>
      <c r="K252" s="205"/>
      <c r="L252" s="210"/>
      <c r="M252" s="211"/>
      <c r="N252" s="212"/>
      <c r="O252" s="212"/>
      <c r="P252" s="213">
        <f>SUM(P253:P291)</f>
        <v>0</v>
      </c>
      <c r="Q252" s="212"/>
      <c r="R252" s="213">
        <f>SUM(R253:R291)</f>
        <v>27.724125499999996</v>
      </c>
      <c r="S252" s="212"/>
      <c r="T252" s="214">
        <f>SUM(T253:T291)</f>
        <v>0</v>
      </c>
      <c r="AR252" s="215" t="s">
        <v>79</v>
      </c>
      <c r="AT252" s="216" t="s">
        <v>70</v>
      </c>
      <c r="AU252" s="216" t="s">
        <v>79</v>
      </c>
      <c r="AY252" s="215" t="s">
        <v>131</v>
      </c>
      <c r="BK252" s="217">
        <f>SUM(BK253:BK291)</f>
        <v>0</v>
      </c>
    </row>
    <row r="253" spans="2:65" s="1" customFormat="1" ht="16.5" customHeight="1">
      <c r="B253" s="45"/>
      <c r="C253" s="220" t="s">
        <v>420</v>
      </c>
      <c r="D253" s="220" t="s">
        <v>133</v>
      </c>
      <c r="E253" s="221" t="s">
        <v>421</v>
      </c>
      <c r="F253" s="222" t="s">
        <v>422</v>
      </c>
      <c r="G253" s="223" t="s">
        <v>177</v>
      </c>
      <c r="H253" s="224">
        <v>25.2</v>
      </c>
      <c r="I253" s="225"/>
      <c r="J253" s="226">
        <f>ROUND(I253*H253,2)</f>
        <v>0</v>
      </c>
      <c r="K253" s="222" t="s">
        <v>21</v>
      </c>
      <c r="L253" s="71"/>
      <c r="M253" s="227" t="s">
        <v>21</v>
      </c>
      <c r="N253" s="228" t="s">
        <v>42</v>
      </c>
      <c r="O253" s="4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" t="s">
        <v>137</v>
      </c>
      <c r="AT253" s="23" t="s">
        <v>133</v>
      </c>
      <c r="AU253" s="23" t="s">
        <v>82</v>
      </c>
      <c r="AY253" s="23" t="s">
        <v>131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79</v>
      </c>
      <c r="BK253" s="231">
        <f>ROUND(I253*H253,2)</f>
        <v>0</v>
      </c>
      <c r="BL253" s="23" t="s">
        <v>137</v>
      </c>
      <c r="BM253" s="23" t="s">
        <v>423</v>
      </c>
    </row>
    <row r="254" spans="2:47" s="1" customFormat="1" ht="13.5">
      <c r="B254" s="45"/>
      <c r="C254" s="73"/>
      <c r="D254" s="232" t="s">
        <v>139</v>
      </c>
      <c r="E254" s="73"/>
      <c r="F254" s="233" t="s">
        <v>424</v>
      </c>
      <c r="G254" s="73"/>
      <c r="H254" s="73"/>
      <c r="I254" s="190"/>
      <c r="J254" s="73"/>
      <c r="K254" s="73"/>
      <c r="L254" s="71"/>
      <c r="M254" s="234"/>
      <c r="N254" s="46"/>
      <c r="O254" s="46"/>
      <c r="P254" s="46"/>
      <c r="Q254" s="46"/>
      <c r="R254" s="46"/>
      <c r="S254" s="46"/>
      <c r="T254" s="94"/>
      <c r="AT254" s="23" t="s">
        <v>139</v>
      </c>
      <c r="AU254" s="23" t="s">
        <v>82</v>
      </c>
    </row>
    <row r="255" spans="2:51" s="11" customFormat="1" ht="13.5">
      <c r="B255" s="235"/>
      <c r="C255" s="236"/>
      <c r="D255" s="232" t="s">
        <v>146</v>
      </c>
      <c r="E255" s="237" t="s">
        <v>21</v>
      </c>
      <c r="F255" s="238" t="s">
        <v>425</v>
      </c>
      <c r="G255" s="236"/>
      <c r="H255" s="239">
        <v>25.2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146</v>
      </c>
      <c r="AU255" s="245" t="s">
        <v>82</v>
      </c>
      <c r="AV255" s="11" t="s">
        <v>82</v>
      </c>
      <c r="AW255" s="11" t="s">
        <v>35</v>
      </c>
      <c r="AX255" s="11" t="s">
        <v>79</v>
      </c>
      <c r="AY255" s="245" t="s">
        <v>131</v>
      </c>
    </row>
    <row r="256" spans="2:65" s="1" customFormat="1" ht="25.5" customHeight="1">
      <c r="B256" s="45"/>
      <c r="C256" s="220" t="s">
        <v>426</v>
      </c>
      <c r="D256" s="220" t="s">
        <v>133</v>
      </c>
      <c r="E256" s="221" t="s">
        <v>427</v>
      </c>
      <c r="F256" s="222" t="s">
        <v>428</v>
      </c>
      <c r="G256" s="223" t="s">
        <v>177</v>
      </c>
      <c r="H256" s="224">
        <v>33.6</v>
      </c>
      <c r="I256" s="225"/>
      <c r="J256" s="226">
        <f>ROUND(I256*H256,2)</f>
        <v>0</v>
      </c>
      <c r="K256" s="222" t="s">
        <v>143</v>
      </c>
      <c r="L256" s="71"/>
      <c r="M256" s="227" t="s">
        <v>21</v>
      </c>
      <c r="N256" s="228" t="s">
        <v>42</v>
      </c>
      <c r="O256" s="46"/>
      <c r="P256" s="229">
        <f>O256*H256</f>
        <v>0</v>
      </c>
      <c r="Q256" s="229">
        <v>0.15</v>
      </c>
      <c r="R256" s="229">
        <f>Q256*H256</f>
        <v>5.04</v>
      </c>
      <c r="S256" s="229">
        <v>0</v>
      </c>
      <c r="T256" s="230">
        <f>S256*H256</f>
        <v>0</v>
      </c>
      <c r="AR256" s="23" t="s">
        <v>137</v>
      </c>
      <c r="AT256" s="23" t="s">
        <v>133</v>
      </c>
      <c r="AU256" s="23" t="s">
        <v>82</v>
      </c>
      <c r="AY256" s="23" t="s">
        <v>131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79</v>
      </c>
      <c r="BK256" s="231">
        <f>ROUND(I256*H256,2)</f>
        <v>0</v>
      </c>
      <c r="BL256" s="23" t="s">
        <v>137</v>
      </c>
      <c r="BM256" s="23" t="s">
        <v>429</v>
      </c>
    </row>
    <row r="257" spans="2:47" s="1" customFormat="1" ht="13.5">
      <c r="B257" s="45"/>
      <c r="C257" s="73"/>
      <c r="D257" s="232" t="s">
        <v>139</v>
      </c>
      <c r="E257" s="73"/>
      <c r="F257" s="233" t="s">
        <v>430</v>
      </c>
      <c r="G257" s="73"/>
      <c r="H257" s="73"/>
      <c r="I257" s="190"/>
      <c r="J257" s="73"/>
      <c r="K257" s="73"/>
      <c r="L257" s="71"/>
      <c r="M257" s="234"/>
      <c r="N257" s="46"/>
      <c r="O257" s="46"/>
      <c r="P257" s="46"/>
      <c r="Q257" s="46"/>
      <c r="R257" s="46"/>
      <c r="S257" s="46"/>
      <c r="T257" s="94"/>
      <c r="AT257" s="23" t="s">
        <v>139</v>
      </c>
      <c r="AU257" s="23" t="s">
        <v>82</v>
      </c>
    </row>
    <row r="258" spans="2:51" s="13" customFormat="1" ht="13.5">
      <c r="B258" s="267"/>
      <c r="C258" s="268"/>
      <c r="D258" s="232" t="s">
        <v>146</v>
      </c>
      <c r="E258" s="269" t="s">
        <v>21</v>
      </c>
      <c r="F258" s="270" t="s">
        <v>431</v>
      </c>
      <c r="G258" s="268"/>
      <c r="H258" s="269" t="s">
        <v>21</v>
      </c>
      <c r="I258" s="271"/>
      <c r="J258" s="268"/>
      <c r="K258" s="268"/>
      <c r="L258" s="272"/>
      <c r="M258" s="273"/>
      <c r="N258" s="274"/>
      <c r="O258" s="274"/>
      <c r="P258" s="274"/>
      <c r="Q258" s="274"/>
      <c r="R258" s="274"/>
      <c r="S258" s="274"/>
      <c r="T258" s="275"/>
      <c r="AT258" s="276" t="s">
        <v>146</v>
      </c>
      <c r="AU258" s="276" t="s">
        <v>82</v>
      </c>
      <c r="AV258" s="13" t="s">
        <v>79</v>
      </c>
      <c r="AW258" s="13" t="s">
        <v>35</v>
      </c>
      <c r="AX258" s="13" t="s">
        <v>71</v>
      </c>
      <c r="AY258" s="276" t="s">
        <v>131</v>
      </c>
    </row>
    <row r="259" spans="2:51" s="11" customFormat="1" ht="13.5">
      <c r="B259" s="235"/>
      <c r="C259" s="236"/>
      <c r="D259" s="232" t="s">
        <v>146</v>
      </c>
      <c r="E259" s="237" t="s">
        <v>21</v>
      </c>
      <c r="F259" s="238" t="s">
        <v>432</v>
      </c>
      <c r="G259" s="236"/>
      <c r="H259" s="239">
        <v>25.2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146</v>
      </c>
      <c r="AU259" s="245" t="s">
        <v>82</v>
      </c>
      <c r="AV259" s="11" t="s">
        <v>82</v>
      </c>
      <c r="AW259" s="11" t="s">
        <v>35</v>
      </c>
      <c r="AX259" s="11" t="s">
        <v>71</v>
      </c>
      <c r="AY259" s="245" t="s">
        <v>131</v>
      </c>
    </row>
    <row r="260" spans="2:51" s="11" customFormat="1" ht="13.5">
      <c r="B260" s="235"/>
      <c r="C260" s="236"/>
      <c r="D260" s="232" t="s">
        <v>146</v>
      </c>
      <c r="E260" s="237" t="s">
        <v>21</v>
      </c>
      <c r="F260" s="238" t="s">
        <v>433</v>
      </c>
      <c r="G260" s="236"/>
      <c r="H260" s="239">
        <v>8.4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146</v>
      </c>
      <c r="AU260" s="245" t="s">
        <v>82</v>
      </c>
      <c r="AV260" s="11" t="s">
        <v>82</v>
      </c>
      <c r="AW260" s="11" t="s">
        <v>35</v>
      </c>
      <c r="AX260" s="11" t="s">
        <v>71</v>
      </c>
      <c r="AY260" s="245" t="s">
        <v>131</v>
      </c>
    </row>
    <row r="261" spans="2:51" s="12" customFormat="1" ht="13.5">
      <c r="B261" s="246"/>
      <c r="C261" s="247"/>
      <c r="D261" s="232" t="s">
        <v>146</v>
      </c>
      <c r="E261" s="248" t="s">
        <v>21</v>
      </c>
      <c r="F261" s="249" t="s">
        <v>155</v>
      </c>
      <c r="G261" s="247"/>
      <c r="H261" s="250">
        <v>33.6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AT261" s="256" t="s">
        <v>146</v>
      </c>
      <c r="AU261" s="256" t="s">
        <v>82</v>
      </c>
      <c r="AV261" s="12" t="s">
        <v>137</v>
      </c>
      <c r="AW261" s="12" t="s">
        <v>35</v>
      </c>
      <c r="AX261" s="12" t="s">
        <v>79</v>
      </c>
      <c r="AY261" s="256" t="s">
        <v>131</v>
      </c>
    </row>
    <row r="262" spans="2:65" s="1" customFormat="1" ht="16.5" customHeight="1">
      <c r="B262" s="45"/>
      <c r="C262" s="257" t="s">
        <v>434</v>
      </c>
      <c r="D262" s="257" t="s">
        <v>268</v>
      </c>
      <c r="E262" s="258" t="s">
        <v>435</v>
      </c>
      <c r="F262" s="259" t="s">
        <v>436</v>
      </c>
      <c r="G262" s="260" t="s">
        <v>177</v>
      </c>
      <c r="H262" s="261">
        <v>8.4</v>
      </c>
      <c r="I262" s="262"/>
      <c r="J262" s="263">
        <f>ROUND(I262*H262,2)</f>
        <v>0</v>
      </c>
      <c r="K262" s="259" t="s">
        <v>21</v>
      </c>
      <c r="L262" s="264"/>
      <c r="M262" s="265" t="s">
        <v>21</v>
      </c>
      <c r="N262" s="266" t="s">
        <v>42</v>
      </c>
      <c r="O262" s="4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AR262" s="23" t="s">
        <v>181</v>
      </c>
      <c r="AT262" s="23" t="s">
        <v>268</v>
      </c>
      <c r="AU262" s="23" t="s">
        <v>82</v>
      </c>
      <c r="AY262" s="23" t="s">
        <v>131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79</v>
      </c>
      <c r="BK262" s="231">
        <f>ROUND(I262*H262,2)</f>
        <v>0</v>
      </c>
      <c r="BL262" s="23" t="s">
        <v>137</v>
      </c>
      <c r="BM262" s="23" t="s">
        <v>437</v>
      </c>
    </row>
    <row r="263" spans="2:51" s="11" customFormat="1" ht="13.5">
      <c r="B263" s="235"/>
      <c r="C263" s="236"/>
      <c r="D263" s="232" t="s">
        <v>146</v>
      </c>
      <c r="E263" s="237" t="s">
        <v>21</v>
      </c>
      <c r="F263" s="238" t="s">
        <v>438</v>
      </c>
      <c r="G263" s="236"/>
      <c r="H263" s="239">
        <v>8.4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146</v>
      </c>
      <c r="AU263" s="245" t="s">
        <v>82</v>
      </c>
      <c r="AV263" s="11" t="s">
        <v>82</v>
      </c>
      <c r="AW263" s="11" t="s">
        <v>35</v>
      </c>
      <c r="AX263" s="11" t="s">
        <v>79</v>
      </c>
      <c r="AY263" s="245" t="s">
        <v>131</v>
      </c>
    </row>
    <row r="264" spans="2:65" s="1" customFormat="1" ht="16.5" customHeight="1">
      <c r="B264" s="45"/>
      <c r="C264" s="220" t="s">
        <v>439</v>
      </c>
      <c r="D264" s="220" t="s">
        <v>133</v>
      </c>
      <c r="E264" s="221" t="s">
        <v>440</v>
      </c>
      <c r="F264" s="222" t="s">
        <v>441</v>
      </c>
      <c r="G264" s="223" t="s">
        <v>142</v>
      </c>
      <c r="H264" s="224">
        <v>7.644</v>
      </c>
      <c r="I264" s="225"/>
      <c r="J264" s="226">
        <f>ROUND(I264*H264,2)</f>
        <v>0</v>
      </c>
      <c r="K264" s="222" t="s">
        <v>143</v>
      </c>
      <c r="L264" s="71"/>
      <c r="M264" s="227" t="s">
        <v>21</v>
      </c>
      <c r="N264" s="228" t="s">
        <v>42</v>
      </c>
      <c r="O264" s="46"/>
      <c r="P264" s="229">
        <f>O264*H264</f>
        <v>0</v>
      </c>
      <c r="Q264" s="229">
        <v>2.25634</v>
      </c>
      <c r="R264" s="229">
        <f>Q264*H264</f>
        <v>17.24746296</v>
      </c>
      <c r="S264" s="229">
        <v>0</v>
      </c>
      <c r="T264" s="230">
        <f>S264*H264</f>
        <v>0</v>
      </c>
      <c r="AR264" s="23" t="s">
        <v>137</v>
      </c>
      <c r="AT264" s="23" t="s">
        <v>133</v>
      </c>
      <c r="AU264" s="23" t="s">
        <v>82</v>
      </c>
      <c r="AY264" s="23" t="s">
        <v>131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79</v>
      </c>
      <c r="BK264" s="231">
        <f>ROUND(I264*H264,2)</f>
        <v>0</v>
      </c>
      <c r="BL264" s="23" t="s">
        <v>137</v>
      </c>
      <c r="BM264" s="23" t="s">
        <v>442</v>
      </c>
    </row>
    <row r="265" spans="2:47" s="1" customFormat="1" ht="13.5">
      <c r="B265" s="45"/>
      <c r="C265" s="73"/>
      <c r="D265" s="232" t="s">
        <v>139</v>
      </c>
      <c r="E265" s="73"/>
      <c r="F265" s="233" t="s">
        <v>443</v>
      </c>
      <c r="G265" s="73"/>
      <c r="H265" s="73"/>
      <c r="I265" s="190"/>
      <c r="J265" s="73"/>
      <c r="K265" s="73"/>
      <c r="L265" s="71"/>
      <c r="M265" s="234"/>
      <c r="N265" s="46"/>
      <c r="O265" s="46"/>
      <c r="P265" s="46"/>
      <c r="Q265" s="46"/>
      <c r="R265" s="46"/>
      <c r="S265" s="46"/>
      <c r="T265" s="94"/>
      <c r="AT265" s="23" t="s">
        <v>139</v>
      </c>
      <c r="AU265" s="23" t="s">
        <v>82</v>
      </c>
    </row>
    <row r="266" spans="2:51" s="11" customFormat="1" ht="13.5">
      <c r="B266" s="235"/>
      <c r="C266" s="236"/>
      <c r="D266" s="232" t="s">
        <v>146</v>
      </c>
      <c r="E266" s="237" t="s">
        <v>21</v>
      </c>
      <c r="F266" s="238" t="s">
        <v>444</v>
      </c>
      <c r="G266" s="236"/>
      <c r="H266" s="239">
        <v>7.644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146</v>
      </c>
      <c r="AU266" s="245" t="s">
        <v>82</v>
      </c>
      <c r="AV266" s="11" t="s">
        <v>82</v>
      </c>
      <c r="AW266" s="11" t="s">
        <v>35</v>
      </c>
      <c r="AX266" s="11" t="s">
        <v>79</v>
      </c>
      <c r="AY266" s="245" t="s">
        <v>131</v>
      </c>
    </row>
    <row r="267" spans="2:65" s="1" customFormat="1" ht="16.5" customHeight="1">
      <c r="B267" s="45"/>
      <c r="C267" s="220" t="s">
        <v>445</v>
      </c>
      <c r="D267" s="220" t="s">
        <v>133</v>
      </c>
      <c r="E267" s="221" t="s">
        <v>446</v>
      </c>
      <c r="F267" s="222" t="s">
        <v>447</v>
      </c>
      <c r="G267" s="223" t="s">
        <v>177</v>
      </c>
      <c r="H267" s="224">
        <v>33.6</v>
      </c>
      <c r="I267" s="225"/>
      <c r="J267" s="226">
        <f>ROUND(I267*H267,2)</f>
        <v>0</v>
      </c>
      <c r="K267" s="222" t="s">
        <v>143</v>
      </c>
      <c r="L267" s="71"/>
      <c r="M267" s="227" t="s">
        <v>21</v>
      </c>
      <c r="N267" s="228" t="s">
        <v>42</v>
      </c>
      <c r="O267" s="46"/>
      <c r="P267" s="229">
        <f>O267*H267</f>
        <v>0</v>
      </c>
      <c r="Q267" s="229">
        <v>0.1016</v>
      </c>
      <c r="R267" s="229">
        <f>Q267*H267</f>
        <v>3.41376</v>
      </c>
      <c r="S267" s="229">
        <v>0</v>
      </c>
      <c r="T267" s="230">
        <f>S267*H267</f>
        <v>0</v>
      </c>
      <c r="AR267" s="23" t="s">
        <v>137</v>
      </c>
      <c r="AT267" s="23" t="s">
        <v>133</v>
      </c>
      <c r="AU267" s="23" t="s">
        <v>82</v>
      </c>
      <c r="AY267" s="23" t="s">
        <v>131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79</v>
      </c>
      <c r="BK267" s="231">
        <f>ROUND(I267*H267,2)</f>
        <v>0</v>
      </c>
      <c r="BL267" s="23" t="s">
        <v>137</v>
      </c>
      <c r="BM267" s="23" t="s">
        <v>448</v>
      </c>
    </row>
    <row r="268" spans="2:47" s="1" customFormat="1" ht="13.5">
      <c r="B268" s="45"/>
      <c r="C268" s="73"/>
      <c r="D268" s="232" t="s">
        <v>139</v>
      </c>
      <c r="E268" s="73"/>
      <c r="F268" s="233" t="s">
        <v>449</v>
      </c>
      <c r="G268" s="73"/>
      <c r="H268" s="73"/>
      <c r="I268" s="190"/>
      <c r="J268" s="73"/>
      <c r="K268" s="73"/>
      <c r="L268" s="71"/>
      <c r="M268" s="234"/>
      <c r="N268" s="46"/>
      <c r="O268" s="46"/>
      <c r="P268" s="46"/>
      <c r="Q268" s="46"/>
      <c r="R268" s="46"/>
      <c r="S268" s="46"/>
      <c r="T268" s="94"/>
      <c r="AT268" s="23" t="s">
        <v>139</v>
      </c>
      <c r="AU268" s="23" t="s">
        <v>82</v>
      </c>
    </row>
    <row r="269" spans="2:51" s="11" customFormat="1" ht="13.5">
      <c r="B269" s="235"/>
      <c r="C269" s="236"/>
      <c r="D269" s="232" t="s">
        <v>146</v>
      </c>
      <c r="E269" s="237" t="s">
        <v>21</v>
      </c>
      <c r="F269" s="238" t="s">
        <v>450</v>
      </c>
      <c r="G269" s="236"/>
      <c r="H269" s="239">
        <v>33.6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146</v>
      </c>
      <c r="AU269" s="245" t="s">
        <v>82</v>
      </c>
      <c r="AV269" s="11" t="s">
        <v>82</v>
      </c>
      <c r="AW269" s="11" t="s">
        <v>35</v>
      </c>
      <c r="AX269" s="11" t="s">
        <v>79</v>
      </c>
      <c r="AY269" s="245" t="s">
        <v>131</v>
      </c>
    </row>
    <row r="270" spans="2:65" s="1" customFormat="1" ht="16.5" customHeight="1">
      <c r="B270" s="45"/>
      <c r="C270" s="220" t="s">
        <v>451</v>
      </c>
      <c r="D270" s="220" t="s">
        <v>133</v>
      </c>
      <c r="E270" s="221" t="s">
        <v>452</v>
      </c>
      <c r="F270" s="222" t="s">
        <v>453</v>
      </c>
      <c r="G270" s="223" t="s">
        <v>171</v>
      </c>
      <c r="H270" s="224">
        <v>16.38</v>
      </c>
      <c r="I270" s="225"/>
      <c r="J270" s="226">
        <f>ROUND(I270*H270,2)</f>
        <v>0</v>
      </c>
      <c r="K270" s="222" t="s">
        <v>143</v>
      </c>
      <c r="L270" s="71"/>
      <c r="M270" s="227" t="s">
        <v>21</v>
      </c>
      <c r="N270" s="228" t="s">
        <v>42</v>
      </c>
      <c r="O270" s="46"/>
      <c r="P270" s="229">
        <f>O270*H270</f>
        <v>0</v>
      </c>
      <c r="Q270" s="229">
        <v>0.00658</v>
      </c>
      <c r="R270" s="229">
        <f>Q270*H270</f>
        <v>0.1077804</v>
      </c>
      <c r="S270" s="229">
        <v>0</v>
      </c>
      <c r="T270" s="230">
        <f>S270*H270</f>
        <v>0</v>
      </c>
      <c r="AR270" s="23" t="s">
        <v>137</v>
      </c>
      <c r="AT270" s="23" t="s">
        <v>133</v>
      </c>
      <c r="AU270" s="23" t="s">
        <v>82</v>
      </c>
      <c r="AY270" s="23" t="s">
        <v>131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23" t="s">
        <v>79</v>
      </c>
      <c r="BK270" s="231">
        <f>ROUND(I270*H270,2)</f>
        <v>0</v>
      </c>
      <c r="BL270" s="23" t="s">
        <v>137</v>
      </c>
      <c r="BM270" s="23" t="s">
        <v>454</v>
      </c>
    </row>
    <row r="271" spans="2:47" s="1" customFormat="1" ht="13.5">
      <c r="B271" s="45"/>
      <c r="C271" s="73"/>
      <c r="D271" s="232" t="s">
        <v>139</v>
      </c>
      <c r="E271" s="73"/>
      <c r="F271" s="233" t="s">
        <v>455</v>
      </c>
      <c r="G271" s="73"/>
      <c r="H271" s="73"/>
      <c r="I271" s="190"/>
      <c r="J271" s="73"/>
      <c r="K271" s="73"/>
      <c r="L271" s="71"/>
      <c r="M271" s="234"/>
      <c r="N271" s="46"/>
      <c r="O271" s="46"/>
      <c r="P271" s="46"/>
      <c r="Q271" s="46"/>
      <c r="R271" s="46"/>
      <c r="S271" s="46"/>
      <c r="T271" s="94"/>
      <c r="AT271" s="23" t="s">
        <v>139</v>
      </c>
      <c r="AU271" s="23" t="s">
        <v>82</v>
      </c>
    </row>
    <row r="272" spans="2:51" s="11" customFormat="1" ht="13.5">
      <c r="B272" s="235"/>
      <c r="C272" s="236"/>
      <c r="D272" s="232" t="s">
        <v>146</v>
      </c>
      <c r="E272" s="237" t="s">
        <v>21</v>
      </c>
      <c r="F272" s="238" t="s">
        <v>456</v>
      </c>
      <c r="G272" s="236"/>
      <c r="H272" s="239">
        <v>16.38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146</v>
      </c>
      <c r="AU272" s="245" t="s">
        <v>82</v>
      </c>
      <c r="AV272" s="11" t="s">
        <v>82</v>
      </c>
      <c r="AW272" s="11" t="s">
        <v>35</v>
      </c>
      <c r="AX272" s="11" t="s">
        <v>79</v>
      </c>
      <c r="AY272" s="245" t="s">
        <v>131</v>
      </c>
    </row>
    <row r="273" spans="2:65" s="1" customFormat="1" ht="16.5" customHeight="1">
      <c r="B273" s="45"/>
      <c r="C273" s="220" t="s">
        <v>457</v>
      </c>
      <c r="D273" s="220" t="s">
        <v>133</v>
      </c>
      <c r="E273" s="221" t="s">
        <v>458</v>
      </c>
      <c r="F273" s="222" t="s">
        <v>459</v>
      </c>
      <c r="G273" s="223" t="s">
        <v>171</v>
      </c>
      <c r="H273" s="224">
        <v>16.38</v>
      </c>
      <c r="I273" s="225"/>
      <c r="J273" s="226">
        <f>ROUND(I273*H273,2)</f>
        <v>0</v>
      </c>
      <c r="K273" s="222" t="s">
        <v>143</v>
      </c>
      <c r="L273" s="71"/>
      <c r="M273" s="227" t="s">
        <v>21</v>
      </c>
      <c r="N273" s="228" t="s">
        <v>42</v>
      </c>
      <c r="O273" s="4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AR273" s="23" t="s">
        <v>137</v>
      </c>
      <c r="AT273" s="23" t="s">
        <v>133</v>
      </c>
      <c r="AU273" s="23" t="s">
        <v>82</v>
      </c>
      <c r="AY273" s="23" t="s">
        <v>131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23" t="s">
        <v>79</v>
      </c>
      <c r="BK273" s="231">
        <f>ROUND(I273*H273,2)</f>
        <v>0</v>
      </c>
      <c r="BL273" s="23" t="s">
        <v>137</v>
      </c>
      <c r="BM273" s="23" t="s">
        <v>460</v>
      </c>
    </row>
    <row r="274" spans="2:47" s="1" customFormat="1" ht="13.5">
      <c r="B274" s="45"/>
      <c r="C274" s="73"/>
      <c r="D274" s="232" t="s">
        <v>139</v>
      </c>
      <c r="E274" s="73"/>
      <c r="F274" s="233" t="s">
        <v>461</v>
      </c>
      <c r="G274" s="73"/>
      <c r="H274" s="73"/>
      <c r="I274" s="190"/>
      <c r="J274" s="73"/>
      <c r="K274" s="73"/>
      <c r="L274" s="71"/>
      <c r="M274" s="234"/>
      <c r="N274" s="46"/>
      <c r="O274" s="46"/>
      <c r="P274" s="46"/>
      <c r="Q274" s="46"/>
      <c r="R274" s="46"/>
      <c r="S274" s="46"/>
      <c r="T274" s="94"/>
      <c r="AT274" s="23" t="s">
        <v>139</v>
      </c>
      <c r="AU274" s="23" t="s">
        <v>82</v>
      </c>
    </row>
    <row r="275" spans="2:65" s="1" customFormat="1" ht="16.5" customHeight="1">
      <c r="B275" s="45"/>
      <c r="C275" s="220" t="s">
        <v>462</v>
      </c>
      <c r="D275" s="220" t="s">
        <v>133</v>
      </c>
      <c r="E275" s="221" t="s">
        <v>463</v>
      </c>
      <c r="F275" s="222" t="s">
        <v>464</v>
      </c>
      <c r="G275" s="223" t="s">
        <v>171</v>
      </c>
      <c r="H275" s="224">
        <v>7.579</v>
      </c>
      <c r="I275" s="225"/>
      <c r="J275" s="226">
        <f>ROUND(I275*H275,2)</f>
        <v>0</v>
      </c>
      <c r="K275" s="222" t="s">
        <v>143</v>
      </c>
      <c r="L275" s="71"/>
      <c r="M275" s="227" t="s">
        <v>21</v>
      </c>
      <c r="N275" s="228" t="s">
        <v>42</v>
      </c>
      <c r="O275" s="46"/>
      <c r="P275" s="229">
        <f>O275*H275</f>
        <v>0</v>
      </c>
      <c r="Q275" s="229">
        <v>0.00158</v>
      </c>
      <c r="R275" s="229">
        <f>Q275*H275</f>
        <v>0.01197482</v>
      </c>
      <c r="S275" s="229">
        <v>0</v>
      </c>
      <c r="T275" s="230">
        <f>S275*H275</f>
        <v>0</v>
      </c>
      <c r="AR275" s="23" t="s">
        <v>137</v>
      </c>
      <c r="AT275" s="23" t="s">
        <v>133</v>
      </c>
      <c r="AU275" s="23" t="s">
        <v>82</v>
      </c>
      <c r="AY275" s="23" t="s">
        <v>131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23" t="s">
        <v>79</v>
      </c>
      <c r="BK275" s="231">
        <f>ROUND(I275*H275,2)</f>
        <v>0</v>
      </c>
      <c r="BL275" s="23" t="s">
        <v>137</v>
      </c>
      <c r="BM275" s="23" t="s">
        <v>465</v>
      </c>
    </row>
    <row r="276" spans="2:47" s="1" customFormat="1" ht="13.5">
      <c r="B276" s="45"/>
      <c r="C276" s="73"/>
      <c r="D276" s="232" t="s">
        <v>139</v>
      </c>
      <c r="E276" s="73"/>
      <c r="F276" s="233" t="s">
        <v>466</v>
      </c>
      <c r="G276" s="73"/>
      <c r="H276" s="73"/>
      <c r="I276" s="190"/>
      <c r="J276" s="73"/>
      <c r="K276" s="73"/>
      <c r="L276" s="71"/>
      <c r="M276" s="234"/>
      <c r="N276" s="46"/>
      <c r="O276" s="46"/>
      <c r="P276" s="46"/>
      <c r="Q276" s="46"/>
      <c r="R276" s="46"/>
      <c r="S276" s="46"/>
      <c r="T276" s="94"/>
      <c r="AT276" s="23" t="s">
        <v>139</v>
      </c>
      <c r="AU276" s="23" t="s">
        <v>82</v>
      </c>
    </row>
    <row r="277" spans="2:51" s="11" customFormat="1" ht="13.5">
      <c r="B277" s="235"/>
      <c r="C277" s="236"/>
      <c r="D277" s="232" t="s">
        <v>146</v>
      </c>
      <c r="E277" s="237" t="s">
        <v>21</v>
      </c>
      <c r="F277" s="238" t="s">
        <v>467</v>
      </c>
      <c r="G277" s="236"/>
      <c r="H277" s="239">
        <v>7.579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146</v>
      </c>
      <c r="AU277" s="245" t="s">
        <v>82</v>
      </c>
      <c r="AV277" s="11" t="s">
        <v>82</v>
      </c>
      <c r="AW277" s="11" t="s">
        <v>35</v>
      </c>
      <c r="AX277" s="11" t="s">
        <v>79</v>
      </c>
      <c r="AY277" s="245" t="s">
        <v>131</v>
      </c>
    </row>
    <row r="278" spans="2:65" s="1" customFormat="1" ht="16.5" customHeight="1">
      <c r="B278" s="45"/>
      <c r="C278" s="220" t="s">
        <v>468</v>
      </c>
      <c r="D278" s="220" t="s">
        <v>133</v>
      </c>
      <c r="E278" s="221" t="s">
        <v>469</v>
      </c>
      <c r="F278" s="222" t="s">
        <v>470</v>
      </c>
      <c r="G278" s="223" t="s">
        <v>177</v>
      </c>
      <c r="H278" s="224">
        <v>4.5</v>
      </c>
      <c r="I278" s="225"/>
      <c r="J278" s="226">
        <f>ROUND(I278*H278,2)</f>
        <v>0</v>
      </c>
      <c r="K278" s="222" t="s">
        <v>143</v>
      </c>
      <c r="L278" s="71"/>
      <c r="M278" s="227" t="s">
        <v>21</v>
      </c>
      <c r="N278" s="228" t="s">
        <v>42</v>
      </c>
      <c r="O278" s="46"/>
      <c r="P278" s="229">
        <f>O278*H278</f>
        <v>0</v>
      </c>
      <c r="Q278" s="229">
        <v>0.03465</v>
      </c>
      <c r="R278" s="229">
        <f>Q278*H278</f>
        <v>0.155925</v>
      </c>
      <c r="S278" s="229">
        <v>0</v>
      </c>
      <c r="T278" s="230">
        <f>S278*H278</f>
        <v>0</v>
      </c>
      <c r="AR278" s="23" t="s">
        <v>137</v>
      </c>
      <c r="AT278" s="23" t="s">
        <v>133</v>
      </c>
      <c r="AU278" s="23" t="s">
        <v>82</v>
      </c>
      <c r="AY278" s="23" t="s">
        <v>131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79</v>
      </c>
      <c r="BK278" s="231">
        <f>ROUND(I278*H278,2)</f>
        <v>0</v>
      </c>
      <c r="BL278" s="23" t="s">
        <v>137</v>
      </c>
      <c r="BM278" s="23" t="s">
        <v>471</v>
      </c>
    </row>
    <row r="279" spans="2:47" s="1" customFormat="1" ht="13.5">
      <c r="B279" s="45"/>
      <c r="C279" s="73"/>
      <c r="D279" s="232" t="s">
        <v>139</v>
      </c>
      <c r="E279" s="73"/>
      <c r="F279" s="233" t="s">
        <v>472</v>
      </c>
      <c r="G279" s="73"/>
      <c r="H279" s="73"/>
      <c r="I279" s="190"/>
      <c r="J279" s="73"/>
      <c r="K279" s="73"/>
      <c r="L279" s="71"/>
      <c r="M279" s="234"/>
      <c r="N279" s="46"/>
      <c r="O279" s="46"/>
      <c r="P279" s="46"/>
      <c r="Q279" s="46"/>
      <c r="R279" s="46"/>
      <c r="S279" s="46"/>
      <c r="T279" s="94"/>
      <c r="AT279" s="23" t="s">
        <v>139</v>
      </c>
      <c r="AU279" s="23" t="s">
        <v>82</v>
      </c>
    </row>
    <row r="280" spans="2:51" s="11" customFormat="1" ht="13.5">
      <c r="B280" s="235"/>
      <c r="C280" s="236"/>
      <c r="D280" s="232" t="s">
        <v>146</v>
      </c>
      <c r="E280" s="237" t="s">
        <v>21</v>
      </c>
      <c r="F280" s="238" t="s">
        <v>473</v>
      </c>
      <c r="G280" s="236"/>
      <c r="H280" s="239">
        <v>4.5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146</v>
      </c>
      <c r="AU280" s="245" t="s">
        <v>82</v>
      </c>
      <c r="AV280" s="11" t="s">
        <v>82</v>
      </c>
      <c r="AW280" s="11" t="s">
        <v>35</v>
      </c>
      <c r="AX280" s="11" t="s">
        <v>79</v>
      </c>
      <c r="AY280" s="245" t="s">
        <v>131</v>
      </c>
    </row>
    <row r="281" spans="2:65" s="1" customFormat="1" ht="25.5" customHeight="1">
      <c r="B281" s="45"/>
      <c r="C281" s="257" t="s">
        <v>474</v>
      </c>
      <c r="D281" s="257" t="s">
        <v>268</v>
      </c>
      <c r="E281" s="258" t="s">
        <v>475</v>
      </c>
      <c r="F281" s="259" t="s">
        <v>476</v>
      </c>
      <c r="G281" s="260" t="s">
        <v>201</v>
      </c>
      <c r="H281" s="261">
        <v>6</v>
      </c>
      <c r="I281" s="262"/>
      <c r="J281" s="263">
        <f>ROUND(I281*H281,2)</f>
        <v>0</v>
      </c>
      <c r="K281" s="259" t="s">
        <v>21</v>
      </c>
      <c r="L281" s="264"/>
      <c r="M281" s="265" t="s">
        <v>21</v>
      </c>
      <c r="N281" s="266" t="s">
        <v>42</v>
      </c>
      <c r="O281" s="46"/>
      <c r="P281" s="229">
        <f>O281*H281</f>
        <v>0</v>
      </c>
      <c r="Q281" s="229">
        <v>0.119</v>
      </c>
      <c r="R281" s="229">
        <f>Q281*H281</f>
        <v>0.714</v>
      </c>
      <c r="S281" s="229">
        <v>0</v>
      </c>
      <c r="T281" s="230">
        <f>S281*H281</f>
        <v>0</v>
      </c>
      <c r="AR281" s="23" t="s">
        <v>181</v>
      </c>
      <c r="AT281" s="23" t="s">
        <v>268</v>
      </c>
      <c r="AU281" s="23" t="s">
        <v>82</v>
      </c>
      <c r="AY281" s="23" t="s">
        <v>131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23" t="s">
        <v>79</v>
      </c>
      <c r="BK281" s="231">
        <f>ROUND(I281*H281,2)</f>
        <v>0</v>
      </c>
      <c r="BL281" s="23" t="s">
        <v>137</v>
      </c>
      <c r="BM281" s="23" t="s">
        <v>477</v>
      </c>
    </row>
    <row r="282" spans="2:65" s="1" customFormat="1" ht="16.5" customHeight="1">
      <c r="B282" s="45"/>
      <c r="C282" s="220" t="s">
        <v>478</v>
      </c>
      <c r="D282" s="220" t="s">
        <v>133</v>
      </c>
      <c r="E282" s="221" t="s">
        <v>446</v>
      </c>
      <c r="F282" s="222" t="s">
        <v>447</v>
      </c>
      <c r="G282" s="223" t="s">
        <v>177</v>
      </c>
      <c r="H282" s="224">
        <v>4.5</v>
      </c>
      <c r="I282" s="225"/>
      <c r="J282" s="226">
        <f>ROUND(I282*H282,2)</f>
        <v>0</v>
      </c>
      <c r="K282" s="222" t="s">
        <v>143</v>
      </c>
      <c r="L282" s="71"/>
      <c r="M282" s="227" t="s">
        <v>21</v>
      </c>
      <c r="N282" s="228" t="s">
        <v>42</v>
      </c>
      <c r="O282" s="46"/>
      <c r="P282" s="229">
        <f>O282*H282</f>
        <v>0</v>
      </c>
      <c r="Q282" s="229">
        <v>0.1016</v>
      </c>
      <c r="R282" s="229">
        <f>Q282*H282</f>
        <v>0.4572</v>
      </c>
      <c r="S282" s="229">
        <v>0</v>
      </c>
      <c r="T282" s="230">
        <f>S282*H282</f>
        <v>0</v>
      </c>
      <c r="AR282" s="23" t="s">
        <v>137</v>
      </c>
      <c r="AT282" s="23" t="s">
        <v>133</v>
      </c>
      <c r="AU282" s="23" t="s">
        <v>82</v>
      </c>
      <c r="AY282" s="23" t="s">
        <v>131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23" t="s">
        <v>79</v>
      </c>
      <c r="BK282" s="231">
        <f>ROUND(I282*H282,2)</f>
        <v>0</v>
      </c>
      <c r="BL282" s="23" t="s">
        <v>137</v>
      </c>
      <c r="BM282" s="23" t="s">
        <v>479</v>
      </c>
    </row>
    <row r="283" spans="2:47" s="1" customFormat="1" ht="13.5">
      <c r="B283" s="45"/>
      <c r="C283" s="73"/>
      <c r="D283" s="232" t="s">
        <v>139</v>
      </c>
      <c r="E283" s="73"/>
      <c r="F283" s="233" t="s">
        <v>449</v>
      </c>
      <c r="G283" s="73"/>
      <c r="H283" s="73"/>
      <c r="I283" s="190"/>
      <c r="J283" s="73"/>
      <c r="K283" s="73"/>
      <c r="L283" s="71"/>
      <c r="M283" s="234"/>
      <c r="N283" s="46"/>
      <c r="O283" s="46"/>
      <c r="P283" s="46"/>
      <c r="Q283" s="46"/>
      <c r="R283" s="46"/>
      <c r="S283" s="46"/>
      <c r="T283" s="94"/>
      <c r="AT283" s="23" t="s">
        <v>139</v>
      </c>
      <c r="AU283" s="23" t="s">
        <v>82</v>
      </c>
    </row>
    <row r="284" spans="2:51" s="11" customFormat="1" ht="13.5">
      <c r="B284" s="235"/>
      <c r="C284" s="236"/>
      <c r="D284" s="232" t="s">
        <v>146</v>
      </c>
      <c r="E284" s="237" t="s">
        <v>21</v>
      </c>
      <c r="F284" s="238" t="s">
        <v>473</v>
      </c>
      <c r="G284" s="236"/>
      <c r="H284" s="239">
        <v>4.5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AT284" s="245" t="s">
        <v>146</v>
      </c>
      <c r="AU284" s="245" t="s">
        <v>82</v>
      </c>
      <c r="AV284" s="11" t="s">
        <v>82</v>
      </c>
      <c r="AW284" s="11" t="s">
        <v>35</v>
      </c>
      <c r="AX284" s="11" t="s">
        <v>79</v>
      </c>
      <c r="AY284" s="245" t="s">
        <v>131</v>
      </c>
    </row>
    <row r="285" spans="2:65" s="1" customFormat="1" ht="16.5" customHeight="1">
      <c r="B285" s="45"/>
      <c r="C285" s="220" t="s">
        <v>480</v>
      </c>
      <c r="D285" s="220" t="s">
        <v>133</v>
      </c>
      <c r="E285" s="221" t="s">
        <v>452</v>
      </c>
      <c r="F285" s="222" t="s">
        <v>453</v>
      </c>
      <c r="G285" s="223" t="s">
        <v>171</v>
      </c>
      <c r="H285" s="224">
        <v>2.5</v>
      </c>
      <c r="I285" s="225"/>
      <c r="J285" s="226">
        <f>ROUND(I285*H285,2)</f>
        <v>0</v>
      </c>
      <c r="K285" s="222" t="s">
        <v>143</v>
      </c>
      <c r="L285" s="71"/>
      <c r="M285" s="227" t="s">
        <v>21</v>
      </c>
      <c r="N285" s="228" t="s">
        <v>42</v>
      </c>
      <c r="O285" s="46"/>
      <c r="P285" s="229">
        <f>O285*H285</f>
        <v>0</v>
      </c>
      <c r="Q285" s="229">
        <v>0.00658</v>
      </c>
      <c r="R285" s="229">
        <f>Q285*H285</f>
        <v>0.01645</v>
      </c>
      <c r="S285" s="229">
        <v>0</v>
      </c>
      <c r="T285" s="230">
        <f>S285*H285</f>
        <v>0</v>
      </c>
      <c r="AR285" s="23" t="s">
        <v>137</v>
      </c>
      <c r="AT285" s="23" t="s">
        <v>133</v>
      </c>
      <c r="AU285" s="23" t="s">
        <v>82</v>
      </c>
      <c r="AY285" s="23" t="s">
        <v>131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23" t="s">
        <v>79</v>
      </c>
      <c r="BK285" s="231">
        <f>ROUND(I285*H285,2)</f>
        <v>0</v>
      </c>
      <c r="BL285" s="23" t="s">
        <v>137</v>
      </c>
      <c r="BM285" s="23" t="s">
        <v>481</v>
      </c>
    </row>
    <row r="286" spans="2:47" s="1" customFormat="1" ht="13.5">
      <c r="B286" s="45"/>
      <c r="C286" s="73"/>
      <c r="D286" s="232" t="s">
        <v>139</v>
      </c>
      <c r="E286" s="73"/>
      <c r="F286" s="233" t="s">
        <v>455</v>
      </c>
      <c r="G286" s="73"/>
      <c r="H286" s="73"/>
      <c r="I286" s="190"/>
      <c r="J286" s="73"/>
      <c r="K286" s="73"/>
      <c r="L286" s="71"/>
      <c r="M286" s="234"/>
      <c r="N286" s="46"/>
      <c r="O286" s="46"/>
      <c r="P286" s="46"/>
      <c r="Q286" s="46"/>
      <c r="R286" s="46"/>
      <c r="S286" s="46"/>
      <c r="T286" s="94"/>
      <c r="AT286" s="23" t="s">
        <v>139</v>
      </c>
      <c r="AU286" s="23" t="s">
        <v>82</v>
      </c>
    </row>
    <row r="287" spans="2:65" s="1" customFormat="1" ht="16.5" customHeight="1">
      <c r="B287" s="45"/>
      <c r="C287" s="220" t="s">
        <v>482</v>
      </c>
      <c r="D287" s="220" t="s">
        <v>133</v>
      </c>
      <c r="E287" s="221" t="s">
        <v>458</v>
      </c>
      <c r="F287" s="222" t="s">
        <v>459</v>
      </c>
      <c r="G287" s="223" t="s">
        <v>171</v>
      </c>
      <c r="H287" s="224">
        <v>2.5</v>
      </c>
      <c r="I287" s="225"/>
      <c r="J287" s="226">
        <f>ROUND(I287*H287,2)</f>
        <v>0</v>
      </c>
      <c r="K287" s="222" t="s">
        <v>143</v>
      </c>
      <c r="L287" s="71"/>
      <c r="M287" s="227" t="s">
        <v>21</v>
      </c>
      <c r="N287" s="228" t="s">
        <v>42</v>
      </c>
      <c r="O287" s="4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AR287" s="23" t="s">
        <v>137</v>
      </c>
      <c r="AT287" s="23" t="s">
        <v>133</v>
      </c>
      <c r="AU287" s="23" t="s">
        <v>82</v>
      </c>
      <c r="AY287" s="23" t="s">
        <v>131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23" t="s">
        <v>79</v>
      </c>
      <c r="BK287" s="231">
        <f>ROUND(I287*H287,2)</f>
        <v>0</v>
      </c>
      <c r="BL287" s="23" t="s">
        <v>137</v>
      </c>
      <c r="BM287" s="23" t="s">
        <v>483</v>
      </c>
    </row>
    <row r="288" spans="2:47" s="1" customFormat="1" ht="13.5">
      <c r="B288" s="45"/>
      <c r="C288" s="73"/>
      <c r="D288" s="232" t="s">
        <v>139</v>
      </c>
      <c r="E288" s="73"/>
      <c r="F288" s="233" t="s">
        <v>461</v>
      </c>
      <c r="G288" s="73"/>
      <c r="H288" s="73"/>
      <c r="I288" s="190"/>
      <c r="J288" s="73"/>
      <c r="K288" s="73"/>
      <c r="L288" s="71"/>
      <c r="M288" s="234"/>
      <c r="N288" s="46"/>
      <c r="O288" s="46"/>
      <c r="P288" s="46"/>
      <c r="Q288" s="46"/>
      <c r="R288" s="46"/>
      <c r="S288" s="46"/>
      <c r="T288" s="94"/>
      <c r="AT288" s="23" t="s">
        <v>139</v>
      </c>
      <c r="AU288" s="23" t="s">
        <v>82</v>
      </c>
    </row>
    <row r="289" spans="2:65" s="1" customFormat="1" ht="25.5" customHeight="1">
      <c r="B289" s="45"/>
      <c r="C289" s="220" t="s">
        <v>484</v>
      </c>
      <c r="D289" s="220" t="s">
        <v>133</v>
      </c>
      <c r="E289" s="221" t="s">
        <v>485</v>
      </c>
      <c r="F289" s="222" t="s">
        <v>486</v>
      </c>
      <c r="G289" s="223" t="s">
        <v>142</v>
      </c>
      <c r="H289" s="224">
        <v>0.248</v>
      </c>
      <c r="I289" s="225"/>
      <c r="J289" s="226">
        <f>ROUND(I289*H289,2)</f>
        <v>0</v>
      </c>
      <c r="K289" s="222" t="s">
        <v>143</v>
      </c>
      <c r="L289" s="71"/>
      <c r="M289" s="227" t="s">
        <v>21</v>
      </c>
      <c r="N289" s="228" t="s">
        <v>42</v>
      </c>
      <c r="O289" s="46"/>
      <c r="P289" s="229">
        <f>O289*H289</f>
        <v>0</v>
      </c>
      <c r="Q289" s="229">
        <v>2.25634</v>
      </c>
      <c r="R289" s="229">
        <f>Q289*H289</f>
        <v>0.5595723199999999</v>
      </c>
      <c r="S289" s="229">
        <v>0</v>
      </c>
      <c r="T289" s="230">
        <f>S289*H289</f>
        <v>0</v>
      </c>
      <c r="AR289" s="23" t="s">
        <v>137</v>
      </c>
      <c r="AT289" s="23" t="s">
        <v>133</v>
      </c>
      <c r="AU289" s="23" t="s">
        <v>82</v>
      </c>
      <c r="AY289" s="23" t="s">
        <v>131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79</v>
      </c>
      <c r="BK289" s="231">
        <f>ROUND(I289*H289,2)</f>
        <v>0</v>
      </c>
      <c r="BL289" s="23" t="s">
        <v>137</v>
      </c>
      <c r="BM289" s="23" t="s">
        <v>487</v>
      </c>
    </row>
    <row r="290" spans="2:47" s="1" customFormat="1" ht="13.5">
      <c r="B290" s="45"/>
      <c r="C290" s="73"/>
      <c r="D290" s="232" t="s">
        <v>139</v>
      </c>
      <c r="E290" s="73"/>
      <c r="F290" s="233" t="s">
        <v>488</v>
      </c>
      <c r="G290" s="73"/>
      <c r="H290" s="73"/>
      <c r="I290" s="190"/>
      <c r="J290" s="73"/>
      <c r="K290" s="73"/>
      <c r="L290" s="71"/>
      <c r="M290" s="234"/>
      <c r="N290" s="46"/>
      <c r="O290" s="46"/>
      <c r="P290" s="46"/>
      <c r="Q290" s="46"/>
      <c r="R290" s="46"/>
      <c r="S290" s="46"/>
      <c r="T290" s="94"/>
      <c r="AT290" s="23" t="s">
        <v>139</v>
      </c>
      <c r="AU290" s="23" t="s">
        <v>82</v>
      </c>
    </row>
    <row r="291" spans="2:51" s="11" customFormat="1" ht="13.5">
      <c r="B291" s="235"/>
      <c r="C291" s="236"/>
      <c r="D291" s="232" t="s">
        <v>146</v>
      </c>
      <c r="E291" s="237" t="s">
        <v>21</v>
      </c>
      <c r="F291" s="238" t="s">
        <v>489</v>
      </c>
      <c r="G291" s="236"/>
      <c r="H291" s="239">
        <v>0.248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146</v>
      </c>
      <c r="AU291" s="245" t="s">
        <v>82</v>
      </c>
      <c r="AV291" s="11" t="s">
        <v>82</v>
      </c>
      <c r="AW291" s="11" t="s">
        <v>35</v>
      </c>
      <c r="AX291" s="11" t="s">
        <v>79</v>
      </c>
      <c r="AY291" s="245" t="s">
        <v>131</v>
      </c>
    </row>
    <row r="292" spans="2:63" s="10" customFormat="1" ht="29.85" customHeight="1">
      <c r="B292" s="204"/>
      <c r="C292" s="205"/>
      <c r="D292" s="206" t="s">
        <v>70</v>
      </c>
      <c r="E292" s="218" t="s">
        <v>162</v>
      </c>
      <c r="F292" s="218" t="s">
        <v>490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SUM(P293:P473)</f>
        <v>0</v>
      </c>
      <c r="Q292" s="212"/>
      <c r="R292" s="213">
        <f>SUM(R293:R473)</f>
        <v>362.86685259999985</v>
      </c>
      <c r="S292" s="212"/>
      <c r="T292" s="214">
        <f>SUM(T293:T473)</f>
        <v>0</v>
      </c>
      <c r="AR292" s="215" t="s">
        <v>79</v>
      </c>
      <c r="AT292" s="216" t="s">
        <v>70</v>
      </c>
      <c r="AU292" s="216" t="s">
        <v>79</v>
      </c>
      <c r="AY292" s="215" t="s">
        <v>131</v>
      </c>
      <c r="BK292" s="217">
        <f>SUM(BK293:BK473)</f>
        <v>0</v>
      </c>
    </row>
    <row r="293" spans="2:65" s="1" customFormat="1" ht="25.5" customHeight="1">
      <c r="B293" s="45"/>
      <c r="C293" s="220" t="s">
        <v>491</v>
      </c>
      <c r="D293" s="220" t="s">
        <v>133</v>
      </c>
      <c r="E293" s="221" t="s">
        <v>492</v>
      </c>
      <c r="F293" s="222" t="s">
        <v>493</v>
      </c>
      <c r="G293" s="223" t="s">
        <v>171</v>
      </c>
      <c r="H293" s="224">
        <v>615.1</v>
      </c>
      <c r="I293" s="225"/>
      <c r="J293" s="226">
        <f>ROUND(I293*H293,2)</f>
        <v>0</v>
      </c>
      <c r="K293" s="222" t="s">
        <v>21</v>
      </c>
      <c r="L293" s="71"/>
      <c r="M293" s="227" t="s">
        <v>21</v>
      </c>
      <c r="N293" s="228" t="s">
        <v>42</v>
      </c>
      <c r="O293" s="46"/>
      <c r="P293" s="229">
        <f>O293*H293</f>
        <v>0</v>
      </c>
      <c r="Q293" s="229">
        <v>0.169</v>
      </c>
      <c r="R293" s="229">
        <f>Q293*H293</f>
        <v>103.95190000000001</v>
      </c>
      <c r="S293" s="229">
        <v>0</v>
      </c>
      <c r="T293" s="230">
        <f>S293*H293</f>
        <v>0</v>
      </c>
      <c r="AR293" s="23" t="s">
        <v>137</v>
      </c>
      <c r="AT293" s="23" t="s">
        <v>133</v>
      </c>
      <c r="AU293" s="23" t="s">
        <v>82</v>
      </c>
      <c r="AY293" s="23" t="s">
        <v>131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23" t="s">
        <v>79</v>
      </c>
      <c r="BK293" s="231">
        <f>ROUND(I293*H293,2)</f>
        <v>0</v>
      </c>
      <c r="BL293" s="23" t="s">
        <v>137</v>
      </c>
      <c r="BM293" s="23" t="s">
        <v>494</v>
      </c>
    </row>
    <row r="294" spans="2:47" s="1" customFormat="1" ht="13.5">
      <c r="B294" s="45"/>
      <c r="C294" s="73"/>
      <c r="D294" s="232" t="s">
        <v>139</v>
      </c>
      <c r="E294" s="73"/>
      <c r="F294" s="233" t="s">
        <v>495</v>
      </c>
      <c r="G294" s="73"/>
      <c r="H294" s="73"/>
      <c r="I294" s="190"/>
      <c r="J294" s="73"/>
      <c r="K294" s="73"/>
      <c r="L294" s="71"/>
      <c r="M294" s="234"/>
      <c r="N294" s="46"/>
      <c r="O294" s="46"/>
      <c r="P294" s="46"/>
      <c r="Q294" s="46"/>
      <c r="R294" s="46"/>
      <c r="S294" s="46"/>
      <c r="T294" s="94"/>
      <c r="AT294" s="23" t="s">
        <v>139</v>
      </c>
      <c r="AU294" s="23" t="s">
        <v>82</v>
      </c>
    </row>
    <row r="295" spans="2:47" s="1" customFormat="1" ht="13.5">
      <c r="B295" s="45"/>
      <c r="C295" s="73"/>
      <c r="D295" s="232" t="s">
        <v>401</v>
      </c>
      <c r="E295" s="73"/>
      <c r="F295" s="277" t="s">
        <v>496</v>
      </c>
      <c r="G295" s="73"/>
      <c r="H295" s="73"/>
      <c r="I295" s="190"/>
      <c r="J295" s="73"/>
      <c r="K295" s="73"/>
      <c r="L295" s="71"/>
      <c r="M295" s="234"/>
      <c r="N295" s="46"/>
      <c r="O295" s="46"/>
      <c r="P295" s="46"/>
      <c r="Q295" s="46"/>
      <c r="R295" s="46"/>
      <c r="S295" s="46"/>
      <c r="T295" s="94"/>
      <c r="AT295" s="23" t="s">
        <v>401</v>
      </c>
      <c r="AU295" s="23" t="s">
        <v>82</v>
      </c>
    </row>
    <row r="296" spans="2:51" s="13" customFormat="1" ht="13.5">
      <c r="B296" s="267"/>
      <c r="C296" s="268"/>
      <c r="D296" s="232" t="s">
        <v>146</v>
      </c>
      <c r="E296" s="269" t="s">
        <v>21</v>
      </c>
      <c r="F296" s="270" t="s">
        <v>497</v>
      </c>
      <c r="G296" s="268"/>
      <c r="H296" s="269" t="s">
        <v>21</v>
      </c>
      <c r="I296" s="271"/>
      <c r="J296" s="268"/>
      <c r="K296" s="268"/>
      <c r="L296" s="272"/>
      <c r="M296" s="273"/>
      <c r="N296" s="274"/>
      <c r="O296" s="274"/>
      <c r="P296" s="274"/>
      <c r="Q296" s="274"/>
      <c r="R296" s="274"/>
      <c r="S296" s="274"/>
      <c r="T296" s="275"/>
      <c r="AT296" s="276" t="s">
        <v>146</v>
      </c>
      <c r="AU296" s="276" t="s">
        <v>82</v>
      </c>
      <c r="AV296" s="13" t="s">
        <v>79</v>
      </c>
      <c r="AW296" s="13" t="s">
        <v>35</v>
      </c>
      <c r="AX296" s="13" t="s">
        <v>71</v>
      </c>
      <c r="AY296" s="276" t="s">
        <v>131</v>
      </c>
    </row>
    <row r="297" spans="2:51" s="11" customFormat="1" ht="13.5">
      <c r="B297" s="235"/>
      <c r="C297" s="236"/>
      <c r="D297" s="232" t="s">
        <v>146</v>
      </c>
      <c r="E297" s="237" t="s">
        <v>21</v>
      </c>
      <c r="F297" s="238" t="s">
        <v>498</v>
      </c>
      <c r="G297" s="236"/>
      <c r="H297" s="239">
        <v>3.8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146</v>
      </c>
      <c r="AU297" s="245" t="s">
        <v>82</v>
      </c>
      <c r="AV297" s="11" t="s">
        <v>82</v>
      </c>
      <c r="AW297" s="11" t="s">
        <v>35</v>
      </c>
      <c r="AX297" s="11" t="s">
        <v>71</v>
      </c>
      <c r="AY297" s="245" t="s">
        <v>131</v>
      </c>
    </row>
    <row r="298" spans="2:51" s="13" customFormat="1" ht="13.5">
      <c r="B298" s="267"/>
      <c r="C298" s="268"/>
      <c r="D298" s="232" t="s">
        <v>146</v>
      </c>
      <c r="E298" s="269" t="s">
        <v>21</v>
      </c>
      <c r="F298" s="270" t="s">
        <v>499</v>
      </c>
      <c r="G298" s="268"/>
      <c r="H298" s="269" t="s">
        <v>21</v>
      </c>
      <c r="I298" s="271"/>
      <c r="J298" s="268"/>
      <c r="K298" s="268"/>
      <c r="L298" s="272"/>
      <c r="M298" s="273"/>
      <c r="N298" s="274"/>
      <c r="O298" s="274"/>
      <c r="P298" s="274"/>
      <c r="Q298" s="274"/>
      <c r="R298" s="274"/>
      <c r="S298" s="274"/>
      <c r="T298" s="275"/>
      <c r="AT298" s="276" t="s">
        <v>146</v>
      </c>
      <c r="AU298" s="276" t="s">
        <v>82</v>
      </c>
      <c r="AV298" s="13" t="s">
        <v>79</v>
      </c>
      <c r="AW298" s="13" t="s">
        <v>35</v>
      </c>
      <c r="AX298" s="13" t="s">
        <v>71</v>
      </c>
      <c r="AY298" s="276" t="s">
        <v>131</v>
      </c>
    </row>
    <row r="299" spans="2:51" s="11" customFormat="1" ht="13.5">
      <c r="B299" s="235"/>
      <c r="C299" s="236"/>
      <c r="D299" s="232" t="s">
        <v>146</v>
      </c>
      <c r="E299" s="237" t="s">
        <v>21</v>
      </c>
      <c r="F299" s="238" t="s">
        <v>500</v>
      </c>
      <c r="G299" s="236"/>
      <c r="H299" s="239">
        <v>533.1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146</v>
      </c>
      <c r="AU299" s="245" t="s">
        <v>82</v>
      </c>
      <c r="AV299" s="11" t="s">
        <v>82</v>
      </c>
      <c r="AW299" s="11" t="s">
        <v>35</v>
      </c>
      <c r="AX299" s="11" t="s">
        <v>71</v>
      </c>
      <c r="AY299" s="245" t="s">
        <v>131</v>
      </c>
    </row>
    <row r="300" spans="2:51" s="13" customFormat="1" ht="13.5">
      <c r="B300" s="267"/>
      <c r="C300" s="268"/>
      <c r="D300" s="232" t="s">
        <v>146</v>
      </c>
      <c r="E300" s="269" t="s">
        <v>21</v>
      </c>
      <c r="F300" s="270" t="s">
        <v>501</v>
      </c>
      <c r="G300" s="268"/>
      <c r="H300" s="269" t="s">
        <v>21</v>
      </c>
      <c r="I300" s="271"/>
      <c r="J300" s="268"/>
      <c r="K300" s="268"/>
      <c r="L300" s="272"/>
      <c r="M300" s="273"/>
      <c r="N300" s="274"/>
      <c r="O300" s="274"/>
      <c r="P300" s="274"/>
      <c r="Q300" s="274"/>
      <c r="R300" s="274"/>
      <c r="S300" s="274"/>
      <c r="T300" s="275"/>
      <c r="AT300" s="276" t="s">
        <v>146</v>
      </c>
      <c r="AU300" s="276" t="s">
        <v>82</v>
      </c>
      <c r="AV300" s="13" t="s">
        <v>79</v>
      </c>
      <c r="AW300" s="13" t="s">
        <v>35</v>
      </c>
      <c r="AX300" s="13" t="s">
        <v>71</v>
      </c>
      <c r="AY300" s="276" t="s">
        <v>131</v>
      </c>
    </row>
    <row r="301" spans="2:51" s="11" customFormat="1" ht="13.5">
      <c r="B301" s="235"/>
      <c r="C301" s="236"/>
      <c r="D301" s="232" t="s">
        <v>146</v>
      </c>
      <c r="E301" s="237" t="s">
        <v>21</v>
      </c>
      <c r="F301" s="238" t="s">
        <v>502</v>
      </c>
      <c r="G301" s="236"/>
      <c r="H301" s="239">
        <v>7.5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146</v>
      </c>
      <c r="AU301" s="245" t="s">
        <v>82</v>
      </c>
      <c r="AV301" s="11" t="s">
        <v>82</v>
      </c>
      <c r="AW301" s="11" t="s">
        <v>35</v>
      </c>
      <c r="AX301" s="11" t="s">
        <v>71</v>
      </c>
      <c r="AY301" s="245" t="s">
        <v>131</v>
      </c>
    </row>
    <row r="302" spans="2:51" s="13" customFormat="1" ht="13.5">
      <c r="B302" s="267"/>
      <c r="C302" s="268"/>
      <c r="D302" s="232" t="s">
        <v>146</v>
      </c>
      <c r="E302" s="269" t="s">
        <v>21</v>
      </c>
      <c r="F302" s="270" t="s">
        <v>503</v>
      </c>
      <c r="G302" s="268"/>
      <c r="H302" s="269" t="s">
        <v>21</v>
      </c>
      <c r="I302" s="271"/>
      <c r="J302" s="268"/>
      <c r="K302" s="268"/>
      <c r="L302" s="272"/>
      <c r="M302" s="273"/>
      <c r="N302" s="274"/>
      <c r="O302" s="274"/>
      <c r="P302" s="274"/>
      <c r="Q302" s="274"/>
      <c r="R302" s="274"/>
      <c r="S302" s="274"/>
      <c r="T302" s="275"/>
      <c r="AT302" s="276" t="s">
        <v>146</v>
      </c>
      <c r="AU302" s="276" t="s">
        <v>82</v>
      </c>
      <c r="AV302" s="13" t="s">
        <v>79</v>
      </c>
      <c r="AW302" s="13" t="s">
        <v>35</v>
      </c>
      <c r="AX302" s="13" t="s">
        <v>71</v>
      </c>
      <c r="AY302" s="276" t="s">
        <v>131</v>
      </c>
    </row>
    <row r="303" spans="2:51" s="11" customFormat="1" ht="13.5">
      <c r="B303" s="235"/>
      <c r="C303" s="236"/>
      <c r="D303" s="232" t="s">
        <v>146</v>
      </c>
      <c r="E303" s="237" t="s">
        <v>21</v>
      </c>
      <c r="F303" s="238" t="s">
        <v>504</v>
      </c>
      <c r="G303" s="236"/>
      <c r="H303" s="239">
        <v>69.6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AT303" s="245" t="s">
        <v>146</v>
      </c>
      <c r="AU303" s="245" t="s">
        <v>82</v>
      </c>
      <c r="AV303" s="11" t="s">
        <v>82</v>
      </c>
      <c r="AW303" s="11" t="s">
        <v>35</v>
      </c>
      <c r="AX303" s="11" t="s">
        <v>71</v>
      </c>
      <c r="AY303" s="245" t="s">
        <v>131</v>
      </c>
    </row>
    <row r="304" spans="2:51" s="13" customFormat="1" ht="13.5">
      <c r="B304" s="267"/>
      <c r="C304" s="268"/>
      <c r="D304" s="232" t="s">
        <v>146</v>
      </c>
      <c r="E304" s="269" t="s">
        <v>21</v>
      </c>
      <c r="F304" s="270" t="s">
        <v>505</v>
      </c>
      <c r="G304" s="268"/>
      <c r="H304" s="269" t="s">
        <v>21</v>
      </c>
      <c r="I304" s="271"/>
      <c r="J304" s="268"/>
      <c r="K304" s="268"/>
      <c r="L304" s="272"/>
      <c r="M304" s="273"/>
      <c r="N304" s="274"/>
      <c r="O304" s="274"/>
      <c r="P304" s="274"/>
      <c r="Q304" s="274"/>
      <c r="R304" s="274"/>
      <c r="S304" s="274"/>
      <c r="T304" s="275"/>
      <c r="AT304" s="276" t="s">
        <v>146</v>
      </c>
      <c r="AU304" s="276" t="s">
        <v>82</v>
      </c>
      <c r="AV304" s="13" t="s">
        <v>79</v>
      </c>
      <c r="AW304" s="13" t="s">
        <v>35</v>
      </c>
      <c r="AX304" s="13" t="s">
        <v>71</v>
      </c>
      <c r="AY304" s="276" t="s">
        <v>131</v>
      </c>
    </row>
    <row r="305" spans="2:51" s="11" customFormat="1" ht="13.5">
      <c r="B305" s="235"/>
      <c r="C305" s="236"/>
      <c r="D305" s="232" t="s">
        <v>146</v>
      </c>
      <c r="E305" s="237" t="s">
        <v>21</v>
      </c>
      <c r="F305" s="238" t="s">
        <v>506</v>
      </c>
      <c r="G305" s="236"/>
      <c r="H305" s="239">
        <v>1.1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146</v>
      </c>
      <c r="AU305" s="245" t="s">
        <v>82</v>
      </c>
      <c r="AV305" s="11" t="s">
        <v>82</v>
      </c>
      <c r="AW305" s="11" t="s">
        <v>35</v>
      </c>
      <c r="AX305" s="11" t="s">
        <v>71</v>
      </c>
      <c r="AY305" s="245" t="s">
        <v>131</v>
      </c>
    </row>
    <row r="306" spans="2:51" s="12" customFormat="1" ht="13.5">
      <c r="B306" s="246"/>
      <c r="C306" s="247"/>
      <c r="D306" s="232" t="s">
        <v>146</v>
      </c>
      <c r="E306" s="248" t="s">
        <v>21</v>
      </c>
      <c r="F306" s="249" t="s">
        <v>155</v>
      </c>
      <c r="G306" s="247"/>
      <c r="H306" s="250">
        <v>615.1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146</v>
      </c>
      <c r="AU306" s="256" t="s">
        <v>82</v>
      </c>
      <c r="AV306" s="12" t="s">
        <v>137</v>
      </c>
      <c r="AW306" s="12" t="s">
        <v>35</v>
      </c>
      <c r="AX306" s="12" t="s">
        <v>79</v>
      </c>
      <c r="AY306" s="256" t="s">
        <v>131</v>
      </c>
    </row>
    <row r="307" spans="2:65" s="1" customFormat="1" ht="16.5" customHeight="1">
      <c r="B307" s="45"/>
      <c r="C307" s="257" t="s">
        <v>507</v>
      </c>
      <c r="D307" s="257" t="s">
        <v>268</v>
      </c>
      <c r="E307" s="258" t="s">
        <v>508</v>
      </c>
      <c r="F307" s="259" t="s">
        <v>509</v>
      </c>
      <c r="G307" s="260" t="s">
        <v>171</v>
      </c>
      <c r="H307" s="261">
        <v>3.914</v>
      </c>
      <c r="I307" s="262"/>
      <c r="J307" s="263">
        <f>ROUND(I307*H307,2)</f>
        <v>0</v>
      </c>
      <c r="K307" s="259" t="s">
        <v>21</v>
      </c>
      <c r="L307" s="264"/>
      <c r="M307" s="265" t="s">
        <v>21</v>
      </c>
      <c r="N307" s="266" t="s">
        <v>42</v>
      </c>
      <c r="O307" s="46"/>
      <c r="P307" s="229">
        <f>O307*H307</f>
        <v>0</v>
      </c>
      <c r="Q307" s="229">
        <v>0.176</v>
      </c>
      <c r="R307" s="229">
        <f>Q307*H307</f>
        <v>0.688864</v>
      </c>
      <c r="S307" s="229">
        <v>0</v>
      </c>
      <c r="T307" s="230">
        <f>S307*H307</f>
        <v>0</v>
      </c>
      <c r="AR307" s="23" t="s">
        <v>181</v>
      </c>
      <c r="AT307" s="23" t="s">
        <v>268</v>
      </c>
      <c r="AU307" s="23" t="s">
        <v>82</v>
      </c>
      <c r="AY307" s="23" t="s">
        <v>131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79</v>
      </c>
      <c r="BK307" s="231">
        <f>ROUND(I307*H307,2)</f>
        <v>0</v>
      </c>
      <c r="BL307" s="23" t="s">
        <v>137</v>
      </c>
      <c r="BM307" s="23" t="s">
        <v>510</v>
      </c>
    </row>
    <row r="308" spans="2:51" s="11" customFormat="1" ht="13.5">
      <c r="B308" s="235"/>
      <c r="C308" s="236"/>
      <c r="D308" s="232" t="s">
        <v>146</v>
      </c>
      <c r="E308" s="237" t="s">
        <v>21</v>
      </c>
      <c r="F308" s="238" t="s">
        <v>511</v>
      </c>
      <c r="G308" s="236"/>
      <c r="H308" s="239">
        <v>3.914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146</v>
      </c>
      <c r="AU308" s="245" t="s">
        <v>82</v>
      </c>
      <c r="AV308" s="11" t="s">
        <v>82</v>
      </c>
      <c r="AW308" s="11" t="s">
        <v>35</v>
      </c>
      <c r="AX308" s="11" t="s">
        <v>79</v>
      </c>
      <c r="AY308" s="245" t="s">
        <v>131</v>
      </c>
    </row>
    <row r="309" spans="2:65" s="1" customFormat="1" ht="16.5" customHeight="1">
      <c r="B309" s="45"/>
      <c r="C309" s="257" t="s">
        <v>512</v>
      </c>
      <c r="D309" s="257" t="s">
        <v>268</v>
      </c>
      <c r="E309" s="258" t="s">
        <v>513</v>
      </c>
      <c r="F309" s="259" t="s">
        <v>514</v>
      </c>
      <c r="G309" s="260" t="s">
        <v>171</v>
      </c>
      <c r="H309" s="261">
        <v>549.093</v>
      </c>
      <c r="I309" s="262"/>
      <c r="J309" s="263">
        <f>ROUND(I309*H309,2)</f>
        <v>0</v>
      </c>
      <c r="K309" s="259" t="s">
        <v>21</v>
      </c>
      <c r="L309" s="264"/>
      <c r="M309" s="265" t="s">
        <v>21</v>
      </c>
      <c r="N309" s="266" t="s">
        <v>42</v>
      </c>
      <c r="O309" s="46"/>
      <c r="P309" s="229">
        <f>O309*H309</f>
        <v>0</v>
      </c>
      <c r="Q309" s="229">
        <v>0.176</v>
      </c>
      <c r="R309" s="229">
        <f>Q309*H309</f>
        <v>96.64036799999998</v>
      </c>
      <c r="S309" s="229">
        <v>0</v>
      </c>
      <c r="T309" s="230">
        <f>S309*H309</f>
        <v>0</v>
      </c>
      <c r="AR309" s="23" t="s">
        <v>181</v>
      </c>
      <c r="AT309" s="23" t="s">
        <v>268</v>
      </c>
      <c r="AU309" s="23" t="s">
        <v>82</v>
      </c>
      <c r="AY309" s="23" t="s">
        <v>131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23" t="s">
        <v>79</v>
      </c>
      <c r="BK309" s="231">
        <f>ROUND(I309*H309,2)</f>
        <v>0</v>
      </c>
      <c r="BL309" s="23" t="s">
        <v>137</v>
      </c>
      <c r="BM309" s="23" t="s">
        <v>515</v>
      </c>
    </row>
    <row r="310" spans="2:51" s="11" customFormat="1" ht="13.5">
      <c r="B310" s="235"/>
      <c r="C310" s="236"/>
      <c r="D310" s="232" t="s">
        <v>146</v>
      </c>
      <c r="E310" s="237" t="s">
        <v>21</v>
      </c>
      <c r="F310" s="238" t="s">
        <v>516</v>
      </c>
      <c r="G310" s="236"/>
      <c r="H310" s="239">
        <v>549.093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146</v>
      </c>
      <c r="AU310" s="245" t="s">
        <v>82</v>
      </c>
      <c r="AV310" s="11" t="s">
        <v>82</v>
      </c>
      <c r="AW310" s="11" t="s">
        <v>35</v>
      </c>
      <c r="AX310" s="11" t="s">
        <v>79</v>
      </c>
      <c r="AY310" s="245" t="s">
        <v>131</v>
      </c>
    </row>
    <row r="311" spans="2:65" s="1" customFormat="1" ht="16.5" customHeight="1">
      <c r="B311" s="45"/>
      <c r="C311" s="257" t="s">
        <v>517</v>
      </c>
      <c r="D311" s="257" t="s">
        <v>268</v>
      </c>
      <c r="E311" s="258" t="s">
        <v>518</v>
      </c>
      <c r="F311" s="259" t="s">
        <v>519</v>
      </c>
      <c r="G311" s="260" t="s">
        <v>171</v>
      </c>
      <c r="H311" s="261">
        <v>7.725</v>
      </c>
      <c r="I311" s="262"/>
      <c r="J311" s="263">
        <f>ROUND(I311*H311,2)</f>
        <v>0</v>
      </c>
      <c r="K311" s="259" t="s">
        <v>21</v>
      </c>
      <c r="L311" s="264"/>
      <c r="M311" s="265" t="s">
        <v>21</v>
      </c>
      <c r="N311" s="266" t="s">
        <v>42</v>
      </c>
      <c r="O311" s="46"/>
      <c r="P311" s="229">
        <f>O311*H311</f>
        <v>0</v>
      </c>
      <c r="Q311" s="229">
        <v>0.12</v>
      </c>
      <c r="R311" s="229">
        <f>Q311*H311</f>
        <v>0.9269999999999999</v>
      </c>
      <c r="S311" s="229">
        <v>0</v>
      </c>
      <c r="T311" s="230">
        <f>S311*H311</f>
        <v>0</v>
      </c>
      <c r="AR311" s="23" t="s">
        <v>181</v>
      </c>
      <c r="AT311" s="23" t="s">
        <v>268</v>
      </c>
      <c r="AU311" s="23" t="s">
        <v>82</v>
      </c>
      <c r="AY311" s="23" t="s">
        <v>131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79</v>
      </c>
      <c r="BK311" s="231">
        <f>ROUND(I311*H311,2)</f>
        <v>0</v>
      </c>
      <c r="BL311" s="23" t="s">
        <v>137</v>
      </c>
      <c r="BM311" s="23" t="s">
        <v>520</v>
      </c>
    </row>
    <row r="312" spans="2:51" s="11" customFormat="1" ht="13.5">
      <c r="B312" s="235"/>
      <c r="C312" s="236"/>
      <c r="D312" s="232" t="s">
        <v>146</v>
      </c>
      <c r="E312" s="237" t="s">
        <v>21</v>
      </c>
      <c r="F312" s="238" t="s">
        <v>521</v>
      </c>
      <c r="G312" s="236"/>
      <c r="H312" s="239">
        <v>7.725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146</v>
      </c>
      <c r="AU312" s="245" t="s">
        <v>82</v>
      </c>
      <c r="AV312" s="11" t="s">
        <v>82</v>
      </c>
      <c r="AW312" s="11" t="s">
        <v>35</v>
      </c>
      <c r="AX312" s="11" t="s">
        <v>79</v>
      </c>
      <c r="AY312" s="245" t="s">
        <v>131</v>
      </c>
    </row>
    <row r="313" spans="2:65" s="1" customFormat="1" ht="16.5" customHeight="1">
      <c r="B313" s="45"/>
      <c r="C313" s="257" t="s">
        <v>522</v>
      </c>
      <c r="D313" s="257" t="s">
        <v>268</v>
      </c>
      <c r="E313" s="258" t="s">
        <v>523</v>
      </c>
      <c r="F313" s="259" t="s">
        <v>524</v>
      </c>
      <c r="G313" s="260" t="s">
        <v>171</v>
      </c>
      <c r="H313" s="261">
        <v>71.688</v>
      </c>
      <c r="I313" s="262"/>
      <c r="J313" s="263">
        <f>ROUND(I313*H313,2)</f>
        <v>0</v>
      </c>
      <c r="K313" s="259" t="s">
        <v>21</v>
      </c>
      <c r="L313" s="264"/>
      <c r="M313" s="265" t="s">
        <v>21</v>
      </c>
      <c r="N313" s="266" t="s">
        <v>42</v>
      </c>
      <c r="O313" s="46"/>
      <c r="P313" s="229">
        <f>O313*H313</f>
        <v>0</v>
      </c>
      <c r="Q313" s="229">
        <v>0.161</v>
      </c>
      <c r="R313" s="229">
        <f>Q313*H313</f>
        <v>11.541768000000001</v>
      </c>
      <c r="S313" s="229">
        <v>0</v>
      </c>
      <c r="T313" s="230">
        <f>S313*H313</f>
        <v>0</v>
      </c>
      <c r="AR313" s="23" t="s">
        <v>181</v>
      </c>
      <c r="AT313" s="23" t="s">
        <v>268</v>
      </c>
      <c r="AU313" s="23" t="s">
        <v>82</v>
      </c>
      <c r="AY313" s="23" t="s">
        <v>131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23" t="s">
        <v>79</v>
      </c>
      <c r="BK313" s="231">
        <f>ROUND(I313*H313,2)</f>
        <v>0</v>
      </c>
      <c r="BL313" s="23" t="s">
        <v>137</v>
      </c>
      <c r="BM313" s="23" t="s">
        <v>525</v>
      </c>
    </row>
    <row r="314" spans="2:51" s="11" customFormat="1" ht="13.5">
      <c r="B314" s="235"/>
      <c r="C314" s="236"/>
      <c r="D314" s="232" t="s">
        <v>146</v>
      </c>
      <c r="E314" s="237" t="s">
        <v>21</v>
      </c>
      <c r="F314" s="238" t="s">
        <v>526</v>
      </c>
      <c r="G314" s="236"/>
      <c r="H314" s="239">
        <v>71.688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146</v>
      </c>
      <c r="AU314" s="245" t="s">
        <v>82</v>
      </c>
      <c r="AV314" s="11" t="s">
        <v>82</v>
      </c>
      <c r="AW314" s="11" t="s">
        <v>35</v>
      </c>
      <c r="AX314" s="11" t="s">
        <v>79</v>
      </c>
      <c r="AY314" s="245" t="s">
        <v>131</v>
      </c>
    </row>
    <row r="315" spans="2:65" s="1" customFormat="1" ht="16.5" customHeight="1">
      <c r="B315" s="45"/>
      <c r="C315" s="257" t="s">
        <v>527</v>
      </c>
      <c r="D315" s="257" t="s">
        <v>268</v>
      </c>
      <c r="E315" s="258" t="s">
        <v>528</v>
      </c>
      <c r="F315" s="259" t="s">
        <v>529</v>
      </c>
      <c r="G315" s="260" t="s">
        <v>201</v>
      </c>
      <c r="H315" s="261">
        <v>10</v>
      </c>
      <c r="I315" s="262"/>
      <c r="J315" s="263">
        <f>ROUND(I315*H315,2)</f>
        <v>0</v>
      </c>
      <c r="K315" s="259" t="s">
        <v>21</v>
      </c>
      <c r="L315" s="264"/>
      <c r="M315" s="265" t="s">
        <v>21</v>
      </c>
      <c r="N315" s="266" t="s">
        <v>42</v>
      </c>
      <c r="O315" s="46"/>
      <c r="P315" s="229">
        <f>O315*H315</f>
        <v>0</v>
      </c>
      <c r="Q315" s="229">
        <v>0.023</v>
      </c>
      <c r="R315" s="229">
        <f>Q315*H315</f>
        <v>0.22999999999999998</v>
      </c>
      <c r="S315" s="229">
        <v>0</v>
      </c>
      <c r="T315" s="230">
        <f>S315*H315</f>
        <v>0</v>
      </c>
      <c r="AR315" s="23" t="s">
        <v>181</v>
      </c>
      <c r="AT315" s="23" t="s">
        <v>268</v>
      </c>
      <c r="AU315" s="23" t="s">
        <v>82</v>
      </c>
      <c r="AY315" s="23" t="s">
        <v>131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23" t="s">
        <v>79</v>
      </c>
      <c r="BK315" s="231">
        <f>ROUND(I315*H315,2)</f>
        <v>0</v>
      </c>
      <c r="BL315" s="23" t="s">
        <v>137</v>
      </c>
      <c r="BM315" s="23" t="s">
        <v>530</v>
      </c>
    </row>
    <row r="316" spans="2:65" s="1" customFormat="1" ht="25.5" customHeight="1">
      <c r="B316" s="45"/>
      <c r="C316" s="220" t="s">
        <v>531</v>
      </c>
      <c r="D316" s="220" t="s">
        <v>133</v>
      </c>
      <c r="E316" s="221" t="s">
        <v>532</v>
      </c>
      <c r="F316" s="222" t="s">
        <v>533</v>
      </c>
      <c r="G316" s="223" t="s">
        <v>171</v>
      </c>
      <c r="H316" s="224">
        <v>6.72</v>
      </c>
      <c r="I316" s="225"/>
      <c r="J316" s="226">
        <f>ROUND(I316*H316,2)</f>
        <v>0</v>
      </c>
      <c r="K316" s="222" t="s">
        <v>21</v>
      </c>
      <c r="L316" s="71"/>
      <c r="M316" s="227" t="s">
        <v>21</v>
      </c>
      <c r="N316" s="228" t="s">
        <v>42</v>
      </c>
      <c r="O316" s="46"/>
      <c r="P316" s="229">
        <f>O316*H316</f>
        <v>0</v>
      </c>
      <c r="Q316" s="229">
        <v>0.169</v>
      </c>
      <c r="R316" s="229">
        <f>Q316*H316</f>
        <v>1.13568</v>
      </c>
      <c r="S316" s="229">
        <v>0</v>
      </c>
      <c r="T316" s="230">
        <f>S316*H316</f>
        <v>0</v>
      </c>
      <c r="AR316" s="23" t="s">
        <v>137</v>
      </c>
      <c r="AT316" s="23" t="s">
        <v>133</v>
      </c>
      <c r="AU316" s="23" t="s">
        <v>82</v>
      </c>
      <c r="AY316" s="23" t="s">
        <v>131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23" t="s">
        <v>79</v>
      </c>
      <c r="BK316" s="231">
        <f>ROUND(I316*H316,2)</f>
        <v>0</v>
      </c>
      <c r="BL316" s="23" t="s">
        <v>137</v>
      </c>
      <c r="BM316" s="23" t="s">
        <v>534</v>
      </c>
    </row>
    <row r="317" spans="2:47" s="1" customFormat="1" ht="13.5">
      <c r="B317" s="45"/>
      <c r="C317" s="73"/>
      <c r="D317" s="232" t="s">
        <v>139</v>
      </c>
      <c r="E317" s="73"/>
      <c r="F317" s="233" t="s">
        <v>535</v>
      </c>
      <c r="G317" s="73"/>
      <c r="H317" s="73"/>
      <c r="I317" s="190"/>
      <c r="J317" s="73"/>
      <c r="K317" s="73"/>
      <c r="L317" s="71"/>
      <c r="M317" s="234"/>
      <c r="N317" s="46"/>
      <c r="O317" s="46"/>
      <c r="P317" s="46"/>
      <c r="Q317" s="46"/>
      <c r="R317" s="46"/>
      <c r="S317" s="46"/>
      <c r="T317" s="94"/>
      <c r="AT317" s="23" t="s">
        <v>139</v>
      </c>
      <c r="AU317" s="23" t="s">
        <v>82</v>
      </c>
    </row>
    <row r="318" spans="2:47" s="1" customFormat="1" ht="13.5">
      <c r="B318" s="45"/>
      <c r="C318" s="73"/>
      <c r="D318" s="232" t="s">
        <v>401</v>
      </c>
      <c r="E318" s="73"/>
      <c r="F318" s="277" t="s">
        <v>496</v>
      </c>
      <c r="G318" s="73"/>
      <c r="H318" s="73"/>
      <c r="I318" s="190"/>
      <c r="J318" s="73"/>
      <c r="K318" s="73"/>
      <c r="L318" s="71"/>
      <c r="M318" s="234"/>
      <c r="N318" s="46"/>
      <c r="O318" s="46"/>
      <c r="P318" s="46"/>
      <c r="Q318" s="46"/>
      <c r="R318" s="46"/>
      <c r="S318" s="46"/>
      <c r="T318" s="94"/>
      <c r="AT318" s="23" t="s">
        <v>401</v>
      </c>
      <c r="AU318" s="23" t="s">
        <v>82</v>
      </c>
    </row>
    <row r="319" spans="2:51" s="13" customFormat="1" ht="13.5">
      <c r="B319" s="267"/>
      <c r="C319" s="268"/>
      <c r="D319" s="232" t="s">
        <v>146</v>
      </c>
      <c r="E319" s="269" t="s">
        <v>21</v>
      </c>
      <c r="F319" s="270" t="s">
        <v>536</v>
      </c>
      <c r="G319" s="268"/>
      <c r="H319" s="269" t="s">
        <v>21</v>
      </c>
      <c r="I319" s="271"/>
      <c r="J319" s="268"/>
      <c r="K319" s="268"/>
      <c r="L319" s="272"/>
      <c r="M319" s="273"/>
      <c r="N319" s="274"/>
      <c r="O319" s="274"/>
      <c r="P319" s="274"/>
      <c r="Q319" s="274"/>
      <c r="R319" s="274"/>
      <c r="S319" s="274"/>
      <c r="T319" s="275"/>
      <c r="AT319" s="276" t="s">
        <v>146</v>
      </c>
      <c r="AU319" s="276" t="s">
        <v>82</v>
      </c>
      <c r="AV319" s="13" t="s">
        <v>79</v>
      </c>
      <c r="AW319" s="13" t="s">
        <v>35</v>
      </c>
      <c r="AX319" s="13" t="s">
        <v>71</v>
      </c>
      <c r="AY319" s="276" t="s">
        <v>131</v>
      </c>
    </row>
    <row r="320" spans="2:51" s="11" customFormat="1" ht="13.5">
      <c r="B320" s="235"/>
      <c r="C320" s="236"/>
      <c r="D320" s="232" t="s">
        <v>146</v>
      </c>
      <c r="E320" s="237" t="s">
        <v>21</v>
      </c>
      <c r="F320" s="238" t="s">
        <v>537</v>
      </c>
      <c r="G320" s="236"/>
      <c r="H320" s="239">
        <v>6.72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146</v>
      </c>
      <c r="AU320" s="245" t="s">
        <v>82</v>
      </c>
      <c r="AV320" s="11" t="s">
        <v>82</v>
      </c>
      <c r="AW320" s="11" t="s">
        <v>35</v>
      </c>
      <c r="AX320" s="11" t="s">
        <v>79</v>
      </c>
      <c r="AY320" s="245" t="s">
        <v>131</v>
      </c>
    </row>
    <row r="321" spans="2:65" s="1" customFormat="1" ht="16.5" customHeight="1">
      <c r="B321" s="45"/>
      <c r="C321" s="257" t="s">
        <v>538</v>
      </c>
      <c r="D321" s="257" t="s">
        <v>268</v>
      </c>
      <c r="E321" s="258" t="s">
        <v>539</v>
      </c>
      <c r="F321" s="259" t="s">
        <v>540</v>
      </c>
      <c r="G321" s="260" t="s">
        <v>300</v>
      </c>
      <c r="H321" s="261">
        <v>9</v>
      </c>
      <c r="I321" s="262"/>
      <c r="J321" s="263">
        <f>ROUND(I321*H321,2)</f>
        <v>0</v>
      </c>
      <c r="K321" s="259" t="s">
        <v>21</v>
      </c>
      <c r="L321" s="264"/>
      <c r="M321" s="265" t="s">
        <v>21</v>
      </c>
      <c r="N321" s="266" t="s">
        <v>42</v>
      </c>
      <c r="O321" s="46"/>
      <c r="P321" s="229">
        <f>O321*H321</f>
        <v>0</v>
      </c>
      <c r="Q321" s="229">
        <v>0.336</v>
      </c>
      <c r="R321" s="229">
        <f>Q321*H321</f>
        <v>3.024</v>
      </c>
      <c r="S321" s="229">
        <v>0</v>
      </c>
      <c r="T321" s="230">
        <f>S321*H321</f>
        <v>0</v>
      </c>
      <c r="AR321" s="23" t="s">
        <v>181</v>
      </c>
      <c r="AT321" s="23" t="s">
        <v>268</v>
      </c>
      <c r="AU321" s="23" t="s">
        <v>82</v>
      </c>
      <c r="AY321" s="23" t="s">
        <v>131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79</v>
      </c>
      <c r="BK321" s="231">
        <f>ROUND(I321*H321,2)</f>
        <v>0</v>
      </c>
      <c r="BL321" s="23" t="s">
        <v>137</v>
      </c>
      <c r="BM321" s="23" t="s">
        <v>541</v>
      </c>
    </row>
    <row r="322" spans="2:65" s="1" customFormat="1" ht="25.5" customHeight="1">
      <c r="B322" s="45"/>
      <c r="C322" s="220" t="s">
        <v>542</v>
      </c>
      <c r="D322" s="220" t="s">
        <v>133</v>
      </c>
      <c r="E322" s="221" t="s">
        <v>543</v>
      </c>
      <c r="F322" s="222" t="s">
        <v>544</v>
      </c>
      <c r="G322" s="223" t="s">
        <v>171</v>
      </c>
      <c r="H322" s="224">
        <v>12.98</v>
      </c>
      <c r="I322" s="225"/>
      <c r="J322" s="226">
        <f>ROUND(I322*H322,2)</f>
        <v>0</v>
      </c>
      <c r="K322" s="222" t="s">
        <v>21</v>
      </c>
      <c r="L322" s="71"/>
      <c r="M322" s="227" t="s">
        <v>21</v>
      </c>
      <c r="N322" s="228" t="s">
        <v>42</v>
      </c>
      <c r="O322" s="46"/>
      <c r="P322" s="229">
        <f>O322*H322</f>
        <v>0</v>
      </c>
      <c r="Q322" s="229">
        <v>0.169</v>
      </c>
      <c r="R322" s="229">
        <f>Q322*H322</f>
        <v>2.19362</v>
      </c>
      <c r="S322" s="229">
        <v>0</v>
      </c>
      <c r="T322" s="230">
        <f>S322*H322</f>
        <v>0</v>
      </c>
      <c r="AR322" s="23" t="s">
        <v>137</v>
      </c>
      <c r="AT322" s="23" t="s">
        <v>133</v>
      </c>
      <c r="AU322" s="23" t="s">
        <v>82</v>
      </c>
      <c r="AY322" s="23" t="s">
        <v>131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23" t="s">
        <v>79</v>
      </c>
      <c r="BK322" s="231">
        <f>ROUND(I322*H322,2)</f>
        <v>0</v>
      </c>
      <c r="BL322" s="23" t="s">
        <v>137</v>
      </c>
      <c r="BM322" s="23" t="s">
        <v>545</v>
      </c>
    </row>
    <row r="323" spans="2:47" s="1" customFormat="1" ht="13.5">
      <c r="B323" s="45"/>
      <c r="C323" s="73"/>
      <c r="D323" s="232" t="s">
        <v>139</v>
      </c>
      <c r="E323" s="73"/>
      <c r="F323" s="233" t="s">
        <v>546</v>
      </c>
      <c r="G323" s="73"/>
      <c r="H323" s="73"/>
      <c r="I323" s="190"/>
      <c r="J323" s="73"/>
      <c r="K323" s="73"/>
      <c r="L323" s="71"/>
      <c r="M323" s="234"/>
      <c r="N323" s="46"/>
      <c r="O323" s="46"/>
      <c r="P323" s="46"/>
      <c r="Q323" s="46"/>
      <c r="R323" s="46"/>
      <c r="S323" s="46"/>
      <c r="T323" s="94"/>
      <c r="AT323" s="23" t="s">
        <v>139</v>
      </c>
      <c r="AU323" s="23" t="s">
        <v>82</v>
      </c>
    </row>
    <row r="324" spans="2:47" s="1" customFormat="1" ht="13.5">
      <c r="B324" s="45"/>
      <c r="C324" s="73"/>
      <c r="D324" s="232" t="s">
        <v>401</v>
      </c>
      <c r="E324" s="73"/>
      <c r="F324" s="277" t="s">
        <v>496</v>
      </c>
      <c r="G324" s="73"/>
      <c r="H324" s="73"/>
      <c r="I324" s="190"/>
      <c r="J324" s="73"/>
      <c r="K324" s="73"/>
      <c r="L324" s="71"/>
      <c r="M324" s="234"/>
      <c r="N324" s="46"/>
      <c r="O324" s="46"/>
      <c r="P324" s="46"/>
      <c r="Q324" s="46"/>
      <c r="R324" s="46"/>
      <c r="S324" s="46"/>
      <c r="T324" s="94"/>
      <c r="AT324" s="23" t="s">
        <v>401</v>
      </c>
      <c r="AU324" s="23" t="s">
        <v>82</v>
      </c>
    </row>
    <row r="325" spans="2:51" s="13" customFormat="1" ht="13.5">
      <c r="B325" s="267"/>
      <c r="C325" s="268"/>
      <c r="D325" s="232" t="s">
        <v>146</v>
      </c>
      <c r="E325" s="269" t="s">
        <v>21</v>
      </c>
      <c r="F325" s="270" t="s">
        <v>547</v>
      </c>
      <c r="G325" s="268"/>
      <c r="H325" s="269" t="s">
        <v>21</v>
      </c>
      <c r="I325" s="271"/>
      <c r="J325" s="268"/>
      <c r="K325" s="268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146</v>
      </c>
      <c r="AU325" s="276" t="s">
        <v>82</v>
      </c>
      <c r="AV325" s="13" t="s">
        <v>79</v>
      </c>
      <c r="AW325" s="13" t="s">
        <v>35</v>
      </c>
      <c r="AX325" s="13" t="s">
        <v>71</v>
      </c>
      <c r="AY325" s="276" t="s">
        <v>131</v>
      </c>
    </row>
    <row r="326" spans="2:51" s="11" customFormat="1" ht="13.5">
      <c r="B326" s="235"/>
      <c r="C326" s="236"/>
      <c r="D326" s="232" t="s">
        <v>146</v>
      </c>
      <c r="E326" s="237" t="s">
        <v>21</v>
      </c>
      <c r="F326" s="238" t="s">
        <v>548</v>
      </c>
      <c r="G326" s="236"/>
      <c r="H326" s="239">
        <v>12.98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146</v>
      </c>
      <c r="AU326" s="245" t="s">
        <v>82</v>
      </c>
      <c r="AV326" s="11" t="s">
        <v>82</v>
      </c>
      <c r="AW326" s="11" t="s">
        <v>35</v>
      </c>
      <c r="AX326" s="11" t="s">
        <v>79</v>
      </c>
      <c r="AY326" s="245" t="s">
        <v>131</v>
      </c>
    </row>
    <row r="327" spans="2:65" s="1" customFormat="1" ht="16.5" customHeight="1">
      <c r="B327" s="45"/>
      <c r="C327" s="257" t="s">
        <v>549</v>
      </c>
      <c r="D327" s="257" t="s">
        <v>268</v>
      </c>
      <c r="E327" s="258" t="s">
        <v>550</v>
      </c>
      <c r="F327" s="259" t="s">
        <v>551</v>
      </c>
      <c r="G327" s="260" t="s">
        <v>300</v>
      </c>
      <c r="H327" s="261">
        <v>11</v>
      </c>
      <c r="I327" s="262"/>
      <c r="J327" s="263">
        <f>ROUND(I327*H327,2)</f>
        <v>0</v>
      </c>
      <c r="K327" s="259" t="s">
        <v>21</v>
      </c>
      <c r="L327" s="264"/>
      <c r="M327" s="265" t="s">
        <v>21</v>
      </c>
      <c r="N327" s="266" t="s">
        <v>42</v>
      </c>
      <c r="O327" s="46"/>
      <c r="P327" s="229">
        <f>O327*H327</f>
        <v>0</v>
      </c>
      <c r="Q327" s="229">
        <v>0.47</v>
      </c>
      <c r="R327" s="229">
        <f>Q327*H327</f>
        <v>5.17</v>
      </c>
      <c r="S327" s="229">
        <v>0</v>
      </c>
      <c r="T327" s="230">
        <f>S327*H327</f>
        <v>0</v>
      </c>
      <c r="AR327" s="23" t="s">
        <v>181</v>
      </c>
      <c r="AT327" s="23" t="s">
        <v>268</v>
      </c>
      <c r="AU327" s="23" t="s">
        <v>82</v>
      </c>
      <c r="AY327" s="23" t="s">
        <v>131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23" t="s">
        <v>79</v>
      </c>
      <c r="BK327" s="231">
        <f>ROUND(I327*H327,2)</f>
        <v>0</v>
      </c>
      <c r="BL327" s="23" t="s">
        <v>137</v>
      </c>
      <c r="BM327" s="23" t="s">
        <v>552</v>
      </c>
    </row>
    <row r="328" spans="2:65" s="1" customFormat="1" ht="16.5" customHeight="1">
      <c r="B328" s="45"/>
      <c r="C328" s="220" t="s">
        <v>553</v>
      </c>
      <c r="D328" s="220" t="s">
        <v>133</v>
      </c>
      <c r="E328" s="221" t="s">
        <v>554</v>
      </c>
      <c r="F328" s="222" t="s">
        <v>555</v>
      </c>
      <c r="G328" s="223" t="s">
        <v>171</v>
      </c>
      <c r="H328" s="224">
        <v>46.4</v>
      </c>
      <c r="I328" s="225"/>
      <c r="J328" s="226">
        <f>ROUND(I328*H328,2)</f>
        <v>0</v>
      </c>
      <c r="K328" s="222" t="s">
        <v>143</v>
      </c>
      <c r="L328" s="71"/>
      <c r="M328" s="227" t="s">
        <v>21</v>
      </c>
      <c r="N328" s="228" t="s">
        <v>42</v>
      </c>
      <c r="O328" s="46"/>
      <c r="P328" s="229">
        <f>O328*H328</f>
        <v>0</v>
      </c>
      <c r="Q328" s="229">
        <v>0.167</v>
      </c>
      <c r="R328" s="229">
        <f>Q328*H328</f>
        <v>7.7488</v>
      </c>
      <c r="S328" s="229">
        <v>0</v>
      </c>
      <c r="T328" s="230">
        <f>S328*H328</f>
        <v>0</v>
      </c>
      <c r="AR328" s="23" t="s">
        <v>137</v>
      </c>
      <c r="AT328" s="23" t="s">
        <v>133</v>
      </c>
      <c r="AU328" s="23" t="s">
        <v>82</v>
      </c>
      <c r="AY328" s="23" t="s">
        <v>131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79</v>
      </c>
      <c r="BK328" s="231">
        <f>ROUND(I328*H328,2)</f>
        <v>0</v>
      </c>
      <c r="BL328" s="23" t="s">
        <v>137</v>
      </c>
      <c r="BM328" s="23" t="s">
        <v>556</v>
      </c>
    </row>
    <row r="329" spans="2:47" s="1" customFormat="1" ht="13.5">
      <c r="B329" s="45"/>
      <c r="C329" s="73"/>
      <c r="D329" s="232" t="s">
        <v>139</v>
      </c>
      <c r="E329" s="73"/>
      <c r="F329" s="233" t="s">
        <v>557</v>
      </c>
      <c r="G329" s="73"/>
      <c r="H329" s="73"/>
      <c r="I329" s="190"/>
      <c r="J329" s="73"/>
      <c r="K329" s="73"/>
      <c r="L329" s="71"/>
      <c r="M329" s="234"/>
      <c r="N329" s="46"/>
      <c r="O329" s="46"/>
      <c r="P329" s="46"/>
      <c r="Q329" s="46"/>
      <c r="R329" s="46"/>
      <c r="S329" s="46"/>
      <c r="T329" s="94"/>
      <c r="AT329" s="23" t="s">
        <v>139</v>
      </c>
      <c r="AU329" s="23" t="s">
        <v>82</v>
      </c>
    </row>
    <row r="330" spans="2:51" s="13" customFormat="1" ht="13.5">
      <c r="B330" s="267"/>
      <c r="C330" s="268"/>
      <c r="D330" s="232" t="s">
        <v>146</v>
      </c>
      <c r="E330" s="269" t="s">
        <v>21</v>
      </c>
      <c r="F330" s="270" t="s">
        <v>558</v>
      </c>
      <c r="G330" s="268"/>
      <c r="H330" s="269" t="s">
        <v>21</v>
      </c>
      <c r="I330" s="271"/>
      <c r="J330" s="268"/>
      <c r="K330" s="268"/>
      <c r="L330" s="272"/>
      <c r="M330" s="273"/>
      <c r="N330" s="274"/>
      <c r="O330" s="274"/>
      <c r="P330" s="274"/>
      <c r="Q330" s="274"/>
      <c r="R330" s="274"/>
      <c r="S330" s="274"/>
      <c r="T330" s="275"/>
      <c r="AT330" s="276" t="s">
        <v>146</v>
      </c>
      <c r="AU330" s="276" t="s">
        <v>82</v>
      </c>
      <c r="AV330" s="13" t="s">
        <v>79</v>
      </c>
      <c r="AW330" s="13" t="s">
        <v>35</v>
      </c>
      <c r="AX330" s="13" t="s">
        <v>71</v>
      </c>
      <c r="AY330" s="276" t="s">
        <v>131</v>
      </c>
    </row>
    <row r="331" spans="2:51" s="11" customFormat="1" ht="13.5">
      <c r="B331" s="235"/>
      <c r="C331" s="236"/>
      <c r="D331" s="232" t="s">
        <v>146</v>
      </c>
      <c r="E331" s="237" t="s">
        <v>21</v>
      </c>
      <c r="F331" s="238" t="s">
        <v>559</v>
      </c>
      <c r="G331" s="236"/>
      <c r="H331" s="239">
        <v>46.4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146</v>
      </c>
      <c r="AU331" s="245" t="s">
        <v>82</v>
      </c>
      <c r="AV331" s="11" t="s">
        <v>82</v>
      </c>
      <c r="AW331" s="11" t="s">
        <v>35</v>
      </c>
      <c r="AX331" s="11" t="s">
        <v>79</v>
      </c>
      <c r="AY331" s="245" t="s">
        <v>131</v>
      </c>
    </row>
    <row r="332" spans="2:65" s="1" customFormat="1" ht="25.5" customHeight="1">
      <c r="B332" s="45"/>
      <c r="C332" s="220" t="s">
        <v>560</v>
      </c>
      <c r="D332" s="220" t="s">
        <v>133</v>
      </c>
      <c r="E332" s="221" t="s">
        <v>561</v>
      </c>
      <c r="F332" s="222" t="s">
        <v>562</v>
      </c>
      <c r="G332" s="223" t="s">
        <v>171</v>
      </c>
      <c r="H332" s="224">
        <v>92.8</v>
      </c>
      <c r="I332" s="225"/>
      <c r="J332" s="226">
        <f>ROUND(I332*H332,2)</f>
        <v>0</v>
      </c>
      <c r="K332" s="222" t="s">
        <v>143</v>
      </c>
      <c r="L332" s="71"/>
      <c r="M332" s="227" t="s">
        <v>21</v>
      </c>
      <c r="N332" s="228" t="s">
        <v>42</v>
      </c>
      <c r="O332" s="46"/>
      <c r="P332" s="229">
        <f>O332*H332</f>
        <v>0</v>
      </c>
      <c r="Q332" s="229">
        <v>0.02024</v>
      </c>
      <c r="R332" s="229">
        <f>Q332*H332</f>
        <v>1.878272</v>
      </c>
      <c r="S332" s="229">
        <v>0</v>
      </c>
      <c r="T332" s="230">
        <f>S332*H332</f>
        <v>0</v>
      </c>
      <c r="AR332" s="23" t="s">
        <v>137</v>
      </c>
      <c r="AT332" s="23" t="s">
        <v>133</v>
      </c>
      <c r="AU332" s="23" t="s">
        <v>82</v>
      </c>
      <c r="AY332" s="23" t="s">
        <v>131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23" t="s">
        <v>79</v>
      </c>
      <c r="BK332" s="231">
        <f>ROUND(I332*H332,2)</f>
        <v>0</v>
      </c>
      <c r="BL332" s="23" t="s">
        <v>137</v>
      </c>
      <c r="BM332" s="23" t="s">
        <v>563</v>
      </c>
    </row>
    <row r="333" spans="2:47" s="1" customFormat="1" ht="13.5">
      <c r="B333" s="45"/>
      <c r="C333" s="73"/>
      <c r="D333" s="232" t="s">
        <v>139</v>
      </c>
      <c r="E333" s="73"/>
      <c r="F333" s="233" t="s">
        <v>564</v>
      </c>
      <c r="G333" s="73"/>
      <c r="H333" s="73"/>
      <c r="I333" s="190"/>
      <c r="J333" s="73"/>
      <c r="K333" s="73"/>
      <c r="L333" s="71"/>
      <c r="M333" s="234"/>
      <c r="N333" s="46"/>
      <c r="O333" s="46"/>
      <c r="P333" s="46"/>
      <c r="Q333" s="46"/>
      <c r="R333" s="46"/>
      <c r="S333" s="46"/>
      <c r="T333" s="94"/>
      <c r="AT333" s="23" t="s">
        <v>139</v>
      </c>
      <c r="AU333" s="23" t="s">
        <v>82</v>
      </c>
    </row>
    <row r="334" spans="2:51" s="11" customFormat="1" ht="13.5">
      <c r="B334" s="235"/>
      <c r="C334" s="236"/>
      <c r="D334" s="232" t="s">
        <v>146</v>
      </c>
      <c r="E334" s="237" t="s">
        <v>21</v>
      </c>
      <c r="F334" s="238" t="s">
        <v>565</v>
      </c>
      <c r="G334" s="236"/>
      <c r="H334" s="239">
        <v>92.8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146</v>
      </c>
      <c r="AU334" s="245" t="s">
        <v>82</v>
      </c>
      <c r="AV334" s="11" t="s">
        <v>82</v>
      </c>
      <c r="AW334" s="11" t="s">
        <v>35</v>
      </c>
      <c r="AX334" s="11" t="s">
        <v>79</v>
      </c>
      <c r="AY334" s="245" t="s">
        <v>131</v>
      </c>
    </row>
    <row r="335" spans="2:65" s="1" customFormat="1" ht="16.5" customHeight="1">
      <c r="B335" s="45"/>
      <c r="C335" s="257" t="s">
        <v>566</v>
      </c>
      <c r="D335" s="257" t="s">
        <v>268</v>
      </c>
      <c r="E335" s="258" t="s">
        <v>567</v>
      </c>
      <c r="F335" s="259" t="s">
        <v>568</v>
      </c>
      <c r="G335" s="260" t="s">
        <v>171</v>
      </c>
      <c r="H335" s="261">
        <v>47.328</v>
      </c>
      <c r="I335" s="262"/>
      <c r="J335" s="263">
        <f>ROUND(I335*H335,2)</f>
        <v>0</v>
      </c>
      <c r="K335" s="259" t="s">
        <v>21</v>
      </c>
      <c r="L335" s="264"/>
      <c r="M335" s="265" t="s">
        <v>21</v>
      </c>
      <c r="N335" s="266" t="s">
        <v>42</v>
      </c>
      <c r="O335" s="46"/>
      <c r="P335" s="229">
        <f>O335*H335</f>
        <v>0</v>
      </c>
      <c r="Q335" s="229">
        <v>0.135</v>
      </c>
      <c r="R335" s="229">
        <f>Q335*H335</f>
        <v>6.389280000000001</v>
      </c>
      <c r="S335" s="229">
        <v>0</v>
      </c>
      <c r="T335" s="230">
        <f>S335*H335</f>
        <v>0</v>
      </c>
      <c r="AR335" s="23" t="s">
        <v>181</v>
      </c>
      <c r="AT335" s="23" t="s">
        <v>268</v>
      </c>
      <c r="AU335" s="23" t="s">
        <v>82</v>
      </c>
      <c r="AY335" s="23" t="s">
        <v>131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79</v>
      </c>
      <c r="BK335" s="231">
        <f>ROUND(I335*H335,2)</f>
        <v>0</v>
      </c>
      <c r="BL335" s="23" t="s">
        <v>137</v>
      </c>
      <c r="BM335" s="23" t="s">
        <v>569</v>
      </c>
    </row>
    <row r="336" spans="2:51" s="11" customFormat="1" ht="13.5">
      <c r="B336" s="235"/>
      <c r="C336" s="236"/>
      <c r="D336" s="232" t="s">
        <v>146</v>
      </c>
      <c r="E336" s="237" t="s">
        <v>21</v>
      </c>
      <c r="F336" s="238" t="s">
        <v>570</v>
      </c>
      <c r="G336" s="236"/>
      <c r="H336" s="239">
        <v>47.328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146</v>
      </c>
      <c r="AU336" s="245" t="s">
        <v>82</v>
      </c>
      <c r="AV336" s="11" t="s">
        <v>82</v>
      </c>
      <c r="AW336" s="11" t="s">
        <v>35</v>
      </c>
      <c r="AX336" s="11" t="s">
        <v>79</v>
      </c>
      <c r="AY336" s="245" t="s">
        <v>131</v>
      </c>
    </row>
    <row r="337" spans="2:65" s="1" customFormat="1" ht="25.5" customHeight="1">
      <c r="B337" s="45"/>
      <c r="C337" s="220" t="s">
        <v>571</v>
      </c>
      <c r="D337" s="220" t="s">
        <v>133</v>
      </c>
      <c r="E337" s="221" t="s">
        <v>572</v>
      </c>
      <c r="F337" s="222" t="s">
        <v>573</v>
      </c>
      <c r="G337" s="223" t="s">
        <v>171</v>
      </c>
      <c r="H337" s="224">
        <v>33.15</v>
      </c>
      <c r="I337" s="225"/>
      <c r="J337" s="226">
        <f>ROUND(I337*H337,2)</f>
        <v>0</v>
      </c>
      <c r="K337" s="222" t="s">
        <v>143</v>
      </c>
      <c r="L337" s="71"/>
      <c r="M337" s="227" t="s">
        <v>21</v>
      </c>
      <c r="N337" s="228" t="s">
        <v>42</v>
      </c>
      <c r="O337" s="46"/>
      <c r="P337" s="229">
        <f>O337*H337</f>
        <v>0</v>
      </c>
      <c r="Q337" s="229">
        <v>0.18996</v>
      </c>
      <c r="R337" s="229">
        <f>Q337*H337</f>
        <v>6.297173999999999</v>
      </c>
      <c r="S337" s="229">
        <v>0</v>
      </c>
      <c r="T337" s="230">
        <f>S337*H337</f>
        <v>0</v>
      </c>
      <c r="AR337" s="23" t="s">
        <v>137</v>
      </c>
      <c r="AT337" s="23" t="s">
        <v>133</v>
      </c>
      <c r="AU337" s="23" t="s">
        <v>82</v>
      </c>
      <c r="AY337" s="23" t="s">
        <v>131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79</v>
      </c>
      <c r="BK337" s="231">
        <f>ROUND(I337*H337,2)</f>
        <v>0</v>
      </c>
      <c r="BL337" s="23" t="s">
        <v>137</v>
      </c>
      <c r="BM337" s="23" t="s">
        <v>574</v>
      </c>
    </row>
    <row r="338" spans="2:47" s="1" customFormat="1" ht="13.5">
      <c r="B338" s="45"/>
      <c r="C338" s="73"/>
      <c r="D338" s="232" t="s">
        <v>139</v>
      </c>
      <c r="E338" s="73"/>
      <c r="F338" s="233" t="s">
        <v>575</v>
      </c>
      <c r="G338" s="73"/>
      <c r="H338" s="73"/>
      <c r="I338" s="190"/>
      <c r="J338" s="73"/>
      <c r="K338" s="73"/>
      <c r="L338" s="71"/>
      <c r="M338" s="234"/>
      <c r="N338" s="46"/>
      <c r="O338" s="46"/>
      <c r="P338" s="46"/>
      <c r="Q338" s="46"/>
      <c r="R338" s="46"/>
      <c r="S338" s="46"/>
      <c r="T338" s="94"/>
      <c r="AT338" s="23" t="s">
        <v>139</v>
      </c>
      <c r="AU338" s="23" t="s">
        <v>82</v>
      </c>
    </row>
    <row r="339" spans="2:51" s="13" customFormat="1" ht="13.5">
      <c r="B339" s="267"/>
      <c r="C339" s="268"/>
      <c r="D339" s="232" t="s">
        <v>146</v>
      </c>
      <c r="E339" s="269" t="s">
        <v>21</v>
      </c>
      <c r="F339" s="270" t="s">
        <v>576</v>
      </c>
      <c r="G339" s="268"/>
      <c r="H339" s="269" t="s">
        <v>21</v>
      </c>
      <c r="I339" s="271"/>
      <c r="J339" s="268"/>
      <c r="K339" s="268"/>
      <c r="L339" s="272"/>
      <c r="M339" s="273"/>
      <c r="N339" s="274"/>
      <c r="O339" s="274"/>
      <c r="P339" s="274"/>
      <c r="Q339" s="274"/>
      <c r="R339" s="274"/>
      <c r="S339" s="274"/>
      <c r="T339" s="275"/>
      <c r="AT339" s="276" t="s">
        <v>146</v>
      </c>
      <c r="AU339" s="276" t="s">
        <v>82</v>
      </c>
      <c r="AV339" s="13" t="s">
        <v>79</v>
      </c>
      <c r="AW339" s="13" t="s">
        <v>35</v>
      </c>
      <c r="AX339" s="13" t="s">
        <v>71</v>
      </c>
      <c r="AY339" s="276" t="s">
        <v>131</v>
      </c>
    </row>
    <row r="340" spans="2:51" s="13" customFormat="1" ht="13.5">
      <c r="B340" s="267"/>
      <c r="C340" s="268"/>
      <c r="D340" s="232" t="s">
        <v>146</v>
      </c>
      <c r="E340" s="269" t="s">
        <v>21</v>
      </c>
      <c r="F340" s="270" t="s">
        <v>577</v>
      </c>
      <c r="G340" s="268"/>
      <c r="H340" s="269" t="s">
        <v>21</v>
      </c>
      <c r="I340" s="271"/>
      <c r="J340" s="268"/>
      <c r="K340" s="268"/>
      <c r="L340" s="272"/>
      <c r="M340" s="273"/>
      <c r="N340" s="274"/>
      <c r="O340" s="274"/>
      <c r="P340" s="274"/>
      <c r="Q340" s="274"/>
      <c r="R340" s="274"/>
      <c r="S340" s="274"/>
      <c r="T340" s="275"/>
      <c r="AT340" s="276" t="s">
        <v>146</v>
      </c>
      <c r="AU340" s="276" t="s">
        <v>82</v>
      </c>
      <c r="AV340" s="13" t="s">
        <v>79</v>
      </c>
      <c r="AW340" s="13" t="s">
        <v>35</v>
      </c>
      <c r="AX340" s="13" t="s">
        <v>71</v>
      </c>
      <c r="AY340" s="276" t="s">
        <v>131</v>
      </c>
    </row>
    <row r="341" spans="2:51" s="11" customFormat="1" ht="13.5">
      <c r="B341" s="235"/>
      <c r="C341" s="236"/>
      <c r="D341" s="232" t="s">
        <v>146</v>
      </c>
      <c r="E341" s="237" t="s">
        <v>21</v>
      </c>
      <c r="F341" s="238" t="s">
        <v>578</v>
      </c>
      <c r="G341" s="236"/>
      <c r="H341" s="239">
        <v>28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146</v>
      </c>
      <c r="AU341" s="245" t="s">
        <v>82</v>
      </c>
      <c r="AV341" s="11" t="s">
        <v>82</v>
      </c>
      <c r="AW341" s="11" t="s">
        <v>35</v>
      </c>
      <c r="AX341" s="11" t="s">
        <v>71</v>
      </c>
      <c r="AY341" s="245" t="s">
        <v>131</v>
      </c>
    </row>
    <row r="342" spans="2:51" s="13" customFormat="1" ht="13.5">
      <c r="B342" s="267"/>
      <c r="C342" s="268"/>
      <c r="D342" s="232" t="s">
        <v>146</v>
      </c>
      <c r="E342" s="269" t="s">
        <v>21</v>
      </c>
      <c r="F342" s="270" t="s">
        <v>579</v>
      </c>
      <c r="G342" s="268"/>
      <c r="H342" s="269" t="s">
        <v>21</v>
      </c>
      <c r="I342" s="271"/>
      <c r="J342" s="268"/>
      <c r="K342" s="268"/>
      <c r="L342" s="272"/>
      <c r="M342" s="273"/>
      <c r="N342" s="274"/>
      <c r="O342" s="274"/>
      <c r="P342" s="274"/>
      <c r="Q342" s="274"/>
      <c r="R342" s="274"/>
      <c r="S342" s="274"/>
      <c r="T342" s="275"/>
      <c r="AT342" s="276" t="s">
        <v>146</v>
      </c>
      <c r="AU342" s="276" t="s">
        <v>82</v>
      </c>
      <c r="AV342" s="13" t="s">
        <v>79</v>
      </c>
      <c r="AW342" s="13" t="s">
        <v>35</v>
      </c>
      <c r="AX342" s="13" t="s">
        <v>71</v>
      </c>
      <c r="AY342" s="276" t="s">
        <v>131</v>
      </c>
    </row>
    <row r="343" spans="2:51" s="11" customFormat="1" ht="13.5">
      <c r="B343" s="235"/>
      <c r="C343" s="236"/>
      <c r="D343" s="232" t="s">
        <v>146</v>
      </c>
      <c r="E343" s="237" t="s">
        <v>21</v>
      </c>
      <c r="F343" s="238" t="s">
        <v>580</v>
      </c>
      <c r="G343" s="236"/>
      <c r="H343" s="239">
        <v>4.3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146</v>
      </c>
      <c r="AU343" s="245" t="s">
        <v>82</v>
      </c>
      <c r="AV343" s="11" t="s">
        <v>82</v>
      </c>
      <c r="AW343" s="11" t="s">
        <v>35</v>
      </c>
      <c r="AX343" s="11" t="s">
        <v>71</v>
      </c>
      <c r="AY343" s="245" t="s">
        <v>131</v>
      </c>
    </row>
    <row r="344" spans="2:51" s="13" customFormat="1" ht="13.5">
      <c r="B344" s="267"/>
      <c r="C344" s="268"/>
      <c r="D344" s="232" t="s">
        <v>146</v>
      </c>
      <c r="E344" s="269" t="s">
        <v>21</v>
      </c>
      <c r="F344" s="270" t="s">
        <v>581</v>
      </c>
      <c r="G344" s="268"/>
      <c r="H344" s="269" t="s">
        <v>21</v>
      </c>
      <c r="I344" s="271"/>
      <c r="J344" s="268"/>
      <c r="K344" s="268"/>
      <c r="L344" s="272"/>
      <c r="M344" s="273"/>
      <c r="N344" s="274"/>
      <c r="O344" s="274"/>
      <c r="P344" s="274"/>
      <c r="Q344" s="274"/>
      <c r="R344" s="274"/>
      <c r="S344" s="274"/>
      <c r="T344" s="275"/>
      <c r="AT344" s="276" t="s">
        <v>146</v>
      </c>
      <c r="AU344" s="276" t="s">
        <v>82</v>
      </c>
      <c r="AV344" s="13" t="s">
        <v>79</v>
      </c>
      <c r="AW344" s="13" t="s">
        <v>35</v>
      </c>
      <c r="AX344" s="13" t="s">
        <v>71</v>
      </c>
      <c r="AY344" s="276" t="s">
        <v>131</v>
      </c>
    </row>
    <row r="345" spans="2:51" s="11" customFormat="1" ht="13.5">
      <c r="B345" s="235"/>
      <c r="C345" s="236"/>
      <c r="D345" s="232" t="s">
        <v>146</v>
      </c>
      <c r="E345" s="237" t="s">
        <v>21</v>
      </c>
      <c r="F345" s="238" t="s">
        <v>582</v>
      </c>
      <c r="G345" s="236"/>
      <c r="H345" s="239">
        <v>0.15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146</v>
      </c>
      <c r="AU345" s="245" t="s">
        <v>82</v>
      </c>
      <c r="AV345" s="11" t="s">
        <v>82</v>
      </c>
      <c r="AW345" s="11" t="s">
        <v>35</v>
      </c>
      <c r="AX345" s="11" t="s">
        <v>71</v>
      </c>
      <c r="AY345" s="245" t="s">
        <v>131</v>
      </c>
    </row>
    <row r="346" spans="2:51" s="13" customFormat="1" ht="13.5">
      <c r="B346" s="267"/>
      <c r="C346" s="268"/>
      <c r="D346" s="232" t="s">
        <v>146</v>
      </c>
      <c r="E346" s="269" t="s">
        <v>21</v>
      </c>
      <c r="F346" s="270" t="s">
        <v>583</v>
      </c>
      <c r="G346" s="268"/>
      <c r="H346" s="269" t="s">
        <v>21</v>
      </c>
      <c r="I346" s="271"/>
      <c r="J346" s="268"/>
      <c r="K346" s="268"/>
      <c r="L346" s="272"/>
      <c r="M346" s="273"/>
      <c r="N346" s="274"/>
      <c r="O346" s="274"/>
      <c r="P346" s="274"/>
      <c r="Q346" s="274"/>
      <c r="R346" s="274"/>
      <c r="S346" s="274"/>
      <c r="T346" s="275"/>
      <c r="AT346" s="276" t="s">
        <v>146</v>
      </c>
      <c r="AU346" s="276" t="s">
        <v>82</v>
      </c>
      <c r="AV346" s="13" t="s">
        <v>79</v>
      </c>
      <c r="AW346" s="13" t="s">
        <v>35</v>
      </c>
      <c r="AX346" s="13" t="s">
        <v>71</v>
      </c>
      <c r="AY346" s="276" t="s">
        <v>131</v>
      </c>
    </row>
    <row r="347" spans="2:51" s="11" customFormat="1" ht="13.5">
      <c r="B347" s="235"/>
      <c r="C347" s="236"/>
      <c r="D347" s="232" t="s">
        <v>146</v>
      </c>
      <c r="E347" s="237" t="s">
        <v>21</v>
      </c>
      <c r="F347" s="238" t="s">
        <v>582</v>
      </c>
      <c r="G347" s="236"/>
      <c r="H347" s="239">
        <v>0.15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146</v>
      </c>
      <c r="AU347" s="245" t="s">
        <v>82</v>
      </c>
      <c r="AV347" s="11" t="s">
        <v>82</v>
      </c>
      <c r="AW347" s="11" t="s">
        <v>35</v>
      </c>
      <c r="AX347" s="11" t="s">
        <v>71</v>
      </c>
      <c r="AY347" s="245" t="s">
        <v>131</v>
      </c>
    </row>
    <row r="348" spans="2:51" s="13" customFormat="1" ht="13.5">
      <c r="B348" s="267"/>
      <c r="C348" s="268"/>
      <c r="D348" s="232" t="s">
        <v>146</v>
      </c>
      <c r="E348" s="269" t="s">
        <v>21</v>
      </c>
      <c r="F348" s="270" t="s">
        <v>584</v>
      </c>
      <c r="G348" s="268"/>
      <c r="H348" s="269" t="s">
        <v>21</v>
      </c>
      <c r="I348" s="271"/>
      <c r="J348" s="268"/>
      <c r="K348" s="268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146</v>
      </c>
      <c r="AU348" s="276" t="s">
        <v>82</v>
      </c>
      <c r="AV348" s="13" t="s">
        <v>79</v>
      </c>
      <c r="AW348" s="13" t="s">
        <v>35</v>
      </c>
      <c r="AX348" s="13" t="s">
        <v>71</v>
      </c>
      <c r="AY348" s="276" t="s">
        <v>131</v>
      </c>
    </row>
    <row r="349" spans="2:51" s="11" customFormat="1" ht="13.5">
      <c r="B349" s="235"/>
      <c r="C349" s="236"/>
      <c r="D349" s="232" t="s">
        <v>146</v>
      </c>
      <c r="E349" s="237" t="s">
        <v>21</v>
      </c>
      <c r="F349" s="238" t="s">
        <v>582</v>
      </c>
      <c r="G349" s="236"/>
      <c r="H349" s="239">
        <v>0.15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146</v>
      </c>
      <c r="AU349" s="245" t="s">
        <v>82</v>
      </c>
      <c r="AV349" s="11" t="s">
        <v>82</v>
      </c>
      <c r="AW349" s="11" t="s">
        <v>35</v>
      </c>
      <c r="AX349" s="11" t="s">
        <v>71</v>
      </c>
      <c r="AY349" s="245" t="s">
        <v>131</v>
      </c>
    </row>
    <row r="350" spans="2:51" s="13" customFormat="1" ht="13.5">
      <c r="B350" s="267"/>
      <c r="C350" s="268"/>
      <c r="D350" s="232" t="s">
        <v>146</v>
      </c>
      <c r="E350" s="269" t="s">
        <v>21</v>
      </c>
      <c r="F350" s="270" t="s">
        <v>585</v>
      </c>
      <c r="G350" s="268"/>
      <c r="H350" s="269" t="s">
        <v>21</v>
      </c>
      <c r="I350" s="271"/>
      <c r="J350" s="268"/>
      <c r="K350" s="268"/>
      <c r="L350" s="272"/>
      <c r="M350" s="273"/>
      <c r="N350" s="274"/>
      <c r="O350" s="274"/>
      <c r="P350" s="274"/>
      <c r="Q350" s="274"/>
      <c r="R350" s="274"/>
      <c r="S350" s="274"/>
      <c r="T350" s="275"/>
      <c r="AT350" s="276" t="s">
        <v>146</v>
      </c>
      <c r="AU350" s="276" t="s">
        <v>82</v>
      </c>
      <c r="AV350" s="13" t="s">
        <v>79</v>
      </c>
      <c r="AW350" s="13" t="s">
        <v>35</v>
      </c>
      <c r="AX350" s="13" t="s">
        <v>71</v>
      </c>
      <c r="AY350" s="276" t="s">
        <v>131</v>
      </c>
    </row>
    <row r="351" spans="2:51" s="11" customFormat="1" ht="13.5">
      <c r="B351" s="235"/>
      <c r="C351" s="236"/>
      <c r="D351" s="232" t="s">
        <v>146</v>
      </c>
      <c r="E351" s="237" t="s">
        <v>21</v>
      </c>
      <c r="F351" s="238" t="s">
        <v>586</v>
      </c>
      <c r="G351" s="236"/>
      <c r="H351" s="239">
        <v>0.4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146</v>
      </c>
      <c r="AU351" s="245" t="s">
        <v>82</v>
      </c>
      <c r="AV351" s="11" t="s">
        <v>82</v>
      </c>
      <c r="AW351" s="11" t="s">
        <v>35</v>
      </c>
      <c r="AX351" s="11" t="s">
        <v>71</v>
      </c>
      <c r="AY351" s="245" t="s">
        <v>131</v>
      </c>
    </row>
    <row r="352" spans="2:51" s="12" customFormat="1" ht="13.5">
      <c r="B352" s="246"/>
      <c r="C352" s="247"/>
      <c r="D352" s="232" t="s">
        <v>146</v>
      </c>
      <c r="E352" s="248" t="s">
        <v>21</v>
      </c>
      <c r="F352" s="249" t="s">
        <v>155</v>
      </c>
      <c r="G352" s="247"/>
      <c r="H352" s="250">
        <v>33.15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146</v>
      </c>
      <c r="AU352" s="256" t="s">
        <v>82</v>
      </c>
      <c r="AV352" s="12" t="s">
        <v>137</v>
      </c>
      <c r="AW352" s="12" t="s">
        <v>35</v>
      </c>
      <c r="AX352" s="12" t="s">
        <v>79</v>
      </c>
      <c r="AY352" s="256" t="s">
        <v>131</v>
      </c>
    </row>
    <row r="353" spans="2:65" s="1" customFormat="1" ht="25.5" customHeight="1">
      <c r="B353" s="45"/>
      <c r="C353" s="220" t="s">
        <v>587</v>
      </c>
      <c r="D353" s="220" t="s">
        <v>133</v>
      </c>
      <c r="E353" s="221" t="s">
        <v>588</v>
      </c>
      <c r="F353" s="222" t="s">
        <v>589</v>
      </c>
      <c r="G353" s="223" t="s">
        <v>171</v>
      </c>
      <c r="H353" s="224">
        <v>66.3</v>
      </c>
      <c r="I353" s="225"/>
      <c r="J353" s="226">
        <f>ROUND(I353*H353,2)</f>
        <v>0</v>
      </c>
      <c r="K353" s="222" t="s">
        <v>143</v>
      </c>
      <c r="L353" s="71"/>
      <c r="M353" s="227" t="s">
        <v>21</v>
      </c>
      <c r="N353" s="228" t="s">
        <v>42</v>
      </c>
      <c r="O353" s="46"/>
      <c r="P353" s="229">
        <f>O353*H353</f>
        <v>0</v>
      </c>
      <c r="Q353" s="229">
        <v>0.02363</v>
      </c>
      <c r="R353" s="229">
        <f>Q353*H353</f>
        <v>1.566669</v>
      </c>
      <c r="S353" s="229">
        <v>0</v>
      </c>
      <c r="T353" s="230">
        <f>S353*H353</f>
        <v>0</v>
      </c>
      <c r="AR353" s="23" t="s">
        <v>137</v>
      </c>
      <c r="AT353" s="23" t="s">
        <v>133</v>
      </c>
      <c r="AU353" s="23" t="s">
        <v>82</v>
      </c>
      <c r="AY353" s="23" t="s">
        <v>131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79</v>
      </c>
      <c r="BK353" s="231">
        <f>ROUND(I353*H353,2)</f>
        <v>0</v>
      </c>
      <c r="BL353" s="23" t="s">
        <v>137</v>
      </c>
      <c r="BM353" s="23" t="s">
        <v>590</v>
      </c>
    </row>
    <row r="354" spans="2:47" s="1" customFormat="1" ht="13.5">
      <c r="B354" s="45"/>
      <c r="C354" s="73"/>
      <c r="D354" s="232" t="s">
        <v>139</v>
      </c>
      <c r="E354" s="73"/>
      <c r="F354" s="233" t="s">
        <v>591</v>
      </c>
      <c r="G354" s="73"/>
      <c r="H354" s="73"/>
      <c r="I354" s="190"/>
      <c r="J354" s="73"/>
      <c r="K354" s="73"/>
      <c r="L354" s="71"/>
      <c r="M354" s="234"/>
      <c r="N354" s="46"/>
      <c r="O354" s="46"/>
      <c r="P354" s="46"/>
      <c r="Q354" s="46"/>
      <c r="R354" s="46"/>
      <c r="S354" s="46"/>
      <c r="T354" s="94"/>
      <c r="AT354" s="23" t="s">
        <v>139</v>
      </c>
      <c r="AU354" s="23" t="s">
        <v>82</v>
      </c>
    </row>
    <row r="355" spans="2:51" s="11" customFormat="1" ht="13.5">
      <c r="B355" s="235"/>
      <c r="C355" s="236"/>
      <c r="D355" s="232" t="s">
        <v>146</v>
      </c>
      <c r="E355" s="237" t="s">
        <v>21</v>
      </c>
      <c r="F355" s="238" t="s">
        <v>592</v>
      </c>
      <c r="G355" s="236"/>
      <c r="H355" s="239">
        <v>66.3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146</v>
      </c>
      <c r="AU355" s="245" t="s">
        <v>82</v>
      </c>
      <c r="AV355" s="11" t="s">
        <v>82</v>
      </c>
      <c r="AW355" s="11" t="s">
        <v>35</v>
      </c>
      <c r="AX355" s="11" t="s">
        <v>79</v>
      </c>
      <c r="AY355" s="245" t="s">
        <v>131</v>
      </c>
    </row>
    <row r="356" spans="2:65" s="1" customFormat="1" ht="16.5" customHeight="1">
      <c r="B356" s="45"/>
      <c r="C356" s="257" t="s">
        <v>593</v>
      </c>
      <c r="D356" s="257" t="s">
        <v>268</v>
      </c>
      <c r="E356" s="258" t="s">
        <v>594</v>
      </c>
      <c r="F356" s="259" t="s">
        <v>595</v>
      </c>
      <c r="G356" s="260" t="s">
        <v>171</v>
      </c>
      <c r="H356" s="261">
        <v>28.56</v>
      </c>
      <c r="I356" s="262"/>
      <c r="J356" s="263">
        <f>ROUND(I356*H356,2)</f>
        <v>0</v>
      </c>
      <c r="K356" s="259" t="s">
        <v>21</v>
      </c>
      <c r="L356" s="264"/>
      <c r="M356" s="265" t="s">
        <v>21</v>
      </c>
      <c r="N356" s="266" t="s">
        <v>42</v>
      </c>
      <c r="O356" s="46"/>
      <c r="P356" s="229">
        <f>O356*H356</f>
        <v>0</v>
      </c>
      <c r="Q356" s="229">
        <v>0.16</v>
      </c>
      <c r="R356" s="229">
        <f>Q356*H356</f>
        <v>4.5696</v>
      </c>
      <c r="S356" s="229">
        <v>0</v>
      </c>
      <c r="T356" s="230">
        <f>S356*H356</f>
        <v>0</v>
      </c>
      <c r="AR356" s="23" t="s">
        <v>181</v>
      </c>
      <c r="AT356" s="23" t="s">
        <v>268</v>
      </c>
      <c r="AU356" s="23" t="s">
        <v>82</v>
      </c>
      <c r="AY356" s="23" t="s">
        <v>131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79</v>
      </c>
      <c r="BK356" s="231">
        <f>ROUND(I356*H356,2)</f>
        <v>0</v>
      </c>
      <c r="BL356" s="23" t="s">
        <v>137</v>
      </c>
      <c r="BM356" s="23" t="s">
        <v>596</v>
      </c>
    </row>
    <row r="357" spans="2:51" s="11" customFormat="1" ht="13.5">
      <c r="B357" s="235"/>
      <c r="C357" s="236"/>
      <c r="D357" s="232" t="s">
        <v>146</v>
      </c>
      <c r="E357" s="237" t="s">
        <v>21</v>
      </c>
      <c r="F357" s="238" t="s">
        <v>597</v>
      </c>
      <c r="G357" s="236"/>
      <c r="H357" s="239">
        <v>28.56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146</v>
      </c>
      <c r="AU357" s="245" t="s">
        <v>82</v>
      </c>
      <c r="AV357" s="11" t="s">
        <v>82</v>
      </c>
      <c r="AW357" s="11" t="s">
        <v>35</v>
      </c>
      <c r="AX357" s="11" t="s">
        <v>79</v>
      </c>
      <c r="AY357" s="245" t="s">
        <v>131</v>
      </c>
    </row>
    <row r="358" spans="2:65" s="1" customFormat="1" ht="16.5" customHeight="1">
      <c r="B358" s="45"/>
      <c r="C358" s="257" t="s">
        <v>598</v>
      </c>
      <c r="D358" s="257" t="s">
        <v>268</v>
      </c>
      <c r="E358" s="258" t="s">
        <v>599</v>
      </c>
      <c r="F358" s="259" t="s">
        <v>600</v>
      </c>
      <c r="G358" s="260" t="s">
        <v>171</v>
      </c>
      <c r="H358" s="261">
        <v>4.386</v>
      </c>
      <c r="I358" s="262"/>
      <c r="J358" s="263">
        <f>ROUND(I358*H358,2)</f>
        <v>0</v>
      </c>
      <c r="K358" s="259" t="s">
        <v>21</v>
      </c>
      <c r="L358" s="264"/>
      <c r="M358" s="265" t="s">
        <v>21</v>
      </c>
      <c r="N358" s="266" t="s">
        <v>42</v>
      </c>
      <c r="O358" s="46"/>
      <c r="P358" s="229">
        <f>O358*H358</f>
        <v>0</v>
      </c>
      <c r="Q358" s="229">
        <v>0.16</v>
      </c>
      <c r="R358" s="229">
        <f>Q358*H358</f>
        <v>0.70176</v>
      </c>
      <c r="S358" s="229">
        <v>0</v>
      </c>
      <c r="T358" s="230">
        <f>S358*H358</f>
        <v>0</v>
      </c>
      <c r="AR358" s="23" t="s">
        <v>181</v>
      </c>
      <c r="AT358" s="23" t="s">
        <v>268</v>
      </c>
      <c r="AU358" s="23" t="s">
        <v>82</v>
      </c>
      <c r="AY358" s="23" t="s">
        <v>131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23" t="s">
        <v>79</v>
      </c>
      <c r="BK358" s="231">
        <f>ROUND(I358*H358,2)</f>
        <v>0</v>
      </c>
      <c r="BL358" s="23" t="s">
        <v>137</v>
      </c>
      <c r="BM358" s="23" t="s">
        <v>601</v>
      </c>
    </row>
    <row r="359" spans="2:51" s="11" customFormat="1" ht="13.5">
      <c r="B359" s="235"/>
      <c r="C359" s="236"/>
      <c r="D359" s="232" t="s">
        <v>146</v>
      </c>
      <c r="E359" s="237" t="s">
        <v>21</v>
      </c>
      <c r="F359" s="238" t="s">
        <v>602</v>
      </c>
      <c r="G359" s="236"/>
      <c r="H359" s="239">
        <v>4.386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AT359" s="245" t="s">
        <v>146</v>
      </c>
      <c r="AU359" s="245" t="s">
        <v>82</v>
      </c>
      <c r="AV359" s="11" t="s">
        <v>82</v>
      </c>
      <c r="AW359" s="11" t="s">
        <v>35</v>
      </c>
      <c r="AX359" s="11" t="s">
        <v>79</v>
      </c>
      <c r="AY359" s="245" t="s">
        <v>131</v>
      </c>
    </row>
    <row r="360" spans="2:65" s="1" customFormat="1" ht="16.5" customHeight="1">
      <c r="B360" s="45"/>
      <c r="C360" s="257" t="s">
        <v>603</v>
      </c>
      <c r="D360" s="257" t="s">
        <v>268</v>
      </c>
      <c r="E360" s="258" t="s">
        <v>604</v>
      </c>
      <c r="F360" s="259" t="s">
        <v>605</v>
      </c>
      <c r="G360" s="260" t="s">
        <v>171</v>
      </c>
      <c r="H360" s="261">
        <v>0.255</v>
      </c>
      <c r="I360" s="262"/>
      <c r="J360" s="263">
        <f>ROUND(I360*H360,2)</f>
        <v>0</v>
      </c>
      <c r="K360" s="259" t="s">
        <v>21</v>
      </c>
      <c r="L360" s="264"/>
      <c r="M360" s="265" t="s">
        <v>21</v>
      </c>
      <c r="N360" s="266" t="s">
        <v>42</v>
      </c>
      <c r="O360" s="46"/>
      <c r="P360" s="229">
        <f>O360*H360</f>
        <v>0</v>
      </c>
      <c r="Q360" s="229">
        <v>0.16</v>
      </c>
      <c r="R360" s="229">
        <f>Q360*H360</f>
        <v>0.0408</v>
      </c>
      <c r="S360" s="229">
        <v>0</v>
      </c>
      <c r="T360" s="230">
        <f>S360*H360</f>
        <v>0</v>
      </c>
      <c r="AR360" s="23" t="s">
        <v>181</v>
      </c>
      <c r="AT360" s="23" t="s">
        <v>268</v>
      </c>
      <c r="AU360" s="23" t="s">
        <v>82</v>
      </c>
      <c r="AY360" s="23" t="s">
        <v>131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23" t="s">
        <v>79</v>
      </c>
      <c r="BK360" s="231">
        <f>ROUND(I360*H360,2)</f>
        <v>0</v>
      </c>
      <c r="BL360" s="23" t="s">
        <v>137</v>
      </c>
      <c r="BM360" s="23" t="s">
        <v>606</v>
      </c>
    </row>
    <row r="361" spans="2:51" s="11" customFormat="1" ht="13.5">
      <c r="B361" s="235"/>
      <c r="C361" s="236"/>
      <c r="D361" s="232" t="s">
        <v>146</v>
      </c>
      <c r="E361" s="237" t="s">
        <v>21</v>
      </c>
      <c r="F361" s="238" t="s">
        <v>607</v>
      </c>
      <c r="G361" s="236"/>
      <c r="H361" s="239">
        <v>0.255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146</v>
      </c>
      <c r="AU361" s="245" t="s">
        <v>82</v>
      </c>
      <c r="AV361" s="11" t="s">
        <v>82</v>
      </c>
      <c r="AW361" s="11" t="s">
        <v>35</v>
      </c>
      <c r="AX361" s="11" t="s">
        <v>79</v>
      </c>
      <c r="AY361" s="245" t="s">
        <v>131</v>
      </c>
    </row>
    <row r="362" spans="2:65" s="1" customFormat="1" ht="25.5" customHeight="1">
      <c r="B362" s="45"/>
      <c r="C362" s="257" t="s">
        <v>608</v>
      </c>
      <c r="D362" s="257" t="s">
        <v>268</v>
      </c>
      <c r="E362" s="258" t="s">
        <v>609</v>
      </c>
      <c r="F362" s="259" t="s">
        <v>610</v>
      </c>
      <c r="G362" s="260" t="s">
        <v>300</v>
      </c>
      <c r="H362" s="261">
        <v>3</v>
      </c>
      <c r="I362" s="262"/>
      <c r="J362" s="263">
        <f>ROUND(I362*H362,2)</f>
        <v>0</v>
      </c>
      <c r="K362" s="259" t="s">
        <v>21</v>
      </c>
      <c r="L362" s="264"/>
      <c r="M362" s="265" t="s">
        <v>21</v>
      </c>
      <c r="N362" s="266" t="s">
        <v>42</v>
      </c>
      <c r="O362" s="46"/>
      <c r="P362" s="229">
        <f>O362*H362</f>
        <v>0</v>
      </c>
      <c r="Q362" s="229">
        <v>0.008</v>
      </c>
      <c r="R362" s="229">
        <f>Q362*H362</f>
        <v>0.024</v>
      </c>
      <c r="S362" s="229">
        <v>0</v>
      </c>
      <c r="T362" s="230">
        <f>S362*H362</f>
        <v>0</v>
      </c>
      <c r="AR362" s="23" t="s">
        <v>181</v>
      </c>
      <c r="AT362" s="23" t="s">
        <v>268</v>
      </c>
      <c r="AU362" s="23" t="s">
        <v>82</v>
      </c>
      <c r="AY362" s="23" t="s">
        <v>131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79</v>
      </c>
      <c r="BK362" s="231">
        <f>ROUND(I362*H362,2)</f>
        <v>0</v>
      </c>
      <c r="BL362" s="23" t="s">
        <v>137</v>
      </c>
      <c r="BM362" s="23" t="s">
        <v>611</v>
      </c>
    </row>
    <row r="363" spans="2:65" s="1" customFormat="1" ht="25.5" customHeight="1">
      <c r="B363" s="45"/>
      <c r="C363" s="257" t="s">
        <v>612</v>
      </c>
      <c r="D363" s="257" t="s">
        <v>268</v>
      </c>
      <c r="E363" s="258" t="s">
        <v>613</v>
      </c>
      <c r="F363" s="259" t="s">
        <v>614</v>
      </c>
      <c r="G363" s="260" t="s">
        <v>300</v>
      </c>
      <c r="H363" s="261">
        <v>3</v>
      </c>
      <c r="I363" s="262"/>
      <c r="J363" s="263">
        <f>ROUND(I363*H363,2)</f>
        <v>0</v>
      </c>
      <c r="K363" s="259" t="s">
        <v>21</v>
      </c>
      <c r="L363" s="264"/>
      <c r="M363" s="265" t="s">
        <v>21</v>
      </c>
      <c r="N363" s="266" t="s">
        <v>42</v>
      </c>
      <c r="O363" s="46"/>
      <c r="P363" s="229">
        <f>O363*H363</f>
        <v>0</v>
      </c>
      <c r="Q363" s="229">
        <v>0.008</v>
      </c>
      <c r="R363" s="229">
        <f>Q363*H363</f>
        <v>0.024</v>
      </c>
      <c r="S363" s="229">
        <v>0</v>
      </c>
      <c r="T363" s="230">
        <f>S363*H363</f>
        <v>0</v>
      </c>
      <c r="AR363" s="23" t="s">
        <v>181</v>
      </c>
      <c r="AT363" s="23" t="s">
        <v>268</v>
      </c>
      <c r="AU363" s="23" t="s">
        <v>82</v>
      </c>
      <c r="AY363" s="23" t="s">
        <v>131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23" t="s">
        <v>79</v>
      </c>
      <c r="BK363" s="231">
        <f>ROUND(I363*H363,2)</f>
        <v>0</v>
      </c>
      <c r="BL363" s="23" t="s">
        <v>137</v>
      </c>
      <c r="BM363" s="23" t="s">
        <v>615</v>
      </c>
    </row>
    <row r="364" spans="2:65" s="1" customFormat="1" ht="25.5" customHeight="1">
      <c r="B364" s="45"/>
      <c r="C364" s="257" t="s">
        <v>616</v>
      </c>
      <c r="D364" s="257" t="s">
        <v>268</v>
      </c>
      <c r="E364" s="258" t="s">
        <v>617</v>
      </c>
      <c r="F364" s="259" t="s">
        <v>618</v>
      </c>
      <c r="G364" s="260" t="s">
        <v>300</v>
      </c>
      <c r="H364" s="261">
        <v>3</v>
      </c>
      <c r="I364" s="262"/>
      <c r="J364" s="263">
        <f>ROUND(I364*H364,2)</f>
        <v>0</v>
      </c>
      <c r="K364" s="259" t="s">
        <v>21</v>
      </c>
      <c r="L364" s="264"/>
      <c r="M364" s="265" t="s">
        <v>21</v>
      </c>
      <c r="N364" s="266" t="s">
        <v>42</v>
      </c>
      <c r="O364" s="46"/>
      <c r="P364" s="229">
        <f>O364*H364</f>
        <v>0</v>
      </c>
      <c r="Q364" s="229">
        <v>0.008</v>
      </c>
      <c r="R364" s="229">
        <f>Q364*H364</f>
        <v>0.024</v>
      </c>
      <c r="S364" s="229">
        <v>0</v>
      </c>
      <c r="T364" s="230">
        <f>S364*H364</f>
        <v>0</v>
      </c>
      <c r="AR364" s="23" t="s">
        <v>181</v>
      </c>
      <c r="AT364" s="23" t="s">
        <v>268</v>
      </c>
      <c r="AU364" s="23" t="s">
        <v>82</v>
      </c>
      <c r="AY364" s="23" t="s">
        <v>131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79</v>
      </c>
      <c r="BK364" s="231">
        <f>ROUND(I364*H364,2)</f>
        <v>0</v>
      </c>
      <c r="BL364" s="23" t="s">
        <v>137</v>
      </c>
      <c r="BM364" s="23" t="s">
        <v>619</v>
      </c>
    </row>
    <row r="365" spans="2:65" s="1" customFormat="1" ht="25.5" customHeight="1">
      <c r="B365" s="45"/>
      <c r="C365" s="257" t="s">
        <v>620</v>
      </c>
      <c r="D365" s="257" t="s">
        <v>268</v>
      </c>
      <c r="E365" s="258" t="s">
        <v>621</v>
      </c>
      <c r="F365" s="259" t="s">
        <v>622</v>
      </c>
      <c r="G365" s="260" t="s">
        <v>300</v>
      </c>
      <c r="H365" s="261">
        <v>3</v>
      </c>
      <c r="I365" s="262"/>
      <c r="J365" s="263">
        <f>ROUND(I365*H365,2)</f>
        <v>0</v>
      </c>
      <c r="K365" s="259" t="s">
        <v>21</v>
      </c>
      <c r="L365" s="264"/>
      <c r="M365" s="265" t="s">
        <v>21</v>
      </c>
      <c r="N365" s="266" t="s">
        <v>42</v>
      </c>
      <c r="O365" s="46"/>
      <c r="P365" s="229">
        <f>O365*H365</f>
        <v>0</v>
      </c>
      <c r="Q365" s="229">
        <v>0.008</v>
      </c>
      <c r="R365" s="229">
        <f>Q365*H365</f>
        <v>0.024</v>
      </c>
      <c r="S365" s="229">
        <v>0</v>
      </c>
      <c r="T365" s="230">
        <f>S365*H365</f>
        <v>0</v>
      </c>
      <c r="AR365" s="23" t="s">
        <v>181</v>
      </c>
      <c r="AT365" s="23" t="s">
        <v>268</v>
      </c>
      <c r="AU365" s="23" t="s">
        <v>82</v>
      </c>
      <c r="AY365" s="23" t="s">
        <v>131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23" t="s">
        <v>79</v>
      </c>
      <c r="BK365" s="231">
        <f>ROUND(I365*H365,2)</f>
        <v>0</v>
      </c>
      <c r="BL365" s="23" t="s">
        <v>137</v>
      </c>
      <c r="BM365" s="23" t="s">
        <v>623</v>
      </c>
    </row>
    <row r="366" spans="2:65" s="1" customFormat="1" ht="25.5" customHeight="1">
      <c r="B366" s="45"/>
      <c r="C366" s="220" t="s">
        <v>624</v>
      </c>
      <c r="D366" s="220" t="s">
        <v>133</v>
      </c>
      <c r="E366" s="221" t="s">
        <v>625</v>
      </c>
      <c r="F366" s="222" t="s">
        <v>626</v>
      </c>
      <c r="G366" s="223" t="s">
        <v>171</v>
      </c>
      <c r="H366" s="224">
        <v>32.3</v>
      </c>
      <c r="I366" s="225"/>
      <c r="J366" s="226">
        <f>ROUND(I366*H366,2)</f>
        <v>0</v>
      </c>
      <c r="K366" s="222" t="s">
        <v>21</v>
      </c>
      <c r="L366" s="71"/>
      <c r="M366" s="227" t="s">
        <v>21</v>
      </c>
      <c r="N366" s="228" t="s">
        <v>42</v>
      </c>
      <c r="O366" s="46"/>
      <c r="P366" s="229">
        <f>O366*H366</f>
        <v>0</v>
      </c>
      <c r="Q366" s="229">
        <v>0.21191</v>
      </c>
      <c r="R366" s="229">
        <f>Q366*H366</f>
        <v>6.844692999999999</v>
      </c>
      <c r="S366" s="229">
        <v>0</v>
      </c>
      <c r="T366" s="230">
        <f>S366*H366</f>
        <v>0</v>
      </c>
      <c r="AR366" s="23" t="s">
        <v>137</v>
      </c>
      <c r="AT366" s="23" t="s">
        <v>133</v>
      </c>
      <c r="AU366" s="23" t="s">
        <v>82</v>
      </c>
      <c r="AY366" s="23" t="s">
        <v>131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79</v>
      </c>
      <c r="BK366" s="231">
        <f>ROUND(I366*H366,2)</f>
        <v>0</v>
      </c>
      <c r="BL366" s="23" t="s">
        <v>137</v>
      </c>
      <c r="BM366" s="23" t="s">
        <v>627</v>
      </c>
    </row>
    <row r="367" spans="2:47" s="1" customFormat="1" ht="13.5">
      <c r="B367" s="45"/>
      <c r="C367" s="73"/>
      <c r="D367" s="232" t="s">
        <v>139</v>
      </c>
      <c r="E367" s="73"/>
      <c r="F367" s="233" t="s">
        <v>628</v>
      </c>
      <c r="G367" s="73"/>
      <c r="H367" s="73"/>
      <c r="I367" s="190"/>
      <c r="J367" s="73"/>
      <c r="K367" s="73"/>
      <c r="L367" s="71"/>
      <c r="M367" s="234"/>
      <c r="N367" s="46"/>
      <c r="O367" s="46"/>
      <c r="P367" s="46"/>
      <c r="Q367" s="46"/>
      <c r="R367" s="46"/>
      <c r="S367" s="46"/>
      <c r="T367" s="94"/>
      <c r="AT367" s="23" t="s">
        <v>139</v>
      </c>
      <c r="AU367" s="23" t="s">
        <v>82</v>
      </c>
    </row>
    <row r="368" spans="2:51" s="11" customFormat="1" ht="13.5">
      <c r="B368" s="235"/>
      <c r="C368" s="236"/>
      <c r="D368" s="232" t="s">
        <v>146</v>
      </c>
      <c r="E368" s="237" t="s">
        <v>21</v>
      </c>
      <c r="F368" s="238" t="s">
        <v>629</v>
      </c>
      <c r="G368" s="236"/>
      <c r="H368" s="239">
        <v>32.3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146</v>
      </c>
      <c r="AU368" s="245" t="s">
        <v>82</v>
      </c>
      <c r="AV368" s="11" t="s">
        <v>82</v>
      </c>
      <c r="AW368" s="11" t="s">
        <v>35</v>
      </c>
      <c r="AX368" s="11" t="s">
        <v>79</v>
      </c>
      <c r="AY368" s="245" t="s">
        <v>131</v>
      </c>
    </row>
    <row r="369" spans="2:65" s="1" customFormat="1" ht="16.5" customHeight="1">
      <c r="B369" s="45"/>
      <c r="C369" s="220" t="s">
        <v>630</v>
      </c>
      <c r="D369" s="220" t="s">
        <v>133</v>
      </c>
      <c r="E369" s="221" t="s">
        <v>631</v>
      </c>
      <c r="F369" s="222" t="s">
        <v>632</v>
      </c>
      <c r="G369" s="223" t="s">
        <v>142</v>
      </c>
      <c r="H369" s="224">
        <v>7.854</v>
      </c>
      <c r="I369" s="225"/>
      <c r="J369" s="226">
        <f>ROUND(I369*H369,2)</f>
        <v>0</v>
      </c>
      <c r="K369" s="222" t="s">
        <v>143</v>
      </c>
      <c r="L369" s="71"/>
      <c r="M369" s="227" t="s">
        <v>21</v>
      </c>
      <c r="N369" s="228" t="s">
        <v>42</v>
      </c>
      <c r="O369" s="46"/>
      <c r="P369" s="229">
        <f>O369*H369</f>
        <v>0</v>
      </c>
      <c r="Q369" s="229">
        <v>2.25634</v>
      </c>
      <c r="R369" s="229">
        <f>Q369*H369</f>
        <v>17.721294359999998</v>
      </c>
      <c r="S369" s="229">
        <v>0</v>
      </c>
      <c r="T369" s="230">
        <f>S369*H369</f>
        <v>0</v>
      </c>
      <c r="AR369" s="23" t="s">
        <v>137</v>
      </c>
      <c r="AT369" s="23" t="s">
        <v>133</v>
      </c>
      <c r="AU369" s="23" t="s">
        <v>82</v>
      </c>
      <c r="AY369" s="23" t="s">
        <v>131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23" t="s">
        <v>79</v>
      </c>
      <c r="BK369" s="231">
        <f>ROUND(I369*H369,2)</f>
        <v>0</v>
      </c>
      <c r="BL369" s="23" t="s">
        <v>137</v>
      </c>
      <c r="BM369" s="23" t="s">
        <v>633</v>
      </c>
    </row>
    <row r="370" spans="2:47" s="1" customFormat="1" ht="13.5">
      <c r="B370" s="45"/>
      <c r="C370" s="73"/>
      <c r="D370" s="232" t="s">
        <v>139</v>
      </c>
      <c r="E370" s="73"/>
      <c r="F370" s="233" t="s">
        <v>634</v>
      </c>
      <c r="G370" s="73"/>
      <c r="H370" s="73"/>
      <c r="I370" s="190"/>
      <c r="J370" s="73"/>
      <c r="K370" s="73"/>
      <c r="L370" s="71"/>
      <c r="M370" s="234"/>
      <c r="N370" s="46"/>
      <c r="O370" s="46"/>
      <c r="P370" s="46"/>
      <c r="Q370" s="46"/>
      <c r="R370" s="46"/>
      <c r="S370" s="46"/>
      <c r="T370" s="94"/>
      <c r="AT370" s="23" t="s">
        <v>139</v>
      </c>
      <c r="AU370" s="23" t="s">
        <v>82</v>
      </c>
    </row>
    <row r="371" spans="2:51" s="11" customFormat="1" ht="13.5">
      <c r="B371" s="235"/>
      <c r="C371" s="236"/>
      <c r="D371" s="232" t="s">
        <v>146</v>
      </c>
      <c r="E371" s="237" t="s">
        <v>21</v>
      </c>
      <c r="F371" s="238" t="s">
        <v>635</v>
      </c>
      <c r="G371" s="236"/>
      <c r="H371" s="239">
        <v>7.854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146</v>
      </c>
      <c r="AU371" s="245" t="s">
        <v>82</v>
      </c>
      <c r="AV371" s="11" t="s">
        <v>82</v>
      </c>
      <c r="AW371" s="11" t="s">
        <v>35</v>
      </c>
      <c r="AX371" s="11" t="s">
        <v>79</v>
      </c>
      <c r="AY371" s="245" t="s">
        <v>131</v>
      </c>
    </row>
    <row r="372" spans="2:65" s="1" customFormat="1" ht="16.5" customHeight="1">
      <c r="B372" s="45"/>
      <c r="C372" s="220" t="s">
        <v>636</v>
      </c>
      <c r="D372" s="220" t="s">
        <v>133</v>
      </c>
      <c r="E372" s="221" t="s">
        <v>637</v>
      </c>
      <c r="F372" s="222" t="s">
        <v>638</v>
      </c>
      <c r="G372" s="223" t="s">
        <v>171</v>
      </c>
      <c r="H372" s="224">
        <v>9.48</v>
      </c>
      <c r="I372" s="225"/>
      <c r="J372" s="226">
        <f>ROUND(I372*H372,2)</f>
        <v>0</v>
      </c>
      <c r="K372" s="222" t="s">
        <v>143</v>
      </c>
      <c r="L372" s="71"/>
      <c r="M372" s="227" t="s">
        <v>21</v>
      </c>
      <c r="N372" s="228" t="s">
        <v>42</v>
      </c>
      <c r="O372" s="46"/>
      <c r="P372" s="229">
        <f>O372*H372</f>
        <v>0</v>
      </c>
      <c r="Q372" s="229">
        <v>0.00103</v>
      </c>
      <c r="R372" s="229">
        <f>Q372*H372</f>
        <v>0.009764400000000001</v>
      </c>
      <c r="S372" s="229">
        <v>0</v>
      </c>
      <c r="T372" s="230">
        <f>S372*H372</f>
        <v>0</v>
      </c>
      <c r="AR372" s="23" t="s">
        <v>137</v>
      </c>
      <c r="AT372" s="23" t="s">
        <v>133</v>
      </c>
      <c r="AU372" s="23" t="s">
        <v>82</v>
      </c>
      <c r="AY372" s="23" t="s">
        <v>131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23" t="s">
        <v>79</v>
      </c>
      <c r="BK372" s="231">
        <f>ROUND(I372*H372,2)</f>
        <v>0</v>
      </c>
      <c r="BL372" s="23" t="s">
        <v>137</v>
      </c>
      <c r="BM372" s="23" t="s">
        <v>639</v>
      </c>
    </row>
    <row r="373" spans="2:47" s="1" customFormat="1" ht="13.5">
      <c r="B373" s="45"/>
      <c r="C373" s="73"/>
      <c r="D373" s="232" t="s">
        <v>139</v>
      </c>
      <c r="E373" s="73"/>
      <c r="F373" s="233" t="s">
        <v>640</v>
      </c>
      <c r="G373" s="73"/>
      <c r="H373" s="73"/>
      <c r="I373" s="190"/>
      <c r="J373" s="73"/>
      <c r="K373" s="73"/>
      <c r="L373" s="71"/>
      <c r="M373" s="234"/>
      <c r="N373" s="46"/>
      <c r="O373" s="46"/>
      <c r="P373" s="46"/>
      <c r="Q373" s="46"/>
      <c r="R373" s="46"/>
      <c r="S373" s="46"/>
      <c r="T373" s="94"/>
      <c r="AT373" s="23" t="s">
        <v>139</v>
      </c>
      <c r="AU373" s="23" t="s">
        <v>82</v>
      </c>
    </row>
    <row r="374" spans="2:51" s="11" customFormat="1" ht="13.5">
      <c r="B374" s="235"/>
      <c r="C374" s="236"/>
      <c r="D374" s="232" t="s">
        <v>146</v>
      </c>
      <c r="E374" s="237" t="s">
        <v>21</v>
      </c>
      <c r="F374" s="238" t="s">
        <v>641</v>
      </c>
      <c r="G374" s="236"/>
      <c r="H374" s="239">
        <v>9.48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146</v>
      </c>
      <c r="AU374" s="245" t="s">
        <v>82</v>
      </c>
      <c r="AV374" s="11" t="s">
        <v>82</v>
      </c>
      <c r="AW374" s="11" t="s">
        <v>35</v>
      </c>
      <c r="AX374" s="11" t="s">
        <v>79</v>
      </c>
      <c r="AY374" s="245" t="s">
        <v>131</v>
      </c>
    </row>
    <row r="375" spans="2:65" s="1" customFormat="1" ht="16.5" customHeight="1">
      <c r="B375" s="45"/>
      <c r="C375" s="220" t="s">
        <v>642</v>
      </c>
      <c r="D375" s="220" t="s">
        <v>133</v>
      </c>
      <c r="E375" s="221" t="s">
        <v>643</v>
      </c>
      <c r="F375" s="222" t="s">
        <v>644</v>
      </c>
      <c r="G375" s="223" t="s">
        <v>171</v>
      </c>
      <c r="H375" s="224">
        <v>9.48</v>
      </c>
      <c r="I375" s="225"/>
      <c r="J375" s="226">
        <f>ROUND(I375*H375,2)</f>
        <v>0</v>
      </c>
      <c r="K375" s="222" t="s">
        <v>143</v>
      </c>
      <c r="L375" s="71"/>
      <c r="M375" s="227" t="s">
        <v>21</v>
      </c>
      <c r="N375" s="228" t="s">
        <v>42</v>
      </c>
      <c r="O375" s="46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AR375" s="23" t="s">
        <v>137</v>
      </c>
      <c r="AT375" s="23" t="s">
        <v>133</v>
      </c>
      <c r="AU375" s="23" t="s">
        <v>82</v>
      </c>
      <c r="AY375" s="23" t="s">
        <v>131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3" t="s">
        <v>79</v>
      </c>
      <c r="BK375" s="231">
        <f>ROUND(I375*H375,2)</f>
        <v>0</v>
      </c>
      <c r="BL375" s="23" t="s">
        <v>137</v>
      </c>
      <c r="BM375" s="23" t="s">
        <v>645</v>
      </c>
    </row>
    <row r="376" spans="2:47" s="1" customFormat="1" ht="13.5">
      <c r="B376" s="45"/>
      <c r="C376" s="73"/>
      <c r="D376" s="232" t="s">
        <v>139</v>
      </c>
      <c r="E376" s="73"/>
      <c r="F376" s="233" t="s">
        <v>646</v>
      </c>
      <c r="G376" s="73"/>
      <c r="H376" s="73"/>
      <c r="I376" s="190"/>
      <c r="J376" s="73"/>
      <c r="K376" s="73"/>
      <c r="L376" s="71"/>
      <c r="M376" s="234"/>
      <c r="N376" s="46"/>
      <c r="O376" s="46"/>
      <c r="P376" s="46"/>
      <c r="Q376" s="46"/>
      <c r="R376" s="46"/>
      <c r="S376" s="46"/>
      <c r="T376" s="94"/>
      <c r="AT376" s="23" t="s">
        <v>139</v>
      </c>
      <c r="AU376" s="23" t="s">
        <v>82</v>
      </c>
    </row>
    <row r="377" spans="2:65" s="1" customFormat="1" ht="16.5" customHeight="1">
      <c r="B377" s="45"/>
      <c r="C377" s="220" t="s">
        <v>647</v>
      </c>
      <c r="D377" s="220" t="s">
        <v>133</v>
      </c>
      <c r="E377" s="221" t="s">
        <v>648</v>
      </c>
      <c r="F377" s="222" t="s">
        <v>649</v>
      </c>
      <c r="G377" s="223" t="s">
        <v>171</v>
      </c>
      <c r="H377" s="224">
        <v>1.56</v>
      </c>
      <c r="I377" s="225"/>
      <c r="J377" s="226">
        <f>ROUND(I377*H377,2)</f>
        <v>0</v>
      </c>
      <c r="K377" s="222" t="s">
        <v>143</v>
      </c>
      <c r="L377" s="71"/>
      <c r="M377" s="227" t="s">
        <v>21</v>
      </c>
      <c r="N377" s="228" t="s">
        <v>42</v>
      </c>
      <c r="O377" s="46"/>
      <c r="P377" s="229">
        <f>O377*H377</f>
        <v>0</v>
      </c>
      <c r="Q377" s="229">
        <v>0.01007</v>
      </c>
      <c r="R377" s="229">
        <f>Q377*H377</f>
        <v>0.015709200000000003</v>
      </c>
      <c r="S377" s="229">
        <v>0</v>
      </c>
      <c r="T377" s="230">
        <f>S377*H377</f>
        <v>0</v>
      </c>
      <c r="AR377" s="23" t="s">
        <v>137</v>
      </c>
      <c r="AT377" s="23" t="s">
        <v>133</v>
      </c>
      <c r="AU377" s="23" t="s">
        <v>82</v>
      </c>
      <c r="AY377" s="23" t="s">
        <v>131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3" t="s">
        <v>79</v>
      </c>
      <c r="BK377" s="231">
        <f>ROUND(I377*H377,2)</f>
        <v>0</v>
      </c>
      <c r="BL377" s="23" t="s">
        <v>137</v>
      </c>
      <c r="BM377" s="23" t="s">
        <v>650</v>
      </c>
    </row>
    <row r="378" spans="2:47" s="1" customFormat="1" ht="13.5">
      <c r="B378" s="45"/>
      <c r="C378" s="73"/>
      <c r="D378" s="232" t="s">
        <v>139</v>
      </c>
      <c r="E378" s="73"/>
      <c r="F378" s="233" t="s">
        <v>651</v>
      </c>
      <c r="G378" s="73"/>
      <c r="H378" s="73"/>
      <c r="I378" s="190"/>
      <c r="J378" s="73"/>
      <c r="K378" s="73"/>
      <c r="L378" s="71"/>
      <c r="M378" s="234"/>
      <c r="N378" s="46"/>
      <c r="O378" s="46"/>
      <c r="P378" s="46"/>
      <c r="Q378" s="46"/>
      <c r="R378" s="46"/>
      <c r="S378" s="46"/>
      <c r="T378" s="94"/>
      <c r="AT378" s="23" t="s">
        <v>139</v>
      </c>
      <c r="AU378" s="23" t="s">
        <v>82</v>
      </c>
    </row>
    <row r="379" spans="2:51" s="11" customFormat="1" ht="13.5">
      <c r="B379" s="235"/>
      <c r="C379" s="236"/>
      <c r="D379" s="232" t="s">
        <v>146</v>
      </c>
      <c r="E379" s="237" t="s">
        <v>21</v>
      </c>
      <c r="F379" s="238" t="s">
        <v>652</v>
      </c>
      <c r="G379" s="236"/>
      <c r="H379" s="239">
        <v>1.56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146</v>
      </c>
      <c r="AU379" s="245" t="s">
        <v>82</v>
      </c>
      <c r="AV379" s="11" t="s">
        <v>82</v>
      </c>
      <c r="AW379" s="11" t="s">
        <v>35</v>
      </c>
      <c r="AX379" s="11" t="s">
        <v>79</v>
      </c>
      <c r="AY379" s="245" t="s">
        <v>131</v>
      </c>
    </row>
    <row r="380" spans="2:65" s="1" customFormat="1" ht="16.5" customHeight="1">
      <c r="B380" s="45"/>
      <c r="C380" s="220" t="s">
        <v>653</v>
      </c>
      <c r="D380" s="220" t="s">
        <v>133</v>
      </c>
      <c r="E380" s="221" t="s">
        <v>654</v>
      </c>
      <c r="F380" s="222" t="s">
        <v>655</v>
      </c>
      <c r="G380" s="223" t="s">
        <v>171</v>
      </c>
      <c r="H380" s="224">
        <v>1.56</v>
      </c>
      <c r="I380" s="225"/>
      <c r="J380" s="226">
        <f>ROUND(I380*H380,2)</f>
        <v>0</v>
      </c>
      <c r="K380" s="222" t="s">
        <v>143</v>
      </c>
      <c r="L380" s="71"/>
      <c r="M380" s="227" t="s">
        <v>21</v>
      </c>
      <c r="N380" s="228" t="s">
        <v>42</v>
      </c>
      <c r="O380" s="46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AR380" s="23" t="s">
        <v>137</v>
      </c>
      <c r="AT380" s="23" t="s">
        <v>133</v>
      </c>
      <c r="AU380" s="23" t="s">
        <v>82</v>
      </c>
      <c r="AY380" s="23" t="s">
        <v>131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23" t="s">
        <v>79</v>
      </c>
      <c r="BK380" s="231">
        <f>ROUND(I380*H380,2)</f>
        <v>0</v>
      </c>
      <c r="BL380" s="23" t="s">
        <v>137</v>
      </c>
      <c r="BM380" s="23" t="s">
        <v>656</v>
      </c>
    </row>
    <row r="381" spans="2:47" s="1" customFormat="1" ht="13.5">
      <c r="B381" s="45"/>
      <c r="C381" s="73"/>
      <c r="D381" s="232" t="s">
        <v>139</v>
      </c>
      <c r="E381" s="73"/>
      <c r="F381" s="233" t="s">
        <v>657</v>
      </c>
      <c r="G381" s="73"/>
      <c r="H381" s="73"/>
      <c r="I381" s="190"/>
      <c r="J381" s="73"/>
      <c r="K381" s="73"/>
      <c r="L381" s="71"/>
      <c r="M381" s="234"/>
      <c r="N381" s="46"/>
      <c r="O381" s="46"/>
      <c r="P381" s="46"/>
      <c r="Q381" s="46"/>
      <c r="R381" s="46"/>
      <c r="S381" s="46"/>
      <c r="T381" s="94"/>
      <c r="AT381" s="23" t="s">
        <v>139</v>
      </c>
      <c r="AU381" s="23" t="s">
        <v>82</v>
      </c>
    </row>
    <row r="382" spans="2:65" s="1" customFormat="1" ht="16.5" customHeight="1">
      <c r="B382" s="45"/>
      <c r="C382" s="220" t="s">
        <v>658</v>
      </c>
      <c r="D382" s="220" t="s">
        <v>133</v>
      </c>
      <c r="E382" s="221" t="s">
        <v>659</v>
      </c>
      <c r="F382" s="222" t="s">
        <v>660</v>
      </c>
      <c r="G382" s="223" t="s">
        <v>171</v>
      </c>
      <c r="H382" s="224">
        <v>6.6</v>
      </c>
      <c r="I382" s="225"/>
      <c r="J382" s="226">
        <f>ROUND(I382*H382,2)</f>
        <v>0</v>
      </c>
      <c r="K382" s="222" t="s">
        <v>143</v>
      </c>
      <c r="L382" s="71"/>
      <c r="M382" s="227" t="s">
        <v>21</v>
      </c>
      <c r="N382" s="228" t="s">
        <v>42</v>
      </c>
      <c r="O382" s="46"/>
      <c r="P382" s="229">
        <f>O382*H382</f>
        <v>0</v>
      </c>
      <c r="Q382" s="229">
        <v>0.00063</v>
      </c>
      <c r="R382" s="229">
        <f>Q382*H382</f>
        <v>0.004158</v>
      </c>
      <c r="S382" s="229">
        <v>0</v>
      </c>
      <c r="T382" s="230">
        <f>S382*H382</f>
        <v>0</v>
      </c>
      <c r="AR382" s="23" t="s">
        <v>137</v>
      </c>
      <c r="AT382" s="23" t="s">
        <v>133</v>
      </c>
      <c r="AU382" s="23" t="s">
        <v>82</v>
      </c>
      <c r="AY382" s="23" t="s">
        <v>131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3" t="s">
        <v>79</v>
      </c>
      <c r="BK382" s="231">
        <f>ROUND(I382*H382,2)</f>
        <v>0</v>
      </c>
      <c r="BL382" s="23" t="s">
        <v>137</v>
      </c>
      <c r="BM382" s="23" t="s">
        <v>661</v>
      </c>
    </row>
    <row r="383" spans="2:47" s="1" customFormat="1" ht="13.5">
      <c r="B383" s="45"/>
      <c r="C383" s="73"/>
      <c r="D383" s="232" t="s">
        <v>139</v>
      </c>
      <c r="E383" s="73"/>
      <c r="F383" s="233" t="s">
        <v>662</v>
      </c>
      <c r="G383" s="73"/>
      <c r="H383" s="73"/>
      <c r="I383" s="190"/>
      <c r="J383" s="73"/>
      <c r="K383" s="73"/>
      <c r="L383" s="71"/>
      <c r="M383" s="234"/>
      <c r="N383" s="46"/>
      <c r="O383" s="46"/>
      <c r="P383" s="46"/>
      <c r="Q383" s="46"/>
      <c r="R383" s="46"/>
      <c r="S383" s="46"/>
      <c r="T383" s="94"/>
      <c r="AT383" s="23" t="s">
        <v>139</v>
      </c>
      <c r="AU383" s="23" t="s">
        <v>82</v>
      </c>
    </row>
    <row r="384" spans="2:51" s="11" customFormat="1" ht="13.5">
      <c r="B384" s="235"/>
      <c r="C384" s="236"/>
      <c r="D384" s="232" t="s">
        <v>146</v>
      </c>
      <c r="E384" s="237" t="s">
        <v>21</v>
      </c>
      <c r="F384" s="238" t="s">
        <v>663</v>
      </c>
      <c r="G384" s="236"/>
      <c r="H384" s="239">
        <v>6.6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146</v>
      </c>
      <c r="AU384" s="245" t="s">
        <v>82</v>
      </c>
      <c r="AV384" s="11" t="s">
        <v>82</v>
      </c>
      <c r="AW384" s="11" t="s">
        <v>35</v>
      </c>
      <c r="AX384" s="11" t="s">
        <v>79</v>
      </c>
      <c r="AY384" s="245" t="s">
        <v>131</v>
      </c>
    </row>
    <row r="385" spans="2:65" s="1" customFormat="1" ht="25.5" customHeight="1">
      <c r="B385" s="45"/>
      <c r="C385" s="220" t="s">
        <v>664</v>
      </c>
      <c r="D385" s="220" t="s">
        <v>133</v>
      </c>
      <c r="E385" s="221" t="s">
        <v>665</v>
      </c>
      <c r="F385" s="222" t="s">
        <v>666</v>
      </c>
      <c r="G385" s="223" t="s">
        <v>171</v>
      </c>
      <c r="H385" s="224">
        <v>20.6</v>
      </c>
      <c r="I385" s="225"/>
      <c r="J385" s="226">
        <f>ROUND(I385*H385,2)</f>
        <v>0</v>
      </c>
      <c r="K385" s="222" t="s">
        <v>143</v>
      </c>
      <c r="L385" s="71"/>
      <c r="M385" s="227" t="s">
        <v>21</v>
      </c>
      <c r="N385" s="228" t="s">
        <v>42</v>
      </c>
      <c r="O385" s="4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AR385" s="23" t="s">
        <v>137</v>
      </c>
      <c r="AT385" s="23" t="s">
        <v>133</v>
      </c>
      <c r="AU385" s="23" t="s">
        <v>82</v>
      </c>
      <c r="AY385" s="23" t="s">
        <v>131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3" t="s">
        <v>79</v>
      </c>
      <c r="BK385" s="231">
        <f>ROUND(I385*H385,2)</f>
        <v>0</v>
      </c>
      <c r="BL385" s="23" t="s">
        <v>137</v>
      </c>
      <c r="BM385" s="23" t="s">
        <v>667</v>
      </c>
    </row>
    <row r="386" spans="2:47" s="1" customFormat="1" ht="13.5">
      <c r="B386" s="45"/>
      <c r="C386" s="73"/>
      <c r="D386" s="232" t="s">
        <v>139</v>
      </c>
      <c r="E386" s="73"/>
      <c r="F386" s="233" t="s">
        <v>668</v>
      </c>
      <c r="G386" s="73"/>
      <c r="H386" s="73"/>
      <c r="I386" s="190"/>
      <c r="J386" s="73"/>
      <c r="K386" s="73"/>
      <c r="L386" s="71"/>
      <c r="M386" s="234"/>
      <c r="N386" s="46"/>
      <c r="O386" s="46"/>
      <c r="P386" s="46"/>
      <c r="Q386" s="46"/>
      <c r="R386" s="46"/>
      <c r="S386" s="46"/>
      <c r="T386" s="94"/>
      <c r="AT386" s="23" t="s">
        <v>139</v>
      </c>
      <c r="AU386" s="23" t="s">
        <v>82</v>
      </c>
    </row>
    <row r="387" spans="2:51" s="13" customFormat="1" ht="13.5">
      <c r="B387" s="267"/>
      <c r="C387" s="268"/>
      <c r="D387" s="232" t="s">
        <v>146</v>
      </c>
      <c r="E387" s="269" t="s">
        <v>21</v>
      </c>
      <c r="F387" s="270" t="s">
        <v>669</v>
      </c>
      <c r="G387" s="268"/>
      <c r="H387" s="269" t="s">
        <v>21</v>
      </c>
      <c r="I387" s="271"/>
      <c r="J387" s="268"/>
      <c r="K387" s="268"/>
      <c r="L387" s="272"/>
      <c r="M387" s="273"/>
      <c r="N387" s="274"/>
      <c r="O387" s="274"/>
      <c r="P387" s="274"/>
      <c r="Q387" s="274"/>
      <c r="R387" s="274"/>
      <c r="S387" s="274"/>
      <c r="T387" s="275"/>
      <c r="AT387" s="276" t="s">
        <v>146</v>
      </c>
      <c r="AU387" s="276" t="s">
        <v>82</v>
      </c>
      <c r="AV387" s="13" t="s">
        <v>79</v>
      </c>
      <c r="AW387" s="13" t="s">
        <v>35</v>
      </c>
      <c r="AX387" s="13" t="s">
        <v>71</v>
      </c>
      <c r="AY387" s="276" t="s">
        <v>131</v>
      </c>
    </row>
    <row r="388" spans="2:51" s="11" customFormat="1" ht="13.5">
      <c r="B388" s="235"/>
      <c r="C388" s="236"/>
      <c r="D388" s="232" t="s">
        <v>146</v>
      </c>
      <c r="E388" s="237" t="s">
        <v>21</v>
      </c>
      <c r="F388" s="238" t="s">
        <v>670</v>
      </c>
      <c r="G388" s="236"/>
      <c r="H388" s="239">
        <v>20.6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146</v>
      </c>
      <c r="AU388" s="245" t="s">
        <v>82</v>
      </c>
      <c r="AV388" s="11" t="s">
        <v>82</v>
      </c>
      <c r="AW388" s="11" t="s">
        <v>35</v>
      </c>
      <c r="AX388" s="11" t="s">
        <v>79</v>
      </c>
      <c r="AY388" s="245" t="s">
        <v>131</v>
      </c>
    </row>
    <row r="389" spans="2:65" s="1" customFormat="1" ht="16.5" customHeight="1">
      <c r="B389" s="45"/>
      <c r="C389" s="220" t="s">
        <v>671</v>
      </c>
      <c r="D389" s="220" t="s">
        <v>133</v>
      </c>
      <c r="E389" s="221" t="s">
        <v>672</v>
      </c>
      <c r="F389" s="222" t="s">
        <v>673</v>
      </c>
      <c r="G389" s="223" t="s">
        <v>171</v>
      </c>
      <c r="H389" s="224">
        <v>712.594</v>
      </c>
      <c r="I389" s="225"/>
      <c r="J389" s="226">
        <f>ROUND(I389*H389,2)</f>
        <v>0</v>
      </c>
      <c r="K389" s="222" t="s">
        <v>143</v>
      </c>
      <c r="L389" s="71"/>
      <c r="M389" s="227" t="s">
        <v>21</v>
      </c>
      <c r="N389" s="228" t="s">
        <v>42</v>
      </c>
      <c r="O389" s="46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AR389" s="23" t="s">
        <v>137</v>
      </c>
      <c r="AT389" s="23" t="s">
        <v>133</v>
      </c>
      <c r="AU389" s="23" t="s">
        <v>82</v>
      </c>
      <c r="AY389" s="23" t="s">
        <v>131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79</v>
      </c>
      <c r="BK389" s="231">
        <f>ROUND(I389*H389,2)</f>
        <v>0</v>
      </c>
      <c r="BL389" s="23" t="s">
        <v>137</v>
      </c>
      <c r="BM389" s="23" t="s">
        <v>674</v>
      </c>
    </row>
    <row r="390" spans="2:47" s="1" customFormat="1" ht="13.5">
      <c r="B390" s="45"/>
      <c r="C390" s="73"/>
      <c r="D390" s="232" t="s">
        <v>139</v>
      </c>
      <c r="E390" s="73"/>
      <c r="F390" s="233" t="s">
        <v>675</v>
      </c>
      <c r="G390" s="73"/>
      <c r="H390" s="73"/>
      <c r="I390" s="190"/>
      <c r="J390" s="73"/>
      <c r="K390" s="73"/>
      <c r="L390" s="71"/>
      <c r="M390" s="234"/>
      <c r="N390" s="46"/>
      <c r="O390" s="46"/>
      <c r="P390" s="46"/>
      <c r="Q390" s="46"/>
      <c r="R390" s="46"/>
      <c r="S390" s="46"/>
      <c r="T390" s="94"/>
      <c r="AT390" s="23" t="s">
        <v>139</v>
      </c>
      <c r="AU390" s="23" t="s">
        <v>82</v>
      </c>
    </row>
    <row r="391" spans="2:51" s="13" customFormat="1" ht="13.5">
      <c r="B391" s="267"/>
      <c r="C391" s="268"/>
      <c r="D391" s="232" t="s">
        <v>146</v>
      </c>
      <c r="E391" s="269" t="s">
        <v>21</v>
      </c>
      <c r="F391" s="270" t="s">
        <v>676</v>
      </c>
      <c r="G391" s="268"/>
      <c r="H391" s="269" t="s">
        <v>21</v>
      </c>
      <c r="I391" s="271"/>
      <c r="J391" s="268"/>
      <c r="K391" s="268"/>
      <c r="L391" s="272"/>
      <c r="M391" s="273"/>
      <c r="N391" s="274"/>
      <c r="O391" s="274"/>
      <c r="P391" s="274"/>
      <c r="Q391" s="274"/>
      <c r="R391" s="274"/>
      <c r="S391" s="274"/>
      <c r="T391" s="275"/>
      <c r="AT391" s="276" t="s">
        <v>146</v>
      </c>
      <c r="AU391" s="276" t="s">
        <v>82</v>
      </c>
      <c r="AV391" s="13" t="s">
        <v>79</v>
      </c>
      <c r="AW391" s="13" t="s">
        <v>35</v>
      </c>
      <c r="AX391" s="13" t="s">
        <v>71</v>
      </c>
      <c r="AY391" s="276" t="s">
        <v>131</v>
      </c>
    </row>
    <row r="392" spans="2:51" s="13" customFormat="1" ht="13.5">
      <c r="B392" s="267"/>
      <c r="C392" s="268"/>
      <c r="D392" s="232" t="s">
        <v>146</v>
      </c>
      <c r="E392" s="269" t="s">
        <v>21</v>
      </c>
      <c r="F392" s="270" t="s">
        <v>497</v>
      </c>
      <c r="G392" s="268"/>
      <c r="H392" s="269" t="s">
        <v>21</v>
      </c>
      <c r="I392" s="271"/>
      <c r="J392" s="268"/>
      <c r="K392" s="268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146</v>
      </c>
      <c r="AU392" s="276" t="s">
        <v>82</v>
      </c>
      <c r="AV392" s="13" t="s">
        <v>79</v>
      </c>
      <c r="AW392" s="13" t="s">
        <v>35</v>
      </c>
      <c r="AX392" s="13" t="s">
        <v>71</v>
      </c>
      <c r="AY392" s="276" t="s">
        <v>131</v>
      </c>
    </row>
    <row r="393" spans="2:51" s="11" customFormat="1" ht="13.5">
      <c r="B393" s="235"/>
      <c r="C393" s="236"/>
      <c r="D393" s="232" t="s">
        <v>146</v>
      </c>
      <c r="E393" s="237" t="s">
        <v>21</v>
      </c>
      <c r="F393" s="238" t="s">
        <v>498</v>
      </c>
      <c r="G393" s="236"/>
      <c r="H393" s="239">
        <v>3.8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AT393" s="245" t="s">
        <v>146</v>
      </c>
      <c r="AU393" s="245" t="s">
        <v>82</v>
      </c>
      <c r="AV393" s="11" t="s">
        <v>82</v>
      </c>
      <c r="AW393" s="11" t="s">
        <v>35</v>
      </c>
      <c r="AX393" s="11" t="s">
        <v>71</v>
      </c>
      <c r="AY393" s="245" t="s">
        <v>131</v>
      </c>
    </row>
    <row r="394" spans="2:51" s="13" customFormat="1" ht="13.5">
      <c r="B394" s="267"/>
      <c r="C394" s="268"/>
      <c r="D394" s="232" t="s">
        <v>146</v>
      </c>
      <c r="E394" s="269" t="s">
        <v>21</v>
      </c>
      <c r="F394" s="270" t="s">
        <v>499</v>
      </c>
      <c r="G394" s="268"/>
      <c r="H394" s="269" t="s">
        <v>21</v>
      </c>
      <c r="I394" s="271"/>
      <c r="J394" s="268"/>
      <c r="K394" s="268"/>
      <c r="L394" s="272"/>
      <c r="M394" s="273"/>
      <c r="N394" s="274"/>
      <c r="O394" s="274"/>
      <c r="P394" s="274"/>
      <c r="Q394" s="274"/>
      <c r="R394" s="274"/>
      <c r="S394" s="274"/>
      <c r="T394" s="275"/>
      <c r="AT394" s="276" t="s">
        <v>146</v>
      </c>
      <c r="AU394" s="276" t="s">
        <v>82</v>
      </c>
      <c r="AV394" s="13" t="s">
        <v>79</v>
      </c>
      <c r="AW394" s="13" t="s">
        <v>35</v>
      </c>
      <c r="AX394" s="13" t="s">
        <v>71</v>
      </c>
      <c r="AY394" s="276" t="s">
        <v>131</v>
      </c>
    </row>
    <row r="395" spans="2:51" s="11" customFormat="1" ht="13.5">
      <c r="B395" s="235"/>
      <c r="C395" s="236"/>
      <c r="D395" s="232" t="s">
        <v>146</v>
      </c>
      <c r="E395" s="237" t="s">
        <v>21</v>
      </c>
      <c r="F395" s="238" t="s">
        <v>500</v>
      </c>
      <c r="G395" s="236"/>
      <c r="H395" s="239">
        <v>533.1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146</v>
      </c>
      <c r="AU395" s="245" t="s">
        <v>82</v>
      </c>
      <c r="AV395" s="11" t="s">
        <v>82</v>
      </c>
      <c r="AW395" s="11" t="s">
        <v>35</v>
      </c>
      <c r="AX395" s="11" t="s">
        <v>71</v>
      </c>
      <c r="AY395" s="245" t="s">
        <v>131</v>
      </c>
    </row>
    <row r="396" spans="2:51" s="13" customFormat="1" ht="13.5">
      <c r="B396" s="267"/>
      <c r="C396" s="268"/>
      <c r="D396" s="232" t="s">
        <v>146</v>
      </c>
      <c r="E396" s="269" t="s">
        <v>21</v>
      </c>
      <c r="F396" s="270" t="s">
        <v>501</v>
      </c>
      <c r="G396" s="268"/>
      <c r="H396" s="269" t="s">
        <v>21</v>
      </c>
      <c r="I396" s="271"/>
      <c r="J396" s="268"/>
      <c r="K396" s="268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146</v>
      </c>
      <c r="AU396" s="276" t="s">
        <v>82</v>
      </c>
      <c r="AV396" s="13" t="s">
        <v>79</v>
      </c>
      <c r="AW396" s="13" t="s">
        <v>35</v>
      </c>
      <c r="AX396" s="13" t="s">
        <v>71</v>
      </c>
      <c r="AY396" s="276" t="s">
        <v>131</v>
      </c>
    </row>
    <row r="397" spans="2:51" s="11" customFormat="1" ht="13.5">
      <c r="B397" s="235"/>
      <c r="C397" s="236"/>
      <c r="D397" s="232" t="s">
        <v>146</v>
      </c>
      <c r="E397" s="237" t="s">
        <v>21</v>
      </c>
      <c r="F397" s="238" t="s">
        <v>502</v>
      </c>
      <c r="G397" s="236"/>
      <c r="H397" s="239">
        <v>7.5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146</v>
      </c>
      <c r="AU397" s="245" t="s">
        <v>82</v>
      </c>
      <c r="AV397" s="11" t="s">
        <v>82</v>
      </c>
      <c r="AW397" s="11" t="s">
        <v>35</v>
      </c>
      <c r="AX397" s="11" t="s">
        <v>71</v>
      </c>
      <c r="AY397" s="245" t="s">
        <v>131</v>
      </c>
    </row>
    <row r="398" spans="2:51" s="13" customFormat="1" ht="13.5">
      <c r="B398" s="267"/>
      <c r="C398" s="268"/>
      <c r="D398" s="232" t="s">
        <v>146</v>
      </c>
      <c r="E398" s="269" t="s">
        <v>21</v>
      </c>
      <c r="F398" s="270" t="s">
        <v>503</v>
      </c>
      <c r="G398" s="268"/>
      <c r="H398" s="269" t="s">
        <v>21</v>
      </c>
      <c r="I398" s="271"/>
      <c r="J398" s="268"/>
      <c r="K398" s="268"/>
      <c r="L398" s="272"/>
      <c r="M398" s="273"/>
      <c r="N398" s="274"/>
      <c r="O398" s="274"/>
      <c r="P398" s="274"/>
      <c r="Q398" s="274"/>
      <c r="R398" s="274"/>
      <c r="S398" s="274"/>
      <c r="T398" s="275"/>
      <c r="AT398" s="276" t="s">
        <v>146</v>
      </c>
      <c r="AU398" s="276" t="s">
        <v>82</v>
      </c>
      <c r="AV398" s="13" t="s">
        <v>79</v>
      </c>
      <c r="AW398" s="13" t="s">
        <v>35</v>
      </c>
      <c r="AX398" s="13" t="s">
        <v>71</v>
      </c>
      <c r="AY398" s="276" t="s">
        <v>131</v>
      </c>
    </row>
    <row r="399" spans="2:51" s="11" customFormat="1" ht="13.5">
      <c r="B399" s="235"/>
      <c r="C399" s="236"/>
      <c r="D399" s="232" t="s">
        <v>146</v>
      </c>
      <c r="E399" s="237" t="s">
        <v>21</v>
      </c>
      <c r="F399" s="238" t="s">
        <v>504</v>
      </c>
      <c r="G399" s="236"/>
      <c r="H399" s="239">
        <v>69.6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146</v>
      </c>
      <c r="AU399" s="245" t="s">
        <v>82</v>
      </c>
      <c r="AV399" s="11" t="s">
        <v>82</v>
      </c>
      <c r="AW399" s="11" t="s">
        <v>35</v>
      </c>
      <c r="AX399" s="11" t="s">
        <v>71</v>
      </c>
      <c r="AY399" s="245" t="s">
        <v>131</v>
      </c>
    </row>
    <row r="400" spans="2:51" s="13" customFormat="1" ht="13.5">
      <c r="B400" s="267"/>
      <c r="C400" s="268"/>
      <c r="D400" s="232" t="s">
        <v>146</v>
      </c>
      <c r="E400" s="269" t="s">
        <v>21</v>
      </c>
      <c r="F400" s="270" t="s">
        <v>505</v>
      </c>
      <c r="G400" s="268"/>
      <c r="H400" s="269" t="s">
        <v>21</v>
      </c>
      <c r="I400" s="271"/>
      <c r="J400" s="268"/>
      <c r="K400" s="268"/>
      <c r="L400" s="272"/>
      <c r="M400" s="273"/>
      <c r="N400" s="274"/>
      <c r="O400" s="274"/>
      <c r="P400" s="274"/>
      <c r="Q400" s="274"/>
      <c r="R400" s="274"/>
      <c r="S400" s="274"/>
      <c r="T400" s="275"/>
      <c r="AT400" s="276" t="s">
        <v>146</v>
      </c>
      <c r="AU400" s="276" t="s">
        <v>82</v>
      </c>
      <c r="AV400" s="13" t="s">
        <v>79</v>
      </c>
      <c r="AW400" s="13" t="s">
        <v>35</v>
      </c>
      <c r="AX400" s="13" t="s">
        <v>71</v>
      </c>
      <c r="AY400" s="276" t="s">
        <v>131</v>
      </c>
    </row>
    <row r="401" spans="2:51" s="11" customFormat="1" ht="13.5">
      <c r="B401" s="235"/>
      <c r="C401" s="236"/>
      <c r="D401" s="232" t="s">
        <v>146</v>
      </c>
      <c r="E401" s="237" t="s">
        <v>21</v>
      </c>
      <c r="F401" s="238" t="s">
        <v>506</v>
      </c>
      <c r="G401" s="236"/>
      <c r="H401" s="239">
        <v>1.1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146</v>
      </c>
      <c r="AU401" s="245" t="s">
        <v>82</v>
      </c>
      <c r="AV401" s="11" t="s">
        <v>82</v>
      </c>
      <c r="AW401" s="11" t="s">
        <v>35</v>
      </c>
      <c r="AX401" s="11" t="s">
        <v>71</v>
      </c>
      <c r="AY401" s="245" t="s">
        <v>131</v>
      </c>
    </row>
    <row r="402" spans="2:51" s="13" customFormat="1" ht="13.5">
      <c r="B402" s="267"/>
      <c r="C402" s="268"/>
      <c r="D402" s="232" t="s">
        <v>146</v>
      </c>
      <c r="E402" s="269" t="s">
        <v>21</v>
      </c>
      <c r="F402" s="270" t="s">
        <v>677</v>
      </c>
      <c r="G402" s="268"/>
      <c r="H402" s="269" t="s">
        <v>21</v>
      </c>
      <c r="I402" s="271"/>
      <c r="J402" s="268"/>
      <c r="K402" s="268"/>
      <c r="L402" s="272"/>
      <c r="M402" s="273"/>
      <c r="N402" s="274"/>
      <c r="O402" s="274"/>
      <c r="P402" s="274"/>
      <c r="Q402" s="274"/>
      <c r="R402" s="274"/>
      <c r="S402" s="274"/>
      <c r="T402" s="275"/>
      <c r="AT402" s="276" t="s">
        <v>146</v>
      </c>
      <c r="AU402" s="276" t="s">
        <v>82</v>
      </c>
      <c r="AV402" s="13" t="s">
        <v>79</v>
      </c>
      <c r="AW402" s="13" t="s">
        <v>35</v>
      </c>
      <c r="AX402" s="13" t="s">
        <v>71</v>
      </c>
      <c r="AY402" s="276" t="s">
        <v>131</v>
      </c>
    </row>
    <row r="403" spans="2:51" s="11" customFormat="1" ht="13.5">
      <c r="B403" s="235"/>
      <c r="C403" s="236"/>
      <c r="D403" s="232" t="s">
        <v>146</v>
      </c>
      <c r="E403" s="237" t="s">
        <v>21</v>
      </c>
      <c r="F403" s="238" t="s">
        <v>678</v>
      </c>
      <c r="G403" s="236"/>
      <c r="H403" s="239">
        <v>17.514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146</v>
      </c>
      <c r="AU403" s="245" t="s">
        <v>82</v>
      </c>
      <c r="AV403" s="11" t="s">
        <v>82</v>
      </c>
      <c r="AW403" s="11" t="s">
        <v>35</v>
      </c>
      <c r="AX403" s="11" t="s">
        <v>71</v>
      </c>
      <c r="AY403" s="245" t="s">
        <v>131</v>
      </c>
    </row>
    <row r="404" spans="2:51" s="11" customFormat="1" ht="13.5">
      <c r="B404" s="235"/>
      <c r="C404" s="236"/>
      <c r="D404" s="232" t="s">
        <v>146</v>
      </c>
      <c r="E404" s="237" t="s">
        <v>21</v>
      </c>
      <c r="F404" s="238" t="s">
        <v>679</v>
      </c>
      <c r="G404" s="236"/>
      <c r="H404" s="239">
        <v>12.98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146</v>
      </c>
      <c r="AU404" s="245" t="s">
        <v>82</v>
      </c>
      <c r="AV404" s="11" t="s">
        <v>82</v>
      </c>
      <c r="AW404" s="11" t="s">
        <v>35</v>
      </c>
      <c r="AX404" s="11" t="s">
        <v>71</v>
      </c>
      <c r="AY404" s="245" t="s">
        <v>131</v>
      </c>
    </row>
    <row r="405" spans="2:51" s="13" customFormat="1" ht="13.5">
      <c r="B405" s="267"/>
      <c r="C405" s="268"/>
      <c r="D405" s="232" t="s">
        <v>146</v>
      </c>
      <c r="E405" s="269" t="s">
        <v>21</v>
      </c>
      <c r="F405" s="270" t="s">
        <v>680</v>
      </c>
      <c r="G405" s="268"/>
      <c r="H405" s="269" t="s">
        <v>21</v>
      </c>
      <c r="I405" s="271"/>
      <c r="J405" s="268"/>
      <c r="K405" s="268"/>
      <c r="L405" s="272"/>
      <c r="M405" s="273"/>
      <c r="N405" s="274"/>
      <c r="O405" s="274"/>
      <c r="P405" s="274"/>
      <c r="Q405" s="274"/>
      <c r="R405" s="274"/>
      <c r="S405" s="274"/>
      <c r="T405" s="275"/>
      <c r="AT405" s="276" t="s">
        <v>146</v>
      </c>
      <c r="AU405" s="276" t="s">
        <v>82</v>
      </c>
      <c r="AV405" s="13" t="s">
        <v>79</v>
      </c>
      <c r="AW405" s="13" t="s">
        <v>35</v>
      </c>
      <c r="AX405" s="13" t="s">
        <v>71</v>
      </c>
      <c r="AY405" s="276" t="s">
        <v>131</v>
      </c>
    </row>
    <row r="406" spans="2:51" s="11" customFormat="1" ht="13.5">
      <c r="B406" s="235"/>
      <c r="C406" s="236"/>
      <c r="D406" s="232" t="s">
        <v>146</v>
      </c>
      <c r="E406" s="237" t="s">
        <v>21</v>
      </c>
      <c r="F406" s="238" t="s">
        <v>559</v>
      </c>
      <c r="G406" s="236"/>
      <c r="H406" s="239">
        <v>46.4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146</v>
      </c>
      <c r="AU406" s="245" t="s">
        <v>82</v>
      </c>
      <c r="AV406" s="11" t="s">
        <v>82</v>
      </c>
      <c r="AW406" s="11" t="s">
        <v>35</v>
      </c>
      <c r="AX406" s="11" t="s">
        <v>71</v>
      </c>
      <c r="AY406" s="245" t="s">
        <v>131</v>
      </c>
    </row>
    <row r="407" spans="2:51" s="13" customFormat="1" ht="13.5">
      <c r="B407" s="267"/>
      <c r="C407" s="268"/>
      <c r="D407" s="232" t="s">
        <v>146</v>
      </c>
      <c r="E407" s="269" t="s">
        <v>21</v>
      </c>
      <c r="F407" s="270" t="s">
        <v>669</v>
      </c>
      <c r="G407" s="268"/>
      <c r="H407" s="269" t="s">
        <v>21</v>
      </c>
      <c r="I407" s="271"/>
      <c r="J407" s="268"/>
      <c r="K407" s="268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146</v>
      </c>
      <c r="AU407" s="276" t="s">
        <v>82</v>
      </c>
      <c r="AV407" s="13" t="s">
        <v>79</v>
      </c>
      <c r="AW407" s="13" t="s">
        <v>35</v>
      </c>
      <c r="AX407" s="13" t="s">
        <v>71</v>
      </c>
      <c r="AY407" s="276" t="s">
        <v>131</v>
      </c>
    </row>
    <row r="408" spans="2:51" s="11" customFormat="1" ht="13.5">
      <c r="B408" s="235"/>
      <c r="C408" s="236"/>
      <c r="D408" s="232" t="s">
        <v>146</v>
      </c>
      <c r="E408" s="237" t="s">
        <v>21</v>
      </c>
      <c r="F408" s="238" t="s">
        <v>670</v>
      </c>
      <c r="G408" s="236"/>
      <c r="H408" s="239">
        <v>20.6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146</v>
      </c>
      <c r="AU408" s="245" t="s">
        <v>82</v>
      </c>
      <c r="AV408" s="11" t="s">
        <v>82</v>
      </c>
      <c r="AW408" s="11" t="s">
        <v>35</v>
      </c>
      <c r="AX408" s="11" t="s">
        <v>71</v>
      </c>
      <c r="AY408" s="245" t="s">
        <v>131</v>
      </c>
    </row>
    <row r="409" spans="2:51" s="12" customFormat="1" ht="13.5">
      <c r="B409" s="246"/>
      <c r="C409" s="247"/>
      <c r="D409" s="232" t="s">
        <v>146</v>
      </c>
      <c r="E409" s="248" t="s">
        <v>21</v>
      </c>
      <c r="F409" s="249" t="s">
        <v>155</v>
      </c>
      <c r="G409" s="247"/>
      <c r="H409" s="250">
        <v>712.594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146</v>
      </c>
      <c r="AU409" s="256" t="s">
        <v>82</v>
      </c>
      <c r="AV409" s="12" t="s">
        <v>137</v>
      </c>
      <c r="AW409" s="12" t="s">
        <v>35</v>
      </c>
      <c r="AX409" s="12" t="s">
        <v>79</v>
      </c>
      <c r="AY409" s="256" t="s">
        <v>131</v>
      </c>
    </row>
    <row r="410" spans="2:65" s="1" customFormat="1" ht="16.5" customHeight="1">
      <c r="B410" s="45"/>
      <c r="C410" s="220" t="s">
        <v>681</v>
      </c>
      <c r="D410" s="220" t="s">
        <v>133</v>
      </c>
      <c r="E410" s="221" t="s">
        <v>682</v>
      </c>
      <c r="F410" s="222" t="s">
        <v>683</v>
      </c>
      <c r="G410" s="223" t="s">
        <v>171</v>
      </c>
      <c r="H410" s="224">
        <v>20.6</v>
      </c>
      <c r="I410" s="225"/>
      <c r="J410" s="226">
        <f>ROUND(I410*H410,2)</f>
        <v>0</v>
      </c>
      <c r="K410" s="222" t="s">
        <v>143</v>
      </c>
      <c r="L410" s="71"/>
      <c r="M410" s="227" t="s">
        <v>21</v>
      </c>
      <c r="N410" s="228" t="s">
        <v>42</v>
      </c>
      <c r="O410" s="46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AR410" s="23" t="s">
        <v>137</v>
      </c>
      <c r="AT410" s="23" t="s">
        <v>133</v>
      </c>
      <c r="AU410" s="23" t="s">
        <v>82</v>
      </c>
      <c r="AY410" s="23" t="s">
        <v>131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23" t="s">
        <v>79</v>
      </c>
      <c r="BK410" s="231">
        <f>ROUND(I410*H410,2)</f>
        <v>0</v>
      </c>
      <c r="BL410" s="23" t="s">
        <v>137</v>
      </c>
      <c r="BM410" s="23" t="s">
        <v>684</v>
      </c>
    </row>
    <row r="411" spans="2:47" s="1" customFormat="1" ht="13.5">
      <c r="B411" s="45"/>
      <c r="C411" s="73"/>
      <c r="D411" s="232" t="s">
        <v>139</v>
      </c>
      <c r="E411" s="73"/>
      <c r="F411" s="233" t="s">
        <v>685</v>
      </c>
      <c r="G411" s="73"/>
      <c r="H411" s="73"/>
      <c r="I411" s="190"/>
      <c r="J411" s="73"/>
      <c r="K411" s="73"/>
      <c r="L411" s="71"/>
      <c r="M411" s="234"/>
      <c r="N411" s="46"/>
      <c r="O411" s="46"/>
      <c r="P411" s="46"/>
      <c r="Q411" s="46"/>
      <c r="R411" s="46"/>
      <c r="S411" s="46"/>
      <c r="T411" s="94"/>
      <c r="AT411" s="23" t="s">
        <v>139</v>
      </c>
      <c r="AU411" s="23" t="s">
        <v>82</v>
      </c>
    </row>
    <row r="412" spans="2:51" s="13" customFormat="1" ht="13.5">
      <c r="B412" s="267"/>
      <c r="C412" s="268"/>
      <c r="D412" s="232" t="s">
        <v>146</v>
      </c>
      <c r="E412" s="269" t="s">
        <v>21</v>
      </c>
      <c r="F412" s="270" t="s">
        <v>669</v>
      </c>
      <c r="G412" s="268"/>
      <c r="H412" s="269" t="s">
        <v>21</v>
      </c>
      <c r="I412" s="271"/>
      <c r="J412" s="268"/>
      <c r="K412" s="268"/>
      <c r="L412" s="272"/>
      <c r="M412" s="273"/>
      <c r="N412" s="274"/>
      <c r="O412" s="274"/>
      <c r="P412" s="274"/>
      <c r="Q412" s="274"/>
      <c r="R412" s="274"/>
      <c r="S412" s="274"/>
      <c r="T412" s="275"/>
      <c r="AT412" s="276" t="s">
        <v>146</v>
      </c>
      <c r="AU412" s="276" t="s">
        <v>82</v>
      </c>
      <c r="AV412" s="13" t="s">
        <v>79</v>
      </c>
      <c r="AW412" s="13" t="s">
        <v>35</v>
      </c>
      <c r="AX412" s="13" t="s">
        <v>71</v>
      </c>
      <c r="AY412" s="276" t="s">
        <v>131</v>
      </c>
    </row>
    <row r="413" spans="2:51" s="11" customFormat="1" ht="13.5">
      <c r="B413" s="235"/>
      <c r="C413" s="236"/>
      <c r="D413" s="232" t="s">
        <v>146</v>
      </c>
      <c r="E413" s="237" t="s">
        <v>21</v>
      </c>
      <c r="F413" s="238" t="s">
        <v>670</v>
      </c>
      <c r="G413" s="236"/>
      <c r="H413" s="239">
        <v>20.6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146</v>
      </c>
      <c r="AU413" s="245" t="s">
        <v>82</v>
      </c>
      <c r="AV413" s="11" t="s">
        <v>82</v>
      </c>
      <c r="AW413" s="11" t="s">
        <v>35</v>
      </c>
      <c r="AX413" s="11" t="s">
        <v>79</v>
      </c>
      <c r="AY413" s="245" t="s">
        <v>131</v>
      </c>
    </row>
    <row r="414" spans="2:65" s="1" customFormat="1" ht="16.5" customHeight="1">
      <c r="B414" s="45"/>
      <c r="C414" s="220" t="s">
        <v>686</v>
      </c>
      <c r="D414" s="220" t="s">
        <v>133</v>
      </c>
      <c r="E414" s="221" t="s">
        <v>687</v>
      </c>
      <c r="F414" s="222" t="s">
        <v>688</v>
      </c>
      <c r="G414" s="223" t="s">
        <v>171</v>
      </c>
      <c r="H414" s="224">
        <v>65.45</v>
      </c>
      <c r="I414" s="225"/>
      <c r="J414" s="226">
        <f>ROUND(I414*H414,2)</f>
        <v>0</v>
      </c>
      <c r="K414" s="222" t="s">
        <v>143</v>
      </c>
      <c r="L414" s="71"/>
      <c r="M414" s="227" t="s">
        <v>21</v>
      </c>
      <c r="N414" s="228" t="s">
        <v>42</v>
      </c>
      <c r="O414" s="46"/>
      <c r="P414" s="229">
        <f>O414*H414</f>
        <v>0</v>
      </c>
      <c r="Q414" s="229">
        <v>0</v>
      </c>
      <c r="R414" s="229">
        <f>Q414*H414</f>
        <v>0</v>
      </c>
      <c r="S414" s="229">
        <v>0</v>
      </c>
      <c r="T414" s="230">
        <f>S414*H414</f>
        <v>0</v>
      </c>
      <c r="AR414" s="23" t="s">
        <v>137</v>
      </c>
      <c r="AT414" s="23" t="s">
        <v>133</v>
      </c>
      <c r="AU414" s="23" t="s">
        <v>82</v>
      </c>
      <c r="AY414" s="23" t="s">
        <v>131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23" t="s">
        <v>79</v>
      </c>
      <c r="BK414" s="231">
        <f>ROUND(I414*H414,2)</f>
        <v>0</v>
      </c>
      <c r="BL414" s="23" t="s">
        <v>137</v>
      </c>
      <c r="BM414" s="23" t="s">
        <v>689</v>
      </c>
    </row>
    <row r="415" spans="2:47" s="1" customFormat="1" ht="13.5">
      <c r="B415" s="45"/>
      <c r="C415" s="73"/>
      <c r="D415" s="232" t="s">
        <v>139</v>
      </c>
      <c r="E415" s="73"/>
      <c r="F415" s="233" t="s">
        <v>690</v>
      </c>
      <c r="G415" s="73"/>
      <c r="H415" s="73"/>
      <c r="I415" s="190"/>
      <c r="J415" s="73"/>
      <c r="K415" s="73"/>
      <c r="L415" s="71"/>
      <c r="M415" s="234"/>
      <c r="N415" s="46"/>
      <c r="O415" s="46"/>
      <c r="P415" s="46"/>
      <c r="Q415" s="46"/>
      <c r="R415" s="46"/>
      <c r="S415" s="46"/>
      <c r="T415" s="94"/>
      <c r="AT415" s="23" t="s">
        <v>139</v>
      </c>
      <c r="AU415" s="23" t="s">
        <v>82</v>
      </c>
    </row>
    <row r="416" spans="2:51" s="11" customFormat="1" ht="13.5">
      <c r="B416" s="235"/>
      <c r="C416" s="236"/>
      <c r="D416" s="232" t="s">
        <v>146</v>
      </c>
      <c r="E416" s="237" t="s">
        <v>21</v>
      </c>
      <c r="F416" s="238" t="s">
        <v>691</v>
      </c>
      <c r="G416" s="236"/>
      <c r="H416" s="239">
        <v>65.45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146</v>
      </c>
      <c r="AU416" s="245" t="s">
        <v>82</v>
      </c>
      <c r="AV416" s="11" t="s">
        <v>82</v>
      </c>
      <c r="AW416" s="11" t="s">
        <v>35</v>
      </c>
      <c r="AX416" s="11" t="s">
        <v>79</v>
      </c>
      <c r="AY416" s="245" t="s">
        <v>131</v>
      </c>
    </row>
    <row r="417" spans="2:65" s="1" customFormat="1" ht="16.5" customHeight="1">
      <c r="B417" s="45"/>
      <c r="C417" s="220" t="s">
        <v>692</v>
      </c>
      <c r="D417" s="220" t="s">
        <v>133</v>
      </c>
      <c r="E417" s="221" t="s">
        <v>693</v>
      </c>
      <c r="F417" s="222" t="s">
        <v>694</v>
      </c>
      <c r="G417" s="223" t="s">
        <v>171</v>
      </c>
      <c r="H417" s="224">
        <v>7.5</v>
      </c>
      <c r="I417" s="225"/>
      <c r="J417" s="226">
        <f>ROUND(I417*H417,2)</f>
        <v>0</v>
      </c>
      <c r="K417" s="222" t="s">
        <v>143</v>
      </c>
      <c r="L417" s="71"/>
      <c r="M417" s="227" t="s">
        <v>21</v>
      </c>
      <c r="N417" s="228" t="s">
        <v>42</v>
      </c>
      <c r="O417" s="46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AR417" s="23" t="s">
        <v>137</v>
      </c>
      <c r="AT417" s="23" t="s">
        <v>133</v>
      </c>
      <c r="AU417" s="23" t="s">
        <v>82</v>
      </c>
      <c r="AY417" s="23" t="s">
        <v>131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79</v>
      </c>
      <c r="BK417" s="231">
        <f>ROUND(I417*H417,2)</f>
        <v>0</v>
      </c>
      <c r="BL417" s="23" t="s">
        <v>137</v>
      </c>
      <c r="BM417" s="23" t="s">
        <v>695</v>
      </c>
    </row>
    <row r="418" spans="2:47" s="1" customFormat="1" ht="13.5">
      <c r="B418" s="45"/>
      <c r="C418" s="73"/>
      <c r="D418" s="232" t="s">
        <v>139</v>
      </c>
      <c r="E418" s="73"/>
      <c r="F418" s="233" t="s">
        <v>696</v>
      </c>
      <c r="G418" s="73"/>
      <c r="H418" s="73"/>
      <c r="I418" s="190"/>
      <c r="J418" s="73"/>
      <c r="K418" s="73"/>
      <c r="L418" s="71"/>
      <c r="M418" s="234"/>
      <c r="N418" s="46"/>
      <c r="O418" s="46"/>
      <c r="P418" s="46"/>
      <c r="Q418" s="46"/>
      <c r="R418" s="46"/>
      <c r="S418" s="46"/>
      <c r="T418" s="94"/>
      <c r="AT418" s="23" t="s">
        <v>139</v>
      </c>
      <c r="AU418" s="23" t="s">
        <v>82</v>
      </c>
    </row>
    <row r="419" spans="2:51" s="13" customFormat="1" ht="13.5">
      <c r="B419" s="267"/>
      <c r="C419" s="268"/>
      <c r="D419" s="232" t="s">
        <v>146</v>
      </c>
      <c r="E419" s="269" t="s">
        <v>21</v>
      </c>
      <c r="F419" s="270" t="s">
        <v>676</v>
      </c>
      <c r="G419" s="268"/>
      <c r="H419" s="269" t="s">
        <v>21</v>
      </c>
      <c r="I419" s="271"/>
      <c r="J419" s="268"/>
      <c r="K419" s="268"/>
      <c r="L419" s="272"/>
      <c r="M419" s="273"/>
      <c r="N419" s="274"/>
      <c r="O419" s="274"/>
      <c r="P419" s="274"/>
      <c r="Q419" s="274"/>
      <c r="R419" s="274"/>
      <c r="S419" s="274"/>
      <c r="T419" s="275"/>
      <c r="AT419" s="276" t="s">
        <v>146</v>
      </c>
      <c r="AU419" s="276" t="s">
        <v>82</v>
      </c>
      <c r="AV419" s="13" t="s">
        <v>79</v>
      </c>
      <c r="AW419" s="13" t="s">
        <v>35</v>
      </c>
      <c r="AX419" s="13" t="s">
        <v>71</v>
      </c>
      <c r="AY419" s="276" t="s">
        <v>131</v>
      </c>
    </row>
    <row r="420" spans="2:51" s="13" customFormat="1" ht="13.5">
      <c r="B420" s="267"/>
      <c r="C420" s="268"/>
      <c r="D420" s="232" t="s">
        <v>146</v>
      </c>
      <c r="E420" s="269" t="s">
        <v>21</v>
      </c>
      <c r="F420" s="270" t="s">
        <v>501</v>
      </c>
      <c r="G420" s="268"/>
      <c r="H420" s="269" t="s">
        <v>21</v>
      </c>
      <c r="I420" s="271"/>
      <c r="J420" s="268"/>
      <c r="K420" s="268"/>
      <c r="L420" s="272"/>
      <c r="M420" s="273"/>
      <c r="N420" s="274"/>
      <c r="O420" s="274"/>
      <c r="P420" s="274"/>
      <c r="Q420" s="274"/>
      <c r="R420" s="274"/>
      <c r="S420" s="274"/>
      <c r="T420" s="275"/>
      <c r="AT420" s="276" t="s">
        <v>146</v>
      </c>
      <c r="AU420" s="276" t="s">
        <v>82</v>
      </c>
      <c r="AV420" s="13" t="s">
        <v>79</v>
      </c>
      <c r="AW420" s="13" t="s">
        <v>35</v>
      </c>
      <c r="AX420" s="13" t="s">
        <v>71</v>
      </c>
      <c r="AY420" s="276" t="s">
        <v>131</v>
      </c>
    </row>
    <row r="421" spans="2:51" s="11" customFormat="1" ht="13.5">
      <c r="B421" s="235"/>
      <c r="C421" s="236"/>
      <c r="D421" s="232" t="s">
        <v>146</v>
      </c>
      <c r="E421" s="237" t="s">
        <v>21</v>
      </c>
      <c r="F421" s="238" t="s">
        <v>502</v>
      </c>
      <c r="G421" s="236"/>
      <c r="H421" s="239">
        <v>7.5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146</v>
      </c>
      <c r="AU421" s="245" t="s">
        <v>82</v>
      </c>
      <c r="AV421" s="11" t="s">
        <v>82</v>
      </c>
      <c r="AW421" s="11" t="s">
        <v>35</v>
      </c>
      <c r="AX421" s="11" t="s">
        <v>79</v>
      </c>
      <c r="AY421" s="245" t="s">
        <v>131</v>
      </c>
    </row>
    <row r="422" spans="2:65" s="1" customFormat="1" ht="16.5" customHeight="1">
      <c r="B422" s="45"/>
      <c r="C422" s="220" t="s">
        <v>697</v>
      </c>
      <c r="D422" s="220" t="s">
        <v>133</v>
      </c>
      <c r="E422" s="221" t="s">
        <v>698</v>
      </c>
      <c r="F422" s="222" t="s">
        <v>699</v>
      </c>
      <c r="G422" s="223" t="s">
        <v>171</v>
      </c>
      <c r="H422" s="224">
        <v>705.094</v>
      </c>
      <c r="I422" s="225"/>
      <c r="J422" s="226">
        <f>ROUND(I422*H422,2)</f>
        <v>0</v>
      </c>
      <c r="K422" s="222" t="s">
        <v>143</v>
      </c>
      <c r="L422" s="71"/>
      <c r="M422" s="227" t="s">
        <v>21</v>
      </c>
      <c r="N422" s="228" t="s">
        <v>42</v>
      </c>
      <c r="O422" s="46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AR422" s="23" t="s">
        <v>137</v>
      </c>
      <c r="AT422" s="23" t="s">
        <v>133</v>
      </c>
      <c r="AU422" s="23" t="s">
        <v>82</v>
      </c>
      <c r="AY422" s="23" t="s">
        <v>131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79</v>
      </c>
      <c r="BK422" s="231">
        <f>ROUND(I422*H422,2)</f>
        <v>0</v>
      </c>
      <c r="BL422" s="23" t="s">
        <v>137</v>
      </c>
      <c r="BM422" s="23" t="s">
        <v>700</v>
      </c>
    </row>
    <row r="423" spans="2:47" s="1" customFormat="1" ht="13.5">
      <c r="B423" s="45"/>
      <c r="C423" s="73"/>
      <c r="D423" s="232" t="s">
        <v>139</v>
      </c>
      <c r="E423" s="73"/>
      <c r="F423" s="233" t="s">
        <v>701</v>
      </c>
      <c r="G423" s="73"/>
      <c r="H423" s="73"/>
      <c r="I423" s="190"/>
      <c r="J423" s="73"/>
      <c r="K423" s="73"/>
      <c r="L423" s="71"/>
      <c r="M423" s="234"/>
      <c r="N423" s="46"/>
      <c r="O423" s="46"/>
      <c r="P423" s="46"/>
      <c r="Q423" s="46"/>
      <c r="R423" s="46"/>
      <c r="S423" s="46"/>
      <c r="T423" s="94"/>
      <c r="AT423" s="23" t="s">
        <v>139</v>
      </c>
      <c r="AU423" s="23" t="s">
        <v>82</v>
      </c>
    </row>
    <row r="424" spans="2:51" s="13" customFormat="1" ht="13.5">
      <c r="B424" s="267"/>
      <c r="C424" s="268"/>
      <c r="D424" s="232" t="s">
        <v>146</v>
      </c>
      <c r="E424" s="269" t="s">
        <v>21</v>
      </c>
      <c r="F424" s="270" t="s">
        <v>676</v>
      </c>
      <c r="G424" s="268"/>
      <c r="H424" s="269" t="s">
        <v>21</v>
      </c>
      <c r="I424" s="271"/>
      <c r="J424" s="268"/>
      <c r="K424" s="268"/>
      <c r="L424" s="272"/>
      <c r="M424" s="273"/>
      <c r="N424" s="274"/>
      <c r="O424" s="274"/>
      <c r="P424" s="274"/>
      <c r="Q424" s="274"/>
      <c r="R424" s="274"/>
      <c r="S424" s="274"/>
      <c r="T424" s="275"/>
      <c r="AT424" s="276" t="s">
        <v>146</v>
      </c>
      <c r="AU424" s="276" t="s">
        <v>82</v>
      </c>
      <c r="AV424" s="13" t="s">
        <v>79</v>
      </c>
      <c r="AW424" s="13" t="s">
        <v>35</v>
      </c>
      <c r="AX424" s="13" t="s">
        <v>71</v>
      </c>
      <c r="AY424" s="276" t="s">
        <v>131</v>
      </c>
    </row>
    <row r="425" spans="2:51" s="13" customFormat="1" ht="13.5">
      <c r="B425" s="267"/>
      <c r="C425" s="268"/>
      <c r="D425" s="232" t="s">
        <v>146</v>
      </c>
      <c r="E425" s="269" t="s">
        <v>21</v>
      </c>
      <c r="F425" s="270" t="s">
        <v>497</v>
      </c>
      <c r="G425" s="268"/>
      <c r="H425" s="269" t="s">
        <v>21</v>
      </c>
      <c r="I425" s="271"/>
      <c r="J425" s="268"/>
      <c r="K425" s="268"/>
      <c r="L425" s="272"/>
      <c r="M425" s="273"/>
      <c r="N425" s="274"/>
      <c r="O425" s="274"/>
      <c r="P425" s="274"/>
      <c r="Q425" s="274"/>
      <c r="R425" s="274"/>
      <c r="S425" s="274"/>
      <c r="T425" s="275"/>
      <c r="AT425" s="276" t="s">
        <v>146</v>
      </c>
      <c r="AU425" s="276" t="s">
        <v>82</v>
      </c>
      <c r="AV425" s="13" t="s">
        <v>79</v>
      </c>
      <c r="AW425" s="13" t="s">
        <v>35</v>
      </c>
      <c r="AX425" s="13" t="s">
        <v>71</v>
      </c>
      <c r="AY425" s="276" t="s">
        <v>131</v>
      </c>
    </row>
    <row r="426" spans="2:51" s="11" customFormat="1" ht="13.5">
      <c r="B426" s="235"/>
      <c r="C426" s="236"/>
      <c r="D426" s="232" t="s">
        <v>146</v>
      </c>
      <c r="E426" s="237" t="s">
        <v>21</v>
      </c>
      <c r="F426" s="238" t="s">
        <v>498</v>
      </c>
      <c r="G426" s="236"/>
      <c r="H426" s="239">
        <v>3.8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146</v>
      </c>
      <c r="AU426" s="245" t="s">
        <v>82</v>
      </c>
      <c r="AV426" s="11" t="s">
        <v>82</v>
      </c>
      <c r="AW426" s="11" t="s">
        <v>35</v>
      </c>
      <c r="AX426" s="11" t="s">
        <v>71</v>
      </c>
      <c r="AY426" s="245" t="s">
        <v>131</v>
      </c>
    </row>
    <row r="427" spans="2:51" s="13" customFormat="1" ht="13.5">
      <c r="B427" s="267"/>
      <c r="C427" s="268"/>
      <c r="D427" s="232" t="s">
        <v>146</v>
      </c>
      <c r="E427" s="269" t="s">
        <v>21</v>
      </c>
      <c r="F427" s="270" t="s">
        <v>499</v>
      </c>
      <c r="G427" s="268"/>
      <c r="H427" s="269" t="s">
        <v>21</v>
      </c>
      <c r="I427" s="271"/>
      <c r="J427" s="268"/>
      <c r="K427" s="268"/>
      <c r="L427" s="272"/>
      <c r="M427" s="273"/>
      <c r="N427" s="274"/>
      <c r="O427" s="274"/>
      <c r="P427" s="274"/>
      <c r="Q427" s="274"/>
      <c r="R427" s="274"/>
      <c r="S427" s="274"/>
      <c r="T427" s="275"/>
      <c r="AT427" s="276" t="s">
        <v>146</v>
      </c>
      <c r="AU427" s="276" t="s">
        <v>82</v>
      </c>
      <c r="AV427" s="13" t="s">
        <v>79</v>
      </c>
      <c r="AW427" s="13" t="s">
        <v>35</v>
      </c>
      <c r="AX427" s="13" t="s">
        <v>71</v>
      </c>
      <c r="AY427" s="276" t="s">
        <v>131</v>
      </c>
    </row>
    <row r="428" spans="2:51" s="11" customFormat="1" ht="13.5">
      <c r="B428" s="235"/>
      <c r="C428" s="236"/>
      <c r="D428" s="232" t="s">
        <v>146</v>
      </c>
      <c r="E428" s="237" t="s">
        <v>21</v>
      </c>
      <c r="F428" s="238" t="s">
        <v>500</v>
      </c>
      <c r="G428" s="236"/>
      <c r="H428" s="239">
        <v>533.1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AT428" s="245" t="s">
        <v>146</v>
      </c>
      <c r="AU428" s="245" t="s">
        <v>82</v>
      </c>
      <c r="AV428" s="11" t="s">
        <v>82</v>
      </c>
      <c r="AW428" s="11" t="s">
        <v>35</v>
      </c>
      <c r="AX428" s="11" t="s">
        <v>71</v>
      </c>
      <c r="AY428" s="245" t="s">
        <v>131</v>
      </c>
    </row>
    <row r="429" spans="2:51" s="13" customFormat="1" ht="13.5">
      <c r="B429" s="267"/>
      <c r="C429" s="268"/>
      <c r="D429" s="232" t="s">
        <v>146</v>
      </c>
      <c r="E429" s="269" t="s">
        <v>21</v>
      </c>
      <c r="F429" s="270" t="s">
        <v>503</v>
      </c>
      <c r="G429" s="268"/>
      <c r="H429" s="269" t="s">
        <v>21</v>
      </c>
      <c r="I429" s="271"/>
      <c r="J429" s="268"/>
      <c r="K429" s="268"/>
      <c r="L429" s="272"/>
      <c r="M429" s="273"/>
      <c r="N429" s="274"/>
      <c r="O429" s="274"/>
      <c r="P429" s="274"/>
      <c r="Q429" s="274"/>
      <c r="R429" s="274"/>
      <c r="S429" s="274"/>
      <c r="T429" s="275"/>
      <c r="AT429" s="276" t="s">
        <v>146</v>
      </c>
      <c r="AU429" s="276" t="s">
        <v>82</v>
      </c>
      <c r="AV429" s="13" t="s">
        <v>79</v>
      </c>
      <c r="AW429" s="13" t="s">
        <v>35</v>
      </c>
      <c r="AX429" s="13" t="s">
        <v>71</v>
      </c>
      <c r="AY429" s="276" t="s">
        <v>131</v>
      </c>
    </row>
    <row r="430" spans="2:51" s="11" customFormat="1" ht="13.5">
      <c r="B430" s="235"/>
      <c r="C430" s="236"/>
      <c r="D430" s="232" t="s">
        <v>146</v>
      </c>
      <c r="E430" s="237" t="s">
        <v>21</v>
      </c>
      <c r="F430" s="238" t="s">
        <v>504</v>
      </c>
      <c r="G430" s="236"/>
      <c r="H430" s="239">
        <v>69.6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146</v>
      </c>
      <c r="AU430" s="245" t="s">
        <v>82</v>
      </c>
      <c r="AV430" s="11" t="s">
        <v>82</v>
      </c>
      <c r="AW430" s="11" t="s">
        <v>35</v>
      </c>
      <c r="AX430" s="11" t="s">
        <v>71</v>
      </c>
      <c r="AY430" s="245" t="s">
        <v>131</v>
      </c>
    </row>
    <row r="431" spans="2:51" s="13" customFormat="1" ht="13.5">
      <c r="B431" s="267"/>
      <c r="C431" s="268"/>
      <c r="D431" s="232" t="s">
        <v>146</v>
      </c>
      <c r="E431" s="269" t="s">
        <v>21</v>
      </c>
      <c r="F431" s="270" t="s">
        <v>505</v>
      </c>
      <c r="G431" s="268"/>
      <c r="H431" s="269" t="s">
        <v>21</v>
      </c>
      <c r="I431" s="271"/>
      <c r="J431" s="268"/>
      <c r="K431" s="268"/>
      <c r="L431" s="272"/>
      <c r="M431" s="273"/>
      <c r="N431" s="274"/>
      <c r="O431" s="274"/>
      <c r="P431" s="274"/>
      <c r="Q431" s="274"/>
      <c r="R431" s="274"/>
      <c r="S431" s="274"/>
      <c r="T431" s="275"/>
      <c r="AT431" s="276" t="s">
        <v>146</v>
      </c>
      <c r="AU431" s="276" t="s">
        <v>82</v>
      </c>
      <c r="AV431" s="13" t="s">
        <v>79</v>
      </c>
      <c r="AW431" s="13" t="s">
        <v>35</v>
      </c>
      <c r="AX431" s="13" t="s">
        <v>71</v>
      </c>
      <c r="AY431" s="276" t="s">
        <v>131</v>
      </c>
    </row>
    <row r="432" spans="2:51" s="11" customFormat="1" ht="13.5">
      <c r="B432" s="235"/>
      <c r="C432" s="236"/>
      <c r="D432" s="232" t="s">
        <v>146</v>
      </c>
      <c r="E432" s="237" t="s">
        <v>21</v>
      </c>
      <c r="F432" s="238" t="s">
        <v>506</v>
      </c>
      <c r="G432" s="236"/>
      <c r="H432" s="239">
        <v>1.1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146</v>
      </c>
      <c r="AU432" s="245" t="s">
        <v>82</v>
      </c>
      <c r="AV432" s="11" t="s">
        <v>82</v>
      </c>
      <c r="AW432" s="11" t="s">
        <v>35</v>
      </c>
      <c r="AX432" s="11" t="s">
        <v>71</v>
      </c>
      <c r="AY432" s="245" t="s">
        <v>131</v>
      </c>
    </row>
    <row r="433" spans="2:51" s="13" customFormat="1" ht="13.5">
      <c r="B433" s="267"/>
      <c r="C433" s="268"/>
      <c r="D433" s="232" t="s">
        <v>146</v>
      </c>
      <c r="E433" s="269" t="s">
        <v>21</v>
      </c>
      <c r="F433" s="270" t="s">
        <v>677</v>
      </c>
      <c r="G433" s="268"/>
      <c r="H433" s="269" t="s">
        <v>21</v>
      </c>
      <c r="I433" s="271"/>
      <c r="J433" s="268"/>
      <c r="K433" s="268"/>
      <c r="L433" s="272"/>
      <c r="M433" s="273"/>
      <c r="N433" s="274"/>
      <c r="O433" s="274"/>
      <c r="P433" s="274"/>
      <c r="Q433" s="274"/>
      <c r="R433" s="274"/>
      <c r="S433" s="274"/>
      <c r="T433" s="275"/>
      <c r="AT433" s="276" t="s">
        <v>146</v>
      </c>
      <c r="AU433" s="276" t="s">
        <v>82</v>
      </c>
      <c r="AV433" s="13" t="s">
        <v>79</v>
      </c>
      <c r="AW433" s="13" t="s">
        <v>35</v>
      </c>
      <c r="AX433" s="13" t="s">
        <v>71</v>
      </c>
      <c r="AY433" s="276" t="s">
        <v>131</v>
      </c>
    </row>
    <row r="434" spans="2:51" s="11" customFormat="1" ht="13.5">
      <c r="B434" s="235"/>
      <c r="C434" s="236"/>
      <c r="D434" s="232" t="s">
        <v>146</v>
      </c>
      <c r="E434" s="237" t="s">
        <v>21</v>
      </c>
      <c r="F434" s="238" t="s">
        <v>678</v>
      </c>
      <c r="G434" s="236"/>
      <c r="H434" s="239">
        <v>17.514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146</v>
      </c>
      <c r="AU434" s="245" t="s">
        <v>82</v>
      </c>
      <c r="AV434" s="11" t="s">
        <v>82</v>
      </c>
      <c r="AW434" s="11" t="s">
        <v>35</v>
      </c>
      <c r="AX434" s="11" t="s">
        <v>71</v>
      </c>
      <c r="AY434" s="245" t="s">
        <v>131</v>
      </c>
    </row>
    <row r="435" spans="2:51" s="11" customFormat="1" ht="13.5">
      <c r="B435" s="235"/>
      <c r="C435" s="236"/>
      <c r="D435" s="232" t="s">
        <v>146</v>
      </c>
      <c r="E435" s="237" t="s">
        <v>21</v>
      </c>
      <c r="F435" s="238" t="s">
        <v>679</v>
      </c>
      <c r="G435" s="236"/>
      <c r="H435" s="239">
        <v>12.98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146</v>
      </c>
      <c r="AU435" s="245" t="s">
        <v>82</v>
      </c>
      <c r="AV435" s="11" t="s">
        <v>82</v>
      </c>
      <c r="AW435" s="11" t="s">
        <v>35</v>
      </c>
      <c r="AX435" s="11" t="s">
        <v>71</v>
      </c>
      <c r="AY435" s="245" t="s">
        <v>131</v>
      </c>
    </row>
    <row r="436" spans="2:51" s="13" customFormat="1" ht="13.5">
      <c r="B436" s="267"/>
      <c r="C436" s="268"/>
      <c r="D436" s="232" t="s">
        <v>146</v>
      </c>
      <c r="E436" s="269" t="s">
        <v>21</v>
      </c>
      <c r="F436" s="270" t="s">
        <v>680</v>
      </c>
      <c r="G436" s="268"/>
      <c r="H436" s="269" t="s">
        <v>21</v>
      </c>
      <c r="I436" s="271"/>
      <c r="J436" s="268"/>
      <c r="K436" s="268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146</v>
      </c>
      <c r="AU436" s="276" t="s">
        <v>82</v>
      </c>
      <c r="AV436" s="13" t="s">
        <v>79</v>
      </c>
      <c r="AW436" s="13" t="s">
        <v>35</v>
      </c>
      <c r="AX436" s="13" t="s">
        <v>71</v>
      </c>
      <c r="AY436" s="276" t="s">
        <v>131</v>
      </c>
    </row>
    <row r="437" spans="2:51" s="11" customFormat="1" ht="13.5">
      <c r="B437" s="235"/>
      <c r="C437" s="236"/>
      <c r="D437" s="232" t="s">
        <v>146</v>
      </c>
      <c r="E437" s="237" t="s">
        <v>21</v>
      </c>
      <c r="F437" s="238" t="s">
        <v>559</v>
      </c>
      <c r="G437" s="236"/>
      <c r="H437" s="239">
        <v>46.4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146</v>
      </c>
      <c r="AU437" s="245" t="s">
        <v>82</v>
      </c>
      <c r="AV437" s="11" t="s">
        <v>82</v>
      </c>
      <c r="AW437" s="11" t="s">
        <v>35</v>
      </c>
      <c r="AX437" s="11" t="s">
        <v>71</v>
      </c>
      <c r="AY437" s="245" t="s">
        <v>131</v>
      </c>
    </row>
    <row r="438" spans="2:51" s="13" customFormat="1" ht="13.5">
      <c r="B438" s="267"/>
      <c r="C438" s="268"/>
      <c r="D438" s="232" t="s">
        <v>146</v>
      </c>
      <c r="E438" s="269" t="s">
        <v>21</v>
      </c>
      <c r="F438" s="270" t="s">
        <v>669</v>
      </c>
      <c r="G438" s="268"/>
      <c r="H438" s="269" t="s">
        <v>21</v>
      </c>
      <c r="I438" s="271"/>
      <c r="J438" s="268"/>
      <c r="K438" s="268"/>
      <c r="L438" s="272"/>
      <c r="M438" s="273"/>
      <c r="N438" s="274"/>
      <c r="O438" s="274"/>
      <c r="P438" s="274"/>
      <c r="Q438" s="274"/>
      <c r="R438" s="274"/>
      <c r="S438" s="274"/>
      <c r="T438" s="275"/>
      <c r="AT438" s="276" t="s">
        <v>146</v>
      </c>
      <c r="AU438" s="276" t="s">
        <v>82</v>
      </c>
      <c r="AV438" s="13" t="s">
        <v>79</v>
      </c>
      <c r="AW438" s="13" t="s">
        <v>35</v>
      </c>
      <c r="AX438" s="13" t="s">
        <v>71</v>
      </c>
      <c r="AY438" s="276" t="s">
        <v>131</v>
      </c>
    </row>
    <row r="439" spans="2:51" s="11" customFormat="1" ht="13.5">
      <c r="B439" s="235"/>
      <c r="C439" s="236"/>
      <c r="D439" s="232" t="s">
        <v>146</v>
      </c>
      <c r="E439" s="237" t="s">
        <v>21</v>
      </c>
      <c r="F439" s="238" t="s">
        <v>670</v>
      </c>
      <c r="G439" s="236"/>
      <c r="H439" s="239">
        <v>20.6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AT439" s="245" t="s">
        <v>146</v>
      </c>
      <c r="AU439" s="245" t="s">
        <v>82</v>
      </c>
      <c r="AV439" s="11" t="s">
        <v>82</v>
      </c>
      <c r="AW439" s="11" t="s">
        <v>35</v>
      </c>
      <c r="AX439" s="11" t="s">
        <v>71</v>
      </c>
      <c r="AY439" s="245" t="s">
        <v>131</v>
      </c>
    </row>
    <row r="440" spans="2:51" s="12" customFormat="1" ht="13.5">
      <c r="B440" s="246"/>
      <c r="C440" s="247"/>
      <c r="D440" s="232" t="s">
        <v>146</v>
      </c>
      <c r="E440" s="248" t="s">
        <v>21</v>
      </c>
      <c r="F440" s="249" t="s">
        <v>155</v>
      </c>
      <c r="G440" s="247"/>
      <c r="H440" s="250">
        <v>705.094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AT440" s="256" t="s">
        <v>146</v>
      </c>
      <c r="AU440" s="256" t="s">
        <v>82</v>
      </c>
      <c r="AV440" s="12" t="s">
        <v>137</v>
      </c>
      <c r="AW440" s="12" t="s">
        <v>35</v>
      </c>
      <c r="AX440" s="12" t="s">
        <v>79</v>
      </c>
      <c r="AY440" s="256" t="s">
        <v>131</v>
      </c>
    </row>
    <row r="441" spans="2:65" s="1" customFormat="1" ht="16.5" customHeight="1">
      <c r="B441" s="45"/>
      <c r="C441" s="220" t="s">
        <v>702</v>
      </c>
      <c r="D441" s="220" t="s">
        <v>133</v>
      </c>
      <c r="E441" s="221" t="s">
        <v>703</v>
      </c>
      <c r="F441" s="222" t="s">
        <v>704</v>
      </c>
      <c r="G441" s="223" t="s">
        <v>171</v>
      </c>
      <c r="H441" s="224">
        <v>10.7</v>
      </c>
      <c r="I441" s="225"/>
      <c r="J441" s="226">
        <f>ROUND(I441*H441,2)</f>
        <v>0</v>
      </c>
      <c r="K441" s="222" t="s">
        <v>143</v>
      </c>
      <c r="L441" s="71"/>
      <c r="M441" s="227" t="s">
        <v>21</v>
      </c>
      <c r="N441" s="228" t="s">
        <v>42</v>
      </c>
      <c r="O441" s="46"/>
      <c r="P441" s="229">
        <f>O441*H441</f>
        <v>0</v>
      </c>
      <c r="Q441" s="229">
        <v>0.408</v>
      </c>
      <c r="R441" s="229">
        <f>Q441*H441</f>
        <v>4.3656</v>
      </c>
      <c r="S441" s="229">
        <v>0</v>
      </c>
      <c r="T441" s="230">
        <f>S441*H441</f>
        <v>0</v>
      </c>
      <c r="AR441" s="23" t="s">
        <v>137</v>
      </c>
      <c r="AT441" s="23" t="s">
        <v>133</v>
      </c>
      <c r="AU441" s="23" t="s">
        <v>82</v>
      </c>
      <c r="AY441" s="23" t="s">
        <v>131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23" t="s">
        <v>79</v>
      </c>
      <c r="BK441" s="231">
        <f>ROUND(I441*H441,2)</f>
        <v>0</v>
      </c>
      <c r="BL441" s="23" t="s">
        <v>137</v>
      </c>
      <c r="BM441" s="23" t="s">
        <v>705</v>
      </c>
    </row>
    <row r="442" spans="2:47" s="1" customFormat="1" ht="13.5">
      <c r="B442" s="45"/>
      <c r="C442" s="73"/>
      <c r="D442" s="232" t="s">
        <v>139</v>
      </c>
      <c r="E442" s="73"/>
      <c r="F442" s="233" t="s">
        <v>706</v>
      </c>
      <c r="G442" s="73"/>
      <c r="H442" s="73"/>
      <c r="I442" s="190"/>
      <c r="J442" s="73"/>
      <c r="K442" s="73"/>
      <c r="L442" s="71"/>
      <c r="M442" s="234"/>
      <c r="N442" s="46"/>
      <c r="O442" s="46"/>
      <c r="P442" s="46"/>
      <c r="Q442" s="46"/>
      <c r="R442" s="46"/>
      <c r="S442" s="46"/>
      <c r="T442" s="94"/>
      <c r="AT442" s="23" t="s">
        <v>139</v>
      </c>
      <c r="AU442" s="23" t="s">
        <v>82</v>
      </c>
    </row>
    <row r="443" spans="2:51" s="11" customFormat="1" ht="13.5">
      <c r="B443" s="235"/>
      <c r="C443" s="236"/>
      <c r="D443" s="232" t="s">
        <v>146</v>
      </c>
      <c r="E443" s="237" t="s">
        <v>21</v>
      </c>
      <c r="F443" s="238" t="s">
        <v>707</v>
      </c>
      <c r="G443" s="236"/>
      <c r="H443" s="239">
        <v>10.7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146</v>
      </c>
      <c r="AU443" s="245" t="s">
        <v>82</v>
      </c>
      <c r="AV443" s="11" t="s">
        <v>82</v>
      </c>
      <c r="AW443" s="11" t="s">
        <v>35</v>
      </c>
      <c r="AX443" s="11" t="s">
        <v>79</v>
      </c>
      <c r="AY443" s="245" t="s">
        <v>131</v>
      </c>
    </row>
    <row r="444" spans="2:65" s="1" customFormat="1" ht="25.5" customHeight="1">
      <c r="B444" s="45"/>
      <c r="C444" s="220" t="s">
        <v>708</v>
      </c>
      <c r="D444" s="220" t="s">
        <v>133</v>
      </c>
      <c r="E444" s="221" t="s">
        <v>709</v>
      </c>
      <c r="F444" s="222" t="s">
        <v>710</v>
      </c>
      <c r="G444" s="223" t="s">
        <v>177</v>
      </c>
      <c r="H444" s="224">
        <v>120</v>
      </c>
      <c r="I444" s="225"/>
      <c r="J444" s="226">
        <f>ROUND(I444*H444,2)</f>
        <v>0</v>
      </c>
      <c r="K444" s="222" t="s">
        <v>21</v>
      </c>
      <c r="L444" s="71"/>
      <c r="M444" s="227" t="s">
        <v>21</v>
      </c>
      <c r="N444" s="228" t="s">
        <v>42</v>
      </c>
      <c r="O444" s="46"/>
      <c r="P444" s="229">
        <f>O444*H444</f>
        <v>0</v>
      </c>
      <c r="Q444" s="229">
        <v>0.1295</v>
      </c>
      <c r="R444" s="229">
        <f>Q444*H444</f>
        <v>15.540000000000001</v>
      </c>
      <c r="S444" s="229">
        <v>0</v>
      </c>
      <c r="T444" s="230">
        <f>S444*H444</f>
        <v>0</v>
      </c>
      <c r="AR444" s="23" t="s">
        <v>137</v>
      </c>
      <c r="AT444" s="23" t="s">
        <v>133</v>
      </c>
      <c r="AU444" s="23" t="s">
        <v>82</v>
      </c>
      <c r="AY444" s="23" t="s">
        <v>131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23" t="s">
        <v>79</v>
      </c>
      <c r="BK444" s="231">
        <f>ROUND(I444*H444,2)</f>
        <v>0</v>
      </c>
      <c r="BL444" s="23" t="s">
        <v>137</v>
      </c>
      <c r="BM444" s="23" t="s">
        <v>711</v>
      </c>
    </row>
    <row r="445" spans="2:47" s="1" customFormat="1" ht="13.5">
      <c r="B445" s="45"/>
      <c r="C445" s="73"/>
      <c r="D445" s="232" t="s">
        <v>139</v>
      </c>
      <c r="E445" s="73"/>
      <c r="F445" s="233" t="s">
        <v>712</v>
      </c>
      <c r="G445" s="73"/>
      <c r="H445" s="73"/>
      <c r="I445" s="190"/>
      <c r="J445" s="73"/>
      <c r="K445" s="73"/>
      <c r="L445" s="71"/>
      <c r="M445" s="234"/>
      <c r="N445" s="46"/>
      <c r="O445" s="46"/>
      <c r="P445" s="46"/>
      <c r="Q445" s="46"/>
      <c r="R445" s="46"/>
      <c r="S445" s="46"/>
      <c r="T445" s="94"/>
      <c r="AT445" s="23" t="s">
        <v>139</v>
      </c>
      <c r="AU445" s="23" t="s">
        <v>82</v>
      </c>
    </row>
    <row r="446" spans="2:47" s="1" customFormat="1" ht="13.5">
      <c r="B446" s="45"/>
      <c r="C446" s="73"/>
      <c r="D446" s="232" t="s">
        <v>401</v>
      </c>
      <c r="E446" s="73"/>
      <c r="F446" s="277" t="s">
        <v>713</v>
      </c>
      <c r="G446" s="73"/>
      <c r="H446" s="73"/>
      <c r="I446" s="190"/>
      <c r="J446" s="73"/>
      <c r="K446" s="73"/>
      <c r="L446" s="71"/>
      <c r="M446" s="234"/>
      <c r="N446" s="46"/>
      <c r="O446" s="46"/>
      <c r="P446" s="46"/>
      <c r="Q446" s="46"/>
      <c r="R446" s="46"/>
      <c r="S446" s="46"/>
      <c r="T446" s="94"/>
      <c r="AT446" s="23" t="s">
        <v>401</v>
      </c>
      <c r="AU446" s="23" t="s">
        <v>82</v>
      </c>
    </row>
    <row r="447" spans="2:65" s="1" customFormat="1" ht="16.5" customHeight="1">
      <c r="B447" s="45"/>
      <c r="C447" s="257" t="s">
        <v>714</v>
      </c>
      <c r="D447" s="257" t="s">
        <v>268</v>
      </c>
      <c r="E447" s="258" t="s">
        <v>715</v>
      </c>
      <c r="F447" s="259" t="s">
        <v>716</v>
      </c>
      <c r="G447" s="260" t="s">
        <v>201</v>
      </c>
      <c r="H447" s="261">
        <v>120</v>
      </c>
      <c r="I447" s="262"/>
      <c r="J447" s="263">
        <f>ROUND(I447*H447,2)</f>
        <v>0</v>
      </c>
      <c r="K447" s="259" t="s">
        <v>21</v>
      </c>
      <c r="L447" s="264"/>
      <c r="M447" s="265" t="s">
        <v>21</v>
      </c>
      <c r="N447" s="266" t="s">
        <v>42</v>
      </c>
      <c r="O447" s="46"/>
      <c r="P447" s="229">
        <f>O447*H447</f>
        <v>0</v>
      </c>
      <c r="Q447" s="229">
        <v>0.055</v>
      </c>
      <c r="R447" s="229">
        <f>Q447*H447</f>
        <v>6.6</v>
      </c>
      <c r="S447" s="229">
        <v>0</v>
      </c>
      <c r="T447" s="230">
        <f>S447*H447</f>
        <v>0</v>
      </c>
      <c r="AR447" s="23" t="s">
        <v>181</v>
      </c>
      <c r="AT447" s="23" t="s">
        <v>268</v>
      </c>
      <c r="AU447" s="23" t="s">
        <v>82</v>
      </c>
      <c r="AY447" s="23" t="s">
        <v>131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23" t="s">
        <v>79</v>
      </c>
      <c r="BK447" s="231">
        <f>ROUND(I447*H447,2)</f>
        <v>0</v>
      </c>
      <c r="BL447" s="23" t="s">
        <v>137</v>
      </c>
      <c r="BM447" s="23" t="s">
        <v>717</v>
      </c>
    </row>
    <row r="448" spans="2:65" s="1" customFormat="1" ht="25.5" customHeight="1">
      <c r="B448" s="45"/>
      <c r="C448" s="220" t="s">
        <v>718</v>
      </c>
      <c r="D448" s="220" t="s">
        <v>133</v>
      </c>
      <c r="E448" s="221" t="s">
        <v>719</v>
      </c>
      <c r="F448" s="222" t="s">
        <v>720</v>
      </c>
      <c r="G448" s="223" t="s">
        <v>177</v>
      </c>
      <c r="H448" s="224">
        <v>138</v>
      </c>
      <c r="I448" s="225"/>
      <c r="J448" s="226">
        <f>ROUND(I448*H448,2)</f>
        <v>0</v>
      </c>
      <c r="K448" s="222" t="s">
        <v>21</v>
      </c>
      <c r="L448" s="71"/>
      <c r="M448" s="227" t="s">
        <v>21</v>
      </c>
      <c r="N448" s="228" t="s">
        <v>42</v>
      </c>
      <c r="O448" s="46"/>
      <c r="P448" s="229">
        <f>O448*H448</f>
        <v>0</v>
      </c>
      <c r="Q448" s="229">
        <v>0.14321</v>
      </c>
      <c r="R448" s="229">
        <f>Q448*H448</f>
        <v>19.76298</v>
      </c>
      <c r="S448" s="229">
        <v>0</v>
      </c>
      <c r="T448" s="230">
        <f>S448*H448</f>
        <v>0</v>
      </c>
      <c r="AR448" s="23" t="s">
        <v>137</v>
      </c>
      <c r="AT448" s="23" t="s">
        <v>133</v>
      </c>
      <c r="AU448" s="23" t="s">
        <v>82</v>
      </c>
      <c r="AY448" s="23" t="s">
        <v>131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79</v>
      </c>
      <c r="BK448" s="231">
        <f>ROUND(I448*H448,2)</f>
        <v>0</v>
      </c>
      <c r="BL448" s="23" t="s">
        <v>137</v>
      </c>
      <c r="BM448" s="23" t="s">
        <v>721</v>
      </c>
    </row>
    <row r="449" spans="2:47" s="1" customFormat="1" ht="13.5">
      <c r="B449" s="45"/>
      <c r="C449" s="73"/>
      <c r="D449" s="232" t="s">
        <v>139</v>
      </c>
      <c r="E449" s="73"/>
      <c r="F449" s="233" t="s">
        <v>722</v>
      </c>
      <c r="G449" s="73"/>
      <c r="H449" s="73"/>
      <c r="I449" s="190"/>
      <c r="J449" s="73"/>
      <c r="K449" s="73"/>
      <c r="L449" s="71"/>
      <c r="M449" s="234"/>
      <c r="N449" s="46"/>
      <c r="O449" s="46"/>
      <c r="P449" s="46"/>
      <c r="Q449" s="46"/>
      <c r="R449" s="46"/>
      <c r="S449" s="46"/>
      <c r="T449" s="94"/>
      <c r="AT449" s="23" t="s">
        <v>139</v>
      </c>
      <c r="AU449" s="23" t="s">
        <v>82</v>
      </c>
    </row>
    <row r="450" spans="2:47" s="1" customFormat="1" ht="13.5">
      <c r="B450" s="45"/>
      <c r="C450" s="73"/>
      <c r="D450" s="232" t="s">
        <v>401</v>
      </c>
      <c r="E450" s="73"/>
      <c r="F450" s="277" t="s">
        <v>723</v>
      </c>
      <c r="G450" s="73"/>
      <c r="H450" s="73"/>
      <c r="I450" s="190"/>
      <c r="J450" s="73"/>
      <c r="K450" s="73"/>
      <c r="L450" s="71"/>
      <c r="M450" s="234"/>
      <c r="N450" s="46"/>
      <c r="O450" s="46"/>
      <c r="P450" s="46"/>
      <c r="Q450" s="46"/>
      <c r="R450" s="46"/>
      <c r="S450" s="46"/>
      <c r="T450" s="94"/>
      <c r="AT450" s="23" t="s">
        <v>401</v>
      </c>
      <c r="AU450" s="23" t="s">
        <v>82</v>
      </c>
    </row>
    <row r="451" spans="2:51" s="11" customFormat="1" ht="13.5">
      <c r="B451" s="235"/>
      <c r="C451" s="236"/>
      <c r="D451" s="232" t="s">
        <v>146</v>
      </c>
      <c r="E451" s="237" t="s">
        <v>21</v>
      </c>
      <c r="F451" s="238" t="s">
        <v>724</v>
      </c>
      <c r="G451" s="236"/>
      <c r="H451" s="239">
        <v>138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146</v>
      </c>
      <c r="AU451" s="245" t="s">
        <v>82</v>
      </c>
      <c r="AV451" s="11" t="s">
        <v>82</v>
      </c>
      <c r="AW451" s="11" t="s">
        <v>35</v>
      </c>
      <c r="AX451" s="11" t="s">
        <v>79</v>
      </c>
      <c r="AY451" s="245" t="s">
        <v>131</v>
      </c>
    </row>
    <row r="452" spans="2:65" s="1" customFormat="1" ht="16.5" customHeight="1">
      <c r="B452" s="45"/>
      <c r="C452" s="257" t="s">
        <v>725</v>
      </c>
      <c r="D452" s="257" t="s">
        <v>268</v>
      </c>
      <c r="E452" s="258" t="s">
        <v>726</v>
      </c>
      <c r="F452" s="259" t="s">
        <v>727</v>
      </c>
      <c r="G452" s="260" t="s">
        <v>201</v>
      </c>
      <c r="H452" s="261">
        <v>276</v>
      </c>
      <c r="I452" s="262"/>
      <c r="J452" s="263">
        <f>ROUND(I452*H452,2)</f>
        <v>0</v>
      </c>
      <c r="K452" s="259" t="s">
        <v>21</v>
      </c>
      <c r="L452" s="264"/>
      <c r="M452" s="265" t="s">
        <v>21</v>
      </c>
      <c r="N452" s="266" t="s">
        <v>42</v>
      </c>
      <c r="O452" s="46"/>
      <c r="P452" s="229">
        <f>O452*H452</f>
        <v>0</v>
      </c>
      <c r="Q452" s="229">
        <v>0.09</v>
      </c>
      <c r="R452" s="229">
        <f>Q452*H452</f>
        <v>24.84</v>
      </c>
      <c r="S452" s="229">
        <v>0</v>
      </c>
      <c r="T452" s="230">
        <f>S452*H452</f>
        <v>0</v>
      </c>
      <c r="AR452" s="23" t="s">
        <v>181</v>
      </c>
      <c r="AT452" s="23" t="s">
        <v>268</v>
      </c>
      <c r="AU452" s="23" t="s">
        <v>82</v>
      </c>
      <c r="AY452" s="23" t="s">
        <v>131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23" t="s">
        <v>79</v>
      </c>
      <c r="BK452" s="231">
        <f>ROUND(I452*H452,2)</f>
        <v>0</v>
      </c>
      <c r="BL452" s="23" t="s">
        <v>137</v>
      </c>
      <c r="BM452" s="23" t="s">
        <v>728</v>
      </c>
    </row>
    <row r="453" spans="2:65" s="1" customFormat="1" ht="25.5" customHeight="1">
      <c r="B453" s="45"/>
      <c r="C453" s="220" t="s">
        <v>729</v>
      </c>
      <c r="D453" s="220" t="s">
        <v>133</v>
      </c>
      <c r="E453" s="221" t="s">
        <v>730</v>
      </c>
      <c r="F453" s="222" t="s">
        <v>731</v>
      </c>
      <c r="G453" s="223" t="s">
        <v>142</v>
      </c>
      <c r="H453" s="224">
        <v>2.596</v>
      </c>
      <c r="I453" s="225"/>
      <c r="J453" s="226">
        <f>ROUND(I453*H453,2)</f>
        <v>0</v>
      </c>
      <c r="K453" s="222" t="s">
        <v>143</v>
      </c>
      <c r="L453" s="71"/>
      <c r="M453" s="227" t="s">
        <v>21</v>
      </c>
      <c r="N453" s="228" t="s">
        <v>42</v>
      </c>
      <c r="O453" s="46"/>
      <c r="P453" s="229">
        <f>O453*H453</f>
        <v>0</v>
      </c>
      <c r="Q453" s="229">
        <v>2.25634</v>
      </c>
      <c r="R453" s="229">
        <f>Q453*H453</f>
        <v>5.85745864</v>
      </c>
      <c r="S453" s="229">
        <v>0</v>
      </c>
      <c r="T453" s="230">
        <f>S453*H453</f>
        <v>0</v>
      </c>
      <c r="AR453" s="23" t="s">
        <v>137</v>
      </c>
      <c r="AT453" s="23" t="s">
        <v>133</v>
      </c>
      <c r="AU453" s="23" t="s">
        <v>82</v>
      </c>
      <c r="AY453" s="23" t="s">
        <v>131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23" t="s">
        <v>79</v>
      </c>
      <c r="BK453" s="231">
        <f>ROUND(I453*H453,2)</f>
        <v>0</v>
      </c>
      <c r="BL453" s="23" t="s">
        <v>137</v>
      </c>
      <c r="BM453" s="23" t="s">
        <v>732</v>
      </c>
    </row>
    <row r="454" spans="2:47" s="1" customFormat="1" ht="13.5">
      <c r="B454" s="45"/>
      <c r="C454" s="73"/>
      <c r="D454" s="232" t="s">
        <v>139</v>
      </c>
      <c r="E454" s="73"/>
      <c r="F454" s="233" t="s">
        <v>733</v>
      </c>
      <c r="G454" s="73"/>
      <c r="H454" s="73"/>
      <c r="I454" s="190"/>
      <c r="J454" s="73"/>
      <c r="K454" s="73"/>
      <c r="L454" s="71"/>
      <c r="M454" s="234"/>
      <c r="N454" s="46"/>
      <c r="O454" s="46"/>
      <c r="P454" s="46"/>
      <c r="Q454" s="46"/>
      <c r="R454" s="46"/>
      <c r="S454" s="46"/>
      <c r="T454" s="94"/>
      <c r="AT454" s="23" t="s">
        <v>139</v>
      </c>
      <c r="AU454" s="23" t="s">
        <v>82</v>
      </c>
    </row>
    <row r="455" spans="2:51" s="11" customFormat="1" ht="13.5">
      <c r="B455" s="235"/>
      <c r="C455" s="236"/>
      <c r="D455" s="232" t="s">
        <v>146</v>
      </c>
      <c r="E455" s="237" t="s">
        <v>21</v>
      </c>
      <c r="F455" s="238" t="s">
        <v>734</v>
      </c>
      <c r="G455" s="236"/>
      <c r="H455" s="239">
        <v>2.596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146</v>
      </c>
      <c r="AU455" s="245" t="s">
        <v>82</v>
      </c>
      <c r="AV455" s="11" t="s">
        <v>82</v>
      </c>
      <c r="AW455" s="11" t="s">
        <v>35</v>
      </c>
      <c r="AX455" s="11" t="s">
        <v>79</v>
      </c>
      <c r="AY455" s="245" t="s">
        <v>131</v>
      </c>
    </row>
    <row r="456" spans="2:65" s="1" customFormat="1" ht="25.5" customHeight="1">
      <c r="B456" s="45"/>
      <c r="C456" s="220" t="s">
        <v>735</v>
      </c>
      <c r="D456" s="220" t="s">
        <v>133</v>
      </c>
      <c r="E456" s="221" t="s">
        <v>736</v>
      </c>
      <c r="F456" s="222" t="s">
        <v>737</v>
      </c>
      <c r="G456" s="223" t="s">
        <v>177</v>
      </c>
      <c r="H456" s="224">
        <v>2.8</v>
      </c>
      <c r="I456" s="225"/>
      <c r="J456" s="226">
        <f>ROUND(I456*H456,2)</f>
        <v>0</v>
      </c>
      <c r="K456" s="222" t="s">
        <v>143</v>
      </c>
      <c r="L456" s="71"/>
      <c r="M456" s="227" t="s">
        <v>21</v>
      </c>
      <c r="N456" s="228" t="s">
        <v>42</v>
      </c>
      <c r="O456" s="46"/>
      <c r="P456" s="229">
        <f>O456*H456</f>
        <v>0</v>
      </c>
      <c r="Q456" s="229">
        <v>0.12064</v>
      </c>
      <c r="R456" s="229">
        <f>Q456*H456</f>
        <v>0.337792</v>
      </c>
      <c r="S456" s="229">
        <v>0</v>
      </c>
      <c r="T456" s="230">
        <f>S456*H456</f>
        <v>0</v>
      </c>
      <c r="AR456" s="23" t="s">
        <v>137</v>
      </c>
      <c r="AT456" s="23" t="s">
        <v>133</v>
      </c>
      <c r="AU456" s="23" t="s">
        <v>82</v>
      </c>
      <c r="AY456" s="23" t="s">
        <v>131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23" t="s">
        <v>79</v>
      </c>
      <c r="BK456" s="231">
        <f>ROUND(I456*H456,2)</f>
        <v>0</v>
      </c>
      <c r="BL456" s="23" t="s">
        <v>137</v>
      </c>
      <c r="BM456" s="23" t="s">
        <v>738</v>
      </c>
    </row>
    <row r="457" spans="2:47" s="1" customFormat="1" ht="13.5">
      <c r="B457" s="45"/>
      <c r="C457" s="73"/>
      <c r="D457" s="232" t="s">
        <v>139</v>
      </c>
      <c r="E457" s="73"/>
      <c r="F457" s="233" t="s">
        <v>739</v>
      </c>
      <c r="G457" s="73"/>
      <c r="H457" s="73"/>
      <c r="I457" s="190"/>
      <c r="J457" s="73"/>
      <c r="K457" s="73"/>
      <c r="L457" s="71"/>
      <c r="M457" s="234"/>
      <c r="N457" s="46"/>
      <c r="O457" s="46"/>
      <c r="P457" s="46"/>
      <c r="Q457" s="46"/>
      <c r="R457" s="46"/>
      <c r="S457" s="46"/>
      <c r="T457" s="94"/>
      <c r="AT457" s="23" t="s">
        <v>139</v>
      </c>
      <c r="AU457" s="23" t="s">
        <v>82</v>
      </c>
    </row>
    <row r="458" spans="2:51" s="11" customFormat="1" ht="13.5">
      <c r="B458" s="235"/>
      <c r="C458" s="236"/>
      <c r="D458" s="232" t="s">
        <v>146</v>
      </c>
      <c r="E458" s="237" t="s">
        <v>21</v>
      </c>
      <c r="F458" s="238" t="s">
        <v>740</v>
      </c>
      <c r="G458" s="236"/>
      <c r="H458" s="239">
        <v>2.8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146</v>
      </c>
      <c r="AU458" s="245" t="s">
        <v>82</v>
      </c>
      <c r="AV458" s="11" t="s">
        <v>82</v>
      </c>
      <c r="AW458" s="11" t="s">
        <v>35</v>
      </c>
      <c r="AX458" s="11" t="s">
        <v>79</v>
      </c>
      <c r="AY458" s="245" t="s">
        <v>131</v>
      </c>
    </row>
    <row r="459" spans="2:65" s="1" customFormat="1" ht="16.5" customHeight="1">
      <c r="B459" s="45"/>
      <c r="C459" s="257" t="s">
        <v>316</v>
      </c>
      <c r="D459" s="257" t="s">
        <v>268</v>
      </c>
      <c r="E459" s="258" t="s">
        <v>741</v>
      </c>
      <c r="F459" s="259" t="s">
        <v>742</v>
      </c>
      <c r="G459" s="260" t="s">
        <v>201</v>
      </c>
      <c r="H459" s="261">
        <v>16</v>
      </c>
      <c r="I459" s="262"/>
      <c r="J459" s="263">
        <f>ROUND(I459*H459,2)</f>
        <v>0</v>
      </c>
      <c r="K459" s="259" t="s">
        <v>21</v>
      </c>
      <c r="L459" s="264"/>
      <c r="M459" s="265" t="s">
        <v>21</v>
      </c>
      <c r="N459" s="266" t="s">
        <v>42</v>
      </c>
      <c r="O459" s="46"/>
      <c r="P459" s="229">
        <f>O459*H459</f>
        <v>0</v>
      </c>
      <c r="Q459" s="229">
        <v>0.02</v>
      </c>
      <c r="R459" s="229">
        <f>Q459*H459</f>
        <v>0.32</v>
      </c>
      <c r="S459" s="229">
        <v>0</v>
      </c>
      <c r="T459" s="230">
        <f>S459*H459</f>
        <v>0</v>
      </c>
      <c r="AR459" s="23" t="s">
        <v>181</v>
      </c>
      <c r="AT459" s="23" t="s">
        <v>268</v>
      </c>
      <c r="AU459" s="23" t="s">
        <v>82</v>
      </c>
      <c r="AY459" s="23" t="s">
        <v>131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23" t="s">
        <v>79</v>
      </c>
      <c r="BK459" s="231">
        <f>ROUND(I459*H459,2)</f>
        <v>0</v>
      </c>
      <c r="BL459" s="23" t="s">
        <v>137</v>
      </c>
      <c r="BM459" s="23" t="s">
        <v>743</v>
      </c>
    </row>
    <row r="460" spans="2:65" s="1" customFormat="1" ht="25.5" customHeight="1">
      <c r="B460" s="45"/>
      <c r="C460" s="220" t="s">
        <v>744</v>
      </c>
      <c r="D460" s="220" t="s">
        <v>133</v>
      </c>
      <c r="E460" s="221" t="s">
        <v>745</v>
      </c>
      <c r="F460" s="222" t="s">
        <v>746</v>
      </c>
      <c r="G460" s="223" t="s">
        <v>177</v>
      </c>
      <c r="H460" s="224">
        <v>5.6</v>
      </c>
      <c r="I460" s="225"/>
      <c r="J460" s="226">
        <f>ROUND(I460*H460,2)</f>
        <v>0</v>
      </c>
      <c r="K460" s="222" t="s">
        <v>143</v>
      </c>
      <c r="L460" s="71"/>
      <c r="M460" s="227" t="s">
        <v>21</v>
      </c>
      <c r="N460" s="228" t="s">
        <v>42</v>
      </c>
      <c r="O460" s="46"/>
      <c r="P460" s="229">
        <f>O460*H460</f>
        <v>0</v>
      </c>
      <c r="Q460" s="229">
        <v>0.24127</v>
      </c>
      <c r="R460" s="229">
        <f>Q460*H460</f>
        <v>1.351112</v>
      </c>
      <c r="S460" s="229">
        <v>0</v>
      </c>
      <c r="T460" s="230">
        <f>S460*H460</f>
        <v>0</v>
      </c>
      <c r="AR460" s="23" t="s">
        <v>137</v>
      </c>
      <c r="AT460" s="23" t="s">
        <v>133</v>
      </c>
      <c r="AU460" s="23" t="s">
        <v>82</v>
      </c>
      <c r="AY460" s="23" t="s">
        <v>131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23" t="s">
        <v>79</v>
      </c>
      <c r="BK460" s="231">
        <f>ROUND(I460*H460,2)</f>
        <v>0</v>
      </c>
      <c r="BL460" s="23" t="s">
        <v>137</v>
      </c>
      <c r="BM460" s="23" t="s">
        <v>747</v>
      </c>
    </row>
    <row r="461" spans="2:47" s="1" customFormat="1" ht="13.5">
      <c r="B461" s="45"/>
      <c r="C461" s="73"/>
      <c r="D461" s="232" t="s">
        <v>139</v>
      </c>
      <c r="E461" s="73"/>
      <c r="F461" s="233" t="s">
        <v>748</v>
      </c>
      <c r="G461" s="73"/>
      <c r="H461" s="73"/>
      <c r="I461" s="190"/>
      <c r="J461" s="73"/>
      <c r="K461" s="73"/>
      <c r="L461" s="71"/>
      <c r="M461" s="234"/>
      <c r="N461" s="46"/>
      <c r="O461" s="46"/>
      <c r="P461" s="46"/>
      <c r="Q461" s="46"/>
      <c r="R461" s="46"/>
      <c r="S461" s="46"/>
      <c r="T461" s="94"/>
      <c r="AT461" s="23" t="s">
        <v>139</v>
      </c>
      <c r="AU461" s="23" t="s">
        <v>82</v>
      </c>
    </row>
    <row r="462" spans="2:51" s="11" customFormat="1" ht="13.5">
      <c r="B462" s="235"/>
      <c r="C462" s="236"/>
      <c r="D462" s="232" t="s">
        <v>146</v>
      </c>
      <c r="E462" s="237" t="s">
        <v>21</v>
      </c>
      <c r="F462" s="238" t="s">
        <v>749</v>
      </c>
      <c r="G462" s="236"/>
      <c r="H462" s="239">
        <v>2.8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AT462" s="245" t="s">
        <v>146</v>
      </c>
      <c r="AU462" s="245" t="s">
        <v>82</v>
      </c>
      <c r="AV462" s="11" t="s">
        <v>82</v>
      </c>
      <c r="AW462" s="11" t="s">
        <v>35</v>
      </c>
      <c r="AX462" s="11" t="s">
        <v>71</v>
      </c>
      <c r="AY462" s="245" t="s">
        <v>131</v>
      </c>
    </row>
    <row r="463" spans="2:51" s="11" customFormat="1" ht="13.5">
      <c r="B463" s="235"/>
      <c r="C463" s="236"/>
      <c r="D463" s="232" t="s">
        <v>146</v>
      </c>
      <c r="E463" s="237" t="s">
        <v>21</v>
      </c>
      <c r="F463" s="238" t="s">
        <v>750</v>
      </c>
      <c r="G463" s="236"/>
      <c r="H463" s="239">
        <v>2.8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AT463" s="245" t="s">
        <v>146</v>
      </c>
      <c r="AU463" s="245" t="s">
        <v>82</v>
      </c>
      <c r="AV463" s="11" t="s">
        <v>82</v>
      </c>
      <c r="AW463" s="11" t="s">
        <v>35</v>
      </c>
      <c r="AX463" s="11" t="s">
        <v>71</v>
      </c>
      <c r="AY463" s="245" t="s">
        <v>131</v>
      </c>
    </row>
    <row r="464" spans="2:51" s="12" customFormat="1" ht="13.5">
      <c r="B464" s="246"/>
      <c r="C464" s="247"/>
      <c r="D464" s="232" t="s">
        <v>146</v>
      </c>
      <c r="E464" s="248" t="s">
        <v>21</v>
      </c>
      <c r="F464" s="249" t="s">
        <v>155</v>
      </c>
      <c r="G464" s="247"/>
      <c r="H464" s="250">
        <v>5.6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AT464" s="256" t="s">
        <v>146</v>
      </c>
      <c r="AU464" s="256" t="s">
        <v>82</v>
      </c>
      <c r="AV464" s="12" t="s">
        <v>137</v>
      </c>
      <c r="AW464" s="12" t="s">
        <v>35</v>
      </c>
      <c r="AX464" s="12" t="s">
        <v>79</v>
      </c>
      <c r="AY464" s="256" t="s">
        <v>131</v>
      </c>
    </row>
    <row r="465" spans="2:65" s="1" customFormat="1" ht="16.5" customHeight="1">
      <c r="B465" s="45"/>
      <c r="C465" s="257" t="s">
        <v>751</v>
      </c>
      <c r="D465" s="257" t="s">
        <v>268</v>
      </c>
      <c r="E465" s="258" t="s">
        <v>752</v>
      </c>
      <c r="F465" s="259" t="s">
        <v>753</v>
      </c>
      <c r="G465" s="260" t="s">
        <v>201</v>
      </c>
      <c r="H465" s="261">
        <v>16</v>
      </c>
      <c r="I465" s="262"/>
      <c r="J465" s="263">
        <f>ROUND(I465*H465,2)</f>
        <v>0</v>
      </c>
      <c r="K465" s="259" t="s">
        <v>21</v>
      </c>
      <c r="L465" s="264"/>
      <c r="M465" s="265" t="s">
        <v>21</v>
      </c>
      <c r="N465" s="266" t="s">
        <v>42</v>
      </c>
      <c r="O465" s="46"/>
      <c r="P465" s="229">
        <f>O465*H465</f>
        <v>0</v>
      </c>
      <c r="Q465" s="229">
        <v>0.026</v>
      </c>
      <c r="R465" s="229">
        <f>Q465*H465</f>
        <v>0.416</v>
      </c>
      <c r="S465" s="229">
        <v>0</v>
      </c>
      <c r="T465" s="230">
        <f>S465*H465</f>
        <v>0</v>
      </c>
      <c r="AR465" s="23" t="s">
        <v>181</v>
      </c>
      <c r="AT465" s="23" t="s">
        <v>268</v>
      </c>
      <c r="AU465" s="23" t="s">
        <v>82</v>
      </c>
      <c r="AY465" s="23" t="s">
        <v>131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23" t="s">
        <v>79</v>
      </c>
      <c r="BK465" s="231">
        <f>ROUND(I465*H465,2)</f>
        <v>0</v>
      </c>
      <c r="BL465" s="23" t="s">
        <v>137</v>
      </c>
      <c r="BM465" s="23" t="s">
        <v>754</v>
      </c>
    </row>
    <row r="466" spans="2:65" s="1" customFormat="1" ht="16.5" customHeight="1">
      <c r="B466" s="45"/>
      <c r="C466" s="257" t="s">
        <v>755</v>
      </c>
      <c r="D466" s="257" t="s">
        <v>268</v>
      </c>
      <c r="E466" s="258" t="s">
        <v>756</v>
      </c>
      <c r="F466" s="259" t="s">
        <v>757</v>
      </c>
      <c r="G466" s="260" t="s">
        <v>201</v>
      </c>
      <c r="H466" s="261">
        <v>16</v>
      </c>
      <c r="I466" s="262"/>
      <c r="J466" s="263">
        <f>ROUND(I466*H466,2)</f>
        <v>0</v>
      </c>
      <c r="K466" s="259" t="s">
        <v>21</v>
      </c>
      <c r="L466" s="264"/>
      <c r="M466" s="265" t="s">
        <v>21</v>
      </c>
      <c r="N466" s="266" t="s">
        <v>42</v>
      </c>
      <c r="O466" s="46"/>
      <c r="P466" s="229">
        <f>O466*H466</f>
        <v>0</v>
      </c>
      <c r="Q466" s="229">
        <v>0.034</v>
      </c>
      <c r="R466" s="229">
        <f>Q466*H466</f>
        <v>0.544</v>
      </c>
      <c r="S466" s="229">
        <v>0</v>
      </c>
      <c r="T466" s="230">
        <f>S466*H466</f>
        <v>0</v>
      </c>
      <c r="AR466" s="23" t="s">
        <v>181</v>
      </c>
      <c r="AT466" s="23" t="s">
        <v>268</v>
      </c>
      <c r="AU466" s="23" t="s">
        <v>82</v>
      </c>
      <c r="AY466" s="23" t="s">
        <v>131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23" t="s">
        <v>79</v>
      </c>
      <c r="BK466" s="231">
        <f>ROUND(I466*H466,2)</f>
        <v>0</v>
      </c>
      <c r="BL466" s="23" t="s">
        <v>137</v>
      </c>
      <c r="BM466" s="23" t="s">
        <v>758</v>
      </c>
    </row>
    <row r="467" spans="2:65" s="1" customFormat="1" ht="25.5" customHeight="1">
      <c r="B467" s="45"/>
      <c r="C467" s="220" t="s">
        <v>759</v>
      </c>
      <c r="D467" s="220" t="s">
        <v>133</v>
      </c>
      <c r="E467" s="221" t="s">
        <v>760</v>
      </c>
      <c r="F467" s="222" t="s">
        <v>761</v>
      </c>
      <c r="G467" s="223" t="s">
        <v>177</v>
      </c>
      <c r="H467" s="224">
        <v>2.8</v>
      </c>
      <c r="I467" s="225"/>
      <c r="J467" s="226">
        <f>ROUND(I467*H467,2)</f>
        <v>0</v>
      </c>
      <c r="K467" s="222" t="s">
        <v>143</v>
      </c>
      <c r="L467" s="71"/>
      <c r="M467" s="227" t="s">
        <v>21</v>
      </c>
      <c r="N467" s="228" t="s">
        <v>42</v>
      </c>
      <c r="O467" s="46"/>
      <c r="P467" s="229">
        <f>O467*H467</f>
        <v>0</v>
      </c>
      <c r="Q467" s="229">
        <v>0.29757</v>
      </c>
      <c r="R467" s="229">
        <f>Q467*H467</f>
        <v>0.8331959999999999</v>
      </c>
      <c r="S467" s="229">
        <v>0</v>
      </c>
      <c r="T467" s="230">
        <f>S467*H467</f>
        <v>0</v>
      </c>
      <c r="AR467" s="23" t="s">
        <v>137</v>
      </c>
      <c r="AT467" s="23" t="s">
        <v>133</v>
      </c>
      <c r="AU467" s="23" t="s">
        <v>82</v>
      </c>
      <c r="AY467" s="23" t="s">
        <v>131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23" t="s">
        <v>79</v>
      </c>
      <c r="BK467" s="231">
        <f>ROUND(I467*H467,2)</f>
        <v>0</v>
      </c>
      <c r="BL467" s="23" t="s">
        <v>137</v>
      </c>
      <c r="BM467" s="23" t="s">
        <v>762</v>
      </c>
    </row>
    <row r="468" spans="2:47" s="1" customFormat="1" ht="13.5">
      <c r="B468" s="45"/>
      <c r="C468" s="73"/>
      <c r="D468" s="232" t="s">
        <v>139</v>
      </c>
      <c r="E468" s="73"/>
      <c r="F468" s="233" t="s">
        <v>763</v>
      </c>
      <c r="G468" s="73"/>
      <c r="H468" s="73"/>
      <c r="I468" s="190"/>
      <c r="J468" s="73"/>
      <c r="K468" s="73"/>
      <c r="L468" s="71"/>
      <c r="M468" s="234"/>
      <c r="N468" s="46"/>
      <c r="O468" s="46"/>
      <c r="P468" s="46"/>
      <c r="Q468" s="46"/>
      <c r="R468" s="46"/>
      <c r="S468" s="46"/>
      <c r="T468" s="94"/>
      <c r="AT468" s="23" t="s">
        <v>139</v>
      </c>
      <c r="AU468" s="23" t="s">
        <v>82</v>
      </c>
    </row>
    <row r="469" spans="2:51" s="11" customFormat="1" ht="13.5">
      <c r="B469" s="235"/>
      <c r="C469" s="236"/>
      <c r="D469" s="232" t="s">
        <v>146</v>
      </c>
      <c r="E469" s="237" t="s">
        <v>21</v>
      </c>
      <c r="F469" s="238" t="s">
        <v>764</v>
      </c>
      <c r="G469" s="236"/>
      <c r="H469" s="239">
        <v>2.8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AT469" s="245" t="s">
        <v>146</v>
      </c>
      <c r="AU469" s="245" t="s">
        <v>82</v>
      </c>
      <c r="AV469" s="11" t="s">
        <v>82</v>
      </c>
      <c r="AW469" s="11" t="s">
        <v>35</v>
      </c>
      <c r="AX469" s="11" t="s">
        <v>79</v>
      </c>
      <c r="AY469" s="245" t="s">
        <v>131</v>
      </c>
    </row>
    <row r="470" spans="2:65" s="1" customFormat="1" ht="16.5" customHeight="1">
      <c r="B470" s="45"/>
      <c r="C470" s="257" t="s">
        <v>765</v>
      </c>
      <c r="D470" s="257" t="s">
        <v>268</v>
      </c>
      <c r="E470" s="258" t="s">
        <v>766</v>
      </c>
      <c r="F470" s="259" t="s">
        <v>767</v>
      </c>
      <c r="G470" s="260" t="s">
        <v>201</v>
      </c>
      <c r="H470" s="261">
        <v>16</v>
      </c>
      <c r="I470" s="262"/>
      <c r="J470" s="263">
        <f>ROUND(I470*H470,2)</f>
        <v>0</v>
      </c>
      <c r="K470" s="259" t="s">
        <v>21</v>
      </c>
      <c r="L470" s="264"/>
      <c r="M470" s="265" t="s">
        <v>21</v>
      </c>
      <c r="N470" s="266" t="s">
        <v>42</v>
      </c>
      <c r="O470" s="46"/>
      <c r="P470" s="229">
        <f>O470*H470</f>
        <v>0</v>
      </c>
      <c r="Q470" s="229">
        <v>0.051</v>
      </c>
      <c r="R470" s="229">
        <f>Q470*H470</f>
        <v>0.816</v>
      </c>
      <c r="S470" s="229">
        <v>0</v>
      </c>
      <c r="T470" s="230">
        <f>S470*H470</f>
        <v>0</v>
      </c>
      <c r="AR470" s="23" t="s">
        <v>181</v>
      </c>
      <c r="AT470" s="23" t="s">
        <v>268</v>
      </c>
      <c r="AU470" s="23" t="s">
        <v>82</v>
      </c>
      <c r="AY470" s="23" t="s">
        <v>131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23" t="s">
        <v>79</v>
      </c>
      <c r="BK470" s="231">
        <f>ROUND(I470*H470,2)</f>
        <v>0</v>
      </c>
      <c r="BL470" s="23" t="s">
        <v>137</v>
      </c>
      <c r="BM470" s="23" t="s">
        <v>768</v>
      </c>
    </row>
    <row r="471" spans="2:65" s="1" customFormat="1" ht="25.5" customHeight="1">
      <c r="B471" s="45"/>
      <c r="C471" s="220" t="s">
        <v>769</v>
      </c>
      <c r="D471" s="220" t="s">
        <v>133</v>
      </c>
      <c r="E471" s="221" t="s">
        <v>770</v>
      </c>
      <c r="F471" s="222" t="s">
        <v>771</v>
      </c>
      <c r="G471" s="223" t="s">
        <v>177</v>
      </c>
      <c r="H471" s="224">
        <v>11.5</v>
      </c>
      <c r="I471" s="225"/>
      <c r="J471" s="226">
        <f>ROUND(I471*H471,2)</f>
        <v>0</v>
      </c>
      <c r="K471" s="222" t="s">
        <v>143</v>
      </c>
      <c r="L471" s="71"/>
      <c r="M471" s="227" t="s">
        <v>21</v>
      </c>
      <c r="N471" s="228" t="s">
        <v>42</v>
      </c>
      <c r="O471" s="46"/>
      <c r="P471" s="229">
        <f>O471*H471</f>
        <v>0</v>
      </c>
      <c r="Q471" s="229">
        <v>0.13096</v>
      </c>
      <c r="R471" s="229">
        <f>Q471*H471</f>
        <v>1.5060399999999998</v>
      </c>
      <c r="S471" s="229">
        <v>0</v>
      </c>
      <c r="T471" s="230">
        <f>S471*H471</f>
        <v>0</v>
      </c>
      <c r="AR471" s="23" t="s">
        <v>137</v>
      </c>
      <c r="AT471" s="23" t="s">
        <v>133</v>
      </c>
      <c r="AU471" s="23" t="s">
        <v>82</v>
      </c>
      <c r="AY471" s="23" t="s">
        <v>131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23" t="s">
        <v>79</v>
      </c>
      <c r="BK471" s="231">
        <f>ROUND(I471*H471,2)</f>
        <v>0</v>
      </c>
      <c r="BL471" s="23" t="s">
        <v>137</v>
      </c>
      <c r="BM471" s="23" t="s">
        <v>772</v>
      </c>
    </row>
    <row r="472" spans="2:47" s="1" customFormat="1" ht="13.5">
      <c r="B472" s="45"/>
      <c r="C472" s="73"/>
      <c r="D472" s="232" t="s">
        <v>139</v>
      </c>
      <c r="E472" s="73"/>
      <c r="F472" s="233" t="s">
        <v>773</v>
      </c>
      <c r="G472" s="73"/>
      <c r="H472" s="73"/>
      <c r="I472" s="190"/>
      <c r="J472" s="73"/>
      <c r="K472" s="73"/>
      <c r="L472" s="71"/>
      <c r="M472" s="234"/>
      <c r="N472" s="46"/>
      <c r="O472" s="46"/>
      <c r="P472" s="46"/>
      <c r="Q472" s="46"/>
      <c r="R472" s="46"/>
      <c r="S472" s="46"/>
      <c r="T472" s="94"/>
      <c r="AT472" s="23" t="s">
        <v>139</v>
      </c>
      <c r="AU472" s="23" t="s">
        <v>82</v>
      </c>
    </row>
    <row r="473" spans="2:65" s="1" customFormat="1" ht="16.5" customHeight="1">
      <c r="B473" s="45"/>
      <c r="C473" s="257" t="s">
        <v>774</v>
      </c>
      <c r="D473" s="257" t="s">
        <v>268</v>
      </c>
      <c r="E473" s="258" t="s">
        <v>775</v>
      </c>
      <c r="F473" s="259" t="s">
        <v>776</v>
      </c>
      <c r="G473" s="260" t="s">
        <v>201</v>
      </c>
      <c r="H473" s="261">
        <v>41</v>
      </c>
      <c r="I473" s="262"/>
      <c r="J473" s="263">
        <f>ROUND(I473*H473,2)</f>
        <v>0</v>
      </c>
      <c r="K473" s="259" t="s">
        <v>143</v>
      </c>
      <c r="L473" s="264"/>
      <c r="M473" s="265" t="s">
        <v>21</v>
      </c>
      <c r="N473" s="266" t="s">
        <v>42</v>
      </c>
      <c r="O473" s="46"/>
      <c r="P473" s="229">
        <f>O473*H473</f>
        <v>0</v>
      </c>
      <c r="Q473" s="229">
        <v>0.0095</v>
      </c>
      <c r="R473" s="229">
        <f>Q473*H473</f>
        <v>0.3895</v>
      </c>
      <c r="S473" s="229">
        <v>0</v>
      </c>
      <c r="T473" s="230">
        <f>S473*H473</f>
        <v>0</v>
      </c>
      <c r="AR473" s="23" t="s">
        <v>181</v>
      </c>
      <c r="AT473" s="23" t="s">
        <v>268</v>
      </c>
      <c r="AU473" s="23" t="s">
        <v>82</v>
      </c>
      <c r="AY473" s="23" t="s">
        <v>131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23" t="s">
        <v>79</v>
      </c>
      <c r="BK473" s="231">
        <f>ROUND(I473*H473,2)</f>
        <v>0</v>
      </c>
      <c r="BL473" s="23" t="s">
        <v>137</v>
      </c>
      <c r="BM473" s="23" t="s">
        <v>777</v>
      </c>
    </row>
    <row r="474" spans="2:63" s="10" customFormat="1" ht="29.85" customHeight="1">
      <c r="B474" s="204"/>
      <c r="C474" s="205"/>
      <c r="D474" s="206" t="s">
        <v>70</v>
      </c>
      <c r="E474" s="218" t="s">
        <v>531</v>
      </c>
      <c r="F474" s="218" t="s">
        <v>778</v>
      </c>
      <c r="G474" s="205"/>
      <c r="H474" s="205"/>
      <c r="I474" s="208"/>
      <c r="J474" s="219">
        <f>BK474</f>
        <v>0</v>
      </c>
      <c r="K474" s="205"/>
      <c r="L474" s="210"/>
      <c r="M474" s="211"/>
      <c r="N474" s="212"/>
      <c r="O474" s="212"/>
      <c r="P474" s="213">
        <f>SUM(P475:P480)</f>
        <v>0</v>
      </c>
      <c r="Q474" s="212"/>
      <c r="R474" s="213">
        <f>SUM(R475:R480)</f>
        <v>0.11249999999999999</v>
      </c>
      <c r="S474" s="212"/>
      <c r="T474" s="214">
        <f>SUM(T475:T480)</f>
        <v>0</v>
      </c>
      <c r="AR474" s="215" t="s">
        <v>79</v>
      </c>
      <c r="AT474" s="216" t="s">
        <v>70</v>
      </c>
      <c r="AU474" s="216" t="s">
        <v>79</v>
      </c>
      <c r="AY474" s="215" t="s">
        <v>131</v>
      </c>
      <c r="BK474" s="217">
        <f>SUM(BK475:BK480)</f>
        <v>0</v>
      </c>
    </row>
    <row r="475" spans="2:65" s="1" customFormat="1" ht="16.5" customHeight="1">
      <c r="B475" s="45"/>
      <c r="C475" s="220" t="s">
        <v>779</v>
      </c>
      <c r="D475" s="220" t="s">
        <v>133</v>
      </c>
      <c r="E475" s="221" t="s">
        <v>780</v>
      </c>
      <c r="F475" s="222" t="s">
        <v>781</v>
      </c>
      <c r="G475" s="223" t="s">
        <v>201</v>
      </c>
      <c r="H475" s="224">
        <v>5</v>
      </c>
      <c r="I475" s="225"/>
      <c r="J475" s="226">
        <f>ROUND(I475*H475,2)</f>
        <v>0</v>
      </c>
      <c r="K475" s="222" t="s">
        <v>143</v>
      </c>
      <c r="L475" s="71"/>
      <c r="M475" s="227" t="s">
        <v>21</v>
      </c>
      <c r="N475" s="228" t="s">
        <v>42</v>
      </c>
      <c r="O475" s="46"/>
      <c r="P475" s="229">
        <f>O475*H475</f>
        <v>0</v>
      </c>
      <c r="Q475" s="229">
        <v>0</v>
      </c>
      <c r="R475" s="229">
        <f>Q475*H475</f>
        <v>0</v>
      </c>
      <c r="S475" s="229">
        <v>0</v>
      </c>
      <c r="T475" s="230">
        <f>S475*H475</f>
        <v>0</v>
      </c>
      <c r="AR475" s="23" t="s">
        <v>137</v>
      </c>
      <c r="AT475" s="23" t="s">
        <v>133</v>
      </c>
      <c r="AU475" s="23" t="s">
        <v>82</v>
      </c>
      <c r="AY475" s="23" t="s">
        <v>131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23" t="s">
        <v>79</v>
      </c>
      <c r="BK475" s="231">
        <f>ROUND(I475*H475,2)</f>
        <v>0</v>
      </c>
      <c r="BL475" s="23" t="s">
        <v>137</v>
      </c>
      <c r="BM475" s="23" t="s">
        <v>782</v>
      </c>
    </row>
    <row r="476" spans="2:47" s="1" customFormat="1" ht="13.5">
      <c r="B476" s="45"/>
      <c r="C476" s="73"/>
      <c r="D476" s="232" t="s">
        <v>139</v>
      </c>
      <c r="E476" s="73"/>
      <c r="F476" s="233" t="s">
        <v>783</v>
      </c>
      <c r="G476" s="73"/>
      <c r="H476" s="73"/>
      <c r="I476" s="190"/>
      <c r="J476" s="73"/>
      <c r="K476" s="73"/>
      <c r="L476" s="71"/>
      <c r="M476" s="234"/>
      <c r="N476" s="46"/>
      <c r="O476" s="46"/>
      <c r="P476" s="46"/>
      <c r="Q476" s="46"/>
      <c r="R476" s="46"/>
      <c r="S476" s="46"/>
      <c r="T476" s="94"/>
      <c r="AT476" s="23" t="s">
        <v>139</v>
      </c>
      <c r="AU476" s="23" t="s">
        <v>82</v>
      </c>
    </row>
    <row r="477" spans="2:65" s="1" customFormat="1" ht="16.5" customHeight="1">
      <c r="B477" s="45"/>
      <c r="C477" s="257" t="s">
        <v>784</v>
      </c>
      <c r="D477" s="257" t="s">
        <v>268</v>
      </c>
      <c r="E477" s="258" t="s">
        <v>785</v>
      </c>
      <c r="F477" s="259" t="s">
        <v>786</v>
      </c>
      <c r="G477" s="260" t="s">
        <v>300</v>
      </c>
      <c r="H477" s="261">
        <v>5</v>
      </c>
      <c r="I477" s="262"/>
      <c r="J477" s="263">
        <f>ROUND(I477*H477,2)</f>
        <v>0</v>
      </c>
      <c r="K477" s="259" t="s">
        <v>21</v>
      </c>
      <c r="L477" s="264"/>
      <c r="M477" s="265" t="s">
        <v>21</v>
      </c>
      <c r="N477" s="266" t="s">
        <v>42</v>
      </c>
      <c r="O477" s="46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AR477" s="23" t="s">
        <v>181</v>
      </c>
      <c r="AT477" s="23" t="s">
        <v>268</v>
      </c>
      <c r="AU477" s="23" t="s">
        <v>82</v>
      </c>
      <c r="AY477" s="23" t="s">
        <v>131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23" t="s">
        <v>79</v>
      </c>
      <c r="BK477" s="231">
        <f>ROUND(I477*H477,2)</f>
        <v>0</v>
      </c>
      <c r="BL477" s="23" t="s">
        <v>137</v>
      </c>
      <c r="BM477" s="23" t="s">
        <v>787</v>
      </c>
    </row>
    <row r="478" spans="2:65" s="1" customFormat="1" ht="25.5" customHeight="1">
      <c r="B478" s="45"/>
      <c r="C478" s="220" t="s">
        <v>788</v>
      </c>
      <c r="D478" s="220" t="s">
        <v>133</v>
      </c>
      <c r="E478" s="221" t="s">
        <v>789</v>
      </c>
      <c r="F478" s="222" t="s">
        <v>790</v>
      </c>
      <c r="G478" s="223" t="s">
        <v>177</v>
      </c>
      <c r="H478" s="224">
        <v>7.5</v>
      </c>
      <c r="I478" s="225"/>
      <c r="J478" s="226">
        <f>ROUND(I478*H478,2)</f>
        <v>0</v>
      </c>
      <c r="K478" s="222" t="s">
        <v>21</v>
      </c>
      <c r="L478" s="71"/>
      <c r="M478" s="227" t="s">
        <v>21</v>
      </c>
      <c r="N478" s="228" t="s">
        <v>42</v>
      </c>
      <c r="O478" s="46"/>
      <c r="P478" s="229">
        <f>O478*H478</f>
        <v>0</v>
      </c>
      <c r="Q478" s="229">
        <v>0.015</v>
      </c>
      <c r="R478" s="229">
        <f>Q478*H478</f>
        <v>0.11249999999999999</v>
      </c>
      <c r="S478" s="229">
        <v>0</v>
      </c>
      <c r="T478" s="230">
        <f>S478*H478</f>
        <v>0</v>
      </c>
      <c r="AR478" s="23" t="s">
        <v>137</v>
      </c>
      <c r="AT478" s="23" t="s">
        <v>133</v>
      </c>
      <c r="AU478" s="23" t="s">
        <v>82</v>
      </c>
      <c r="AY478" s="23" t="s">
        <v>131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23" t="s">
        <v>79</v>
      </c>
      <c r="BK478" s="231">
        <f>ROUND(I478*H478,2)</f>
        <v>0</v>
      </c>
      <c r="BL478" s="23" t="s">
        <v>137</v>
      </c>
      <c r="BM478" s="23" t="s">
        <v>791</v>
      </c>
    </row>
    <row r="479" spans="2:47" s="1" customFormat="1" ht="13.5">
      <c r="B479" s="45"/>
      <c r="C479" s="73"/>
      <c r="D479" s="232" t="s">
        <v>139</v>
      </c>
      <c r="E479" s="73"/>
      <c r="F479" s="233" t="s">
        <v>790</v>
      </c>
      <c r="G479" s="73"/>
      <c r="H479" s="73"/>
      <c r="I479" s="190"/>
      <c r="J479" s="73"/>
      <c r="K479" s="73"/>
      <c r="L479" s="71"/>
      <c r="M479" s="234"/>
      <c r="N479" s="46"/>
      <c r="O479" s="46"/>
      <c r="P479" s="46"/>
      <c r="Q479" s="46"/>
      <c r="R479" s="46"/>
      <c r="S479" s="46"/>
      <c r="T479" s="94"/>
      <c r="AT479" s="23" t="s">
        <v>139</v>
      </c>
      <c r="AU479" s="23" t="s">
        <v>82</v>
      </c>
    </row>
    <row r="480" spans="2:51" s="11" customFormat="1" ht="13.5">
      <c r="B480" s="235"/>
      <c r="C480" s="236"/>
      <c r="D480" s="232" t="s">
        <v>146</v>
      </c>
      <c r="E480" s="237" t="s">
        <v>21</v>
      </c>
      <c r="F480" s="238" t="s">
        <v>792</v>
      </c>
      <c r="G480" s="236"/>
      <c r="H480" s="239">
        <v>7.5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AT480" s="245" t="s">
        <v>146</v>
      </c>
      <c r="AU480" s="245" t="s">
        <v>82</v>
      </c>
      <c r="AV480" s="11" t="s">
        <v>82</v>
      </c>
      <c r="AW480" s="11" t="s">
        <v>35</v>
      </c>
      <c r="AX480" s="11" t="s">
        <v>79</v>
      </c>
      <c r="AY480" s="245" t="s">
        <v>131</v>
      </c>
    </row>
    <row r="481" spans="2:63" s="10" customFormat="1" ht="29.85" customHeight="1">
      <c r="B481" s="204"/>
      <c r="C481" s="205"/>
      <c r="D481" s="206" t="s">
        <v>70</v>
      </c>
      <c r="E481" s="218" t="s">
        <v>793</v>
      </c>
      <c r="F481" s="218" t="s">
        <v>794</v>
      </c>
      <c r="G481" s="205"/>
      <c r="H481" s="205"/>
      <c r="I481" s="208"/>
      <c r="J481" s="219">
        <f>BK481</f>
        <v>0</v>
      </c>
      <c r="K481" s="205"/>
      <c r="L481" s="210"/>
      <c r="M481" s="211"/>
      <c r="N481" s="212"/>
      <c r="O481" s="212"/>
      <c r="P481" s="213">
        <f>SUM(P482:P552)</f>
        <v>0</v>
      </c>
      <c r="Q481" s="212"/>
      <c r="R481" s="213">
        <f>SUM(R482:R552)</f>
        <v>47.859172220000005</v>
      </c>
      <c r="S481" s="212"/>
      <c r="T481" s="214">
        <f>SUM(T482:T552)</f>
        <v>0</v>
      </c>
      <c r="AR481" s="215" t="s">
        <v>79</v>
      </c>
      <c r="AT481" s="216" t="s">
        <v>70</v>
      </c>
      <c r="AU481" s="216" t="s">
        <v>79</v>
      </c>
      <c r="AY481" s="215" t="s">
        <v>131</v>
      </c>
      <c r="BK481" s="217">
        <f>SUM(BK482:BK552)</f>
        <v>0</v>
      </c>
    </row>
    <row r="482" spans="2:65" s="1" customFormat="1" ht="16.5" customHeight="1">
      <c r="B482" s="45"/>
      <c r="C482" s="220" t="s">
        <v>795</v>
      </c>
      <c r="D482" s="220" t="s">
        <v>133</v>
      </c>
      <c r="E482" s="221" t="s">
        <v>325</v>
      </c>
      <c r="F482" s="222" t="s">
        <v>326</v>
      </c>
      <c r="G482" s="223" t="s">
        <v>142</v>
      </c>
      <c r="H482" s="224">
        <v>35.052</v>
      </c>
      <c r="I482" s="225"/>
      <c r="J482" s="226">
        <f>ROUND(I482*H482,2)</f>
        <v>0</v>
      </c>
      <c r="K482" s="222" t="s">
        <v>143</v>
      </c>
      <c r="L482" s="71"/>
      <c r="M482" s="227" t="s">
        <v>21</v>
      </c>
      <c r="N482" s="228" t="s">
        <v>42</v>
      </c>
      <c r="O482" s="46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AR482" s="23" t="s">
        <v>137</v>
      </c>
      <c r="AT482" s="23" t="s">
        <v>133</v>
      </c>
      <c r="AU482" s="23" t="s">
        <v>82</v>
      </c>
      <c r="AY482" s="23" t="s">
        <v>131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23" t="s">
        <v>79</v>
      </c>
      <c r="BK482" s="231">
        <f>ROUND(I482*H482,2)</f>
        <v>0</v>
      </c>
      <c r="BL482" s="23" t="s">
        <v>137</v>
      </c>
      <c r="BM482" s="23" t="s">
        <v>796</v>
      </c>
    </row>
    <row r="483" spans="2:47" s="1" customFormat="1" ht="13.5">
      <c r="B483" s="45"/>
      <c r="C483" s="73"/>
      <c r="D483" s="232" t="s">
        <v>139</v>
      </c>
      <c r="E483" s="73"/>
      <c r="F483" s="233" t="s">
        <v>328</v>
      </c>
      <c r="G483" s="73"/>
      <c r="H483" s="73"/>
      <c r="I483" s="190"/>
      <c r="J483" s="73"/>
      <c r="K483" s="73"/>
      <c r="L483" s="71"/>
      <c r="M483" s="234"/>
      <c r="N483" s="46"/>
      <c r="O483" s="46"/>
      <c r="P483" s="46"/>
      <c r="Q483" s="46"/>
      <c r="R483" s="46"/>
      <c r="S483" s="46"/>
      <c r="T483" s="94"/>
      <c r="AT483" s="23" t="s">
        <v>139</v>
      </c>
      <c r="AU483" s="23" t="s">
        <v>82</v>
      </c>
    </row>
    <row r="484" spans="2:51" s="11" customFormat="1" ht="13.5">
      <c r="B484" s="235"/>
      <c r="C484" s="236"/>
      <c r="D484" s="232" t="s">
        <v>146</v>
      </c>
      <c r="E484" s="237" t="s">
        <v>21</v>
      </c>
      <c r="F484" s="238" t="s">
        <v>797</v>
      </c>
      <c r="G484" s="236"/>
      <c r="H484" s="239">
        <v>12.25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AT484" s="245" t="s">
        <v>146</v>
      </c>
      <c r="AU484" s="245" t="s">
        <v>82</v>
      </c>
      <c r="AV484" s="11" t="s">
        <v>82</v>
      </c>
      <c r="AW484" s="11" t="s">
        <v>35</v>
      </c>
      <c r="AX484" s="11" t="s">
        <v>71</v>
      </c>
      <c r="AY484" s="245" t="s">
        <v>131</v>
      </c>
    </row>
    <row r="485" spans="2:51" s="11" customFormat="1" ht="13.5">
      <c r="B485" s="235"/>
      <c r="C485" s="236"/>
      <c r="D485" s="232" t="s">
        <v>146</v>
      </c>
      <c r="E485" s="237" t="s">
        <v>21</v>
      </c>
      <c r="F485" s="238" t="s">
        <v>798</v>
      </c>
      <c r="G485" s="236"/>
      <c r="H485" s="239">
        <v>15.925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AT485" s="245" t="s">
        <v>146</v>
      </c>
      <c r="AU485" s="245" t="s">
        <v>82</v>
      </c>
      <c r="AV485" s="11" t="s">
        <v>82</v>
      </c>
      <c r="AW485" s="11" t="s">
        <v>35</v>
      </c>
      <c r="AX485" s="11" t="s">
        <v>71</v>
      </c>
      <c r="AY485" s="245" t="s">
        <v>131</v>
      </c>
    </row>
    <row r="486" spans="2:51" s="11" customFormat="1" ht="13.5">
      <c r="B486" s="235"/>
      <c r="C486" s="236"/>
      <c r="D486" s="232" t="s">
        <v>146</v>
      </c>
      <c r="E486" s="237" t="s">
        <v>21</v>
      </c>
      <c r="F486" s="238" t="s">
        <v>799</v>
      </c>
      <c r="G486" s="236"/>
      <c r="H486" s="239">
        <v>6.877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AT486" s="245" t="s">
        <v>146</v>
      </c>
      <c r="AU486" s="245" t="s">
        <v>82</v>
      </c>
      <c r="AV486" s="11" t="s">
        <v>82</v>
      </c>
      <c r="AW486" s="11" t="s">
        <v>35</v>
      </c>
      <c r="AX486" s="11" t="s">
        <v>71</v>
      </c>
      <c r="AY486" s="245" t="s">
        <v>131</v>
      </c>
    </row>
    <row r="487" spans="2:51" s="12" customFormat="1" ht="13.5">
      <c r="B487" s="246"/>
      <c r="C487" s="247"/>
      <c r="D487" s="232" t="s">
        <v>146</v>
      </c>
      <c r="E487" s="248" t="s">
        <v>21</v>
      </c>
      <c r="F487" s="249" t="s">
        <v>155</v>
      </c>
      <c r="G487" s="247"/>
      <c r="H487" s="250">
        <v>35.052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146</v>
      </c>
      <c r="AU487" s="256" t="s">
        <v>82</v>
      </c>
      <c r="AV487" s="12" t="s">
        <v>137</v>
      </c>
      <c r="AW487" s="12" t="s">
        <v>35</v>
      </c>
      <c r="AX487" s="12" t="s">
        <v>79</v>
      </c>
      <c r="AY487" s="256" t="s">
        <v>131</v>
      </c>
    </row>
    <row r="488" spans="2:65" s="1" customFormat="1" ht="16.5" customHeight="1">
      <c r="B488" s="45"/>
      <c r="C488" s="220" t="s">
        <v>800</v>
      </c>
      <c r="D488" s="220" t="s">
        <v>133</v>
      </c>
      <c r="E488" s="221" t="s">
        <v>801</v>
      </c>
      <c r="F488" s="222" t="s">
        <v>802</v>
      </c>
      <c r="G488" s="223" t="s">
        <v>142</v>
      </c>
      <c r="H488" s="224">
        <v>35.052</v>
      </c>
      <c r="I488" s="225"/>
      <c r="J488" s="226">
        <f>ROUND(I488*H488,2)</f>
        <v>0</v>
      </c>
      <c r="K488" s="222" t="s">
        <v>143</v>
      </c>
      <c r="L488" s="71"/>
      <c r="M488" s="227" t="s">
        <v>21</v>
      </c>
      <c r="N488" s="228" t="s">
        <v>42</v>
      </c>
      <c r="O488" s="46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AR488" s="23" t="s">
        <v>137</v>
      </c>
      <c r="AT488" s="23" t="s">
        <v>133</v>
      </c>
      <c r="AU488" s="23" t="s">
        <v>82</v>
      </c>
      <c r="AY488" s="23" t="s">
        <v>131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23" t="s">
        <v>79</v>
      </c>
      <c r="BK488" s="231">
        <f>ROUND(I488*H488,2)</f>
        <v>0</v>
      </c>
      <c r="BL488" s="23" t="s">
        <v>137</v>
      </c>
      <c r="BM488" s="23" t="s">
        <v>803</v>
      </c>
    </row>
    <row r="489" spans="2:47" s="1" customFormat="1" ht="13.5">
      <c r="B489" s="45"/>
      <c r="C489" s="73"/>
      <c r="D489" s="232" t="s">
        <v>139</v>
      </c>
      <c r="E489" s="73"/>
      <c r="F489" s="233" t="s">
        <v>804</v>
      </c>
      <c r="G489" s="73"/>
      <c r="H489" s="73"/>
      <c r="I489" s="190"/>
      <c r="J489" s="73"/>
      <c r="K489" s="73"/>
      <c r="L489" s="71"/>
      <c r="M489" s="234"/>
      <c r="N489" s="46"/>
      <c r="O489" s="46"/>
      <c r="P489" s="46"/>
      <c r="Q489" s="46"/>
      <c r="R489" s="46"/>
      <c r="S489" s="46"/>
      <c r="T489" s="94"/>
      <c r="AT489" s="23" t="s">
        <v>139</v>
      </c>
      <c r="AU489" s="23" t="s">
        <v>82</v>
      </c>
    </row>
    <row r="490" spans="2:65" s="1" customFormat="1" ht="16.5" customHeight="1">
      <c r="B490" s="45"/>
      <c r="C490" s="220" t="s">
        <v>805</v>
      </c>
      <c r="D490" s="220" t="s">
        <v>133</v>
      </c>
      <c r="E490" s="221" t="s">
        <v>806</v>
      </c>
      <c r="F490" s="222" t="s">
        <v>807</v>
      </c>
      <c r="G490" s="223" t="s">
        <v>142</v>
      </c>
      <c r="H490" s="224">
        <v>1.25</v>
      </c>
      <c r="I490" s="225"/>
      <c r="J490" s="226">
        <f>ROUND(I490*H490,2)</f>
        <v>0</v>
      </c>
      <c r="K490" s="222" t="s">
        <v>143</v>
      </c>
      <c r="L490" s="71"/>
      <c r="M490" s="227" t="s">
        <v>21</v>
      </c>
      <c r="N490" s="228" t="s">
        <v>42</v>
      </c>
      <c r="O490" s="46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AR490" s="23" t="s">
        <v>137</v>
      </c>
      <c r="AT490" s="23" t="s">
        <v>133</v>
      </c>
      <c r="AU490" s="23" t="s">
        <v>82</v>
      </c>
      <c r="AY490" s="23" t="s">
        <v>131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23" t="s">
        <v>79</v>
      </c>
      <c r="BK490" s="231">
        <f>ROUND(I490*H490,2)</f>
        <v>0</v>
      </c>
      <c r="BL490" s="23" t="s">
        <v>137</v>
      </c>
      <c r="BM490" s="23" t="s">
        <v>808</v>
      </c>
    </row>
    <row r="491" spans="2:47" s="1" customFormat="1" ht="13.5">
      <c r="B491" s="45"/>
      <c r="C491" s="73"/>
      <c r="D491" s="232" t="s">
        <v>139</v>
      </c>
      <c r="E491" s="73"/>
      <c r="F491" s="233" t="s">
        <v>809</v>
      </c>
      <c r="G491" s="73"/>
      <c r="H491" s="73"/>
      <c r="I491" s="190"/>
      <c r="J491" s="73"/>
      <c r="K491" s="73"/>
      <c r="L491" s="71"/>
      <c r="M491" s="234"/>
      <c r="N491" s="46"/>
      <c r="O491" s="46"/>
      <c r="P491" s="46"/>
      <c r="Q491" s="46"/>
      <c r="R491" s="46"/>
      <c r="S491" s="46"/>
      <c r="T491" s="94"/>
      <c r="AT491" s="23" t="s">
        <v>139</v>
      </c>
      <c r="AU491" s="23" t="s">
        <v>82</v>
      </c>
    </row>
    <row r="492" spans="2:51" s="11" customFormat="1" ht="13.5">
      <c r="B492" s="235"/>
      <c r="C492" s="236"/>
      <c r="D492" s="232" t="s">
        <v>146</v>
      </c>
      <c r="E492" s="237" t="s">
        <v>21</v>
      </c>
      <c r="F492" s="238" t="s">
        <v>810</v>
      </c>
      <c r="G492" s="236"/>
      <c r="H492" s="239">
        <v>1.25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AT492" s="245" t="s">
        <v>146</v>
      </c>
      <c r="AU492" s="245" t="s">
        <v>82</v>
      </c>
      <c r="AV492" s="11" t="s">
        <v>82</v>
      </c>
      <c r="AW492" s="11" t="s">
        <v>35</v>
      </c>
      <c r="AX492" s="11" t="s">
        <v>79</v>
      </c>
      <c r="AY492" s="245" t="s">
        <v>131</v>
      </c>
    </row>
    <row r="493" spans="2:65" s="1" customFormat="1" ht="16.5" customHeight="1">
      <c r="B493" s="45"/>
      <c r="C493" s="220" t="s">
        <v>811</v>
      </c>
      <c r="D493" s="220" t="s">
        <v>133</v>
      </c>
      <c r="E493" s="221" t="s">
        <v>812</v>
      </c>
      <c r="F493" s="222" t="s">
        <v>813</v>
      </c>
      <c r="G493" s="223" t="s">
        <v>142</v>
      </c>
      <c r="H493" s="224">
        <v>1.25</v>
      </c>
      <c r="I493" s="225"/>
      <c r="J493" s="226">
        <f>ROUND(I493*H493,2)</f>
        <v>0</v>
      </c>
      <c r="K493" s="222" t="s">
        <v>143</v>
      </c>
      <c r="L493" s="71"/>
      <c r="M493" s="227" t="s">
        <v>21</v>
      </c>
      <c r="N493" s="228" t="s">
        <v>42</v>
      </c>
      <c r="O493" s="46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AR493" s="23" t="s">
        <v>137</v>
      </c>
      <c r="AT493" s="23" t="s">
        <v>133</v>
      </c>
      <c r="AU493" s="23" t="s">
        <v>82</v>
      </c>
      <c r="AY493" s="23" t="s">
        <v>131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23" t="s">
        <v>79</v>
      </c>
      <c r="BK493" s="231">
        <f>ROUND(I493*H493,2)</f>
        <v>0</v>
      </c>
      <c r="BL493" s="23" t="s">
        <v>137</v>
      </c>
      <c r="BM493" s="23" t="s">
        <v>814</v>
      </c>
    </row>
    <row r="494" spans="2:47" s="1" customFormat="1" ht="13.5">
      <c r="B494" s="45"/>
      <c r="C494" s="73"/>
      <c r="D494" s="232" t="s">
        <v>139</v>
      </c>
      <c r="E494" s="73"/>
      <c r="F494" s="233" t="s">
        <v>815</v>
      </c>
      <c r="G494" s="73"/>
      <c r="H494" s="73"/>
      <c r="I494" s="190"/>
      <c r="J494" s="73"/>
      <c r="K494" s="73"/>
      <c r="L494" s="71"/>
      <c r="M494" s="234"/>
      <c r="N494" s="46"/>
      <c r="O494" s="46"/>
      <c r="P494" s="46"/>
      <c r="Q494" s="46"/>
      <c r="R494" s="46"/>
      <c r="S494" s="46"/>
      <c r="T494" s="94"/>
      <c r="AT494" s="23" t="s">
        <v>139</v>
      </c>
      <c r="AU494" s="23" t="s">
        <v>82</v>
      </c>
    </row>
    <row r="495" spans="2:65" s="1" customFormat="1" ht="16.5" customHeight="1">
      <c r="B495" s="45"/>
      <c r="C495" s="220" t="s">
        <v>816</v>
      </c>
      <c r="D495" s="220" t="s">
        <v>133</v>
      </c>
      <c r="E495" s="221" t="s">
        <v>330</v>
      </c>
      <c r="F495" s="222" t="s">
        <v>331</v>
      </c>
      <c r="G495" s="223" t="s">
        <v>142</v>
      </c>
      <c r="H495" s="224">
        <v>0.75</v>
      </c>
      <c r="I495" s="225"/>
      <c r="J495" s="226">
        <f>ROUND(I495*H495,2)</f>
        <v>0</v>
      </c>
      <c r="K495" s="222" t="s">
        <v>143</v>
      </c>
      <c r="L495" s="71"/>
      <c r="M495" s="227" t="s">
        <v>21</v>
      </c>
      <c r="N495" s="228" t="s">
        <v>42</v>
      </c>
      <c r="O495" s="4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AR495" s="23" t="s">
        <v>137</v>
      </c>
      <c r="AT495" s="23" t="s">
        <v>133</v>
      </c>
      <c r="AU495" s="23" t="s">
        <v>82</v>
      </c>
      <c r="AY495" s="23" t="s">
        <v>131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23" t="s">
        <v>79</v>
      </c>
      <c r="BK495" s="231">
        <f>ROUND(I495*H495,2)</f>
        <v>0</v>
      </c>
      <c r="BL495" s="23" t="s">
        <v>137</v>
      </c>
      <c r="BM495" s="23" t="s">
        <v>817</v>
      </c>
    </row>
    <row r="496" spans="2:47" s="1" customFormat="1" ht="13.5">
      <c r="B496" s="45"/>
      <c r="C496" s="73"/>
      <c r="D496" s="232" t="s">
        <v>139</v>
      </c>
      <c r="E496" s="73"/>
      <c r="F496" s="233" t="s">
        <v>333</v>
      </c>
      <c r="G496" s="73"/>
      <c r="H496" s="73"/>
      <c r="I496" s="190"/>
      <c r="J496" s="73"/>
      <c r="K496" s="73"/>
      <c r="L496" s="71"/>
      <c r="M496" s="234"/>
      <c r="N496" s="46"/>
      <c r="O496" s="46"/>
      <c r="P496" s="46"/>
      <c r="Q496" s="46"/>
      <c r="R496" s="46"/>
      <c r="S496" s="46"/>
      <c r="T496" s="94"/>
      <c r="AT496" s="23" t="s">
        <v>139</v>
      </c>
      <c r="AU496" s="23" t="s">
        <v>82</v>
      </c>
    </row>
    <row r="497" spans="2:51" s="11" customFormat="1" ht="13.5">
      <c r="B497" s="235"/>
      <c r="C497" s="236"/>
      <c r="D497" s="232" t="s">
        <v>146</v>
      </c>
      <c r="E497" s="237" t="s">
        <v>21</v>
      </c>
      <c r="F497" s="238" t="s">
        <v>818</v>
      </c>
      <c r="G497" s="236"/>
      <c r="H497" s="239">
        <v>0.75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146</v>
      </c>
      <c r="AU497" s="245" t="s">
        <v>82</v>
      </c>
      <c r="AV497" s="11" t="s">
        <v>82</v>
      </c>
      <c r="AW497" s="11" t="s">
        <v>35</v>
      </c>
      <c r="AX497" s="11" t="s">
        <v>79</v>
      </c>
      <c r="AY497" s="245" t="s">
        <v>131</v>
      </c>
    </row>
    <row r="498" spans="2:65" s="1" customFormat="1" ht="16.5" customHeight="1">
      <c r="B498" s="45"/>
      <c r="C498" s="220" t="s">
        <v>819</v>
      </c>
      <c r="D498" s="220" t="s">
        <v>133</v>
      </c>
      <c r="E498" s="221" t="s">
        <v>820</v>
      </c>
      <c r="F498" s="222" t="s">
        <v>821</v>
      </c>
      <c r="G498" s="223" t="s">
        <v>142</v>
      </c>
      <c r="H498" s="224">
        <v>0.75</v>
      </c>
      <c r="I498" s="225"/>
      <c r="J498" s="226">
        <f>ROUND(I498*H498,2)</f>
        <v>0</v>
      </c>
      <c r="K498" s="222" t="s">
        <v>143</v>
      </c>
      <c r="L498" s="71"/>
      <c r="M498" s="227" t="s">
        <v>21</v>
      </c>
      <c r="N498" s="228" t="s">
        <v>42</v>
      </c>
      <c r="O498" s="46"/>
      <c r="P498" s="229">
        <f>O498*H498</f>
        <v>0</v>
      </c>
      <c r="Q498" s="229">
        <v>0</v>
      </c>
      <c r="R498" s="229">
        <f>Q498*H498</f>
        <v>0</v>
      </c>
      <c r="S498" s="229">
        <v>0</v>
      </c>
      <c r="T498" s="230">
        <f>S498*H498</f>
        <v>0</v>
      </c>
      <c r="AR498" s="23" t="s">
        <v>137</v>
      </c>
      <c r="AT498" s="23" t="s">
        <v>133</v>
      </c>
      <c r="AU498" s="23" t="s">
        <v>82</v>
      </c>
      <c r="AY498" s="23" t="s">
        <v>131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23" t="s">
        <v>79</v>
      </c>
      <c r="BK498" s="231">
        <f>ROUND(I498*H498,2)</f>
        <v>0</v>
      </c>
      <c r="BL498" s="23" t="s">
        <v>137</v>
      </c>
      <c r="BM498" s="23" t="s">
        <v>822</v>
      </c>
    </row>
    <row r="499" spans="2:47" s="1" customFormat="1" ht="13.5">
      <c r="B499" s="45"/>
      <c r="C499" s="73"/>
      <c r="D499" s="232" t="s">
        <v>139</v>
      </c>
      <c r="E499" s="73"/>
      <c r="F499" s="233" t="s">
        <v>823</v>
      </c>
      <c r="G499" s="73"/>
      <c r="H499" s="73"/>
      <c r="I499" s="190"/>
      <c r="J499" s="73"/>
      <c r="K499" s="73"/>
      <c r="L499" s="71"/>
      <c r="M499" s="234"/>
      <c r="N499" s="46"/>
      <c r="O499" s="46"/>
      <c r="P499" s="46"/>
      <c r="Q499" s="46"/>
      <c r="R499" s="46"/>
      <c r="S499" s="46"/>
      <c r="T499" s="94"/>
      <c r="AT499" s="23" t="s">
        <v>139</v>
      </c>
      <c r="AU499" s="23" t="s">
        <v>82</v>
      </c>
    </row>
    <row r="500" spans="2:65" s="1" customFormat="1" ht="25.5" customHeight="1">
      <c r="B500" s="45"/>
      <c r="C500" s="220" t="s">
        <v>824</v>
      </c>
      <c r="D500" s="220" t="s">
        <v>133</v>
      </c>
      <c r="E500" s="221" t="s">
        <v>186</v>
      </c>
      <c r="F500" s="222" t="s">
        <v>187</v>
      </c>
      <c r="G500" s="223" t="s">
        <v>142</v>
      </c>
      <c r="H500" s="224">
        <v>15.581</v>
      </c>
      <c r="I500" s="225"/>
      <c r="J500" s="226">
        <f>ROUND(I500*H500,2)</f>
        <v>0</v>
      </c>
      <c r="K500" s="222" t="s">
        <v>143</v>
      </c>
      <c r="L500" s="71"/>
      <c r="M500" s="227" t="s">
        <v>21</v>
      </c>
      <c r="N500" s="228" t="s">
        <v>42</v>
      </c>
      <c r="O500" s="46"/>
      <c r="P500" s="229">
        <f>O500*H500</f>
        <v>0</v>
      </c>
      <c r="Q500" s="229">
        <v>1.665</v>
      </c>
      <c r="R500" s="229">
        <f>Q500*H500</f>
        <v>25.942365</v>
      </c>
      <c r="S500" s="229">
        <v>0</v>
      </c>
      <c r="T500" s="230">
        <f>S500*H500</f>
        <v>0</v>
      </c>
      <c r="AR500" s="23" t="s">
        <v>137</v>
      </c>
      <c r="AT500" s="23" t="s">
        <v>133</v>
      </c>
      <c r="AU500" s="23" t="s">
        <v>82</v>
      </c>
      <c r="AY500" s="23" t="s">
        <v>131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23" t="s">
        <v>79</v>
      </c>
      <c r="BK500" s="231">
        <f>ROUND(I500*H500,2)</f>
        <v>0</v>
      </c>
      <c r="BL500" s="23" t="s">
        <v>137</v>
      </c>
      <c r="BM500" s="23" t="s">
        <v>825</v>
      </c>
    </row>
    <row r="501" spans="2:47" s="1" customFormat="1" ht="13.5">
      <c r="B501" s="45"/>
      <c r="C501" s="73"/>
      <c r="D501" s="232" t="s">
        <v>139</v>
      </c>
      <c r="E501" s="73"/>
      <c r="F501" s="233" t="s">
        <v>189</v>
      </c>
      <c r="G501" s="73"/>
      <c r="H501" s="73"/>
      <c r="I501" s="190"/>
      <c r="J501" s="73"/>
      <c r="K501" s="73"/>
      <c r="L501" s="71"/>
      <c r="M501" s="234"/>
      <c r="N501" s="46"/>
      <c r="O501" s="46"/>
      <c r="P501" s="46"/>
      <c r="Q501" s="46"/>
      <c r="R501" s="46"/>
      <c r="S501" s="46"/>
      <c r="T501" s="94"/>
      <c r="AT501" s="23" t="s">
        <v>139</v>
      </c>
      <c r="AU501" s="23" t="s">
        <v>82</v>
      </c>
    </row>
    <row r="502" spans="2:51" s="11" customFormat="1" ht="13.5">
      <c r="B502" s="235"/>
      <c r="C502" s="236"/>
      <c r="D502" s="232" t="s">
        <v>146</v>
      </c>
      <c r="E502" s="237" t="s">
        <v>21</v>
      </c>
      <c r="F502" s="238" t="s">
        <v>826</v>
      </c>
      <c r="G502" s="236"/>
      <c r="H502" s="239">
        <v>4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146</v>
      </c>
      <c r="AU502" s="245" t="s">
        <v>82</v>
      </c>
      <c r="AV502" s="11" t="s">
        <v>82</v>
      </c>
      <c r="AW502" s="11" t="s">
        <v>35</v>
      </c>
      <c r="AX502" s="11" t="s">
        <v>71</v>
      </c>
      <c r="AY502" s="245" t="s">
        <v>131</v>
      </c>
    </row>
    <row r="503" spans="2:51" s="11" customFormat="1" ht="13.5">
      <c r="B503" s="235"/>
      <c r="C503" s="236"/>
      <c r="D503" s="232" t="s">
        <v>146</v>
      </c>
      <c r="E503" s="237" t="s">
        <v>21</v>
      </c>
      <c r="F503" s="238" t="s">
        <v>827</v>
      </c>
      <c r="G503" s="236"/>
      <c r="H503" s="239">
        <v>11.581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146</v>
      </c>
      <c r="AU503" s="245" t="s">
        <v>82</v>
      </c>
      <c r="AV503" s="11" t="s">
        <v>82</v>
      </c>
      <c r="AW503" s="11" t="s">
        <v>35</v>
      </c>
      <c r="AX503" s="11" t="s">
        <v>71</v>
      </c>
      <c r="AY503" s="245" t="s">
        <v>131</v>
      </c>
    </row>
    <row r="504" spans="2:51" s="12" customFormat="1" ht="13.5">
      <c r="B504" s="246"/>
      <c r="C504" s="247"/>
      <c r="D504" s="232" t="s">
        <v>146</v>
      </c>
      <c r="E504" s="248" t="s">
        <v>21</v>
      </c>
      <c r="F504" s="249" t="s">
        <v>155</v>
      </c>
      <c r="G504" s="247"/>
      <c r="H504" s="250">
        <v>15.581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AT504" s="256" t="s">
        <v>146</v>
      </c>
      <c r="AU504" s="256" t="s">
        <v>82</v>
      </c>
      <c r="AV504" s="12" t="s">
        <v>137</v>
      </c>
      <c r="AW504" s="12" t="s">
        <v>35</v>
      </c>
      <c r="AX504" s="12" t="s">
        <v>79</v>
      </c>
      <c r="AY504" s="256" t="s">
        <v>131</v>
      </c>
    </row>
    <row r="505" spans="2:65" s="1" customFormat="1" ht="16.5" customHeight="1">
      <c r="B505" s="45"/>
      <c r="C505" s="220" t="s">
        <v>828</v>
      </c>
      <c r="D505" s="220" t="s">
        <v>133</v>
      </c>
      <c r="E505" s="221" t="s">
        <v>829</v>
      </c>
      <c r="F505" s="222" t="s">
        <v>830</v>
      </c>
      <c r="G505" s="223" t="s">
        <v>142</v>
      </c>
      <c r="H505" s="224">
        <v>3.676</v>
      </c>
      <c r="I505" s="225"/>
      <c r="J505" s="226">
        <f>ROUND(I505*H505,2)</f>
        <v>0</v>
      </c>
      <c r="K505" s="222" t="s">
        <v>143</v>
      </c>
      <c r="L505" s="71"/>
      <c r="M505" s="227" t="s">
        <v>21</v>
      </c>
      <c r="N505" s="228" t="s">
        <v>42</v>
      </c>
      <c r="O505" s="46"/>
      <c r="P505" s="229">
        <f>O505*H505</f>
        <v>0</v>
      </c>
      <c r="Q505" s="229">
        <v>1.89077</v>
      </c>
      <c r="R505" s="229">
        <f>Q505*H505</f>
        <v>6.9504705200000005</v>
      </c>
      <c r="S505" s="229">
        <v>0</v>
      </c>
      <c r="T505" s="230">
        <f>S505*H505</f>
        <v>0</v>
      </c>
      <c r="AR505" s="23" t="s">
        <v>137</v>
      </c>
      <c r="AT505" s="23" t="s">
        <v>133</v>
      </c>
      <c r="AU505" s="23" t="s">
        <v>82</v>
      </c>
      <c r="AY505" s="23" t="s">
        <v>131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23" t="s">
        <v>79</v>
      </c>
      <c r="BK505" s="231">
        <f>ROUND(I505*H505,2)</f>
        <v>0</v>
      </c>
      <c r="BL505" s="23" t="s">
        <v>137</v>
      </c>
      <c r="BM505" s="23" t="s">
        <v>831</v>
      </c>
    </row>
    <row r="506" spans="2:47" s="1" customFormat="1" ht="13.5">
      <c r="B506" s="45"/>
      <c r="C506" s="73"/>
      <c r="D506" s="232" t="s">
        <v>139</v>
      </c>
      <c r="E506" s="73"/>
      <c r="F506" s="233" t="s">
        <v>832</v>
      </c>
      <c r="G506" s="73"/>
      <c r="H506" s="73"/>
      <c r="I506" s="190"/>
      <c r="J506" s="73"/>
      <c r="K506" s="73"/>
      <c r="L506" s="71"/>
      <c r="M506" s="234"/>
      <c r="N506" s="46"/>
      <c r="O506" s="46"/>
      <c r="P506" s="46"/>
      <c r="Q506" s="46"/>
      <c r="R506" s="46"/>
      <c r="S506" s="46"/>
      <c r="T506" s="94"/>
      <c r="AT506" s="23" t="s">
        <v>139</v>
      </c>
      <c r="AU506" s="23" t="s">
        <v>82</v>
      </c>
    </row>
    <row r="507" spans="2:51" s="11" customFormat="1" ht="13.5">
      <c r="B507" s="235"/>
      <c r="C507" s="236"/>
      <c r="D507" s="232" t="s">
        <v>146</v>
      </c>
      <c r="E507" s="237" t="s">
        <v>21</v>
      </c>
      <c r="F507" s="238" t="s">
        <v>833</v>
      </c>
      <c r="G507" s="236"/>
      <c r="H507" s="239">
        <v>1.838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146</v>
      </c>
      <c r="AU507" s="245" t="s">
        <v>82</v>
      </c>
      <c r="AV507" s="11" t="s">
        <v>82</v>
      </c>
      <c r="AW507" s="11" t="s">
        <v>35</v>
      </c>
      <c r="AX507" s="11" t="s">
        <v>71</v>
      </c>
      <c r="AY507" s="245" t="s">
        <v>131</v>
      </c>
    </row>
    <row r="508" spans="2:51" s="11" customFormat="1" ht="13.5">
      <c r="B508" s="235"/>
      <c r="C508" s="236"/>
      <c r="D508" s="232" t="s">
        <v>146</v>
      </c>
      <c r="E508" s="237" t="s">
        <v>21</v>
      </c>
      <c r="F508" s="238" t="s">
        <v>834</v>
      </c>
      <c r="G508" s="236"/>
      <c r="H508" s="239">
        <v>1.838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146</v>
      </c>
      <c r="AU508" s="245" t="s">
        <v>82</v>
      </c>
      <c r="AV508" s="11" t="s">
        <v>82</v>
      </c>
      <c r="AW508" s="11" t="s">
        <v>35</v>
      </c>
      <c r="AX508" s="11" t="s">
        <v>71</v>
      </c>
      <c r="AY508" s="245" t="s">
        <v>131</v>
      </c>
    </row>
    <row r="509" spans="2:51" s="12" customFormat="1" ht="13.5">
      <c r="B509" s="246"/>
      <c r="C509" s="247"/>
      <c r="D509" s="232" t="s">
        <v>146</v>
      </c>
      <c r="E509" s="248" t="s">
        <v>21</v>
      </c>
      <c r="F509" s="249" t="s">
        <v>155</v>
      </c>
      <c r="G509" s="247"/>
      <c r="H509" s="250">
        <v>3.676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146</v>
      </c>
      <c r="AU509" s="256" t="s">
        <v>82</v>
      </c>
      <c r="AV509" s="12" t="s">
        <v>137</v>
      </c>
      <c r="AW509" s="12" t="s">
        <v>35</v>
      </c>
      <c r="AX509" s="12" t="s">
        <v>79</v>
      </c>
      <c r="AY509" s="256" t="s">
        <v>131</v>
      </c>
    </row>
    <row r="510" spans="2:65" s="1" customFormat="1" ht="16.5" customHeight="1">
      <c r="B510" s="45"/>
      <c r="C510" s="220" t="s">
        <v>835</v>
      </c>
      <c r="D510" s="220" t="s">
        <v>133</v>
      </c>
      <c r="E510" s="221" t="s">
        <v>836</v>
      </c>
      <c r="F510" s="222" t="s">
        <v>837</v>
      </c>
      <c r="G510" s="223" t="s">
        <v>142</v>
      </c>
      <c r="H510" s="224">
        <v>37.05</v>
      </c>
      <c r="I510" s="225"/>
      <c r="J510" s="226">
        <f>ROUND(I510*H510,2)</f>
        <v>0</v>
      </c>
      <c r="K510" s="222" t="s">
        <v>21</v>
      </c>
      <c r="L510" s="71"/>
      <c r="M510" s="227" t="s">
        <v>21</v>
      </c>
      <c r="N510" s="228" t="s">
        <v>42</v>
      </c>
      <c r="O510" s="46"/>
      <c r="P510" s="229">
        <f>O510*H510</f>
        <v>0</v>
      </c>
      <c r="Q510" s="229">
        <v>0</v>
      </c>
      <c r="R510" s="229">
        <f>Q510*H510</f>
        <v>0</v>
      </c>
      <c r="S510" s="229">
        <v>0</v>
      </c>
      <c r="T510" s="230">
        <f>S510*H510</f>
        <v>0</v>
      </c>
      <c r="AR510" s="23" t="s">
        <v>137</v>
      </c>
      <c r="AT510" s="23" t="s">
        <v>133</v>
      </c>
      <c r="AU510" s="23" t="s">
        <v>82</v>
      </c>
      <c r="AY510" s="23" t="s">
        <v>131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23" t="s">
        <v>79</v>
      </c>
      <c r="BK510" s="231">
        <f>ROUND(I510*H510,2)</f>
        <v>0</v>
      </c>
      <c r="BL510" s="23" t="s">
        <v>137</v>
      </c>
      <c r="BM510" s="23" t="s">
        <v>838</v>
      </c>
    </row>
    <row r="511" spans="2:47" s="1" customFormat="1" ht="13.5">
      <c r="B511" s="45"/>
      <c r="C511" s="73"/>
      <c r="D511" s="232" t="s">
        <v>139</v>
      </c>
      <c r="E511" s="73"/>
      <c r="F511" s="233" t="s">
        <v>839</v>
      </c>
      <c r="G511" s="73"/>
      <c r="H511" s="73"/>
      <c r="I511" s="190"/>
      <c r="J511" s="73"/>
      <c r="K511" s="73"/>
      <c r="L511" s="71"/>
      <c r="M511" s="234"/>
      <c r="N511" s="46"/>
      <c r="O511" s="46"/>
      <c r="P511" s="46"/>
      <c r="Q511" s="46"/>
      <c r="R511" s="46"/>
      <c r="S511" s="46"/>
      <c r="T511" s="94"/>
      <c r="AT511" s="23" t="s">
        <v>139</v>
      </c>
      <c r="AU511" s="23" t="s">
        <v>82</v>
      </c>
    </row>
    <row r="512" spans="2:51" s="13" customFormat="1" ht="13.5">
      <c r="B512" s="267"/>
      <c r="C512" s="268"/>
      <c r="D512" s="232" t="s">
        <v>146</v>
      </c>
      <c r="E512" s="269" t="s">
        <v>21</v>
      </c>
      <c r="F512" s="270" t="s">
        <v>840</v>
      </c>
      <c r="G512" s="268"/>
      <c r="H512" s="269" t="s">
        <v>21</v>
      </c>
      <c r="I512" s="271"/>
      <c r="J512" s="268"/>
      <c r="K512" s="268"/>
      <c r="L512" s="272"/>
      <c r="M512" s="273"/>
      <c r="N512" s="274"/>
      <c r="O512" s="274"/>
      <c r="P512" s="274"/>
      <c r="Q512" s="274"/>
      <c r="R512" s="274"/>
      <c r="S512" s="274"/>
      <c r="T512" s="275"/>
      <c r="AT512" s="276" t="s">
        <v>146</v>
      </c>
      <c r="AU512" s="276" t="s">
        <v>82</v>
      </c>
      <c r="AV512" s="13" t="s">
        <v>79</v>
      </c>
      <c r="AW512" s="13" t="s">
        <v>35</v>
      </c>
      <c r="AX512" s="13" t="s">
        <v>71</v>
      </c>
      <c r="AY512" s="276" t="s">
        <v>131</v>
      </c>
    </row>
    <row r="513" spans="2:51" s="11" customFormat="1" ht="13.5">
      <c r="B513" s="235"/>
      <c r="C513" s="236"/>
      <c r="D513" s="232" t="s">
        <v>146</v>
      </c>
      <c r="E513" s="237" t="s">
        <v>21</v>
      </c>
      <c r="F513" s="238" t="s">
        <v>841</v>
      </c>
      <c r="G513" s="236"/>
      <c r="H513" s="239">
        <v>14.85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AT513" s="245" t="s">
        <v>146</v>
      </c>
      <c r="AU513" s="245" t="s">
        <v>82</v>
      </c>
      <c r="AV513" s="11" t="s">
        <v>82</v>
      </c>
      <c r="AW513" s="11" t="s">
        <v>35</v>
      </c>
      <c r="AX513" s="11" t="s">
        <v>71</v>
      </c>
      <c r="AY513" s="245" t="s">
        <v>131</v>
      </c>
    </row>
    <row r="514" spans="2:51" s="11" customFormat="1" ht="13.5">
      <c r="B514" s="235"/>
      <c r="C514" s="236"/>
      <c r="D514" s="232" t="s">
        <v>146</v>
      </c>
      <c r="E514" s="237" t="s">
        <v>21</v>
      </c>
      <c r="F514" s="238" t="s">
        <v>842</v>
      </c>
      <c r="G514" s="236"/>
      <c r="H514" s="239">
        <v>22.2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AT514" s="245" t="s">
        <v>146</v>
      </c>
      <c r="AU514" s="245" t="s">
        <v>82</v>
      </c>
      <c r="AV514" s="11" t="s">
        <v>82</v>
      </c>
      <c r="AW514" s="11" t="s">
        <v>35</v>
      </c>
      <c r="AX514" s="11" t="s">
        <v>71</v>
      </c>
      <c r="AY514" s="245" t="s">
        <v>131</v>
      </c>
    </row>
    <row r="515" spans="2:51" s="12" customFormat="1" ht="13.5">
      <c r="B515" s="246"/>
      <c r="C515" s="247"/>
      <c r="D515" s="232" t="s">
        <v>146</v>
      </c>
      <c r="E515" s="248" t="s">
        <v>21</v>
      </c>
      <c r="F515" s="249" t="s">
        <v>155</v>
      </c>
      <c r="G515" s="247"/>
      <c r="H515" s="250">
        <v>37.05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AT515" s="256" t="s">
        <v>146</v>
      </c>
      <c r="AU515" s="256" t="s">
        <v>82</v>
      </c>
      <c r="AV515" s="12" t="s">
        <v>137</v>
      </c>
      <c r="AW515" s="12" t="s">
        <v>35</v>
      </c>
      <c r="AX515" s="12" t="s">
        <v>79</v>
      </c>
      <c r="AY515" s="256" t="s">
        <v>131</v>
      </c>
    </row>
    <row r="516" spans="2:65" s="1" customFormat="1" ht="16.5" customHeight="1">
      <c r="B516" s="45"/>
      <c r="C516" s="220" t="s">
        <v>843</v>
      </c>
      <c r="D516" s="220" t="s">
        <v>133</v>
      </c>
      <c r="E516" s="221" t="s">
        <v>149</v>
      </c>
      <c r="F516" s="222" t="s">
        <v>150</v>
      </c>
      <c r="G516" s="223" t="s">
        <v>142</v>
      </c>
      <c r="H516" s="224">
        <v>37.054</v>
      </c>
      <c r="I516" s="225"/>
      <c r="J516" s="226">
        <f>ROUND(I516*H516,2)</f>
        <v>0</v>
      </c>
      <c r="K516" s="222" t="s">
        <v>143</v>
      </c>
      <c r="L516" s="71"/>
      <c r="M516" s="227" t="s">
        <v>21</v>
      </c>
      <c r="N516" s="228" t="s">
        <v>42</v>
      </c>
      <c r="O516" s="46"/>
      <c r="P516" s="229">
        <f>O516*H516</f>
        <v>0</v>
      </c>
      <c r="Q516" s="229">
        <v>0</v>
      </c>
      <c r="R516" s="229">
        <f>Q516*H516</f>
        <v>0</v>
      </c>
      <c r="S516" s="229">
        <v>0</v>
      </c>
      <c r="T516" s="230">
        <f>S516*H516</f>
        <v>0</v>
      </c>
      <c r="AR516" s="23" t="s">
        <v>137</v>
      </c>
      <c r="AT516" s="23" t="s">
        <v>133</v>
      </c>
      <c r="AU516" s="23" t="s">
        <v>82</v>
      </c>
      <c r="AY516" s="23" t="s">
        <v>131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79</v>
      </c>
      <c r="BK516" s="231">
        <f>ROUND(I516*H516,2)</f>
        <v>0</v>
      </c>
      <c r="BL516" s="23" t="s">
        <v>137</v>
      </c>
      <c r="BM516" s="23" t="s">
        <v>844</v>
      </c>
    </row>
    <row r="517" spans="2:47" s="1" customFormat="1" ht="13.5">
      <c r="B517" s="45"/>
      <c r="C517" s="73"/>
      <c r="D517" s="232" t="s">
        <v>139</v>
      </c>
      <c r="E517" s="73"/>
      <c r="F517" s="233" t="s">
        <v>152</v>
      </c>
      <c r="G517" s="73"/>
      <c r="H517" s="73"/>
      <c r="I517" s="190"/>
      <c r="J517" s="73"/>
      <c r="K517" s="73"/>
      <c r="L517" s="71"/>
      <c r="M517" s="234"/>
      <c r="N517" s="46"/>
      <c r="O517" s="46"/>
      <c r="P517" s="46"/>
      <c r="Q517" s="46"/>
      <c r="R517" s="46"/>
      <c r="S517" s="46"/>
      <c r="T517" s="94"/>
      <c r="AT517" s="23" t="s">
        <v>139</v>
      </c>
      <c r="AU517" s="23" t="s">
        <v>82</v>
      </c>
    </row>
    <row r="518" spans="2:51" s="11" customFormat="1" ht="13.5">
      <c r="B518" s="235"/>
      <c r="C518" s="236"/>
      <c r="D518" s="232" t="s">
        <v>146</v>
      </c>
      <c r="E518" s="237" t="s">
        <v>21</v>
      </c>
      <c r="F518" s="238" t="s">
        <v>845</v>
      </c>
      <c r="G518" s="236"/>
      <c r="H518" s="239">
        <v>74.104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AT518" s="245" t="s">
        <v>146</v>
      </c>
      <c r="AU518" s="245" t="s">
        <v>82</v>
      </c>
      <c r="AV518" s="11" t="s">
        <v>82</v>
      </c>
      <c r="AW518" s="11" t="s">
        <v>35</v>
      </c>
      <c r="AX518" s="11" t="s">
        <v>71</v>
      </c>
      <c r="AY518" s="245" t="s">
        <v>131</v>
      </c>
    </row>
    <row r="519" spans="2:51" s="11" customFormat="1" ht="13.5">
      <c r="B519" s="235"/>
      <c r="C519" s="236"/>
      <c r="D519" s="232" t="s">
        <v>146</v>
      </c>
      <c r="E519" s="237" t="s">
        <v>21</v>
      </c>
      <c r="F519" s="238" t="s">
        <v>846</v>
      </c>
      <c r="G519" s="236"/>
      <c r="H519" s="239">
        <v>-37.05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146</v>
      </c>
      <c r="AU519" s="245" t="s">
        <v>82</v>
      </c>
      <c r="AV519" s="11" t="s">
        <v>82</v>
      </c>
      <c r="AW519" s="11" t="s">
        <v>35</v>
      </c>
      <c r="AX519" s="11" t="s">
        <v>71</v>
      </c>
      <c r="AY519" s="245" t="s">
        <v>131</v>
      </c>
    </row>
    <row r="520" spans="2:51" s="12" customFormat="1" ht="13.5">
      <c r="B520" s="246"/>
      <c r="C520" s="247"/>
      <c r="D520" s="232" t="s">
        <v>146</v>
      </c>
      <c r="E520" s="248" t="s">
        <v>21</v>
      </c>
      <c r="F520" s="249" t="s">
        <v>155</v>
      </c>
      <c r="G520" s="247"/>
      <c r="H520" s="250">
        <v>37.054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AT520" s="256" t="s">
        <v>146</v>
      </c>
      <c r="AU520" s="256" t="s">
        <v>82</v>
      </c>
      <c r="AV520" s="12" t="s">
        <v>137</v>
      </c>
      <c r="AW520" s="12" t="s">
        <v>35</v>
      </c>
      <c r="AX520" s="12" t="s">
        <v>79</v>
      </c>
      <c r="AY520" s="256" t="s">
        <v>131</v>
      </c>
    </row>
    <row r="521" spans="2:65" s="1" customFormat="1" ht="16.5" customHeight="1">
      <c r="B521" s="45"/>
      <c r="C521" s="220" t="s">
        <v>847</v>
      </c>
      <c r="D521" s="220" t="s">
        <v>133</v>
      </c>
      <c r="E521" s="221" t="s">
        <v>156</v>
      </c>
      <c r="F521" s="222" t="s">
        <v>157</v>
      </c>
      <c r="G521" s="223" t="s">
        <v>158</v>
      </c>
      <c r="H521" s="224">
        <v>59.286</v>
      </c>
      <c r="I521" s="225"/>
      <c r="J521" s="226">
        <f>ROUND(I521*H521,2)</f>
        <v>0</v>
      </c>
      <c r="K521" s="222" t="s">
        <v>143</v>
      </c>
      <c r="L521" s="71"/>
      <c r="M521" s="227" t="s">
        <v>21</v>
      </c>
      <c r="N521" s="228" t="s">
        <v>42</v>
      </c>
      <c r="O521" s="46"/>
      <c r="P521" s="229">
        <f>O521*H521</f>
        <v>0</v>
      </c>
      <c r="Q521" s="229">
        <v>0</v>
      </c>
      <c r="R521" s="229">
        <f>Q521*H521</f>
        <v>0</v>
      </c>
      <c r="S521" s="229">
        <v>0</v>
      </c>
      <c r="T521" s="230">
        <f>S521*H521</f>
        <v>0</v>
      </c>
      <c r="AR521" s="23" t="s">
        <v>137</v>
      </c>
      <c r="AT521" s="23" t="s">
        <v>133</v>
      </c>
      <c r="AU521" s="23" t="s">
        <v>82</v>
      </c>
      <c r="AY521" s="23" t="s">
        <v>131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79</v>
      </c>
      <c r="BK521" s="231">
        <f>ROUND(I521*H521,2)</f>
        <v>0</v>
      </c>
      <c r="BL521" s="23" t="s">
        <v>137</v>
      </c>
      <c r="BM521" s="23" t="s">
        <v>848</v>
      </c>
    </row>
    <row r="522" spans="2:47" s="1" customFormat="1" ht="13.5">
      <c r="B522" s="45"/>
      <c r="C522" s="73"/>
      <c r="D522" s="232" t="s">
        <v>139</v>
      </c>
      <c r="E522" s="73"/>
      <c r="F522" s="233" t="s">
        <v>160</v>
      </c>
      <c r="G522" s="73"/>
      <c r="H522" s="73"/>
      <c r="I522" s="190"/>
      <c r="J522" s="73"/>
      <c r="K522" s="73"/>
      <c r="L522" s="71"/>
      <c r="M522" s="234"/>
      <c r="N522" s="46"/>
      <c r="O522" s="46"/>
      <c r="P522" s="46"/>
      <c r="Q522" s="46"/>
      <c r="R522" s="46"/>
      <c r="S522" s="46"/>
      <c r="T522" s="94"/>
      <c r="AT522" s="23" t="s">
        <v>139</v>
      </c>
      <c r="AU522" s="23" t="s">
        <v>82</v>
      </c>
    </row>
    <row r="523" spans="2:51" s="11" customFormat="1" ht="13.5">
      <c r="B523" s="235"/>
      <c r="C523" s="236"/>
      <c r="D523" s="232" t="s">
        <v>146</v>
      </c>
      <c r="E523" s="237" t="s">
        <v>21</v>
      </c>
      <c r="F523" s="238" t="s">
        <v>849</v>
      </c>
      <c r="G523" s="236"/>
      <c r="H523" s="239">
        <v>59.286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AT523" s="245" t="s">
        <v>146</v>
      </c>
      <c r="AU523" s="245" t="s">
        <v>82</v>
      </c>
      <c r="AV523" s="11" t="s">
        <v>82</v>
      </c>
      <c r="AW523" s="11" t="s">
        <v>35</v>
      </c>
      <c r="AX523" s="11" t="s">
        <v>79</v>
      </c>
      <c r="AY523" s="245" t="s">
        <v>131</v>
      </c>
    </row>
    <row r="524" spans="2:65" s="1" customFormat="1" ht="16.5" customHeight="1">
      <c r="B524" s="45"/>
      <c r="C524" s="220" t="s">
        <v>850</v>
      </c>
      <c r="D524" s="220" t="s">
        <v>133</v>
      </c>
      <c r="E524" s="221" t="s">
        <v>851</v>
      </c>
      <c r="F524" s="222" t="s">
        <v>852</v>
      </c>
      <c r="G524" s="223" t="s">
        <v>177</v>
      </c>
      <c r="H524" s="224">
        <v>6</v>
      </c>
      <c r="I524" s="225"/>
      <c r="J524" s="226">
        <f>ROUND(I524*H524,2)</f>
        <v>0</v>
      </c>
      <c r="K524" s="222" t="s">
        <v>143</v>
      </c>
      <c r="L524" s="71"/>
      <c r="M524" s="227" t="s">
        <v>21</v>
      </c>
      <c r="N524" s="228" t="s">
        <v>42</v>
      </c>
      <c r="O524" s="46"/>
      <c r="P524" s="229">
        <f>O524*H524</f>
        <v>0</v>
      </c>
      <c r="Q524" s="229">
        <v>0.00362</v>
      </c>
      <c r="R524" s="229">
        <f>Q524*H524</f>
        <v>0.02172</v>
      </c>
      <c r="S524" s="229">
        <v>0</v>
      </c>
      <c r="T524" s="230">
        <f>S524*H524</f>
        <v>0</v>
      </c>
      <c r="AR524" s="23" t="s">
        <v>137</v>
      </c>
      <c r="AT524" s="23" t="s">
        <v>133</v>
      </c>
      <c r="AU524" s="23" t="s">
        <v>82</v>
      </c>
      <c r="AY524" s="23" t="s">
        <v>131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3" t="s">
        <v>79</v>
      </c>
      <c r="BK524" s="231">
        <f>ROUND(I524*H524,2)</f>
        <v>0</v>
      </c>
      <c r="BL524" s="23" t="s">
        <v>137</v>
      </c>
      <c r="BM524" s="23" t="s">
        <v>853</v>
      </c>
    </row>
    <row r="525" spans="2:47" s="1" customFormat="1" ht="13.5">
      <c r="B525" s="45"/>
      <c r="C525" s="73"/>
      <c r="D525" s="232" t="s">
        <v>139</v>
      </c>
      <c r="E525" s="73"/>
      <c r="F525" s="233" t="s">
        <v>854</v>
      </c>
      <c r="G525" s="73"/>
      <c r="H525" s="73"/>
      <c r="I525" s="190"/>
      <c r="J525" s="73"/>
      <c r="K525" s="73"/>
      <c r="L525" s="71"/>
      <c r="M525" s="234"/>
      <c r="N525" s="46"/>
      <c r="O525" s="46"/>
      <c r="P525" s="46"/>
      <c r="Q525" s="46"/>
      <c r="R525" s="46"/>
      <c r="S525" s="46"/>
      <c r="T525" s="94"/>
      <c r="AT525" s="23" t="s">
        <v>139</v>
      </c>
      <c r="AU525" s="23" t="s">
        <v>82</v>
      </c>
    </row>
    <row r="526" spans="2:65" s="1" customFormat="1" ht="16.5" customHeight="1">
      <c r="B526" s="45"/>
      <c r="C526" s="220" t="s">
        <v>855</v>
      </c>
      <c r="D526" s="220" t="s">
        <v>133</v>
      </c>
      <c r="E526" s="221" t="s">
        <v>856</v>
      </c>
      <c r="F526" s="222" t="s">
        <v>857</v>
      </c>
      <c r="G526" s="223" t="s">
        <v>177</v>
      </c>
      <c r="H526" s="224">
        <v>10</v>
      </c>
      <c r="I526" s="225"/>
      <c r="J526" s="226">
        <f>ROUND(I526*H526,2)</f>
        <v>0</v>
      </c>
      <c r="K526" s="222" t="s">
        <v>143</v>
      </c>
      <c r="L526" s="71"/>
      <c r="M526" s="227" t="s">
        <v>21</v>
      </c>
      <c r="N526" s="228" t="s">
        <v>42</v>
      </c>
      <c r="O526" s="46"/>
      <c r="P526" s="229">
        <f>O526*H526</f>
        <v>0</v>
      </c>
      <c r="Q526" s="229">
        <v>0.00191</v>
      </c>
      <c r="R526" s="229">
        <f>Q526*H526</f>
        <v>0.0191</v>
      </c>
      <c r="S526" s="229">
        <v>0</v>
      </c>
      <c r="T526" s="230">
        <f>S526*H526</f>
        <v>0</v>
      </c>
      <c r="AR526" s="23" t="s">
        <v>137</v>
      </c>
      <c r="AT526" s="23" t="s">
        <v>133</v>
      </c>
      <c r="AU526" s="23" t="s">
        <v>82</v>
      </c>
      <c r="AY526" s="23" t="s">
        <v>131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23" t="s">
        <v>79</v>
      </c>
      <c r="BK526" s="231">
        <f>ROUND(I526*H526,2)</f>
        <v>0</v>
      </c>
      <c r="BL526" s="23" t="s">
        <v>137</v>
      </c>
      <c r="BM526" s="23" t="s">
        <v>858</v>
      </c>
    </row>
    <row r="527" spans="2:47" s="1" customFormat="1" ht="13.5">
      <c r="B527" s="45"/>
      <c r="C527" s="73"/>
      <c r="D527" s="232" t="s">
        <v>139</v>
      </c>
      <c r="E527" s="73"/>
      <c r="F527" s="233" t="s">
        <v>859</v>
      </c>
      <c r="G527" s="73"/>
      <c r="H527" s="73"/>
      <c r="I527" s="190"/>
      <c r="J527" s="73"/>
      <c r="K527" s="73"/>
      <c r="L527" s="71"/>
      <c r="M527" s="234"/>
      <c r="N527" s="46"/>
      <c r="O527" s="46"/>
      <c r="P527" s="46"/>
      <c r="Q527" s="46"/>
      <c r="R527" s="46"/>
      <c r="S527" s="46"/>
      <c r="T527" s="94"/>
      <c r="AT527" s="23" t="s">
        <v>139</v>
      </c>
      <c r="AU527" s="23" t="s">
        <v>82</v>
      </c>
    </row>
    <row r="528" spans="2:65" s="1" customFormat="1" ht="25.5" customHeight="1">
      <c r="B528" s="45"/>
      <c r="C528" s="220" t="s">
        <v>860</v>
      </c>
      <c r="D528" s="220" t="s">
        <v>133</v>
      </c>
      <c r="E528" s="221" t="s">
        <v>861</v>
      </c>
      <c r="F528" s="222" t="s">
        <v>862</v>
      </c>
      <c r="G528" s="223" t="s">
        <v>171</v>
      </c>
      <c r="H528" s="224">
        <v>9.42</v>
      </c>
      <c r="I528" s="225"/>
      <c r="J528" s="226">
        <f>ROUND(I528*H528,2)</f>
        <v>0</v>
      </c>
      <c r="K528" s="222" t="s">
        <v>143</v>
      </c>
      <c r="L528" s="71"/>
      <c r="M528" s="227" t="s">
        <v>21</v>
      </c>
      <c r="N528" s="228" t="s">
        <v>42</v>
      </c>
      <c r="O528" s="46"/>
      <c r="P528" s="229">
        <f>O528*H528</f>
        <v>0</v>
      </c>
      <c r="Q528" s="229">
        <v>0.00031</v>
      </c>
      <c r="R528" s="229">
        <f>Q528*H528</f>
        <v>0.0029202</v>
      </c>
      <c r="S528" s="229">
        <v>0</v>
      </c>
      <c r="T528" s="230">
        <f>S528*H528</f>
        <v>0</v>
      </c>
      <c r="AR528" s="23" t="s">
        <v>137</v>
      </c>
      <c r="AT528" s="23" t="s">
        <v>133</v>
      </c>
      <c r="AU528" s="23" t="s">
        <v>82</v>
      </c>
      <c r="AY528" s="23" t="s">
        <v>131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23" t="s">
        <v>79</v>
      </c>
      <c r="BK528" s="231">
        <f>ROUND(I528*H528,2)</f>
        <v>0</v>
      </c>
      <c r="BL528" s="23" t="s">
        <v>137</v>
      </c>
      <c r="BM528" s="23" t="s">
        <v>863</v>
      </c>
    </row>
    <row r="529" spans="2:47" s="1" customFormat="1" ht="13.5">
      <c r="B529" s="45"/>
      <c r="C529" s="73"/>
      <c r="D529" s="232" t="s">
        <v>139</v>
      </c>
      <c r="E529" s="73"/>
      <c r="F529" s="233" t="s">
        <v>864</v>
      </c>
      <c r="G529" s="73"/>
      <c r="H529" s="73"/>
      <c r="I529" s="190"/>
      <c r="J529" s="73"/>
      <c r="K529" s="73"/>
      <c r="L529" s="71"/>
      <c r="M529" s="234"/>
      <c r="N529" s="46"/>
      <c r="O529" s="46"/>
      <c r="P529" s="46"/>
      <c r="Q529" s="46"/>
      <c r="R529" s="46"/>
      <c r="S529" s="46"/>
      <c r="T529" s="94"/>
      <c r="AT529" s="23" t="s">
        <v>139</v>
      </c>
      <c r="AU529" s="23" t="s">
        <v>82</v>
      </c>
    </row>
    <row r="530" spans="2:51" s="11" customFormat="1" ht="13.5">
      <c r="B530" s="235"/>
      <c r="C530" s="236"/>
      <c r="D530" s="232" t="s">
        <v>146</v>
      </c>
      <c r="E530" s="237" t="s">
        <v>21</v>
      </c>
      <c r="F530" s="238" t="s">
        <v>865</v>
      </c>
      <c r="G530" s="236"/>
      <c r="H530" s="239">
        <v>9.42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AT530" s="245" t="s">
        <v>146</v>
      </c>
      <c r="AU530" s="245" t="s">
        <v>82</v>
      </c>
      <c r="AV530" s="11" t="s">
        <v>82</v>
      </c>
      <c r="AW530" s="11" t="s">
        <v>35</v>
      </c>
      <c r="AX530" s="11" t="s">
        <v>79</v>
      </c>
      <c r="AY530" s="245" t="s">
        <v>131</v>
      </c>
    </row>
    <row r="531" spans="2:65" s="1" customFormat="1" ht="16.5" customHeight="1">
      <c r="B531" s="45"/>
      <c r="C531" s="257" t="s">
        <v>866</v>
      </c>
      <c r="D531" s="257" t="s">
        <v>268</v>
      </c>
      <c r="E531" s="258" t="s">
        <v>867</v>
      </c>
      <c r="F531" s="259" t="s">
        <v>868</v>
      </c>
      <c r="G531" s="260" t="s">
        <v>171</v>
      </c>
      <c r="H531" s="261">
        <v>10.833</v>
      </c>
      <c r="I531" s="262"/>
      <c r="J531" s="263">
        <f>ROUND(I531*H531,2)</f>
        <v>0</v>
      </c>
      <c r="K531" s="259" t="s">
        <v>21</v>
      </c>
      <c r="L531" s="264"/>
      <c r="M531" s="265" t="s">
        <v>21</v>
      </c>
      <c r="N531" s="266" t="s">
        <v>42</v>
      </c>
      <c r="O531" s="46"/>
      <c r="P531" s="229">
        <f>O531*H531</f>
        <v>0</v>
      </c>
      <c r="Q531" s="229">
        <v>0.0005</v>
      </c>
      <c r="R531" s="229">
        <f>Q531*H531</f>
        <v>0.0054165</v>
      </c>
      <c r="S531" s="229">
        <v>0</v>
      </c>
      <c r="T531" s="230">
        <f>S531*H531</f>
        <v>0</v>
      </c>
      <c r="AR531" s="23" t="s">
        <v>181</v>
      </c>
      <c r="AT531" s="23" t="s">
        <v>268</v>
      </c>
      <c r="AU531" s="23" t="s">
        <v>82</v>
      </c>
      <c r="AY531" s="23" t="s">
        <v>131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23" t="s">
        <v>79</v>
      </c>
      <c r="BK531" s="231">
        <f>ROUND(I531*H531,2)</f>
        <v>0</v>
      </c>
      <c r="BL531" s="23" t="s">
        <v>137</v>
      </c>
      <c r="BM531" s="23" t="s">
        <v>869</v>
      </c>
    </row>
    <row r="532" spans="2:47" s="1" customFormat="1" ht="13.5">
      <c r="B532" s="45"/>
      <c r="C532" s="73"/>
      <c r="D532" s="232" t="s">
        <v>139</v>
      </c>
      <c r="E532" s="73"/>
      <c r="F532" s="233" t="s">
        <v>868</v>
      </c>
      <c r="G532" s="73"/>
      <c r="H532" s="73"/>
      <c r="I532" s="190"/>
      <c r="J532" s="73"/>
      <c r="K532" s="73"/>
      <c r="L532" s="71"/>
      <c r="M532" s="234"/>
      <c r="N532" s="46"/>
      <c r="O532" s="46"/>
      <c r="P532" s="46"/>
      <c r="Q532" s="46"/>
      <c r="R532" s="46"/>
      <c r="S532" s="46"/>
      <c r="T532" s="94"/>
      <c r="AT532" s="23" t="s">
        <v>139</v>
      </c>
      <c r="AU532" s="23" t="s">
        <v>82</v>
      </c>
    </row>
    <row r="533" spans="2:51" s="11" customFormat="1" ht="13.5">
      <c r="B533" s="235"/>
      <c r="C533" s="236"/>
      <c r="D533" s="232" t="s">
        <v>146</v>
      </c>
      <c r="E533" s="237" t="s">
        <v>21</v>
      </c>
      <c r="F533" s="238" t="s">
        <v>870</v>
      </c>
      <c r="G533" s="236"/>
      <c r="H533" s="239">
        <v>10.833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AT533" s="245" t="s">
        <v>146</v>
      </c>
      <c r="AU533" s="245" t="s">
        <v>82</v>
      </c>
      <c r="AV533" s="11" t="s">
        <v>82</v>
      </c>
      <c r="AW533" s="11" t="s">
        <v>35</v>
      </c>
      <c r="AX533" s="11" t="s">
        <v>79</v>
      </c>
      <c r="AY533" s="245" t="s">
        <v>131</v>
      </c>
    </row>
    <row r="534" spans="2:65" s="1" customFormat="1" ht="16.5" customHeight="1">
      <c r="B534" s="45"/>
      <c r="C534" s="220" t="s">
        <v>871</v>
      </c>
      <c r="D534" s="220" t="s">
        <v>133</v>
      </c>
      <c r="E534" s="221" t="s">
        <v>872</v>
      </c>
      <c r="F534" s="222" t="s">
        <v>873</v>
      </c>
      <c r="G534" s="223" t="s">
        <v>201</v>
      </c>
      <c r="H534" s="224">
        <v>2</v>
      </c>
      <c r="I534" s="225"/>
      <c r="J534" s="226">
        <f>ROUND(I534*H534,2)</f>
        <v>0</v>
      </c>
      <c r="K534" s="222" t="s">
        <v>143</v>
      </c>
      <c r="L534" s="71"/>
      <c r="M534" s="227" t="s">
        <v>21</v>
      </c>
      <c r="N534" s="228" t="s">
        <v>42</v>
      </c>
      <c r="O534" s="46"/>
      <c r="P534" s="229">
        <f>O534*H534</f>
        <v>0</v>
      </c>
      <c r="Q534" s="229">
        <v>0.45423</v>
      </c>
      <c r="R534" s="229">
        <f>Q534*H534</f>
        <v>0.90846</v>
      </c>
      <c r="S534" s="229">
        <v>0</v>
      </c>
      <c r="T534" s="230">
        <f>S534*H534</f>
        <v>0</v>
      </c>
      <c r="AR534" s="23" t="s">
        <v>137</v>
      </c>
      <c r="AT534" s="23" t="s">
        <v>133</v>
      </c>
      <c r="AU534" s="23" t="s">
        <v>82</v>
      </c>
      <c r="AY534" s="23" t="s">
        <v>131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23" t="s">
        <v>79</v>
      </c>
      <c r="BK534" s="231">
        <f>ROUND(I534*H534,2)</f>
        <v>0</v>
      </c>
      <c r="BL534" s="23" t="s">
        <v>137</v>
      </c>
      <c r="BM534" s="23" t="s">
        <v>874</v>
      </c>
    </row>
    <row r="535" spans="2:47" s="1" customFormat="1" ht="13.5">
      <c r="B535" s="45"/>
      <c r="C535" s="73"/>
      <c r="D535" s="232" t="s">
        <v>139</v>
      </c>
      <c r="E535" s="73"/>
      <c r="F535" s="233" t="s">
        <v>873</v>
      </c>
      <c r="G535" s="73"/>
      <c r="H535" s="73"/>
      <c r="I535" s="190"/>
      <c r="J535" s="73"/>
      <c r="K535" s="73"/>
      <c r="L535" s="71"/>
      <c r="M535" s="234"/>
      <c r="N535" s="46"/>
      <c r="O535" s="46"/>
      <c r="P535" s="46"/>
      <c r="Q535" s="46"/>
      <c r="R535" s="46"/>
      <c r="S535" s="46"/>
      <c r="T535" s="94"/>
      <c r="AT535" s="23" t="s">
        <v>139</v>
      </c>
      <c r="AU535" s="23" t="s">
        <v>82</v>
      </c>
    </row>
    <row r="536" spans="2:65" s="1" customFormat="1" ht="25.5" customHeight="1">
      <c r="B536" s="45"/>
      <c r="C536" s="257" t="s">
        <v>875</v>
      </c>
      <c r="D536" s="257" t="s">
        <v>268</v>
      </c>
      <c r="E536" s="258" t="s">
        <v>876</v>
      </c>
      <c r="F536" s="259" t="s">
        <v>877</v>
      </c>
      <c r="G536" s="260" t="s">
        <v>201</v>
      </c>
      <c r="H536" s="261">
        <v>1</v>
      </c>
      <c r="I536" s="262"/>
      <c r="J536" s="263">
        <f>ROUND(I536*H536,2)</f>
        <v>0</v>
      </c>
      <c r="K536" s="259" t="s">
        <v>21</v>
      </c>
      <c r="L536" s="264"/>
      <c r="M536" s="265" t="s">
        <v>21</v>
      </c>
      <c r="N536" s="266" t="s">
        <v>42</v>
      </c>
      <c r="O536" s="46"/>
      <c r="P536" s="229">
        <f>O536*H536</f>
        <v>0</v>
      </c>
      <c r="Q536" s="229">
        <v>3.998</v>
      </c>
      <c r="R536" s="229">
        <f>Q536*H536</f>
        <v>3.998</v>
      </c>
      <c r="S536" s="229">
        <v>0</v>
      </c>
      <c r="T536" s="230">
        <f>S536*H536</f>
        <v>0</v>
      </c>
      <c r="AR536" s="23" t="s">
        <v>181</v>
      </c>
      <c r="AT536" s="23" t="s">
        <v>268</v>
      </c>
      <c r="AU536" s="23" t="s">
        <v>82</v>
      </c>
      <c r="AY536" s="23" t="s">
        <v>131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23" t="s">
        <v>79</v>
      </c>
      <c r="BK536" s="231">
        <f>ROUND(I536*H536,2)</f>
        <v>0</v>
      </c>
      <c r="BL536" s="23" t="s">
        <v>137</v>
      </c>
      <c r="BM536" s="23" t="s">
        <v>878</v>
      </c>
    </row>
    <row r="537" spans="2:65" s="1" customFormat="1" ht="25.5" customHeight="1">
      <c r="B537" s="45"/>
      <c r="C537" s="257" t="s">
        <v>879</v>
      </c>
      <c r="D537" s="257" t="s">
        <v>268</v>
      </c>
      <c r="E537" s="258" t="s">
        <v>880</v>
      </c>
      <c r="F537" s="259" t="s">
        <v>881</v>
      </c>
      <c r="G537" s="260" t="s">
        <v>201</v>
      </c>
      <c r="H537" s="261">
        <v>1</v>
      </c>
      <c r="I537" s="262"/>
      <c r="J537" s="263">
        <f>ROUND(I537*H537,2)</f>
        <v>0</v>
      </c>
      <c r="K537" s="259" t="s">
        <v>21</v>
      </c>
      <c r="L537" s="264"/>
      <c r="M537" s="265" t="s">
        <v>21</v>
      </c>
      <c r="N537" s="266" t="s">
        <v>42</v>
      </c>
      <c r="O537" s="46"/>
      <c r="P537" s="229">
        <f>O537*H537</f>
        <v>0</v>
      </c>
      <c r="Q537" s="229">
        <v>3</v>
      </c>
      <c r="R537" s="229">
        <f>Q537*H537</f>
        <v>3</v>
      </c>
      <c r="S537" s="229">
        <v>0</v>
      </c>
      <c r="T537" s="230">
        <f>S537*H537</f>
        <v>0</v>
      </c>
      <c r="AR537" s="23" t="s">
        <v>181</v>
      </c>
      <c r="AT537" s="23" t="s">
        <v>268</v>
      </c>
      <c r="AU537" s="23" t="s">
        <v>82</v>
      </c>
      <c r="AY537" s="23" t="s">
        <v>131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23" t="s">
        <v>79</v>
      </c>
      <c r="BK537" s="231">
        <f>ROUND(I537*H537,2)</f>
        <v>0</v>
      </c>
      <c r="BL537" s="23" t="s">
        <v>137</v>
      </c>
      <c r="BM537" s="23" t="s">
        <v>882</v>
      </c>
    </row>
    <row r="538" spans="2:65" s="1" customFormat="1" ht="16.5" customHeight="1">
      <c r="B538" s="45"/>
      <c r="C538" s="220" t="s">
        <v>883</v>
      </c>
      <c r="D538" s="220" t="s">
        <v>133</v>
      </c>
      <c r="E538" s="221" t="s">
        <v>884</v>
      </c>
      <c r="F538" s="222" t="s">
        <v>885</v>
      </c>
      <c r="G538" s="223" t="s">
        <v>201</v>
      </c>
      <c r="H538" s="224">
        <v>1</v>
      </c>
      <c r="I538" s="225"/>
      <c r="J538" s="226">
        <f>ROUND(I538*H538,2)</f>
        <v>0</v>
      </c>
      <c r="K538" s="222" t="s">
        <v>143</v>
      </c>
      <c r="L538" s="71"/>
      <c r="M538" s="227" t="s">
        <v>21</v>
      </c>
      <c r="N538" s="228" t="s">
        <v>42</v>
      </c>
      <c r="O538" s="46"/>
      <c r="P538" s="229">
        <f>O538*H538</f>
        <v>0</v>
      </c>
      <c r="Q538" s="229">
        <v>0.20472</v>
      </c>
      <c r="R538" s="229">
        <f>Q538*H538</f>
        <v>0.20472</v>
      </c>
      <c r="S538" s="229">
        <v>0</v>
      </c>
      <c r="T538" s="230">
        <f>S538*H538</f>
        <v>0</v>
      </c>
      <c r="AR538" s="23" t="s">
        <v>137</v>
      </c>
      <c r="AT538" s="23" t="s">
        <v>133</v>
      </c>
      <c r="AU538" s="23" t="s">
        <v>82</v>
      </c>
      <c r="AY538" s="23" t="s">
        <v>131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23" t="s">
        <v>79</v>
      </c>
      <c r="BK538" s="231">
        <f>ROUND(I538*H538,2)</f>
        <v>0</v>
      </c>
      <c r="BL538" s="23" t="s">
        <v>137</v>
      </c>
      <c r="BM538" s="23" t="s">
        <v>886</v>
      </c>
    </row>
    <row r="539" spans="2:47" s="1" customFormat="1" ht="13.5">
      <c r="B539" s="45"/>
      <c r="C539" s="73"/>
      <c r="D539" s="232" t="s">
        <v>139</v>
      </c>
      <c r="E539" s="73"/>
      <c r="F539" s="233" t="s">
        <v>885</v>
      </c>
      <c r="G539" s="73"/>
      <c r="H539" s="73"/>
      <c r="I539" s="190"/>
      <c r="J539" s="73"/>
      <c r="K539" s="73"/>
      <c r="L539" s="71"/>
      <c r="M539" s="234"/>
      <c r="N539" s="46"/>
      <c r="O539" s="46"/>
      <c r="P539" s="46"/>
      <c r="Q539" s="46"/>
      <c r="R539" s="46"/>
      <c r="S539" s="46"/>
      <c r="T539" s="94"/>
      <c r="AT539" s="23" t="s">
        <v>139</v>
      </c>
      <c r="AU539" s="23" t="s">
        <v>82</v>
      </c>
    </row>
    <row r="540" spans="2:65" s="1" customFormat="1" ht="16.5" customHeight="1">
      <c r="B540" s="45"/>
      <c r="C540" s="257" t="s">
        <v>887</v>
      </c>
      <c r="D540" s="257" t="s">
        <v>268</v>
      </c>
      <c r="E540" s="258" t="s">
        <v>888</v>
      </c>
      <c r="F540" s="259" t="s">
        <v>889</v>
      </c>
      <c r="G540" s="260" t="s">
        <v>201</v>
      </c>
      <c r="H540" s="261">
        <v>1</v>
      </c>
      <c r="I540" s="262"/>
      <c r="J540" s="263">
        <f>ROUND(I540*H540,2)</f>
        <v>0</v>
      </c>
      <c r="K540" s="259" t="s">
        <v>21</v>
      </c>
      <c r="L540" s="264"/>
      <c r="M540" s="265" t="s">
        <v>21</v>
      </c>
      <c r="N540" s="266" t="s">
        <v>42</v>
      </c>
      <c r="O540" s="46"/>
      <c r="P540" s="229">
        <f>O540*H540</f>
        <v>0</v>
      </c>
      <c r="Q540" s="229">
        <v>2.133</v>
      </c>
      <c r="R540" s="229">
        <f>Q540*H540</f>
        <v>2.133</v>
      </c>
      <c r="S540" s="229">
        <v>0</v>
      </c>
      <c r="T540" s="230">
        <f>S540*H540</f>
        <v>0</v>
      </c>
      <c r="AR540" s="23" t="s">
        <v>181</v>
      </c>
      <c r="AT540" s="23" t="s">
        <v>268</v>
      </c>
      <c r="AU540" s="23" t="s">
        <v>82</v>
      </c>
      <c r="AY540" s="23" t="s">
        <v>131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23" t="s">
        <v>79</v>
      </c>
      <c r="BK540" s="231">
        <f>ROUND(I540*H540,2)</f>
        <v>0</v>
      </c>
      <c r="BL540" s="23" t="s">
        <v>137</v>
      </c>
      <c r="BM540" s="23" t="s">
        <v>890</v>
      </c>
    </row>
    <row r="541" spans="2:65" s="1" customFormat="1" ht="16.5" customHeight="1">
      <c r="B541" s="45"/>
      <c r="C541" s="220" t="s">
        <v>891</v>
      </c>
      <c r="D541" s="220" t="s">
        <v>133</v>
      </c>
      <c r="E541" s="221" t="s">
        <v>892</v>
      </c>
      <c r="F541" s="222" t="s">
        <v>893</v>
      </c>
      <c r="G541" s="223" t="s">
        <v>201</v>
      </c>
      <c r="H541" s="224">
        <v>2</v>
      </c>
      <c r="I541" s="225"/>
      <c r="J541" s="226">
        <f>ROUND(I541*H541,2)</f>
        <v>0</v>
      </c>
      <c r="K541" s="222" t="s">
        <v>143</v>
      </c>
      <c r="L541" s="71"/>
      <c r="M541" s="227" t="s">
        <v>21</v>
      </c>
      <c r="N541" s="228" t="s">
        <v>42</v>
      </c>
      <c r="O541" s="46"/>
      <c r="P541" s="229">
        <f>O541*H541</f>
        <v>0</v>
      </c>
      <c r="Q541" s="229">
        <v>0.28845</v>
      </c>
      <c r="R541" s="229">
        <f>Q541*H541</f>
        <v>0.5769</v>
      </c>
      <c r="S541" s="229">
        <v>0</v>
      </c>
      <c r="T541" s="230">
        <f>S541*H541</f>
        <v>0</v>
      </c>
      <c r="AR541" s="23" t="s">
        <v>137</v>
      </c>
      <c r="AT541" s="23" t="s">
        <v>133</v>
      </c>
      <c r="AU541" s="23" t="s">
        <v>82</v>
      </c>
      <c r="AY541" s="23" t="s">
        <v>131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23" t="s">
        <v>79</v>
      </c>
      <c r="BK541" s="231">
        <f>ROUND(I541*H541,2)</f>
        <v>0</v>
      </c>
      <c r="BL541" s="23" t="s">
        <v>137</v>
      </c>
      <c r="BM541" s="23" t="s">
        <v>894</v>
      </c>
    </row>
    <row r="542" spans="2:47" s="1" customFormat="1" ht="13.5">
      <c r="B542" s="45"/>
      <c r="C542" s="73"/>
      <c r="D542" s="232" t="s">
        <v>139</v>
      </c>
      <c r="E542" s="73"/>
      <c r="F542" s="233" t="s">
        <v>893</v>
      </c>
      <c r="G542" s="73"/>
      <c r="H542" s="73"/>
      <c r="I542" s="190"/>
      <c r="J542" s="73"/>
      <c r="K542" s="73"/>
      <c r="L542" s="71"/>
      <c r="M542" s="234"/>
      <c r="N542" s="46"/>
      <c r="O542" s="46"/>
      <c r="P542" s="46"/>
      <c r="Q542" s="46"/>
      <c r="R542" s="46"/>
      <c r="S542" s="46"/>
      <c r="T542" s="94"/>
      <c r="AT542" s="23" t="s">
        <v>139</v>
      </c>
      <c r="AU542" s="23" t="s">
        <v>82</v>
      </c>
    </row>
    <row r="543" spans="2:65" s="1" customFormat="1" ht="25.5" customHeight="1">
      <c r="B543" s="45"/>
      <c r="C543" s="257" t="s">
        <v>895</v>
      </c>
      <c r="D543" s="257" t="s">
        <v>268</v>
      </c>
      <c r="E543" s="258" t="s">
        <v>896</v>
      </c>
      <c r="F543" s="259" t="s">
        <v>897</v>
      </c>
      <c r="G543" s="260" t="s">
        <v>201</v>
      </c>
      <c r="H543" s="261">
        <v>2</v>
      </c>
      <c r="I543" s="262"/>
      <c r="J543" s="263">
        <f>ROUND(I543*H543,2)</f>
        <v>0</v>
      </c>
      <c r="K543" s="259" t="s">
        <v>21</v>
      </c>
      <c r="L543" s="264"/>
      <c r="M543" s="265" t="s">
        <v>21</v>
      </c>
      <c r="N543" s="266" t="s">
        <v>42</v>
      </c>
      <c r="O543" s="46"/>
      <c r="P543" s="229">
        <f>O543*H543</f>
        <v>0</v>
      </c>
      <c r="Q543" s="229">
        <v>1.648</v>
      </c>
      <c r="R543" s="229">
        <f>Q543*H543</f>
        <v>3.296</v>
      </c>
      <c r="S543" s="229">
        <v>0</v>
      </c>
      <c r="T543" s="230">
        <f>S543*H543</f>
        <v>0</v>
      </c>
      <c r="AR543" s="23" t="s">
        <v>181</v>
      </c>
      <c r="AT543" s="23" t="s">
        <v>268</v>
      </c>
      <c r="AU543" s="23" t="s">
        <v>82</v>
      </c>
      <c r="AY543" s="23" t="s">
        <v>131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23" t="s">
        <v>79</v>
      </c>
      <c r="BK543" s="231">
        <f>ROUND(I543*H543,2)</f>
        <v>0</v>
      </c>
      <c r="BL543" s="23" t="s">
        <v>137</v>
      </c>
      <c r="BM543" s="23" t="s">
        <v>898</v>
      </c>
    </row>
    <row r="544" spans="2:65" s="1" customFormat="1" ht="16.5" customHeight="1">
      <c r="B544" s="45"/>
      <c r="C544" s="257" t="s">
        <v>899</v>
      </c>
      <c r="D544" s="257" t="s">
        <v>268</v>
      </c>
      <c r="E544" s="258" t="s">
        <v>900</v>
      </c>
      <c r="F544" s="259" t="s">
        <v>901</v>
      </c>
      <c r="G544" s="260" t="s">
        <v>201</v>
      </c>
      <c r="H544" s="261">
        <v>3</v>
      </c>
      <c r="I544" s="262"/>
      <c r="J544" s="263">
        <f>ROUND(I544*H544,2)</f>
        <v>0</v>
      </c>
      <c r="K544" s="259" t="s">
        <v>21</v>
      </c>
      <c r="L544" s="264"/>
      <c r="M544" s="265" t="s">
        <v>21</v>
      </c>
      <c r="N544" s="266" t="s">
        <v>42</v>
      </c>
      <c r="O544" s="46"/>
      <c r="P544" s="229">
        <f>O544*H544</f>
        <v>0</v>
      </c>
      <c r="Q544" s="229">
        <v>0.005</v>
      </c>
      <c r="R544" s="229">
        <f>Q544*H544</f>
        <v>0.015</v>
      </c>
      <c r="S544" s="229">
        <v>0</v>
      </c>
      <c r="T544" s="230">
        <f>S544*H544</f>
        <v>0</v>
      </c>
      <c r="AR544" s="23" t="s">
        <v>181</v>
      </c>
      <c r="AT544" s="23" t="s">
        <v>268</v>
      </c>
      <c r="AU544" s="23" t="s">
        <v>82</v>
      </c>
      <c r="AY544" s="23" t="s">
        <v>131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23" t="s">
        <v>79</v>
      </c>
      <c r="BK544" s="231">
        <f>ROUND(I544*H544,2)</f>
        <v>0</v>
      </c>
      <c r="BL544" s="23" t="s">
        <v>137</v>
      </c>
      <c r="BM544" s="23" t="s">
        <v>902</v>
      </c>
    </row>
    <row r="545" spans="2:65" s="1" customFormat="1" ht="25.5" customHeight="1">
      <c r="B545" s="45"/>
      <c r="C545" s="220" t="s">
        <v>903</v>
      </c>
      <c r="D545" s="220" t="s">
        <v>133</v>
      </c>
      <c r="E545" s="221" t="s">
        <v>904</v>
      </c>
      <c r="F545" s="222" t="s">
        <v>905</v>
      </c>
      <c r="G545" s="223" t="s">
        <v>201</v>
      </c>
      <c r="H545" s="224">
        <v>5</v>
      </c>
      <c r="I545" s="225"/>
      <c r="J545" s="226">
        <f>ROUND(I545*H545,2)</f>
        <v>0</v>
      </c>
      <c r="K545" s="222" t="s">
        <v>143</v>
      </c>
      <c r="L545" s="71"/>
      <c r="M545" s="227" t="s">
        <v>21</v>
      </c>
      <c r="N545" s="228" t="s">
        <v>42</v>
      </c>
      <c r="O545" s="46"/>
      <c r="P545" s="229">
        <f>O545*H545</f>
        <v>0</v>
      </c>
      <c r="Q545" s="229">
        <v>0.00702</v>
      </c>
      <c r="R545" s="229">
        <f>Q545*H545</f>
        <v>0.0351</v>
      </c>
      <c r="S545" s="229">
        <v>0</v>
      </c>
      <c r="T545" s="230">
        <f>S545*H545</f>
        <v>0</v>
      </c>
      <c r="AR545" s="23" t="s">
        <v>137</v>
      </c>
      <c r="AT545" s="23" t="s">
        <v>133</v>
      </c>
      <c r="AU545" s="23" t="s">
        <v>82</v>
      </c>
      <c r="AY545" s="23" t="s">
        <v>131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23" t="s">
        <v>79</v>
      </c>
      <c r="BK545" s="231">
        <f>ROUND(I545*H545,2)</f>
        <v>0</v>
      </c>
      <c r="BL545" s="23" t="s">
        <v>137</v>
      </c>
      <c r="BM545" s="23" t="s">
        <v>906</v>
      </c>
    </row>
    <row r="546" spans="2:47" s="1" customFormat="1" ht="13.5">
      <c r="B546" s="45"/>
      <c r="C546" s="73"/>
      <c r="D546" s="232" t="s">
        <v>139</v>
      </c>
      <c r="E546" s="73"/>
      <c r="F546" s="233" t="s">
        <v>907</v>
      </c>
      <c r="G546" s="73"/>
      <c r="H546" s="73"/>
      <c r="I546" s="190"/>
      <c r="J546" s="73"/>
      <c r="K546" s="73"/>
      <c r="L546" s="71"/>
      <c r="M546" s="234"/>
      <c r="N546" s="46"/>
      <c r="O546" s="46"/>
      <c r="P546" s="46"/>
      <c r="Q546" s="46"/>
      <c r="R546" s="46"/>
      <c r="S546" s="46"/>
      <c r="T546" s="94"/>
      <c r="AT546" s="23" t="s">
        <v>139</v>
      </c>
      <c r="AU546" s="23" t="s">
        <v>82</v>
      </c>
    </row>
    <row r="547" spans="2:65" s="1" customFormat="1" ht="16.5" customHeight="1">
      <c r="B547" s="45"/>
      <c r="C547" s="257" t="s">
        <v>908</v>
      </c>
      <c r="D547" s="257" t="s">
        <v>268</v>
      </c>
      <c r="E547" s="258" t="s">
        <v>909</v>
      </c>
      <c r="F547" s="259" t="s">
        <v>910</v>
      </c>
      <c r="G547" s="260" t="s">
        <v>201</v>
      </c>
      <c r="H547" s="261">
        <v>5</v>
      </c>
      <c r="I547" s="262"/>
      <c r="J547" s="263">
        <f>ROUND(I547*H547,2)</f>
        <v>0</v>
      </c>
      <c r="K547" s="259" t="s">
        <v>143</v>
      </c>
      <c r="L547" s="264"/>
      <c r="M547" s="265" t="s">
        <v>21</v>
      </c>
      <c r="N547" s="266" t="s">
        <v>42</v>
      </c>
      <c r="O547" s="46"/>
      <c r="P547" s="229">
        <f>O547*H547</f>
        <v>0</v>
      </c>
      <c r="Q547" s="229">
        <v>0.15</v>
      </c>
      <c r="R547" s="229">
        <f>Q547*H547</f>
        <v>0.75</v>
      </c>
      <c r="S547" s="229">
        <v>0</v>
      </c>
      <c r="T547" s="230">
        <f>S547*H547</f>
        <v>0</v>
      </c>
      <c r="AR547" s="23" t="s">
        <v>181</v>
      </c>
      <c r="AT547" s="23" t="s">
        <v>268</v>
      </c>
      <c r="AU547" s="23" t="s">
        <v>82</v>
      </c>
      <c r="AY547" s="23" t="s">
        <v>131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23" t="s">
        <v>79</v>
      </c>
      <c r="BK547" s="231">
        <f>ROUND(I547*H547,2)</f>
        <v>0</v>
      </c>
      <c r="BL547" s="23" t="s">
        <v>137</v>
      </c>
      <c r="BM547" s="23" t="s">
        <v>911</v>
      </c>
    </row>
    <row r="548" spans="2:47" s="1" customFormat="1" ht="13.5">
      <c r="B548" s="45"/>
      <c r="C548" s="73"/>
      <c r="D548" s="232" t="s">
        <v>139</v>
      </c>
      <c r="E548" s="73"/>
      <c r="F548" s="233" t="s">
        <v>910</v>
      </c>
      <c r="G548" s="73"/>
      <c r="H548" s="73"/>
      <c r="I548" s="190"/>
      <c r="J548" s="73"/>
      <c r="K548" s="73"/>
      <c r="L548" s="71"/>
      <c r="M548" s="234"/>
      <c r="N548" s="46"/>
      <c r="O548" s="46"/>
      <c r="P548" s="46"/>
      <c r="Q548" s="46"/>
      <c r="R548" s="46"/>
      <c r="S548" s="46"/>
      <c r="T548" s="94"/>
      <c r="AT548" s="23" t="s">
        <v>139</v>
      </c>
      <c r="AU548" s="23" t="s">
        <v>82</v>
      </c>
    </row>
    <row r="549" spans="2:65" s="1" customFormat="1" ht="16.5" customHeight="1">
      <c r="B549" s="45"/>
      <c r="C549" s="220" t="s">
        <v>912</v>
      </c>
      <c r="D549" s="220" t="s">
        <v>133</v>
      </c>
      <c r="E549" s="221" t="s">
        <v>913</v>
      </c>
      <c r="F549" s="222" t="s">
        <v>914</v>
      </c>
      <c r="G549" s="223" t="s">
        <v>177</v>
      </c>
      <c r="H549" s="224">
        <v>3.5</v>
      </c>
      <c r="I549" s="225"/>
      <c r="J549" s="226">
        <f>ROUND(I549*H549,2)</f>
        <v>0</v>
      </c>
      <c r="K549" s="222" t="s">
        <v>21</v>
      </c>
      <c r="L549" s="71"/>
      <c r="M549" s="227" t="s">
        <v>21</v>
      </c>
      <c r="N549" s="228" t="s">
        <v>42</v>
      </c>
      <c r="O549" s="46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AR549" s="23" t="s">
        <v>137</v>
      </c>
      <c r="AT549" s="23" t="s">
        <v>133</v>
      </c>
      <c r="AU549" s="23" t="s">
        <v>82</v>
      </c>
      <c r="AY549" s="23" t="s">
        <v>131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23" t="s">
        <v>79</v>
      </c>
      <c r="BK549" s="231">
        <f>ROUND(I549*H549,2)</f>
        <v>0</v>
      </c>
      <c r="BL549" s="23" t="s">
        <v>137</v>
      </c>
      <c r="BM549" s="23" t="s">
        <v>915</v>
      </c>
    </row>
    <row r="550" spans="2:51" s="11" customFormat="1" ht="13.5">
      <c r="B550" s="235"/>
      <c r="C550" s="236"/>
      <c r="D550" s="232" t="s">
        <v>146</v>
      </c>
      <c r="E550" s="237" t="s">
        <v>21</v>
      </c>
      <c r="F550" s="238" t="s">
        <v>916</v>
      </c>
      <c r="G550" s="236"/>
      <c r="H550" s="239">
        <v>3.5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AT550" s="245" t="s">
        <v>146</v>
      </c>
      <c r="AU550" s="245" t="s">
        <v>82</v>
      </c>
      <c r="AV550" s="11" t="s">
        <v>82</v>
      </c>
      <c r="AW550" s="11" t="s">
        <v>35</v>
      </c>
      <c r="AX550" s="11" t="s">
        <v>79</v>
      </c>
      <c r="AY550" s="245" t="s">
        <v>131</v>
      </c>
    </row>
    <row r="551" spans="2:65" s="1" customFormat="1" ht="16.5" customHeight="1">
      <c r="B551" s="45"/>
      <c r="C551" s="220" t="s">
        <v>917</v>
      </c>
      <c r="D551" s="220" t="s">
        <v>133</v>
      </c>
      <c r="E551" s="221" t="s">
        <v>918</v>
      </c>
      <c r="F551" s="222" t="s">
        <v>919</v>
      </c>
      <c r="G551" s="223" t="s">
        <v>300</v>
      </c>
      <c r="H551" s="224">
        <v>1</v>
      </c>
      <c r="I551" s="225"/>
      <c r="J551" s="226">
        <f>ROUND(I551*H551,2)</f>
        <v>0</v>
      </c>
      <c r="K551" s="222" t="s">
        <v>21</v>
      </c>
      <c r="L551" s="71"/>
      <c r="M551" s="227" t="s">
        <v>21</v>
      </c>
      <c r="N551" s="228" t="s">
        <v>42</v>
      </c>
      <c r="O551" s="46"/>
      <c r="P551" s="229">
        <f>O551*H551</f>
        <v>0</v>
      </c>
      <c r="Q551" s="229">
        <v>0</v>
      </c>
      <c r="R551" s="229">
        <f>Q551*H551</f>
        <v>0</v>
      </c>
      <c r="S551" s="229">
        <v>0</v>
      </c>
      <c r="T551" s="230">
        <f>S551*H551</f>
        <v>0</v>
      </c>
      <c r="AR551" s="23" t="s">
        <v>137</v>
      </c>
      <c r="AT551" s="23" t="s">
        <v>133</v>
      </c>
      <c r="AU551" s="23" t="s">
        <v>82</v>
      </c>
      <c r="AY551" s="23" t="s">
        <v>131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3" t="s">
        <v>79</v>
      </c>
      <c r="BK551" s="231">
        <f>ROUND(I551*H551,2)</f>
        <v>0</v>
      </c>
      <c r="BL551" s="23" t="s">
        <v>137</v>
      </c>
      <c r="BM551" s="23" t="s">
        <v>920</v>
      </c>
    </row>
    <row r="552" spans="2:47" s="1" customFormat="1" ht="13.5">
      <c r="B552" s="45"/>
      <c r="C552" s="73"/>
      <c r="D552" s="232" t="s">
        <v>139</v>
      </c>
      <c r="E552" s="73"/>
      <c r="F552" s="233" t="s">
        <v>919</v>
      </c>
      <c r="G552" s="73"/>
      <c r="H552" s="73"/>
      <c r="I552" s="190"/>
      <c r="J552" s="73"/>
      <c r="K552" s="73"/>
      <c r="L552" s="71"/>
      <c r="M552" s="234"/>
      <c r="N552" s="46"/>
      <c r="O552" s="46"/>
      <c r="P552" s="46"/>
      <c r="Q552" s="46"/>
      <c r="R552" s="46"/>
      <c r="S552" s="46"/>
      <c r="T552" s="94"/>
      <c r="AT552" s="23" t="s">
        <v>139</v>
      </c>
      <c r="AU552" s="23" t="s">
        <v>82</v>
      </c>
    </row>
    <row r="553" spans="2:63" s="10" customFormat="1" ht="29.85" customHeight="1">
      <c r="B553" s="204"/>
      <c r="C553" s="205"/>
      <c r="D553" s="206" t="s">
        <v>70</v>
      </c>
      <c r="E553" s="218" t="s">
        <v>921</v>
      </c>
      <c r="F553" s="218" t="s">
        <v>922</v>
      </c>
      <c r="G553" s="205"/>
      <c r="H553" s="205"/>
      <c r="I553" s="208"/>
      <c r="J553" s="219">
        <f>BK553</f>
        <v>0</v>
      </c>
      <c r="K553" s="205"/>
      <c r="L553" s="210"/>
      <c r="M553" s="211"/>
      <c r="N553" s="212"/>
      <c r="O553" s="212"/>
      <c r="P553" s="213">
        <f>SUM(P554:P581)</f>
        <v>0</v>
      </c>
      <c r="Q553" s="212"/>
      <c r="R553" s="213">
        <f>SUM(R554:R581)</f>
        <v>26.31115</v>
      </c>
      <c r="S553" s="212"/>
      <c r="T553" s="214">
        <f>SUM(T554:T581)</f>
        <v>0</v>
      </c>
      <c r="AR553" s="215" t="s">
        <v>79</v>
      </c>
      <c r="AT553" s="216" t="s">
        <v>70</v>
      </c>
      <c r="AU553" s="216" t="s">
        <v>79</v>
      </c>
      <c r="AY553" s="215" t="s">
        <v>131</v>
      </c>
      <c r="BK553" s="217">
        <f>SUM(BK554:BK581)</f>
        <v>0</v>
      </c>
    </row>
    <row r="554" spans="2:65" s="1" customFormat="1" ht="16.5" customHeight="1">
      <c r="B554" s="45"/>
      <c r="C554" s="220" t="s">
        <v>923</v>
      </c>
      <c r="D554" s="220" t="s">
        <v>133</v>
      </c>
      <c r="E554" s="221" t="s">
        <v>325</v>
      </c>
      <c r="F554" s="222" t="s">
        <v>326</v>
      </c>
      <c r="G554" s="223" t="s">
        <v>142</v>
      </c>
      <c r="H554" s="224">
        <v>14.08</v>
      </c>
      <c r="I554" s="225"/>
      <c r="J554" s="226">
        <f>ROUND(I554*H554,2)</f>
        <v>0</v>
      </c>
      <c r="K554" s="222" t="s">
        <v>143</v>
      </c>
      <c r="L554" s="71"/>
      <c r="M554" s="227" t="s">
        <v>21</v>
      </c>
      <c r="N554" s="228" t="s">
        <v>42</v>
      </c>
      <c r="O554" s="46"/>
      <c r="P554" s="229">
        <f>O554*H554</f>
        <v>0</v>
      </c>
      <c r="Q554" s="229">
        <v>0</v>
      </c>
      <c r="R554" s="229">
        <f>Q554*H554</f>
        <v>0</v>
      </c>
      <c r="S554" s="229">
        <v>0</v>
      </c>
      <c r="T554" s="230">
        <f>S554*H554</f>
        <v>0</v>
      </c>
      <c r="AR554" s="23" t="s">
        <v>137</v>
      </c>
      <c r="AT554" s="23" t="s">
        <v>133</v>
      </c>
      <c r="AU554" s="23" t="s">
        <v>82</v>
      </c>
      <c r="AY554" s="23" t="s">
        <v>131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23" t="s">
        <v>79</v>
      </c>
      <c r="BK554" s="231">
        <f>ROUND(I554*H554,2)</f>
        <v>0</v>
      </c>
      <c r="BL554" s="23" t="s">
        <v>137</v>
      </c>
      <c r="BM554" s="23" t="s">
        <v>924</v>
      </c>
    </row>
    <row r="555" spans="2:47" s="1" customFormat="1" ht="13.5">
      <c r="B555" s="45"/>
      <c r="C555" s="73"/>
      <c r="D555" s="232" t="s">
        <v>139</v>
      </c>
      <c r="E555" s="73"/>
      <c r="F555" s="233" t="s">
        <v>328</v>
      </c>
      <c r="G555" s="73"/>
      <c r="H555" s="73"/>
      <c r="I555" s="190"/>
      <c r="J555" s="73"/>
      <c r="K555" s="73"/>
      <c r="L555" s="71"/>
      <c r="M555" s="234"/>
      <c r="N555" s="46"/>
      <c r="O555" s="46"/>
      <c r="P555" s="46"/>
      <c r="Q555" s="46"/>
      <c r="R555" s="46"/>
      <c r="S555" s="46"/>
      <c r="T555" s="94"/>
      <c r="AT555" s="23" t="s">
        <v>139</v>
      </c>
      <c r="AU555" s="23" t="s">
        <v>82</v>
      </c>
    </row>
    <row r="556" spans="2:51" s="11" customFormat="1" ht="13.5">
      <c r="B556" s="235"/>
      <c r="C556" s="236"/>
      <c r="D556" s="232" t="s">
        <v>146</v>
      </c>
      <c r="E556" s="237" t="s">
        <v>21</v>
      </c>
      <c r="F556" s="238" t="s">
        <v>925</v>
      </c>
      <c r="G556" s="236"/>
      <c r="H556" s="239">
        <v>14.08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AT556" s="245" t="s">
        <v>146</v>
      </c>
      <c r="AU556" s="245" t="s">
        <v>82</v>
      </c>
      <c r="AV556" s="11" t="s">
        <v>82</v>
      </c>
      <c r="AW556" s="11" t="s">
        <v>35</v>
      </c>
      <c r="AX556" s="11" t="s">
        <v>79</v>
      </c>
      <c r="AY556" s="245" t="s">
        <v>131</v>
      </c>
    </row>
    <row r="557" spans="2:65" s="1" customFormat="1" ht="16.5" customHeight="1">
      <c r="B557" s="45"/>
      <c r="C557" s="220" t="s">
        <v>926</v>
      </c>
      <c r="D557" s="220" t="s">
        <v>133</v>
      </c>
      <c r="E557" s="221" t="s">
        <v>330</v>
      </c>
      <c r="F557" s="222" t="s">
        <v>331</v>
      </c>
      <c r="G557" s="223" t="s">
        <v>142</v>
      </c>
      <c r="H557" s="224">
        <v>2.88</v>
      </c>
      <c r="I557" s="225"/>
      <c r="J557" s="226">
        <f>ROUND(I557*H557,2)</f>
        <v>0</v>
      </c>
      <c r="K557" s="222" t="s">
        <v>143</v>
      </c>
      <c r="L557" s="71"/>
      <c r="M557" s="227" t="s">
        <v>21</v>
      </c>
      <c r="N557" s="228" t="s">
        <v>42</v>
      </c>
      <c r="O557" s="46"/>
      <c r="P557" s="229">
        <f>O557*H557</f>
        <v>0</v>
      </c>
      <c r="Q557" s="229">
        <v>0</v>
      </c>
      <c r="R557" s="229">
        <f>Q557*H557</f>
        <v>0</v>
      </c>
      <c r="S557" s="229">
        <v>0</v>
      </c>
      <c r="T557" s="230">
        <f>S557*H557</f>
        <v>0</v>
      </c>
      <c r="AR557" s="23" t="s">
        <v>137</v>
      </c>
      <c r="AT557" s="23" t="s">
        <v>133</v>
      </c>
      <c r="AU557" s="23" t="s">
        <v>82</v>
      </c>
      <c r="AY557" s="23" t="s">
        <v>131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23" t="s">
        <v>79</v>
      </c>
      <c r="BK557" s="231">
        <f>ROUND(I557*H557,2)</f>
        <v>0</v>
      </c>
      <c r="BL557" s="23" t="s">
        <v>137</v>
      </c>
      <c r="BM557" s="23" t="s">
        <v>927</v>
      </c>
    </row>
    <row r="558" spans="2:47" s="1" customFormat="1" ht="13.5">
      <c r="B558" s="45"/>
      <c r="C558" s="73"/>
      <c r="D558" s="232" t="s">
        <v>139</v>
      </c>
      <c r="E558" s="73"/>
      <c r="F558" s="233" t="s">
        <v>333</v>
      </c>
      <c r="G558" s="73"/>
      <c r="H558" s="73"/>
      <c r="I558" s="190"/>
      <c r="J558" s="73"/>
      <c r="K558" s="73"/>
      <c r="L558" s="71"/>
      <c r="M558" s="234"/>
      <c r="N558" s="46"/>
      <c r="O558" s="46"/>
      <c r="P558" s="46"/>
      <c r="Q558" s="46"/>
      <c r="R558" s="46"/>
      <c r="S558" s="46"/>
      <c r="T558" s="94"/>
      <c r="AT558" s="23" t="s">
        <v>139</v>
      </c>
      <c r="AU558" s="23" t="s">
        <v>82</v>
      </c>
    </row>
    <row r="559" spans="2:51" s="11" customFormat="1" ht="13.5">
      <c r="B559" s="235"/>
      <c r="C559" s="236"/>
      <c r="D559" s="232" t="s">
        <v>146</v>
      </c>
      <c r="E559" s="237" t="s">
        <v>21</v>
      </c>
      <c r="F559" s="238" t="s">
        <v>928</v>
      </c>
      <c r="G559" s="236"/>
      <c r="H559" s="239">
        <v>2.88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AT559" s="245" t="s">
        <v>146</v>
      </c>
      <c r="AU559" s="245" t="s">
        <v>82</v>
      </c>
      <c r="AV559" s="11" t="s">
        <v>82</v>
      </c>
      <c r="AW559" s="11" t="s">
        <v>35</v>
      </c>
      <c r="AX559" s="11" t="s">
        <v>79</v>
      </c>
      <c r="AY559" s="245" t="s">
        <v>131</v>
      </c>
    </row>
    <row r="560" spans="2:65" s="1" customFormat="1" ht="25.5" customHeight="1">
      <c r="B560" s="45"/>
      <c r="C560" s="220" t="s">
        <v>929</v>
      </c>
      <c r="D560" s="220" t="s">
        <v>133</v>
      </c>
      <c r="E560" s="221" t="s">
        <v>186</v>
      </c>
      <c r="F560" s="222" t="s">
        <v>187</v>
      </c>
      <c r="G560" s="223" t="s">
        <v>142</v>
      </c>
      <c r="H560" s="224">
        <v>15.75</v>
      </c>
      <c r="I560" s="225"/>
      <c r="J560" s="226">
        <f>ROUND(I560*H560,2)</f>
        <v>0</v>
      </c>
      <c r="K560" s="222" t="s">
        <v>143</v>
      </c>
      <c r="L560" s="71"/>
      <c r="M560" s="227" t="s">
        <v>21</v>
      </c>
      <c r="N560" s="228" t="s">
        <v>42</v>
      </c>
      <c r="O560" s="46"/>
      <c r="P560" s="229">
        <f>O560*H560</f>
        <v>0</v>
      </c>
      <c r="Q560" s="229">
        <v>1.665</v>
      </c>
      <c r="R560" s="229">
        <f>Q560*H560</f>
        <v>26.22375</v>
      </c>
      <c r="S560" s="229">
        <v>0</v>
      </c>
      <c r="T560" s="230">
        <f>S560*H560</f>
        <v>0</v>
      </c>
      <c r="AR560" s="23" t="s">
        <v>137</v>
      </c>
      <c r="AT560" s="23" t="s">
        <v>133</v>
      </c>
      <c r="AU560" s="23" t="s">
        <v>82</v>
      </c>
      <c r="AY560" s="23" t="s">
        <v>131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23" t="s">
        <v>79</v>
      </c>
      <c r="BK560" s="231">
        <f>ROUND(I560*H560,2)</f>
        <v>0</v>
      </c>
      <c r="BL560" s="23" t="s">
        <v>137</v>
      </c>
      <c r="BM560" s="23" t="s">
        <v>930</v>
      </c>
    </row>
    <row r="561" spans="2:47" s="1" customFormat="1" ht="13.5">
      <c r="B561" s="45"/>
      <c r="C561" s="73"/>
      <c r="D561" s="232" t="s">
        <v>139</v>
      </c>
      <c r="E561" s="73"/>
      <c r="F561" s="233" t="s">
        <v>189</v>
      </c>
      <c r="G561" s="73"/>
      <c r="H561" s="73"/>
      <c r="I561" s="190"/>
      <c r="J561" s="73"/>
      <c r="K561" s="73"/>
      <c r="L561" s="71"/>
      <c r="M561" s="234"/>
      <c r="N561" s="46"/>
      <c r="O561" s="46"/>
      <c r="P561" s="46"/>
      <c r="Q561" s="46"/>
      <c r="R561" s="46"/>
      <c r="S561" s="46"/>
      <c r="T561" s="94"/>
      <c r="AT561" s="23" t="s">
        <v>139</v>
      </c>
      <c r="AU561" s="23" t="s">
        <v>82</v>
      </c>
    </row>
    <row r="562" spans="2:51" s="11" customFormat="1" ht="13.5">
      <c r="B562" s="235"/>
      <c r="C562" s="236"/>
      <c r="D562" s="232" t="s">
        <v>146</v>
      </c>
      <c r="E562" s="237" t="s">
        <v>21</v>
      </c>
      <c r="F562" s="238" t="s">
        <v>931</v>
      </c>
      <c r="G562" s="236"/>
      <c r="H562" s="239">
        <v>12.87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AT562" s="245" t="s">
        <v>146</v>
      </c>
      <c r="AU562" s="245" t="s">
        <v>82</v>
      </c>
      <c r="AV562" s="11" t="s">
        <v>82</v>
      </c>
      <c r="AW562" s="11" t="s">
        <v>35</v>
      </c>
      <c r="AX562" s="11" t="s">
        <v>71</v>
      </c>
      <c r="AY562" s="245" t="s">
        <v>131</v>
      </c>
    </row>
    <row r="563" spans="2:51" s="11" customFormat="1" ht="13.5">
      <c r="B563" s="235"/>
      <c r="C563" s="236"/>
      <c r="D563" s="232" t="s">
        <v>146</v>
      </c>
      <c r="E563" s="237" t="s">
        <v>21</v>
      </c>
      <c r="F563" s="238" t="s">
        <v>928</v>
      </c>
      <c r="G563" s="236"/>
      <c r="H563" s="239">
        <v>2.88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AT563" s="245" t="s">
        <v>146</v>
      </c>
      <c r="AU563" s="245" t="s">
        <v>82</v>
      </c>
      <c r="AV563" s="11" t="s">
        <v>82</v>
      </c>
      <c r="AW563" s="11" t="s">
        <v>35</v>
      </c>
      <c r="AX563" s="11" t="s">
        <v>71</v>
      </c>
      <c r="AY563" s="245" t="s">
        <v>131</v>
      </c>
    </row>
    <row r="564" spans="2:51" s="12" customFormat="1" ht="13.5">
      <c r="B564" s="246"/>
      <c r="C564" s="247"/>
      <c r="D564" s="232" t="s">
        <v>146</v>
      </c>
      <c r="E564" s="248" t="s">
        <v>21</v>
      </c>
      <c r="F564" s="249" t="s">
        <v>155</v>
      </c>
      <c r="G564" s="247"/>
      <c r="H564" s="250">
        <v>15.75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AT564" s="256" t="s">
        <v>146</v>
      </c>
      <c r="AU564" s="256" t="s">
        <v>82</v>
      </c>
      <c r="AV564" s="12" t="s">
        <v>137</v>
      </c>
      <c r="AW564" s="12" t="s">
        <v>35</v>
      </c>
      <c r="AX564" s="12" t="s">
        <v>79</v>
      </c>
      <c r="AY564" s="256" t="s">
        <v>131</v>
      </c>
    </row>
    <row r="565" spans="2:65" s="1" customFormat="1" ht="25.5" customHeight="1">
      <c r="B565" s="45"/>
      <c r="C565" s="220" t="s">
        <v>932</v>
      </c>
      <c r="D565" s="220" t="s">
        <v>133</v>
      </c>
      <c r="E565" s="221" t="s">
        <v>933</v>
      </c>
      <c r="F565" s="222" t="s">
        <v>934</v>
      </c>
      <c r="G565" s="223" t="s">
        <v>171</v>
      </c>
      <c r="H565" s="224">
        <v>20</v>
      </c>
      <c r="I565" s="225"/>
      <c r="J565" s="226">
        <f>ROUND(I565*H565,2)</f>
        <v>0</v>
      </c>
      <c r="K565" s="222" t="s">
        <v>143</v>
      </c>
      <c r="L565" s="71"/>
      <c r="M565" s="227" t="s">
        <v>21</v>
      </c>
      <c r="N565" s="228" t="s">
        <v>42</v>
      </c>
      <c r="O565" s="46"/>
      <c r="P565" s="229">
        <f>O565*H565</f>
        <v>0</v>
      </c>
      <c r="Q565" s="229">
        <v>0.00036</v>
      </c>
      <c r="R565" s="229">
        <f>Q565*H565</f>
        <v>0.007200000000000001</v>
      </c>
      <c r="S565" s="229">
        <v>0</v>
      </c>
      <c r="T565" s="230">
        <f>S565*H565</f>
        <v>0</v>
      </c>
      <c r="AR565" s="23" t="s">
        <v>137</v>
      </c>
      <c r="AT565" s="23" t="s">
        <v>133</v>
      </c>
      <c r="AU565" s="23" t="s">
        <v>82</v>
      </c>
      <c r="AY565" s="23" t="s">
        <v>131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23" t="s">
        <v>79</v>
      </c>
      <c r="BK565" s="231">
        <f>ROUND(I565*H565,2)</f>
        <v>0</v>
      </c>
      <c r="BL565" s="23" t="s">
        <v>137</v>
      </c>
      <c r="BM565" s="23" t="s">
        <v>935</v>
      </c>
    </row>
    <row r="566" spans="2:47" s="1" customFormat="1" ht="13.5">
      <c r="B566" s="45"/>
      <c r="C566" s="73"/>
      <c r="D566" s="232" t="s">
        <v>139</v>
      </c>
      <c r="E566" s="73"/>
      <c r="F566" s="233" t="s">
        <v>936</v>
      </c>
      <c r="G566" s="73"/>
      <c r="H566" s="73"/>
      <c r="I566" s="190"/>
      <c r="J566" s="73"/>
      <c r="K566" s="73"/>
      <c r="L566" s="71"/>
      <c r="M566" s="234"/>
      <c r="N566" s="46"/>
      <c r="O566" s="46"/>
      <c r="P566" s="46"/>
      <c r="Q566" s="46"/>
      <c r="R566" s="46"/>
      <c r="S566" s="46"/>
      <c r="T566" s="94"/>
      <c r="AT566" s="23" t="s">
        <v>139</v>
      </c>
      <c r="AU566" s="23" t="s">
        <v>82</v>
      </c>
    </row>
    <row r="567" spans="2:65" s="1" customFormat="1" ht="16.5" customHeight="1">
      <c r="B567" s="45"/>
      <c r="C567" s="220" t="s">
        <v>937</v>
      </c>
      <c r="D567" s="220" t="s">
        <v>133</v>
      </c>
      <c r="E567" s="221" t="s">
        <v>149</v>
      </c>
      <c r="F567" s="222" t="s">
        <v>150</v>
      </c>
      <c r="G567" s="223" t="s">
        <v>142</v>
      </c>
      <c r="H567" s="224">
        <v>16.96</v>
      </c>
      <c r="I567" s="225"/>
      <c r="J567" s="226">
        <f>ROUND(I567*H567,2)</f>
        <v>0</v>
      </c>
      <c r="K567" s="222" t="s">
        <v>143</v>
      </c>
      <c r="L567" s="71"/>
      <c r="M567" s="227" t="s">
        <v>21</v>
      </c>
      <c r="N567" s="228" t="s">
        <v>42</v>
      </c>
      <c r="O567" s="46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AR567" s="23" t="s">
        <v>137</v>
      </c>
      <c r="AT567" s="23" t="s">
        <v>133</v>
      </c>
      <c r="AU567" s="23" t="s">
        <v>82</v>
      </c>
      <c r="AY567" s="23" t="s">
        <v>131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23" t="s">
        <v>79</v>
      </c>
      <c r="BK567" s="231">
        <f>ROUND(I567*H567,2)</f>
        <v>0</v>
      </c>
      <c r="BL567" s="23" t="s">
        <v>137</v>
      </c>
      <c r="BM567" s="23" t="s">
        <v>938</v>
      </c>
    </row>
    <row r="568" spans="2:47" s="1" customFormat="1" ht="13.5">
      <c r="B568" s="45"/>
      <c r="C568" s="73"/>
      <c r="D568" s="232" t="s">
        <v>139</v>
      </c>
      <c r="E568" s="73"/>
      <c r="F568" s="233" t="s">
        <v>152</v>
      </c>
      <c r="G568" s="73"/>
      <c r="H568" s="73"/>
      <c r="I568" s="190"/>
      <c r="J568" s="73"/>
      <c r="K568" s="73"/>
      <c r="L568" s="71"/>
      <c r="M568" s="234"/>
      <c r="N568" s="46"/>
      <c r="O568" s="46"/>
      <c r="P568" s="46"/>
      <c r="Q568" s="46"/>
      <c r="R568" s="46"/>
      <c r="S568" s="46"/>
      <c r="T568" s="94"/>
      <c r="AT568" s="23" t="s">
        <v>139</v>
      </c>
      <c r="AU568" s="23" t="s">
        <v>82</v>
      </c>
    </row>
    <row r="569" spans="2:51" s="11" customFormat="1" ht="13.5">
      <c r="B569" s="235"/>
      <c r="C569" s="236"/>
      <c r="D569" s="232" t="s">
        <v>146</v>
      </c>
      <c r="E569" s="237" t="s">
        <v>21</v>
      </c>
      <c r="F569" s="238" t="s">
        <v>939</v>
      </c>
      <c r="G569" s="236"/>
      <c r="H569" s="239">
        <v>16.96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146</v>
      </c>
      <c r="AU569" s="245" t="s">
        <v>82</v>
      </c>
      <c r="AV569" s="11" t="s">
        <v>82</v>
      </c>
      <c r="AW569" s="11" t="s">
        <v>35</v>
      </c>
      <c r="AX569" s="11" t="s">
        <v>79</v>
      </c>
      <c r="AY569" s="245" t="s">
        <v>131</v>
      </c>
    </row>
    <row r="570" spans="2:65" s="1" customFormat="1" ht="16.5" customHeight="1">
      <c r="B570" s="45"/>
      <c r="C570" s="220" t="s">
        <v>940</v>
      </c>
      <c r="D570" s="220" t="s">
        <v>133</v>
      </c>
      <c r="E570" s="221" t="s">
        <v>156</v>
      </c>
      <c r="F570" s="222" t="s">
        <v>157</v>
      </c>
      <c r="G570" s="223" t="s">
        <v>158</v>
      </c>
      <c r="H570" s="224">
        <v>27.136</v>
      </c>
      <c r="I570" s="225"/>
      <c r="J570" s="226">
        <f>ROUND(I570*H570,2)</f>
        <v>0</v>
      </c>
      <c r="K570" s="222" t="s">
        <v>143</v>
      </c>
      <c r="L570" s="71"/>
      <c r="M570" s="227" t="s">
        <v>21</v>
      </c>
      <c r="N570" s="228" t="s">
        <v>42</v>
      </c>
      <c r="O570" s="46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AR570" s="23" t="s">
        <v>137</v>
      </c>
      <c r="AT570" s="23" t="s">
        <v>133</v>
      </c>
      <c r="AU570" s="23" t="s">
        <v>82</v>
      </c>
      <c r="AY570" s="23" t="s">
        <v>131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23" t="s">
        <v>79</v>
      </c>
      <c r="BK570" s="231">
        <f>ROUND(I570*H570,2)</f>
        <v>0</v>
      </c>
      <c r="BL570" s="23" t="s">
        <v>137</v>
      </c>
      <c r="BM570" s="23" t="s">
        <v>941</v>
      </c>
    </row>
    <row r="571" spans="2:47" s="1" customFormat="1" ht="13.5">
      <c r="B571" s="45"/>
      <c r="C571" s="73"/>
      <c r="D571" s="232" t="s">
        <v>139</v>
      </c>
      <c r="E571" s="73"/>
      <c r="F571" s="233" t="s">
        <v>160</v>
      </c>
      <c r="G571" s="73"/>
      <c r="H571" s="73"/>
      <c r="I571" s="190"/>
      <c r="J571" s="73"/>
      <c r="K571" s="73"/>
      <c r="L571" s="71"/>
      <c r="M571" s="234"/>
      <c r="N571" s="46"/>
      <c r="O571" s="46"/>
      <c r="P571" s="46"/>
      <c r="Q571" s="46"/>
      <c r="R571" s="46"/>
      <c r="S571" s="46"/>
      <c r="T571" s="94"/>
      <c r="AT571" s="23" t="s">
        <v>139</v>
      </c>
      <c r="AU571" s="23" t="s">
        <v>82</v>
      </c>
    </row>
    <row r="572" spans="2:51" s="11" customFormat="1" ht="13.5">
      <c r="B572" s="235"/>
      <c r="C572" s="236"/>
      <c r="D572" s="232" t="s">
        <v>146</v>
      </c>
      <c r="E572" s="237" t="s">
        <v>21</v>
      </c>
      <c r="F572" s="238" t="s">
        <v>942</v>
      </c>
      <c r="G572" s="236"/>
      <c r="H572" s="239">
        <v>27.136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AT572" s="245" t="s">
        <v>146</v>
      </c>
      <c r="AU572" s="245" t="s">
        <v>82</v>
      </c>
      <c r="AV572" s="11" t="s">
        <v>82</v>
      </c>
      <c r="AW572" s="11" t="s">
        <v>35</v>
      </c>
      <c r="AX572" s="11" t="s">
        <v>79</v>
      </c>
      <c r="AY572" s="245" t="s">
        <v>131</v>
      </c>
    </row>
    <row r="573" spans="2:65" s="1" customFormat="1" ht="16.5" customHeight="1">
      <c r="B573" s="45"/>
      <c r="C573" s="220" t="s">
        <v>943</v>
      </c>
      <c r="D573" s="220" t="s">
        <v>133</v>
      </c>
      <c r="E573" s="221" t="s">
        <v>851</v>
      </c>
      <c r="F573" s="222" t="s">
        <v>852</v>
      </c>
      <c r="G573" s="223" t="s">
        <v>177</v>
      </c>
      <c r="H573" s="224">
        <v>10</v>
      </c>
      <c r="I573" s="225"/>
      <c r="J573" s="226">
        <f>ROUND(I573*H573,2)</f>
        <v>0</v>
      </c>
      <c r="K573" s="222" t="s">
        <v>143</v>
      </c>
      <c r="L573" s="71"/>
      <c r="M573" s="227" t="s">
        <v>21</v>
      </c>
      <c r="N573" s="228" t="s">
        <v>42</v>
      </c>
      <c r="O573" s="46"/>
      <c r="P573" s="229">
        <f>O573*H573</f>
        <v>0</v>
      </c>
      <c r="Q573" s="229">
        <v>0.00362</v>
      </c>
      <c r="R573" s="229">
        <f>Q573*H573</f>
        <v>0.036199999999999996</v>
      </c>
      <c r="S573" s="229">
        <v>0</v>
      </c>
      <c r="T573" s="230">
        <f>S573*H573</f>
        <v>0</v>
      </c>
      <c r="AR573" s="23" t="s">
        <v>137</v>
      </c>
      <c r="AT573" s="23" t="s">
        <v>133</v>
      </c>
      <c r="AU573" s="23" t="s">
        <v>82</v>
      </c>
      <c r="AY573" s="23" t="s">
        <v>131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23" t="s">
        <v>79</v>
      </c>
      <c r="BK573" s="231">
        <f>ROUND(I573*H573,2)</f>
        <v>0</v>
      </c>
      <c r="BL573" s="23" t="s">
        <v>137</v>
      </c>
      <c r="BM573" s="23" t="s">
        <v>944</v>
      </c>
    </row>
    <row r="574" spans="2:47" s="1" customFormat="1" ht="13.5">
      <c r="B574" s="45"/>
      <c r="C574" s="73"/>
      <c r="D574" s="232" t="s">
        <v>139</v>
      </c>
      <c r="E574" s="73"/>
      <c r="F574" s="233" t="s">
        <v>854</v>
      </c>
      <c r="G574" s="73"/>
      <c r="H574" s="73"/>
      <c r="I574" s="190"/>
      <c r="J574" s="73"/>
      <c r="K574" s="73"/>
      <c r="L574" s="71"/>
      <c r="M574" s="234"/>
      <c r="N574" s="46"/>
      <c r="O574" s="46"/>
      <c r="P574" s="46"/>
      <c r="Q574" s="46"/>
      <c r="R574" s="46"/>
      <c r="S574" s="46"/>
      <c r="T574" s="94"/>
      <c r="AT574" s="23" t="s">
        <v>139</v>
      </c>
      <c r="AU574" s="23" t="s">
        <v>82</v>
      </c>
    </row>
    <row r="575" spans="2:51" s="11" customFormat="1" ht="13.5">
      <c r="B575" s="235"/>
      <c r="C575" s="236"/>
      <c r="D575" s="232" t="s">
        <v>146</v>
      </c>
      <c r="E575" s="237" t="s">
        <v>21</v>
      </c>
      <c r="F575" s="238" t="s">
        <v>945</v>
      </c>
      <c r="G575" s="236"/>
      <c r="H575" s="239">
        <v>10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146</v>
      </c>
      <c r="AU575" s="245" t="s">
        <v>82</v>
      </c>
      <c r="AV575" s="11" t="s">
        <v>82</v>
      </c>
      <c r="AW575" s="11" t="s">
        <v>35</v>
      </c>
      <c r="AX575" s="11" t="s">
        <v>79</v>
      </c>
      <c r="AY575" s="245" t="s">
        <v>131</v>
      </c>
    </row>
    <row r="576" spans="2:65" s="1" customFormat="1" ht="16.5" customHeight="1">
      <c r="B576" s="45"/>
      <c r="C576" s="220" t="s">
        <v>946</v>
      </c>
      <c r="D576" s="220" t="s">
        <v>133</v>
      </c>
      <c r="E576" s="221" t="s">
        <v>947</v>
      </c>
      <c r="F576" s="222" t="s">
        <v>948</v>
      </c>
      <c r="G576" s="223" t="s">
        <v>300</v>
      </c>
      <c r="H576" s="224">
        <v>4</v>
      </c>
      <c r="I576" s="225"/>
      <c r="J576" s="226">
        <f>ROUND(I576*H576,2)</f>
        <v>0</v>
      </c>
      <c r="K576" s="222" t="s">
        <v>21</v>
      </c>
      <c r="L576" s="71"/>
      <c r="M576" s="227" t="s">
        <v>21</v>
      </c>
      <c r="N576" s="228" t="s">
        <v>42</v>
      </c>
      <c r="O576" s="46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AR576" s="23" t="s">
        <v>137</v>
      </c>
      <c r="AT576" s="23" t="s">
        <v>133</v>
      </c>
      <c r="AU576" s="23" t="s">
        <v>82</v>
      </c>
      <c r="AY576" s="23" t="s">
        <v>131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23" t="s">
        <v>79</v>
      </c>
      <c r="BK576" s="231">
        <f>ROUND(I576*H576,2)</f>
        <v>0</v>
      </c>
      <c r="BL576" s="23" t="s">
        <v>137</v>
      </c>
      <c r="BM576" s="23" t="s">
        <v>949</v>
      </c>
    </row>
    <row r="577" spans="2:47" s="1" customFormat="1" ht="13.5">
      <c r="B577" s="45"/>
      <c r="C577" s="73"/>
      <c r="D577" s="232" t="s">
        <v>139</v>
      </c>
      <c r="E577" s="73"/>
      <c r="F577" s="233" t="s">
        <v>948</v>
      </c>
      <c r="G577" s="73"/>
      <c r="H577" s="73"/>
      <c r="I577" s="190"/>
      <c r="J577" s="73"/>
      <c r="K577" s="73"/>
      <c r="L577" s="71"/>
      <c r="M577" s="234"/>
      <c r="N577" s="46"/>
      <c r="O577" s="46"/>
      <c r="P577" s="46"/>
      <c r="Q577" s="46"/>
      <c r="R577" s="46"/>
      <c r="S577" s="46"/>
      <c r="T577" s="94"/>
      <c r="AT577" s="23" t="s">
        <v>139</v>
      </c>
      <c r="AU577" s="23" t="s">
        <v>82</v>
      </c>
    </row>
    <row r="578" spans="2:65" s="1" customFormat="1" ht="16.5" customHeight="1">
      <c r="B578" s="45"/>
      <c r="C578" s="257" t="s">
        <v>950</v>
      </c>
      <c r="D578" s="257" t="s">
        <v>268</v>
      </c>
      <c r="E578" s="258" t="s">
        <v>951</v>
      </c>
      <c r="F578" s="259" t="s">
        <v>952</v>
      </c>
      <c r="G578" s="260" t="s">
        <v>300</v>
      </c>
      <c r="H578" s="261">
        <v>4</v>
      </c>
      <c r="I578" s="262"/>
      <c r="J578" s="263">
        <f>ROUND(I578*H578,2)</f>
        <v>0</v>
      </c>
      <c r="K578" s="259" t="s">
        <v>21</v>
      </c>
      <c r="L578" s="264"/>
      <c r="M578" s="265" t="s">
        <v>21</v>
      </c>
      <c r="N578" s="266" t="s">
        <v>42</v>
      </c>
      <c r="O578" s="46"/>
      <c r="P578" s="229">
        <f>O578*H578</f>
        <v>0</v>
      </c>
      <c r="Q578" s="229">
        <v>0.01</v>
      </c>
      <c r="R578" s="229">
        <f>Q578*H578</f>
        <v>0.04</v>
      </c>
      <c r="S578" s="229">
        <v>0</v>
      </c>
      <c r="T578" s="230">
        <f>S578*H578</f>
        <v>0</v>
      </c>
      <c r="AR578" s="23" t="s">
        <v>181</v>
      </c>
      <c r="AT578" s="23" t="s">
        <v>268</v>
      </c>
      <c r="AU578" s="23" t="s">
        <v>82</v>
      </c>
      <c r="AY578" s="23" t="s">
        <v>131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23" t="s">
        <v>79</v>
      </c>
      <c r="BK578" s="231">
        <f>ROUND(I578*H578,2)</f>
        <v>0</v>
      </c>
      <c r="BL578" s="23" t="s">
        <v>137</v>
      </c>
      <c r="BM578" s="23" t="s">
        <v>953</v>
      </c>
    </row>
    <row r="579" spans="2:47" s="1" customFormat="1" ht="13.5">
      <c r="B579" s="45"/>
      <c r="C579" s="73"/>
      <c r="D579" s="232" t="s">
        <v>139</v>
      </c>
      <c r="E579" s="73"/>
      <c r="F579" s="233" t="s">
        <v>952</v>
      </c>
      <c r="G579" s="73"/>
      <c r="H579" s="73"/>
      <c r="I579" s="190"/>
      <c r="J579" s="73"/>
      <c r="K579" s="73"/>
      <c r="L579" s="71"/>
      <c r="M579" s="234"/>
      <c r="N579" s="46"/>
      <c r="O579" s="46"/>
      <c r="P579" s="46"/>
      <c r="Q579" s="46"/>
      <c r="R579" s="46"/>
      <c r="S579" s="46"/>
      <c r="T579" s="94"/>
      <c r="AT579" s="23" t="s">
        <v>139</v>
      </c>
      <c r="AU579" s="23" t="s">
        <v>82</v>
      </c>
    </row>
    <row r="580" spans="2:65" s="1" customFormat="1" ht="16.5" customHeight="1">
      <c r="B580" s="45"/>
      <c r="C580" s="257" t="s">
        <v>954</v>
      </c>
      <c r="D580" s="257" t="s">
        <v>268</v>
      </c>
      <c r="E580" s="258" t="s">
        <v>955</v>
      </c>
      <c r="F580" s="259" t="s">
        <v>956</v>
      </c>
      <c r="G580" s="260" t="s">
        <v>300</v>
      </c>
      <c r="H580" s="261">
        <v>4</v>
      </c>
      <c r="I580" s="262"/>
      <c r="J580" s="263">
        <f>ROUND(I580*H580,2)</f>
        <v>0</v>
      </c>
      <c r="K580" s="259" t="s">
        <v>21</v>
      </c>
      <c r="L580" s="264"/>
      <c r="M580" s="265" t="s">
        <v>21</v>
      </c>
      <c r="N580" s="266" t="s">
        <v>42</v>
      </c>
      <c r="O580" s="46"/>
      <c r="P580" s="229">
        <f>O580*H580</f>
        <v>0</v>
      </c>
      <c r="Q580" s="229">
        <v>0.001</v>
      </c>
      <c r="R580" s="229">
        <f>Q580*H580</f>
        <v>0.004</v>
      </c>
      <c r="S580" s="229">
        <v>0</v>
      </c>
      <c r="T580" s="230">
        <f>S580*H580</f>
        <v>0</v>
      </c>
      <c r="AR580" s="23" t="s">
        <v>181</v>
      </c>
      <c r="AT580" s="23" t="s">
        <v>268</v>
      </c>
      <c r="AU580" s="23" t="s">
        <v>82</v>
      </c>
      <c r="AY580" s="23" t="s">
        <v>131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23" t="s">
        <v>79</v>
      </c>
      <c r="BK580" s="231">
        <f>ROUND(I580*H580,2)</f>
        <v>0</v>
      </c>
      <c r="BL580" s="23" t="s">
        <v>137</v>
      </c>
      <c r="BM580" s="23" t="s">
        <v>957</v>
      </c>
    </row>
    <row r="581" spans="2:47" s="1" customFormat="1" ht="13.5">
      <c r="B581" s="45"/>
      <c r="C581" s="73"/>
      <c r="D581" s="232" t="s">
        <v>139</v>
      </c>
      <c r="E581" s="73"/>
      <c r="F581" s="233" t="s">
        <v>956</v>
      </c>
      <c r="G581" s="73"/>
      <c r="H581" s="73"/>
      <c r="I581" s="190"/>
      <c r="J581" s="73"/>
      <c r="K581" s="73"/>
      <c r="L581" s="71"/>
      <c r="M581" s="234"/>
      <c r="N581" s="46"/>
      <c r="O581" s="46"/>
      <c r="P581" s="46"/>
      <c r="Q581" s="46"/>
      <c r="R581" s="46"/>
      <c r="S581" s="46"/>
      <c r="T581" s="94"/>
      <c r="AT581" s="23" t="s">
        <v>139</v>
      </c>
      <c r="AU581" s="23" t="s">
        <v>82</v>
      </c>
    </row>
    <row r="582" spans="2:63" s="10" customFormat="1" ht="29.85" customHeight="1">
      <c r="B582" s="204"/>
      <c r="C582" s="205"/>
      <c r="D582" s="206" t="s">
        <v>70</v>
      </c>
      <c r="E582" s="218" t="s">
        <v>566</v>
      </c>
      <c r="F582" s="218" t="s">
        <v>958</v>
      </c>
      <c r="G582" s="205"/>
      <c r="H582" s="205"/>
      <c r="I582" s="208"/>
      <c r="J582" s="219">
        <f>BK582</f>
        <v>0</v>
      </c>
      <c r="K582" s="205"/>
      <c r="L582" s="210"/>
      <c r="M582" s="211"/>
      <c r="N582" s="212"/>
      <c r="O582" s="212"/>
      <c r="P582" s="213">
        <f>SUM(P583:P599)</f>
        <v>0</v>
      </c>
      <c r="Q582" s="212"/>
      <c r="R582" s="213">
        <f>SUM(R583:R599)</f>
        <v>6.532260000000001</v>
      </c>
      <c r="S582" s="212"/>
      <c r="T582" s="214">
        <f>SUM(T583:T599)</f>
        <v>0</v>
      </c>
      <c r="AR582" s="215" t="s">
        <v>79</v>
      </c>
      <c r="AT582" s="216" t="s">
        <v>70</v>
      </c>
      <c r="AU582" s="216" t="s">
        <v>79</v>
      </c>
      <c r="AY582" s="215" t="s">
        <v>131</v>
      </c>
      <c r="BK582" s="217">
        <f>SUM(BK583:BK599)</f>
        <v>0</v>
      </c>
    </row>
    <row r="583" spans="2:65" s="1" customFormat="1" ht="16.5" customHeight="1">
      <c r="B583" s="45"/>
      <c r="C583" s="220" t="s">
        <v>959</v>
      </c>
      <c r="D583" s="220" t="s">
        <v>133</v>
      </c>
      <c r="E583" s="221" t="s">
        <v>960</v>
      </c>
      <c r="F583" s="222" t="s">
        <v>961</v>
      </c>
      <c r="G583" s="223" t="s">
        <v>177</v>
      </c>
      <c r="H583" s="224">
        <v>2.6</v>
      </c>
      <c r="I583" s="225"/>
      <c r="J583" s="226">
        <f>ROUND(I583*H583,2)</f>
        <v>0</v>
      </c>
      <c r="K583" s="222" t="s">
        <v>21</v>
      </c>
      <c r="L583" s="71"/>
      <c r="M583" s="227" t="s">
        <v>21</v>
      </c>
      <c r="N583" s="228" t="s">
        <v>42</v>
      </c>
      <c r="O583" s="46"/>
      <c r="P583" s="229">
        <f>O583*H583</f>
        <v>0</v>
      </c>
      <c r="Q583" s="229">
        <v>0</v>
      </c>
      <c r="R583" s="229">
        <f>Q583*H583</f>
        <v>0</v>
      </c>
      <c r="S583" s="229">
        <v>0</v>
      </c>
      <c r="T583" s="230">
        <f>S583*H583</f>
        <v>0</v>
      </c>
      <c r="AR583" s="23" t="s">
        <v>137</v>
      </c>
      <c r="AT583" s="23" t="s">
        <v>133</v>
      </c>
      <c r="AU583" s="23" t="s">
        <v>82</v>
      </c>
      <c r="AY583" s="23" t="s">
        <v>131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23" t="s">
        <v>79</v>
      </c>
      <c r="BK583" s="231">
        <f>ROUND(I583*H583,2)</f>
        <v>0</v>
      </c>
      <c r="BL583" s="23" t="s">
        <v>137</v>
      </c>
      <c r="BM583" s="23" t="s">
        <v>962</v>
      </c>
    </row>
    <row r="584" spans="2:51" s="11" customFormat="1" ht="13.5">
      <c r="B584" s="235"/>
      <c r="C584" s="236"/>
      <c r="D584" s="232" t="s">
        <v>146</v>
      </c>
      <c r="E584" s="237" t="s">
        <v>21</v>
      </c>
      <c r="F584" s="238" t="s">
        <v>963</v>
      </c>
      <c r="G584" s="236"/>
      <c r="H584" s="239">
        <v>2.6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AT584" s="245" t="s">
        <v>146</v>
      </c>
      <c r="AU584" s="245" t="s">
        <v>82</v>
      </c>
      <c r="AV584" s="11" t="s">
        <v>82</v>
      </c>
      <c r="AW584" s="11" t="s">
        <v>35</v>
      </c>
      <c r="AX584" s="11" t="s">
        <v>79</v>
      </c>
      <c r="AY584" s="245" t="s">
        <v>131</v>
      </c>
    </row>
    <row r="585" spans="2:65" s="1" customFormat="1" ht="16.5" customHeight="1">
      <c r="B585" s="45"/>
      <c r="C585" s="220" t="s">
        <v>964</v>
      </c>
      <c r="D585" s="220" t="s">
        <v>133</v>
      </c>
      <c r="E585" s="221" t="s">
        <v>965</v>
      </c>
      <c r="F585" s="222" t="s">
        <v>966</v>
      </c>
      <c r="G585" s="223" t="s">
        <v>177</v>
      </c>
      <c r="H585" s="224">
        <v>11</v>
      </c>
      <c r="I585" s="225"/>
      <c r="J585" s="226">
        <f>ROUND(I585*H585,2)</f>
        <v>0</v>
      </c>
      <c r="K585" s="222" t="s">
        <v>21</v>
      </c>
      <c r="L585" s="71"/>
      <c r="M585" s="227" t="s">
        <v>21</v>
      </c>
      <c r="N585" s="228" t="s">
        <v>42</v>
      </c>
      <c r="O585" s="46"/>
      <c r="P585" s="229">
        <f>O585*H585</f>
        <v>0</v>
      </c>
      <c r="Q585" s="229">
        <v>0</v>
      </c>
      <c r="R585" s="229">
        <f>Q585*H585</f>
        <v>0</v>
      </c>
      <c r="S585" s="229">
        <v>0</v>
      </c>
      <c r="T585" s="230">
        <f>S585*H585</f>
        <v>0</v>
      </c>
      <c r="AR585" s="23" t="s">
        <v>137</v>
      </c>
      <c r="AT585" s="23" t="s">
        <v>133</v>
      </c>
      <c r="AU585" s="23" t="s">
        <v>82</v>
      </c>
      <c r="AY585" s="23" t="s">
        <v>131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23" t="s">
        <v>79</v>
      </c>
      <c r="BK585" s="231">
        <f>ROUND(I585*H585,2)</f>
        <v>0</v>
      </c>
      <c r="BL585" s="23" t="s">
        <v>137</v>
      </c>
      <c r="BM585" s="23" t="s">
        <v>967</v>
      </c>
    </row>
    <row r="586" spans="2:51" s="11" customFormat="1" ht="13.5">
      <c r="B586" s="235"/>
      <c r="C586" s="236"/>
      <c r="D586" s="232" t="s">
        <v>146</v>
      </c>
      <c r="E586" s="237" t="s">
        <v>21</v>
      </c>
      <c r="F586" s="238" t="s">
        <v>968</v>
      </c>
      <c r="G586" s="236"/>
      <c r="H586" s="239">
        <v>11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AT586" s="245" t="s">
        <v>146</v>
      </c>
      <c r="AU586" s="245" t="s">
        <v>82</v>
      </c>
      <c r="AV586" s="11" t="s">
        <v>82</v>
      </c>
      <c r="AW586" s="11" t="s">
        <v>35</v>
      </c>
      <c r="AX586" s="11" t="s">
        <v>79</v>
      </c>
      <c r="AY586" s="245" t="s">
        <v>131</v>
      </c>
    </row>
    <row r="587" spans="2:65" s="1" customFormat="1" ht="25.5" customHeight="1">
      <c r="B587" s="45"/>
      <c r="C587" s="220" t="s">
        <v>969</v>
      </c>
      <c r="D587" s="220" t="s">
        <v>133</v>
      </c>
      <c r="E587" s="221" t="s">
        <v>970</v>
      </c>
      <c r="F587" s="222" t="s">
        <v>971</v>
      </c>
      <c r="G587" s="223" t="s">
        <v>171</v>
      </c>
      <c r="H587" s="224">
        <v>15</v>
      </c>
      <c r="I587" s="225"/>
      <c r="J587" s="226">
        <f>ROUND(I587*H587,2)</f>
        <v>0</v>
      </c>
      <c r="K587" s="222" t="s">
        <v>21</v>
      </c>
      <c r="L587" s="71"/>
      <c r="M587" s="227" t="s">
        <v>21</v>
      </c>
      <c r="N587" s="228" t="s">
        <v>42</v>
      </c>
      <c r="O587" s="46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AR587" s="23" t="s">
        <v>137</v>
      </c>
      <c r="AT587" s="23" t="s">
        <v>133</v>
      </c>
      <c r="AU587" s="23" t="s">
        <v>82</v>
      </c>
      <c r="AY587" s="23" t="s">
        <v>131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23" t="s">
        <v>79</v>
      </c>
      <c r="BK587" s="231">
        <f>ROUND(I587*H587,2)</f>
        <v>0</v>
      </c>
      <c r="BL587" s="23" t="s">
        <v>137</v>
      </c>
      <c r="BM587" s="23" t="s">
        <v>972</v>
      </c>
    </row>
    <row r="588" spans="2:51" s="11" customFormat="1" ht="13.5">
      <c r="B588" s="235"/>
      <c r="C588" s="236"/>
      <c r="D588" s="232" t="s">
        <v>146</v>
      </c>
      <c r="E588" s="237" t="s">
        <v>21</v>
      </c>
      <c r="F588" s="238" t="s">
        <v>973</v>
      </c>
      <c r="G588" s="236"/>
      <c r="H588" s="239">
        <v>15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AT588" s="245" t="s">
        <v>146</v>
      </c>
      <c r="AU588" s="245" t="s">
        <v>82</v>
      </c>
      <c r="AV588" s="11" t="s">
        <v>82</v>
      </c>
      <c r="AW588" s="11" t="s">
        <v>35</v>
      </c>
      <c r="AX588" s="11" t="s">
        <v>79</v>
      </c>
      <c r="AY588" s="245" t="s">
        <v>131</v>
      </c>
    </row>
    <row r="589" spans="2:65" s="1" customFormat="1" ht="16.5" customHeight="1">
      <c r="B589" s="45"/>
      <c r="C589" s="220" t="s">
        <v>974</v>
      </c>
      <c r="D589" s="220" t="s">
        <v>133</v>
      </c>
      <c r="E589" s="221" t="s">
        <v>975</v>
      </c>
      <c r="F589" s="222" t="s">
        <v>976</v>
      </c>
      <c r="G589" s="223" t="s">
        <v>171</v>
      </c>
      <c r="H589" s="224">
        <v>10</v>
      </c>
      <c r="I589" s="225"/>
      <c r="J589" s="226">
        <f>ROUND(I589*H589,2)</f>
        <v>0</v>
      </c>
      <c r="K589" s="222" t="s">
        <v>21</v>
      </c>
      <c r="L589" s="71"/>
      <c r="M589" s="227" t="s">
        <v>21</v>
      </c>
      <c r="N589" s="228" t="s">
        <v>42</v>
      </c>
      <c r="O589" s="46"/>
      <c r="P589" s="229">
        <f>O589*H589</f>
        <v>0</v>
      </c>
      <c r="Q589" s="229">
        <v>0</v>
      </c>
      <c r="R589" s="229">
        <f>Q589*H589</f>
        <v>0</v>
      </c>
      <c r="S589" s="229">
        <v>0</v>
      </c>
      <c r="T589" s="230">
        <f>S589*H589</f>
        <v>0</v>
      </c>
      <c r="AR589" s="23" t="s">
        <v>137</v>
      </c>
      <c r="AT589" s="23" t="s">
        <v>133</v>
      </c>
      <c r="AU589" s="23" t="s">
        <v>82</v>
      </c>
      <c r="AY589" s="23" t="s">
        <v>131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23" t="s">
        <v>79</v>
      </c>
      <c r="BK589" s="231">
        <f>ROUND(I589*H589,2)</f>
        <v>0</v>
      </c>
      <c r="BL589" s="23" t="s">
        <v>137</v>
      </c>
      <c r="BM589" s="23" t="s">
        <v>977</v>
      </c>
    </row>
    <row r="590" spans="2:65" s="1" customFormat="1" ht="25.5" customHeight="1">
      <c r="B590" s="45"/>
      <c r="C590" s="220" t="s">
        <v>978</v>
      </c>
      <c r="D590" s="220" t="s">
        <v>133</v>
      </c>
      <c r="E590" s="221" t="s">
        <v>979</v>
      </c>
      <c r="F590" s="222" t="s">
        <v>980</v>
      </c>
      <c r="G590" s="223" t="s">
        <v>300</v>
      </c>
      <c r="H590" s="224">
        <v>4</v>
      </c>
      <c r="I590" s="225"/>
      <c r="J590" s="226">
        <f>ROUND(I590*H590,2)</f>
        <v>0</v>
      </c>
      <c r="K590" s="222" t="s">
        <v>21</v>
      </c>
      <c r="L590" s="71"/>
      <c r="M590" s="227" t="s">
        <v>21</v>
      </c>
      <c r="N590" s="228" t="s">
        <v>42</v>
      </c>
      <c r="O590" s="46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AR590" s="23" t="s">
        <v>137</v>
      </c>
      <c r="AT590" s="23" t="s">
        <v>133</v>
      </c>
      <c r="AU590" s="23" t="s">
        <v>82</v>
      </c>
      <c r="AY590" s="23" t="s">
        <v>131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79</v>
      </c>
      <c r="BK590" s="231">
        <f>ROUND(I590*H590,2)</f>
        <v>0</v>
      </c>
      <c r="BL590" s="23" t="s">
        <v>137</v>
      </c>
      <c r="BM590" s="23" t="s">
        <v>981</v>
      </c>
    </row>
    <row r="591" spans="2:65" s="1" customFormat="1" ht="16.5" customHeight="1">
      <c r="B591" s="45"/>
      <c r="C591" s="220" t="s">
        <v>982</v>
      </c>
      <c r="D591" s="220" t="s">
        <v>133</v>
      </c>
      <c r="E591" s="221" t="s">
        <v>983</v>
      </c>
      <c r="F591" s="222" t="s">
        <v>984</v>
      </c>
      <c r="G591" s="223" t="s">
        <v>300</v>
      </c>
      <c r="H591" s="224">
        <v>1</v>
      </c>
      <c r="I591" s="225"/>
      <c r="J591" s="226">
        <f>ROUND(I591*H591,2)</f>
        <v>0</v>
      </c>
      <c r="K591" s="222" t="s">
        <v>21</v>
      </c>
      <c r="L591" s="71"/>
      <c r="M591" s="227" t="s">
        <v>21</v>
      </c>
      <c r="N591" s="228" t="s">
        <v>42</v>
      </c>
      <c r="O591" s="46"/>
      <c r="P591" s="229">
        <f>O591*H591</f>
        <v>0</v>
      </c>
      <c r="Q591" s="229">
        <v>0</v>
      </c>
      <c r="R591" s="229">
        <f>Q591*H591</f>
        <v>0</v>
      </c>
      <c r="S591" s="229">
        <v>0</v>
      </c>
      <c r="T591" s="230">
        <f>S591*H591</f>
        <v>0</v>
      </c>
      <c r="AR591" s="23" t="s">
        <v>137</v>
      </c>
      <c r="AT591" s="23" t="s">
        <v>133</v>
      </c>
      <c r="AU591" s="23" t="s">
        <v>82</v>
      </c>
      <c r="AY591" s="23" t="s">
        <v>131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23" t="s">
        <v>79</v>
      </c>
      <c r="BK591" s="231">
        <f>ROUND(I591*H591,2)</f>
        <v>0</v>
      </c>
      <c r="BL591" s="23" t="s">
        <v>137</v>
      </c>
      <c r="BM591" s="23" t="s">
        <v>985</v>
      </c>
    </row>
    <row r="592" spans="2:65" s="1" customFormat="1" ht="16.5" customHeight="1">
      <c r="B592" s="45"/>
      <c r="C592" s="220" t="s">
        <v>986</v>
      </c>
      <c r="D592" s="220" t="s">
        <v>133</v>
      </c>
      <c r="E592" s="221" t="s">
        <v>987</v>
      </c>
      <c r="F592" s="222" t="s">
        <v>988</v>
      </c>
      <c r="G592" s="223" t="s">
        <v>300</v>
      </c>
      <c r="H592" s="224">
        <v>1</v>
      </c>
      <c r="I592" s="225"/>
      <c r="J592" s="226">
        <f>ROUND(I592*H592,2)</f>
        <v>0</v>
      </c>
      <c r="K592" s="222" t="s">
        <v>21</v>
      </c>
      <c r="L592" s="71"/>
      <c r="M592" s="227" t="s">
        <v>21</v>
      </c>
      <c r="N592" s="228" t="s">
        <v>42</v>
      </c>
      <c r="O592" s="46"/>
      <c r="P592" s="229">
        <f>O592*H592</f>
        <v>0</v>
      </c>
      <c r="Q592" s="229">
        <v>0</v>
      </c>
      <c r="R592" s="229">
        <f>Q592*H592</f>
        <v>0</v>
      </c>
      <c r="S592" s="229">
        <v>0</v>
      </c>
      <c r="T592" s="230">
        <f>S592*H592</f>
        <v>0</v>
      </c>
      <c r="AR592" s="23" t="s">
        <v>137</v>
      </c>
      <c r="AT592" s="23" t="s">
        <v>133</v>
      </c>
      <c r="AU592" s="23" t="s">
        <v>82</v>
      </c>
      <c r="AY592" s="23" t="s">
        <v>131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23" t="s">
        <v>79</v>
      </c>
      <c r="BK592" s="231">
        <f>ROUND(I592*H592,2)</f>
        <v>0</v>
      </c>
      <c r="BL592" s="23" t="s">
        <v>137</v>
      </c>
      <c r="BM592" s="23" t="s">
        <v>989</v>
      </c>
    </row>
    <row r="593" spans="2:65" s="1" customFormat="1" ht="16.5" customHeight="1">
      <c r="B593" s="45"/>
      <c r="C593" s="220" t="s">
        <v>990</v>
      </c>
      <c r="D593" s="220" t="s">
        <v>133</v>
      </c>
      <c r="E593" s="221" t="s">
        <v>991</v>
      </c>
      <c r="F593" s="222" t="s">
        <v>992</v>
      </c>
      <c r="G593" s="223" t="s">
        <v>300</v>
      </c>
      <c r="H593" s="224">
        <v>1</v>
      </c>
      <c r="I593" s="225"/>
      <c r="J593" s="226">
        <f>ROUND(I593*H593,2)</f>
        <v>0</v>
      </c>
      <c r="K593" s="222" t="s">
        <v>21</v>
      </c>
      <c r="L593" s="71"/>
      <c r="M593" s="227" t="s">
        <v>21</v>
      </c>
      <c r="N593" s="228" t="s">
        <v>42</v>
      </c>
      <c r="O593" s="46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AR593" s="23" t="s">
        <v>137</v>
      </c>
      <c r="AT593" s="23" t="s">
        <v>133</v>
      </c>
      <c r="AU593" s="23" t="s">
        <v>82</v>
      </c>
      <c r="AY593" s="23" t="s">
        <v>131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23" t="s">
        <v>79</v>
      </c>
      <c r="BK593" s="231">
        <f>ROUND(I593*H593,2)</f>
        <v>0</v>
      </c>
      <c r="BL593" s="23" t="s">
        <v>137</v>
      </c>
      <c r="BM593" s="23" t="s">
        <v>993</v>
      </c>
    </row>
    <row r="594" spans="2:65" s="1" customFormat="1" ht="25.5" customHeight="1">
      <c r="B594" s="45"/>
      <c r="C594" s="220" t="s">
        <v>994</v>
      </c>
      <c r="D594" s="220" t="s">
        <v>133</v>
      </c>
      <c r="E594" s="221" t="s">
        <v>995</v>
      </c>
      <c r="F594" s="222" t="s">
        <v>996</v>
      </c>
      <c r="G594" s="223" t="s">
        <v>300</v>
      </c>
      <c r="H594" s="224">
        <v>2</v>
      </c>
      <c r="I594" s="225"/>
      <c r="J594" s="226">
        <f>ROUND(I594*H594,2)</f>
        <v>0</v>
      </c>
      <c r="K594" s="222" t="s">
        <v>21</v>
      </c>
      <c r="L594" s="71"/>
      <c r="M594" s="227" t="s">
        <v>21</v>
      </c>
      <c r="N594" s="228" t="s">
        <v>42</v>
      </c>
      <c r="O594" s="46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AR594" s="23" t="s">
        <v>137</v>
      </c>
      <c r="AT594" s="23" t="s">
        <v>133</v>
      </c>
      <c r="AU594" s="23" t="s">
        <v>82</v>
      </c>
      <c r="AY594" s="23" t="s">
        <v>131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23" t="s">
        <v>79</v>
      </c>
      <c r="BK594" s="231">
        <f>ROUND(I594*H594,2)</f>
        <v>0</v>
      </c>
      <c r="BL594" s="23" t="s">
        <v>137</v>
      </c>
      <c r="BM594" s="23" t="s">
        <v>997</v>
      </c>
    </row>
    <row r="595" spans="2:51" s="11" customFormat="1" ht="13.5">
      <c r="B595" s="235"/>
      <c r="C595" s="236"/>
      <c r="D595" s="232" t="s">
        <v>146</v>
      </c>
      <c r="E595" s="237" t="s">
        <v>21</v>
      </c>
      <c r="F595" s="238" t="s">
        <v>998</v>
      </c>
      <c r="G595" s="236"/>
      <c r="H595" s="239">
        <v>2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AT595" s="245" t="s">
        <v>146</v>
      </c>
      <c r="AU595" s="245" t="s">
        <v>82</v>
      </c>
      <c r="AV595" s="11" t="s">
        <v>82</v>
      </c>
      <c r="AW595" s="11" t="s">
        <v>35</v>
      </c>
      <c r="AX595" s="11" t="s">
        <v>79</v>
      </c>
      <c r="AY595" s="245" t="s">
        <v>131</v>
      </c>
    </row>
    <row r="596" spans="2:65" s="1" customFormat="1" ht="25.5" customHeight="1">
      <c r="B596" s="45"/>
      <c r="C596" s="220" t="s">
        <v>999</v>
      </c>
      <c r="D596" s="220" t="s">
        <v>133</v>
      </c>
      <c r="E596" s="221" t="s">
        <v>1000</v>
      </c>
      <c r="F596" s="222" t="s">
        <v>1001</v>
      </c>
      <c r="G596" s="223" t="s">
        <v>177</v>
      </c>
      <c r="H596" s="224">
        <v>21</v>
      </c>
      <c r="I596" s="225"/>
      <c r="J596" s="226">
        <f>ROUND(I596*H596,2)</f>
        <v>0</v>
      </c>
      <c r="K596" s="222" t="s">
        <v>143</v>
      </c>
      <c r="L596" s="71"/>
      <c r="M596" s="227" t="s">
        <v>21</v>
      </c>
      <c r="N596" s="228" t="s">
        <v>42</v>
      </c>
      <c r="O596" s="46"/>
      <c r="P596" s="229">
        <f>O596*H596</f>
        <v>0</v>
      </c>
      <c r="Q596" s="229">
        <v>0.29221</v>
      </c>
      <c r="R596" s="229">
        <f>Q596*H596</f>
        <v>6.136410000000001</v>
      </c>
      <c r="S596" s="229">
        <v>0</v>
      </c>
      <c r="T596" s="230">
        <f>S596*H596</f>
        <v>0</v>
      </c>
      <c r="AR596" s="23" t="s">
        <v>137</v>
      </c>
      <c r="AT596" s="23" t="s">
        <v>133</v>
      </c>
      <c r="AU596" s="23" t="s">
        <v>82</v>
      </c>
      <c r="AY596" s="23" t="s">
        <v>131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23" t="s">
        <v>79</v>
      </c>
      <c r="BK596" s="231">
        <f>ROUND(I596*H596,2)</f>
        <v>0</v>
      </c>
      <c r="BL596" s="23" t="s">
        <v>137</v>
      </c>
      <c r="BM596" s="23" t="s">
        <v>1002</v>
      </c>
    </row>
    <row r="597" spans="2:47" s="1" customFormat="1" ht="13.5">
      <c r="B597" s="45"/>
      <c r="C597" s="73"/>
      <c r="D597" s="232" t="s">
        <v>139</v>
      </c>
      <c r="E597" s="73"/>
      <c r="F597" s="233" t="s">
        <v>1003</v>
      </c>
      <c r="G597" s="73"/>
      <c r="H597" s="73"/>
      <c r="I597" s="190"/>
      <c r="J597" s="73"/>
      <c r="K597" s="73"/>
      <c r="L597" s="71"/>
      <c r="M597" s="234"/>
      <c r="N597" s="46"/>
      <c r="O597" s="46"/>
      <c r="P597" s="46"/>
      <c r="Q597" s="46"/>
      <c r="R597" s="46"/>
      <c r="S597" s="46"/>
      <c r="T597" s="94"/>
      <c r="AT597" s="23" t="s">
        <v>139</v>
      </c>
      <c r="AU597" s="23" t="s">
        <v>82</v>
      </c>
    </row>
    <row r="598" spans="2:65" s="1" customFormat="1" ht="16.5" customHeight="1">
      <c r="B598" s="45"/>
      <c r="C598" s="257" t="s">
        <v>1004</v>
      </c>
      <c r="D598" s="257" t="s">
        <v>268</v>
      </c>
      <c r="E598" s="258" t="s">
        <v>1005</v>
      </c>
      <c r="F598" s="259" t="s">
        <v>1006</v>
      </c>
      <c r="G598" s="260" t="s">
        <v>177</v>
      </c>
      <c r="H598" s="261">
        <v>21</v>
      </c>
      <c r="I598" s="262"/>
      <c r="J598" s="263">
        <f>ROUND(I598*H598,2)</f>
        <v>0</v>
      </c>
      <c r="K598" s="259" t="s">
        <v>21</v>
      </c>
      <c r="L598" s="264"/>
      <c r="M598" s="265" t="s">
        <v>21</v>
      </c>
      <c r="N598" s="266" t="s">
        <v>42</v>
      </c>
      <c r="O598" s="46"/>
      <c r="P598" s="229">
        <f>O598*H598</f>
        <v>0</v>
      </c>
      <c r="Q598" s="229">
        <v>0.0156</v>
      </c>
      <c r="R598" s="229">
        <f>Q598*H598</f>
        <v>0.3276</v>
      </c>
      <c r="S598" s="229">
        <v>0</v>
      </c>
      <c r="T598" s="230">
        <f>S598*H598</f>
        <v>0</v>
      </c>
      <c r="AR598" s="23" t="s">
        <v>181</v>
      </c>
      <c r="AT598" s="23" t="s">
        <v>268</v>
      </c>
      <c r="AU598" s="23" t="s">
        <v>82</v>
      </c>
      <c r="AY598" s="23" t="s">
        <v>131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23" t="s">
        <v>79</v>
      </c>
      <c r="BK598" s="231">
        <f>ROUND(I598*H598,2)</f>
        <v>0</v>
      </c>
      <c r="BL598" s="23" t="s">
        <v>137</v>
      </c>
      <c r="BM598" s="23" t="s">
        <v>1007</v>
      </c>
    </row>
    <row r="599" spans="2:65" s="1" customFormat="1" ht="16.5" customHeight="1">
      <c r="B599" s="45"/>
      <c r="C599" s="257" t="s">
        <v>1008</v>
      </c>
      <c r="D599" s="257" t="s">
        <v>268</v>
      </c>
      <c r="E599" s="258" t="s">
        <v>1009</v>
      </c>
      <c r="F599" s="259" t="s">
        <v>1010</v>
      </c>
      <c r="G599" s="260" t="s">
        <v>177</v>
      </c>
      <c r="H599" s="261">
        <v>21</v>
      </c>
      <c r="I599" s="262"/>
      <c r="J599" s="263">
        <f>ROUND(I599*H599,2)</f>
        <v>0</v>
      </c>
      <c r="K599" s="259" t="s">
        <v>21</v>
      </c>
      <c r="L599" s="264"/>
      <c r="M599" s="265" t="s">
        <v>21</v>
      </c>
      <c r="N599" s="266" t="s">
        <v>42</v>
      </c>
      <c r="O599" s="46"/>
      <c r="P599" s="229">
        <f>O599*H599</f>
        <v>0</v>
      </c>
      <c r="Q599" s="229">
        <v>0.00325</v>
      </c>
      <c r="R599" s="229">
        <f>Q599*H599</f>
        <v>0.06824999999999999</v>
      </c>
      <c r="S599" s="229">
        <v>0</v>
      </c>
      <c r="T599" s="230">
        <f>S599*H599</f>
        <v>0</v>
      </c>
      <c r="AR599" s="23" t="s">
        <v>181</v>
      </c>
      <c r="AT599" s="23" t="s">
        <v>268</v>
      </c>
      <c r="AU599" s="23" t="s">
        <v>82</v>
      </c>
      <c r="AY599" s="23" t="s">
        <v>131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23" t="s">
        <v>79</v>
      </c>
      <c r="BK599" s="231">
        <f>ROUND(I599*H599,2)</f>
        <v>0</v>
      </c>
      <c r="BL599" s="23" t="s">
        <v>137</v>
      </c>
      <c r="BM599" s="23" t="s">
        <v>1011</v>
      </c>
    </row>
    <row r="600" spans="2:63" s="10" customFormat="1" ht="29.85" customHeight="1">
      <c r="B600" s="204"/>
      <c r="C600" s="205"/>
      <c r="D600" s="206" t="s">
        <v>70</v>
      </c>
      <c r="E600" s="218" t="s">
        <v>571</v>
      </c>
      <c r="F600" s="218" t="s">
        <v>1012</v>
      </c>
      <c r="G600" s="205"/>
      <c r="H600" s="205"/>
      <c r="I600" s="208"/>
      <c r="J600" s="219">
        <f>BK600</f>
        <v>0</v>
      </c>
      <c r="K600" s="205"/>
      <c r="L600" s="210"/>
      <c r="M600" s="211"/>
      <c r="N600" s="212"/>
      <c r="O600" s="212"/>
      <c r="P600" s="213">
        <f>SUM(P601:P634)</f>
        <v>0</v>
      </c>
      <c r="Q600" s="212"/>
      <c r="R600" s="213">
        <f>SUM(R601:R634)</f>
        <v>0</v>
      </c>
      <c r="S600" s="212"/>
      <c r="T600" s="214">
        <f>SUM(T601:T634)</f>
        <v>37.273599999999995</v>
      </c>
      <c r="AR600" s="215" t="s">
        <v>79</v>
      </c>
      <c r="AT600" s="216" t="s">
        <v>70</v>
      </c>
      <c r="AU600" s="216" t="s">
        <v>79</v>
      </c>
      <c r="AY600" s="215" t="s">
        <v>131</v>
      </c>
      <c r="BK600" s="217">
        <f>SUM(BK601:BK634)</f>
        <v>0</v>
      </c>
    </row>
    <row r="601" spans="2:65" s="1" customFormat="1" ht="16.5" customHeight="1">
      <c r="B601" s="45"/>
      <c r="C601" s="220" t="s">
        <v>1013</v>
      </c>
      <c r="D601" s="220" t="s">
        <v>133</v>
      </c>
      <c r="E601" s="221" t="s">
        <v>1014</v>
      </c>
      <c r="F601" s="222" t="s">
        <v>1015</v>
      </c>
      <c r="G601" s="223" t="s">
        <v>171</v>
      </c>
      <c r="H601" s="224">
        <v>55</v>
      </c>
      <c r="I601" s="225"/>
      <c r="J601" s="226">
        <f>ROUND(I601*H601,2)</f>
        <v>0</v>
      </c>
      <c r="K601" s="222" t="s">
        <v>143</v>
      </c>
      <c r="L601" s="71"/>
      <c r="M601" s="227" t="s">
        <v>21</v>
      </c>
      <c r="N601" s="228" t="s">
        <v>42</v>
      </c>
      <c r="O601" s="46"/>
      <c r="P601" s="229">
        <f>O601*H601</f>
        <v>0</v>
      </c>
      <c r="Q601" s="229">
        <v>0</v>
      </c>
      <c r="R601" s="229">
        <f>Q601*H601</f>
        <v>0</v>
      </c>
      <c r="S601" s="229">
        <v>0.26</v>
      </c>
      <c r="T601" s="230">
        <f>S601*H601</f>
        <v>14.3</v>
      </c>
      <c r="AR601" s="23" t="s">
        <v>137</v>
      </c>
      <c r="AT601" s="23" t="s">
        <v>133</v>
      </c>
      <c r="AU601" s="23" t="s">
        <v>82</v>
      </c>
      <c r="AY601" s="23" t="s">
        <v>131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79</v>
      </c>
      <c r="BK601" s="231">
        <f>ROUND(I601*H601,2)</f>
        <v>0</v>
      </c>
      <c r="BL601" s="23" t="s">
        <v>137</v>
      </c>
      <c r="BM601" s="23" t="s">
        <v>1016</v>
      </c>
    </row>
    <row r="602" spans="2:47" s="1" customFormat="1" ht="13.5">
      <c r="B602" s="45"/>
      <c r="C602" s="73"/>
      <c r="D602" s="232" t="s">
        <v>139</v>
      </c>
      <c r="E602" s="73"/>
      <c r="F602" s="233" t="s">
        <v>1017</v>
      </c>
      <c r="G602" s="73"/>
      <c r="H602" s="73"/>
      <c r="I602" s="190"/>
      <c r="J602" s="73"/>
      <c r="K602" s="73"/>
      <c r="L602" s="71"/>
      <c r="M602" s="234"/>
      <c r="N602" s="46"/>
      <c r="O602" s="46"/>
      <c r="P602" s="46"/>
      <c r="Q602" s="46"/>
      <c r="R602" s="46"/>
      <c r="S602" s="46"/>
      <c r="T602" s="94"/>
      <c r="AT602" s="23" t="s">
        <v>139</v>
      </c>
      <c r="AU602" s="23" t="s">
        <v>82</v>
      </c>
    </row>
    <row r="603" spans="2:65" s="1" customFormat="1" ht="16.5" customHeight="1">
      <c r="B603" s="45"/>
      <c r="C603" s="220" t="s">
        <v>1018</v>
      </c>
      <c r="D603" s="220" t="s">
        <v>133</v>
      </c>
      <c r="E603" s="221" t="s">
        <v>1019</v>
      </c>
      <c r="F603" s="222" t="s">
        <v>1020</v>
      </c>
      <c r="G603" s="223" t="s">
        <v>177</v>
      </c>
      <c r="H603" s="224">
        <v>24</v>
      </c>
      <c r="I603" s="225"/>
      <c r="J603" s="226">
        <f>ROUND(I603*H603,2)</f>
        <v>0</v>
      </c>
      <c r="K603" s="222" t="s">
        <v>143</v>
      </c>
      <c r="L603" s="71"/>
      <c r="M603" s="227" t="s">
        <v>21</v>
      </c>
      <c r="N603" s="228" t="s">
        <v>42</v>
      </c>
      <c r="O603" s="46"/>
      <c r="P603" s="229">
        <f>O603*H603</f>
        <v>0</v>
      </c>
      <c r="Q603" s="229">
        <v>0</v>
      </c>
      <c r="R603" s="229">
        <f>Q603*H603</f>
        <v>0</v>
      </c>
      <c r="S603" s="229">
        <v>0.23</v>
      </c>
      <c r="T603" s="230">
        <f>S603*H603</f>
        <v>5.5200000000000005</v>
      </c>
      <c r="AR603" s="23" t="s">
        <v>137</v>
      </c>
      <c r="AT603" s="23" t="s">
        <v>133</v>
      </c>
      <c r="AU603" s="23" t="s">
        <v>82</v>
      </c>
      <c r="AY603" s="23" t="s">
        <v>131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23" t="s">
        <v>79</v>
      </c>
      <c r="BK603" s="231">
        <f>ROUND(I603*H603,2)</f>
        <v>0</v>
      </c>
      <c r="BL603" s="23" t="s">
        <v>137</v>
      </c>
      <c r="BM603" s="23" t="s">
        <v>1021</v>
      </c>
    </row>
    <row r="604" spans="2:47" s="1" customFormat="1" ht="13.5">
      <c r="B604" s="45"/>
      <c r="C604" s="73"/>
      <c r="D604" s="232" t="s">
        <v>139</v>
      </c>
      <c r="E604" s="73"/>
      <c r="F604" s="233" t="s">
        <v>1022</v>
      </c>
      <c r="G604" s="73"/>
      <c r="H604" s="73"/>
      <c r="I604" s="190"/>
      <c r="J604" s="73"/>
      <c r="K604" s="73"/>
      <c r="L604" s="71"/>
      <c r="M604" s="234"/>
      <c r="N604" s="46"/>
      <c r="O604" s="46"/>
      <c r="P604" s="46"/>
      <c r="Q604" s="46"/>
      <c r="R604" s="46"/>
      <c r="S604" s="46"/>
      <c r="T604" s="94"/>
      <c r="AT604" s="23" t="s">
        <v>139</v>
      </c>
      <c r="AU604" s="23" t="s">
        <v>82</v>
      </c>
    </row>
    <row r="605" spans="2:65" s="1" customFormat="1" ht="16.5" customHeight="1">
      <c r="B605" s="45"/>
      <c r="C605" s="220" t="s">
        <v>1023</v>
      </c>
      <c r="D605" s="220" t="s">
        <v>133</v>
      </c>
      <c r="E605" s="221" t="s">
        <v>1024</v>
      </c>
      <c r="F605" s="222" t="s">
        <v>1025</v>
      </c>
      <c r="G605" s="223" t="s">
        <v>171</v>
      </c>
      <c r="H605" s="224">
        <v>10</v>
      </c>
      <c r="I605" s="225"/>
      <c r="J605" s="226">
        <f>ROUND(I605*H605,2)</f>
        <v>0</v>
      </c>
      <c r="K605" s="222" t="s">
        <v>143</v>
      </c>
      <c r="L605" s="71"/>
      <c r="M605" s="227" t="s">
        <v>21</v>
      </c>
      <c r="N605" s="228" t="s">
        <v>42</v>
      </c>
      <c r="O605" s="46"/>
      <c r="P605" s="229">
        <f>O605*H605</f>
        <v>0</v>
      </c>
      <c r="Q605" s="229">
        <v>0</v>
      </c>
      <c r="R605" s="229">
        <f>Q605*H605</f>
        <v>0</v>
      </c>
      <c r="S605" s="229">
        <v>0.44</v>
      </c>
      <c r="T605" s="230">
        <f>S605*H605</f>
        <v>4.4</v>
      </c>
      <c r="AR605" s="23" t="s">
        <v>137</v>
      </c>
      <c r="AT605" s="23" t="s">
        <v>133</v>
      </c>
      <c r="AU605" s="23" t="s">
        <v>82</v>
      </c>
      <c r="AY605" s="23" t="s">
        <v>131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23" t="s">
        <v>79</v>
      </c>
      <c r="BK605" s="231">
        <f>ROUND(I605*H605,2)</f>
        <v>0</v>
      </c>
      <c r="BL605" s="23" t="s">
        <v>137</v>
      </c>
      <c r="BM605" s="23" t="s">
        <v>1026</v>
      </c>
    </row>
    <row r="606" spans="2:47" s="1" customFormat="1" ht="13.5">
      <c r="B606" s="45"/>
      <c r="C606" s="73"/>
      <c r="D606" s="232" t="s">
        <v>139</v>
      </c>
      <c r="E606" s="73"/>
      <c r="F606" s="233" t="s">
        <v>1027</v>
      </c>
      <c r="G606" s="73"/>
      <c r="H606" s="73"/>
      <c r="I606" s="190"/>
      <c r="J606" s="73"/>
      <c r="K606" s="73"/>
      <c r="L606" s="71"/>
      <c r="M606" s="234"/>
      <c r="N606" s="46"/>
      <c r="O606" s="46"/>
      <c r="P606" s="46"/>
      <c r="Q606" s="46"/>
      <c r="R606" s="46"/>
      <c r="S606" s="46"/>
      <c r="T606" s="94"/>
      <c r="AT606" s="23" t="s">
        <v>139</v>
      </c>
      <c r="AU606" s="23" t="s">
        <v>82</v>
      </c>
    </row>
    <row r="607" spans="2:51" s="11" customFormat="1" ht="13.5">
      <c r="B607" s="235"/>
      <c r="C607" s="236"/>
      <c r="D607" s="232" t="s">
        <v>146</v>
      </c>
      <c r="E607" s="237" t="s">
        <v>21</v>
      </c>
      <c r="F607" s="238" t="s">
        <v>1028</v>
      </c>
      <c r="G607" s="236"/>
      <c r="H607" s="239">
        <v>10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AT607" s="245" t="s">
        <v>146</v>
      </c>
      <c r="AU607" s="245" t="s">
        <v>82</v>
      </c>
      <c r="AV607" s="11" t="s">
        <v>82</v>
      </c>
      <c r="AW607" s="11" t="s">
        <v>35</v>
      </c>
      <c r="AX607" s="11" t="s">
        <v>79</v>
      </c>
      <c r="AY607" s="245" t="s">
        <v>131</v>
      </c>
    </row>
    <row r="608" spans="2:65" s="1" customFormat="1" ht="16.5" customHeight="1">
      <c r="B608" s="45"/>
      <c r="C608" s="220" t="s">
        <v>1029</v>
      </c>
      <c r="D608" s="220" t="s">
        <v>133</v>
      </c>
      <c r="E608" s="221" t="s">
        <v>1030</v>
      </c>
      <c r="F608" s="222" t="s">
        <v>1031</v>
      </c>
      <c r="G608" s="223" t="s">
        <v>171</v>
      </c>
      <c r="H608" s="224">
        <v>10</v>
      </c>
      <c r="I608" s="225"/>
      <c r="J608" s="226">
        <f>ROUND(I608*H608,2)</f>
        <v>0</v>
      </c>
      <c r="K608" s="222" t="s">
        <v>143</v>
      </c>
      <c r="L608" s="71"/>
      <c r="M608" s="227" t="s">
        <v>21</v>
      </c>
      <c r="N608" s="228" t="s">
        <v>42</v>
      </c>
      <c r="O608" s="46"/>
      <c r="P608" s="229">
        <f>O608*H608</f>
        <v>0</v>
      </c>
      <c r="Q608" s="229">
        <v>0</v>
      </c>
      <c r="R608" s="229">
        <f>Q608*H608</f>
        <v>0</v>
      </c>
      <c r="S608" s="229">
        <v>0.098</v>
      </c>
      <c r="T608" s="230">
        <f>S608*H608</f>
        <v>0.98</v>
      </c>
      <c r="AR608" s="23" t="s">
        <v>137</v>
      </c>
      <c r="AT608" s="23" t="s">
        <v>133</v>
      </c>
      <c r="AU608" s="23" t="s">
        <v>82</v>
      </c>
      <c r="AY608" s="23" t="s">
        <v>131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23" t="s">
        <v>79</v>
      </c>
      <c r="BK608" s="231">
        <f>ROUND(I608*H608,2)</f>
        <v>0</v>
      </c>
      <c r="BL608" s="23" t="s">
        <v>137</v>
      </c>
      <c r="BM608" s="23" t="s">
        <v>1032</v>
      </c>
    </row>
    <row r="609" spans="2:47" s="1" customFormat="1" ht="13.5">
      <c r="B609" s="45"/>
      <c r="C609" s="73"/>
      <c r="D609" s="232" t="s">
        <v>139</v>
      </c>
      <c r="E609" s="73"/>
      <c r="F609" s="233" t="s">
        <v>1033</v>
      </c>
      <c r="G609" s="73"/>
      <c r="H609" s="73"/>
      <c r="I609" s="190"/>
      <c r="J609" s="73"/>
      <c r="K609" s="73"/>
      <c r="L609" s="71"/>
      <c r="M609" s="234"/>
      <c r="N609" s="46"/>
      <c r="O609" s="46"/>
      <c r="P609" s="46"/>
      <c r="Q609" s="46"/>
      <c r="R609" s="46"/>
      <c r="S609" s="46"/>
      <c r="T609" s="94"/>
      <c r="AT609" s="23" t="s">
        <v>139</v>
      </c>
      <c r="AU609" s="23" t="s">
        <v>82</v>
      </c>
    </row>
    <row r="610" spans="2:51" s="11" customFormat="1" ht="13.5">
      <c r="B610" s="235"/>
      <c r="C610" s="236"/>
      <c r="D610" s="232" t="s">
        <v>146</v>
      </c>
      <c r="E610" s="237" t="s">
        <v>21</v>
      </c>
      <c r="F610" s="238" t="s">
        <v>1028</v>
      </c>
      <c r="G610" s="236"/>
      <c r="H610" s="239">
        <v>10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146</v>
      </c>
      <c r="AU610" s="245" t="s">
        <v>82</v>
      </c>
      <c r="AV610" s="11" t="s">
        <v>82</v>
      </c>
      <c r="AW610" s="11" t="s">
        <v>35</v>
      </c>
      <c r="AX610" s="11" t="s">
        <v>79</v>
      </c>
      <c r="AY610" s="245" t="s">
        <v>131</v>
      </c>
    </row>
    <row r="611" spans="2:65" s="1" customFormat="1" ht="16.5" customHeight="1">
      <c r="B611" s="45"/>
      <c r="C611" s="220" t="s">
        <v>1034</v>
      </c>
      <c r="D611" s="220" t="s">
        <v>133</v>
      </c>
      <c r="E611" s="221" t="s">
        <v>1035</v>
      </c>
      <c r="F611" s="222" t="s">
        <v>1036</v>
      </c>
      <c r="G611" s="223" t="s">
        <v>171</v>
      </c>
      <c r="H611" s="224">
        <v>19.7</v>
      </c>
      <c r="I611" s="225"/>
      <c r="J611" s="226">
        <f>ROUND(I611*H611,2)</f>
        <v>0</v>
      </c>
      <c r="K611" s="222" t="s">
        <v>143</v>
      </c>
      <c r="L611" s="71"/>
      <c r="M611" s="227" t="s">
        <v>21</v>
      </c>
      <c r="N611" s="228" t="s">
        <v>42</v>
      </c>
      <c r="O611" s="46"/>
      <c r="P611" s="229">
        <f>O611*H611</f>
        <v>0</v>
      </c>
      <c r="Q611" s="229">
        <v>0</v>
      </c>
      <c r="R611" s="229">
        <f>Q611*H611</f>
        <v>0</v>
      </c>
      <c r="S611" s="229">
        <v>0.192</v>
      </c>
      <c r="T611" s="230">
        <f>S611*H611</f>
        <v>3.7824</v>
      </c>
      <c r="AR611" s="23" t="s">
        <v>137</v>
      </c>
      <c r="AT611" s="23" t="s">
        <v>133</v>
      </c>
      <c r="AU611" s="23" t="s">
        <v>82</v>
      </c>
      <c r="AY611" s="23" t="s">
        <v>131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23" t="s">
        <v>79</v>
      </c>
      <c r="BK611" s="231">
        <f>ROUND(I611*H611,2)</f>
        <v>0</v>
      </c>
      <c r="BL611" s="23" t="s">
        <v>137</v>
      </c>
      <c r="BM611" s="23" t="s">
        <v>1037</v>
      </c>
    </row>
    <row r="612" spans="2:47" s="1" customFormat="1" ht="13.5">
      <c r="B612" s="45"/>
      <c r="C612" s="73"/>
      <c r="D612" s="232" t="s">
        <v>139</v>
      </c>
      <c r="E612" s="73"/>
      <c r="F612" s="233" t="s">
        <v>1038</v>
      </c>
      <c r="G612" s="73"/>
      <c r="H612" s="73"/>
      <c r="I612" s="190"/>
      <c r="J612" s="73"/>
      <c r="K612" s="73"/>
      <c r="L612" s="71"/>
      <c r="M612" s="234"/>
      <c r="N612" s="46"/>
      <c r="O612" s="46"/>
      <c r="P612" s="46"/>
      <c r="Q612" s="46"/>
      <c r="R612" s="46"/>
      <c r="S612" s="46"/>
      <c r="T612" s="94"/>
      <c r="AT612" s="23" t="s">
        <v>139</v>
      </c>
      <c r="AU612" s="23" t="s">
        <v>82</v>
      </c>
    </row>
    <row r="613" spans="2:51" s="11" customFormat="1" ht="13.5">
      <c r="B613" s="235"/>
      <c r="C613" s="236"/>
      <c r="D613" s="232" t="s">
        <v>146</v>
      </c>
      <c r="E613" s="237" t="s">
        <v>21</v>
      </c>
      <c r="F613" s="238" t="s">
        <v>1039</v>
      </c>
      <c r="G613" s="236"/>
      <c r="H613" s="239">
        <v>19.7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AT613" s="245" t="s">
        <v>146</v>
      </c>
      <c r="AU613" s="245" t="s">
        <v>82</v>
      </c>
      <c r="AV613" s="11" t="s">
        <v>82</v>
      </c>
      <c r="AW613" s="11" t="s">
        <v>35</v>
      </c>
      <c r="AX613" s="11" t="s">
        <v>79</v>
      </c>
      <c r="AY613" s="245" t="s">
        <v>131</v>
      </c>
    </row>
    <row r="614" spans="2:65" s="1" customFormat="1" ht="16.5" customHeight="1">
      <c r="B614" s="45"/>
      <c r="C614" s="220" t="s">
        <v>1040</v>
      </c>
      <c r="D614" s="220" t="s">
        <v>133</v>
      </c>
      <c r="E614" s="221" t="s">
        <v>1041</v>
      </c>
      <c r="F614" s="222" t="s">
        <v>1042</v>
      </c>
      <c r="G614" s="223" t="s">
        <v>177</v>
      </c>
      <c r="H614" s="224">
        <v>33.6</v>
      </c>
      <c r="I614" s="225"/>
      <c r="J614" s="226">
        <f>ROUND(I614*H614,2)</f>
        <v>0</v>
      </c>
      <c r="K614" s="222" t="s">
        <v>143</v>
      </c>
      <c r="L614" s="71"/>
      <c r="M614" s="227" t="s">
        <v>21</v>
      </c>
      <c r="N614" s="228" t="s">
        <v>42</v>
      </c>
      <c r="O614" s="46"/>
      <c r="P614" s="229">
        <f>O614*H614</f>
        <v>0</v>
      </c>
      <c r="Q614" s="229">
        <v>0</v>
      </c>
      <c r="R614" s="229">
        <f>Q614*H614</f>
        <v>0</v>
      </c>
      <c r="S614" s="229">
        <v>0.112</v>
      </c>
      <c r="T614" s="230">
        <f>S614*H614</f>
        <v>3.7632000000000003</v>
      </c>
      <c r="AR614" s="23" t="s">
        <v>137</v>
      </c>
      <c r="AT614" s="23" t="s">
        <v>133</v>
      </c>
      <c r="AU614" s="23" t="s">
        <v>82</v>
      </c>
      <c r="AY614" s="23" t="s">
        <v>131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23" t="s">
        <v>79</v>
      </c>
      <c r="BK614" s="231">
        <f>ROUND(I614*H614,2)</f>
        <v>0</v>
      </c>
      <c r="BL614" s="23" t="s">
        <v>137</v>
      </c>
      <c r="BM614" s="23" t="s">
        <v>1043</v>
      </c>
    </row>
    <row r="615" spans="2:47" s="1" customFormat="1" ht="13.5">
      <c r="B615" s="45"/>
      <c r="C615" s="73"/>
      <c r="D615" s="232" t="s">
        <v>139</v>
      </c>
      <c r="E615" s="73"/>
      <c r="F615" s="233" t="s">
        <v>1044</v>
      </c>
      <c r="G615" s="73"/>
      <c r="H615" s="73"/>
      <c r="I615" s="190"/>
      <c r="J615" s="73"/>
      <c r="K615" s="73"/>
      <c r="L615" s="71"/>
      <c r="M615" s="234"/>
      <c r="N615" s="46"/>
      <c r="O615" s="46"/>
      <c r="P615" s="46"/>
      <c r="Q615" s="46"/>
      <c r="R615" s="46"/>
      <c r="S615" s="46"/>
      <c r="T615" s="94"/>
      <c r="AT615" s="23" t="s">
        <v>139</v>
      </c>
      <c r="AU615" s="23" t="s">
        <v>82</v>
      </c>
    </row>
    <row r="616" spans="2:51" s="11" customFormat="1" ht="13.5">
      <c r="B616" s="235"/>
      <c r="C616" s="236"/>
      <c r="D616" s="232" t="s">
        <v>146</v>
      </c>
      <c r="E616" s="237" t="s">
        <v>21</v>
      </c>
      <c r="F616" s="238" t="s">
        <v>1045</v>
      </c>
      <c r="G616" s="236"/>
      <c r="H616" s="239">
        <v>33.6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AT616" s="245" t="s">
        <v>146</v>
      </c>
      <c r="AU616" s="245" t="s">
        <v>82</v>
      </c>
      <c r="AV616" s="11" t="s">
        <v>82</v>
      </c>
      <c r="AW616" s="11" t="s">
        <v>35</v>
      </c>
      <c r="AX616" s="11" t="s">
        <v>79</v>
      </c>
      <c r="AY616" s="245" t="s">
        <v>131</v>
      </c>
    </row>
    <row r="617" spans="2:65" s="1" customFormat="1" ht="25.5" customHeight="1">
      <c r="B617" s="45"/>
      <c r="C617" s="220" t="s">
        <v>1046</v>
      </c>
      <c r="D617" s="220" t="s">
        <v>133</v>
      </c>
      <c r="E617" s="221" t="s">
        <v>1047</v>
      </c>
      <c r="F617" s="222" t="s">
        <v>1048</v>
      </c>
      <c r="G617" s="223" t="s">
        <v>177</v>
      </c>
      <c r="H617" s="224">
        <v>25.2</v>
      </c>
      <c r="I617" s="225"/>
      <c r="J617" s="226">
        <f>ROUND(I617*H617,2)</f>
        <v>0</v>
      </c>
      <c r="K617" s="222" t="s">
        <v>21</v>
      </c>
      <c r="L617" s="71"/>
      <c r="M617" s="227" t="s">
        <v>21</v>
      </c>
      <c r="N617" s="228" t="s">
        <v>42</v>
      </c>
      <c r="O617" s="46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AR617" s="23" t="s">
        <v>137</v>
      </c>
      <c r="AT617" s="23" t="s">
        <v>133</v>
      </c>
      <c r="AU617" s="23" t="s">
        <v>82</v>
      </c>
      <c r="AY617" s="23" t="s">
        <v>131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23" t="s">
        <v>79</v>
      </c>
      <c r="BK617" s="231">
        <f>ROUND(I617*H617,2)</f>
        <v>0</v>
      </c>
      <c r="BL617" s="23" t="s">
        <v>137</v>
      </c>
      <c r="BM617" s="23" t="s">
        <v>1049</v>
      </c>
    </row>
    <row r="618" spans="2:47" s="1" customFormat="1" ht="13.5">
      <c r="B618" s="45"/>
      <c r="C618" s="73"/>
      <c r="D618" s="232" t="s">
        <v>139</v>
      </c>
      <c r="E618" s="73"/>
      <c r="F618" s="233" t="s">
        <v>1044</v>
      </c>
      <c r="G618" s="73"/>
      <c r="H618" s="73"/>
      <c r="I618" s="190"/>
      <c r="J618" s="73"/>
      <c r="K618" s="73"/>
      <c r="L618" s="71"/>
      <c r="M618" s="234"/>
      <c r="N618" s="46"/>
      <c r="O618" s="46"/>
      <c r="P618" s="46"/>
      <c r="Q618" s="46"/>
      <c r="R618" s="46"/>
      <c r="S618" s="46"/>
      <c r="T618" s="94"/>
      <c r="AT618" s="23" t="s">
        <v>139</v>
      </c>
      <c r="AU618" s="23" t="s">
        <v>82</v>
      </c>
    </row>
    <row r="619" spans="2:51" s="11" customFormat="1" ht="13.5">
      <c r="B619" s="235"/>
      <c r="C619" s="236"/>
      <c r="D619" s="232" t="s">
        <v>146</v>
      </c>
      <c r="E619" s="237" t="s">
        <v>21</v>
      </c>
      <c r="F619" s="238" t="s">
        <v>1050</v>
      </c>
      <c r="G619" s="236"/>
      <c r="H619" s="239">
        <v>25.2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AT619" s="245" t="s">
        <v>146</v>
      </c>
      <c r="AU619" s="245" t="s">
        <v>82</v>
      </c>
      <c r="AV619" s="11" t="s">
        <v>82</v>
      </c>
      <c r="AW619" s="11" t="s">
        <v>35</v>
      </c>
      <c r="AX619" s="11" t="s">
        <v>79</v>
      </c>
      <c r="AY619" s="245" t="s">
        <v>131</v>
      </c>
    </row>
    <row r="620" spans="2:65" s="1" customFormat="1" ht="16.5" customHeight="1">
      <c r="B620" s="45"/>
      <c r="C620" s="220" t="s">
        <v>1051</v>
      </c>
      <c r="D620" s="220" t="s">
        <v>133</v>
      </c>
      <c r="E620" s="221" t="s">
        <v>1052</v>
      </c>
      <c r="F620" s="222" t="s">
        <v>1053</v>
      </c>
      <c r="G620" s="223" t="s">
        <v>142</v>
      </c>
      <c r="H620" s="224">
        <v>2.264</v>
      </c>
      <c r="I620" s="225"/>
      <c r="J620" s="226">
        <f>ROUND(I620*H620,2)</f>
        <v>0</v>
      </c>
      <c r="K620" s="222" t="s">
        <v>143</v>
      </c>
      <c r="L620" s="71"/>
      <c r="M620" s="227" t="s">
        <v>21</v>
      </c>
      <c r="N620" s="228" t="s">
        <v>42</v>
      </c>
      <c r="O620" s="46"/>
      <c r="P620" s="229">
        <f>O620*H620</f>
        <v>0</v>
      </c>
      <c r="Q620" s="229">
        <v>0</v>
      </c>
      <c r="R620" s="229">
        <f>Q620*H620</f>
        <v>0</v>
      </c>
      <c r="S620" s="229">
        <v>2</v>
      </c>
      <c r="T620" s="230">
        <f>S620*H620</f>
        <v>4.528</v>
      </c>
      <c r="AR620" s="23" t="s">
        <v>137</v>
      </c>
      <c r="AT620" s="23" t="s">
        <v>133</v>
      </c>
      <c r="AU620" s="23" t="s">
        <v>82</v>
      </c>
      <c r="AY620" s="23" t="s">
        <v>131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23" t="s">
        <v>79</v>
      </c>
      <c r="BK620" s="231">
        <f>ROUND(I620*H620,2)</f>
        <v>0</v>
      </c>
      <c r="BL620" s="23" t="s">
        <v>137</v>
      </c>
      <c r="BM620" s="23" t="s">
        <v>1054</v>
      </c>
    </row>
    <row r="621" spans="2:47" s="1" customFormat="1" ht="13.5">
      <c r="B621" s="45"/>
      <c r="C621" s="73"/>
      <c r="D621" s="232" t="s">
        <v>139</v>
      </c>
      <c r="E621" s="73"/>
      <c r="F621" s="233" t="s">
        <v>1055</v>
      </c>
      <c r="G621" s="73"/>
      <c r="H621" s="73"/>
      <c r="I621" s="190"/>
      <c r="J621" s="73"/>
      <c r="K621" s="73"/>
      <c r="L621" s="71"/>
      <c r="M621" s="234"/>
      <c r="N621" s="46"/>
      <c r="O621" s="46"/>
      <c r="P621" s="46"/>
      <c r="Q621" s="46"/>
      <c r="R621" s="46"/>
      <c r="S621" s="46"/>
      <c r="T621" s="94"/>
      <c r="AT621" s="23" t="s">
        <v>139</v>
      </c>
      <c r="AU621" s="23" t="s">
        <v>82</v>
      </c>
    </row>
    <row r="622" spans="2:51" s="11" customFormat="1" ht="13.5">
      <c r="B622" s="235"/>
      <c r="C622" s="236"/>
      <c r="D622" s="232" t="s">
        <v>146</v>
      </c>
      <c r="E622" s="237" t="s">
        <v>21</v>
      </c>
      <c r="F622" s="238" t="s">
        <v>1056</v>
      </c>
      <c r="G622" s="236"/>
      <c r="H622" s="239">
        <v>2.264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AT622" s="245" t="s">
        <v>146</v>
      </c>
      <c r="AU622" s="245" t="s">
        <v>82</v>
      </c>
      <c r="AV622" s="11" t="s">
        <v>82</v>
      </c>
      <c r="AW622" s="11" t="s">
        <v>35</v>
      </c>
      <c r="AX622" s="11" t="s">
        <v>79</v>
      </c>
      <c r="AY622" s="245" t="s">
        <v>131</v>
      </c>
    </row>
    <row r="623" spans="2:65" s="1" customFormat="1" ht="25.5" customHeight="1">
      <c r="B623" s="45"/>
      <c r="C623" s="220" t="s">
        <v>1057</v>
      </c>
      <c r="D623" s="220" t="s">
        <v>133</v>
      </c>
      <c r="E623" s="221" t="s">
        <v>1058</v>
      </c>
      <c r="F623" s="222" t="s">
        <v>1059</v>
      </c>
      <c r="G623" s="223" t="s">
        <v>158</v>
      </c>
      <c r="H623" s="224">
        <v>37.274</v>
      </c>
      <c r="I623" s="225"/>
      <c r="J623" s="226">
        <f>ROUND(I623*H623,2)</f>
        <v>0</v>
      </c>
      <c r="K623" s="222" t="s">
        <v>143</v>
      </c>
      <c r="L623" s="71"/>
      <c r="M623" s="227" t="s">
        <v>21</v>
      </c>
      <c r="N623" s="228" t="s">
        <v>42</v>
      </c>
      <c r="O623" s="46"/>
      <c r="P623" s="229">
        <f>O623*H623</f>
        <v>0</v>
      </c>
      <c r="Q623" s="229">
        <v>0</v>
      </c>
      <c r="R623" s="229">
        <f>Q623*H623</f>
        <v>0</v>
      </c>
      <c r="S623" s="229">
        <v>0</v>
      </c>
      <c r="T623" s="230">
        <f>S623*H623</f>
        <v>0</v>
      </c>
      <c r="AR623" s="23" t="s">
        <v>137</v>
      </c>
      <c r="AT623" s="23" t="s">
        <v>133</v>
      </c>
      <c r="AU623" s="23" t="s">
        <v>82</v>
      </c>
      <c r="AY623" s="23" t="s">
        <v>131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23" t="s">
        <v>79</v>
      </c>
      <c r="BK623" s="231">
        <f>ROUND(I623*H623,2)</f>
        <v>0</v>
      </c>
      <c r="BL623" s="23" t="s">
        <v>137</v>
      </c>
      <c r="BM623" s="23" t="s">
        <v>1060</v>
      </c>
    </row>
    <row r="624" spans="2:47" s="1" customFormat="1" ht="13.5">
      <c r="B624" s="45"/>
      <c r="C624" s="73"/>
      <c r="D624" s="232" t="s">
        <v>139</v>
      </c>
      <c r="E624" s="73"/>
      <c r="F624" s="233" t="s">
        <v>1061</v>
      </c>
      <c r="G624" s="73"/>
      <c r="H624" s="73"/>
      <c r="I624" s="190"/>
      <c r="J624" s="73"/>
      <c r="K624" s="73"/>
      <c r="L624" s="71"/>
      <c r="M624" s="234"/>
      <c r="N624" s="46"/>
      <c r="O624" s="46"/>
      <c r="P624" s="46"/>
      <c r="Q624" s="46"/>
      <c r="R624" s="46"/>
      <c r="S624" s="46"/>
      <c r="T624" s="94"/>
      <c r="AT624" s="23" t="s">
        <v>139</v>
      </c>
      <c r="AU624" s="23" t="s">
        <v>82</v>
      </c>
    </row>
    <row r="625" spans="2:65" s="1" customFormat="1" ht="25.5" customHeight="1">
      <c r="B625" s="45"/>
      <c r="C625" s="220" t="s">
        <v>1062</v>
      </c>
      <c r="D625" s="220" t="s">
        <v>133</v>
      </c>
      <c r="E625" s="221" t="s">
        <v>1063</v>
      </c>
      <c r="F625" s="222" t="s">
        <v>1064</v>
      </c>
      <c r="G625" s="223" t="s">
        <v>158</v>
      </c>
      <c r="H625" s="224">
        <v>335.466</v>
      </c>
      <c r="I625" s="225"/>
      <c r="J625" s="226">
        <f>ROUND(I625*H625,2)</f>
        <v>0</v>
      </c>
      <c r="K625" s="222" t="s">
        <v>143</v>
      </c>
      <c r="L625" s="71"/>
      <c r="M625" s="227" t="s">
        <v>21</v>
      </c>
      <c r="N625" s="228" t="s">
        <v>42</v>
      </c>
      <c r="O625" s="46"/>
      <c r="P625" s="229">
        <f>O625*H625</f>
        <v>0</v>
      </c>
      <c r="Q625" s="229">
        <v>0</v>
      </c>
      <c r="R625" s="229">
        <f>Q625*H625</f>
        <v>0</v>
      </c>
      <c r="S625" s="229">
        <v>0</v>
      </c>
      <c r="T625" s="230">
        <f>S625*H625</f>
        <v>0</v>
      </c>
      <c r="AR625" s="23" t="s">
        <v>137</v>
      </c>
      <c r="AT625" s="23" t="s">
        <v>133</v>
      </c>
      <c r="AU625" s="23" t="s">
        <v>82</v>
      </c>
      <c r="AY625" s="23" t="s">
        <v>131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23" t="s">
        <v>79</v>
      </c>
      <c r="BK625" s="231">
        <f>ROUND(I625*H625,2)</f>
        <v>0</v>
      </c>
      <c r="BL625" s="23" t="s">
        <v>137</v>
      </c>
      <c r="BM625" s="23" t="s">
        <v>1065</v>
      </c>
    </row>
    <row r="626" spans="2:47" s="1" customFormat="1" ht="13.5">
      <c r="B626" s="45"/>
      <c r="C626" s="73"/>
      <c r="D626" s="232" t="s">
        <v>139</v>
      </c>
      <c r="E626" s="73"/>
      <c r="F626" s="233" t="s">
        <v>1066</v>
      </c>
      <c r="G626" s="73"/>
      <c r="H626" s="73"/>
      <c r="I626" s="190"/>
      <c r="J626" s="73"/>
      <c r="K626" s="73"/>
      <c r="L626" s="71"/>
      <c r="M626" s="234"/>
      <c r="N626" s="46"/>
      <c r="O626" s="46"/>
      <c r="P626" s="46"/>
      <c r="Q626" s="46"/>
      <c r="R626" s="46"/>
      <c r="S626" s="46"/>
      <c r="T626" s="94"/>
      <c r="AT626" s="23" t="s">
        <v>139</v>
      </c>
      <c r="AU626" s="23" t="s">
        <v>82</v>
      </c>
    </row>
    <row r="627" spans="2:51" s="11" customFormat="1" ht="13.5">
      <c r="B627" s="235"/>
      <c r="C627" s="236"/>
      <c r="D627" s="232" t="s">
        <v>146</v>
      </c>
      <c r="E627" s="236"/>
      <c r="F627" s="238" t="s">
        <v>1067</v>
      </c>
      <c r="G627" s="236"/>
      <c r="H627" s="239">
        <v>335.466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AT627" s="245" t="s">
        <v>146</v>
      </c>
      <c r="AU627" s="245" t="s">
        <v>82</v>
      </c>
      <c r="AV627" s="11" t="s">
        <v>82</v>
      </c>
      <c r="AW627" s="11" t="s">
        <v>6</v>
      </c>
      <c r="AX627" s="11" t="s">
        <v>79</v>
      </c>
      <c r="AY627" s="245" t="s">
        <v>131</v>
      </c>
    </row>
    <row r="628" spans="2:65" s="1" customFormat="1" ht="16.5" customHeight="1">
      <c r="B628" s="45"/>
      <c r="C628" s="220" t="s">
        <v>1068</v>
      </c>
      <c r="D628" s="220" t="s">
        <v>133</v>
      </c>
      <c r="E628" s="221" t="s">
        <v>1069</v>
      </c>
      <c r="F628" s="222" t="s">
        <v>1070</v>
      </c>
      <c r="G628" s="223" t="s">
        <v>158</v>
      </c>
      <c r="H628" s="224">
        <v>31.894</v>
      </c>
      <c r="I628" s="225"/>
      <c r="J628" s="226">
        <f>ROUND(I628*H628,2)</f>
        <v>0</v>
      </c>
      <c r="K628" s="222" t="s">
        <v>143</v>
      </c>
      <c r="L628" s="71"/>
      <c r="M628" s="227" t="s">
        <v>21</v>
      </c>
      <c r="N628" s="228" t="s">
        <v>42</v>
      </c>
      <c r="O628" s="46"/>
      <c r="P628" s="229">
        <f>O628*H628</f>
        <v>0</v>
      </c>
      <c r="Q628" s="229">
        <v>0</v>
      </c>
      <c r="R628" s="229">
        <f>Q628*H628</f>
        <v>0</v>
      </c>
      <c r="S628" s="229">
        <v>0</v>
      </c>
      <c r="T628" s="230">
        <f>S628*H628</f>
        <v>0</v>
      </c>
      <c r="AR628" s="23" t="s">
        <v>137</v>
      </c>
      <c r="AT628" s="23" t="s">
        <v>133</v>
      </c>
      <c r="AU628" s="23" t="s">
        <v>82</v>
      </c>
      <c r="AY628" s="23" t="s">
        <v>131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23" t="s">
        <v>79</v>
      </c>
      <c r="BK628" s="231">
        <f>ROUND(I628*H628,2)</f>
        <v>0</v>
      </c>
      <c r="BL628" s="23" t="s">
        <v>137</v>
      </c>
      <c r="BM628" s="23" t="s">
        <v>1071</v>
      </c>
    </row>
    <row r="629" spans="2:47" s="1" customFormat="1" ht="13.5">
      <c r="B629" s="45"/>
      <c r="C629" s="73"/>
      <c r="D629" s="232" t="s">
        <v>139</v>
      </c>
      <c r="E629" s="73"/>
      <c r="F629" s="233" t="s">
        <v>1072</v>
      </c>
      <c r="G629" s="73"/>
      <c r="H629" s="73"/>
      <c r="I629" s="190"/>
      <c r="J629" s="73"/>
      <c r="K629" s="73"/>
      <c r="L629" s="71"/>
      <c r="M629" s="234"/>
      <c r="N629" s="46"/>
      <c r="O629" s="46"/>
      <c r="P629" s="46"/>
      <c r="Q629" s="46"/>
      <c r="R629" s="46"/>
      <c r="S629" s="46"/>
      <c r="T629" s="94"/>
      <c r="AT629" s="23" t="s">
        <v>139</v>
      </c>
      <c r="AU629" s="23" t="s">
        <v>82</v>
      </c>
    </row>
    <row r="630" spans="2:51" s="11" customFormat="1" ht="13.5">
      <c r="B630" s="235"/>
      <c r="C630" s="236"/>
      <c r="D630" s="232" t="s">
        <v>146</v>
      </c>
      <c r="E630" s="237" t="s">
        <v>21</v>
      </c>
      <c r="F630" s="238" t="s">
        <v>1073</v>
      </c>
      <c r="G630" s="236"/>
      <c r="H630" s="239">
        <v>31.894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AT630" s="245" t="s">
        <v>146</v>
      </c>
      <c r="AU630" s="245" t="s">
        <v>82</v>
      </c>
      <c r="AV630" s="11" t="s">
        <v>82</v>
      </c>
      <c r="AW630" s="11" t="s">
        <v>35</v>
      </c>
      <c r="AX630" s="11" t="s">
        <v>79</v>
      </c>
      <c r="AY630" s="245" t="s">
        <v>131</v>
      </c>
    </row>
    <row r="631" spans="2:65" s="1" customFormat="1" ht="16.5" customHeight="1">
      <c r="B631" s="45"/>
      <c r="C631" s="220" t="s">
        <v>1074</v>
      </c>
      <c r="D631" s="220" t="s">
        <v>133</v>
      </c>
      <c r="E631" s="221" t="s">
        <v>1075</v>
      </c>
      <c r="F631" s="222" t="s">
        <v>1076</v>
      </c>
      <c r="G631" s="223" t="s">
        <v>158</v>
      </c>
      <c r="H631" s="224">
        <v>0.98</v>
      </c>
      <c r="I631" s="225"/>
      <c r="J631" s="226">
        <f>ROUND(I631*H631,2)</f>
        <v>0</v>
      </c>
      <c r="K631" s="222" t="s">
        <v>143</v>
      </c>
      <c r="L631" s="71"/>
      <c r="M631" s="227" t="s">
        <v>21</v>
      </c>
      <c r="N631" s="228" t="s">
        <v>42</v>
      </c>
      <c r="O631" s="46"/>
      <c r="P631" s="229">
        <f>O631*H631</f>
        <v>0</v>
      </c>
      <c r="Q631" s="229">
        <v>0</v>
      </c>
      <c r="R631" s="229">
        <f>Q631*H631</f>
        <v>0</v>
      </c>
      <c r="S631" s="229">
        <v>0</v>
      </c>
      <c r="T631" s="230">
        <f>S631*H631</f>
        <v>0</v>
      </c>
      <c r="AR631" s="23" t="s">
        <v>137</v>
      </c>
      <c r="AT631" s="23" t="s">
        <v>133</v>
      </c>
      <c r="AU631" s="23" t="s">
        <v>82</v>
      </c>
      <c r="AY631" s="23" t="s">
        <v>131</v>
      </c>
      <c r="BE631" s="231">
        <f>IF(N631="základní",J631,0)</f>
        <v>0</v>
      </c>
      <c r="BF631" s="231">
        <f>IF(N631="snížená",J631,0)</f>
        <v>0</v>
      </c>
      <c r="BG631" s="231">
        <f>IF(N631="zákl. přenesená",J631,0)</f>
        <v>0</v>
      </c>
      <c r="BH631" s="231">
        <f>IF(N631="sníž. přenesená",J631,0)</f>
        <v>0</v>
      </c>
      <c r="BI631" s="231">
        <f>IF(N631="nulová",J631,0)</f>
        <v>0</v>
      </c>
      <c r="BJ631" s="23" t="s">
        <v>79</v>
      </c>
      <c r="BK631" s="231">
        <f>ROUND(I631*H631,2)</f>
        <v>0</v>
      </c>
      <c r="BL631" s="23" t="s">
        <v>137</v>
      </c>
      <c r="BM631" s="23" t="s">
        <v>1077</v>
      </c>
    </row>
    <row r="632" spans="2:47" s="1" customFormat="1" ht="13.5">
      <c r="B632" s="45"/>
      <c r="C632" s="73"/>
      <c r="D632" s="232" t="s">
        <v>139</v>
      </c>
      <c r="E632" s="73"/>
      <c r="F632" s="233" t="s">
        <v>1078</v>
      </c>
      <c r="G632" s="73"/>
      <c r="H632" s="73"/>
      <c r="I632" s="190"/>
      <c r="J632" s="73"/>
      <c r="K632" s="73"/>
      <c r="L632" s="71"/>
      <c r="M632" s="234"/>
      <c r="N632" s="46"/>
      <c r="O632" s="46"/>
      <c r="P632" s="46"/>
      <c r="Q632" s="46"/>
      <c r="R632" s="46"/>
      <c r="S632" s="46"/>
      <c r="T632" s="94"/>
      <c r="AT632" s="23" t="s">
        <v>139</v>
      </c>
      <c r="AU632" s="23" t="s">
        <v>82</v>
      </c>
    </row>
    <row r="633" spans="2:65" s="1" customFormat="1" ht="16.5" customHeight="1">
      <c r="B633" s="45"/>
      <c r="C633" s="220" t="s">
        <v>1079</v>
      </c>
      <c r="D633" s="220" t="s">
        <v>133</v>
      </c>
      <c r="E633" s="221" t="s">
        <v>1080</v>
      </c>
      <c r="F633" s="222" t="s">
        <v>1081</v>
      </c>
      <c r="G633" s="223" t="s">
        <v>158</v>
      </c>
      <c r="H633" s="224">
        <v>4.4</v>
      </c>
      <c r="I633" s="225"/>
      <c r="J633" s="226">
        <f>ROUND(I633*H633,2)</f>
        <v>0</v>
      </c>
      <c r="K633" s="222" t="s">
        <v>143</v>
      </c>
      <c r="L633" s="71"/>
      <c r="M633" s="227" t="s">
        <v>21</v>
      </c>
      <c r="N633" s="228" t="s">
        <v>42</v>
      </c>
      <c r="O633" s="46"/>
      <c r="P633" s="229">
        <f>O633*H633</f>
        <v>0</v>
      </c>
      <c r="Q633" s="229">
        <v>0</v>
      </c>
      <c r="R633" s="229">
        <f>Q633*H633</f>
        <v>0</v>
      </c>
      <c r="S633" s="229">
        <v>0</v>
      </c>
      <c r="T633" s="230">
        <f>S633*H633</f>
        <v>0</v>
      </c>
      <c r="AR633" s="23" t="s">
        <v>137</v>
      </c>
      <c r="AT633" s="23" t="s">
        <v>133</v>
      </c>
      <c r="AU633" s="23" t="s">
        <v>82</v>
      </c>
      <c r="AY633" s="23" t="s">
        <v>131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23" t="s">
        <v>79</v>
      </c>
      <c r="BK633" s="231">
        <f>ROUND(I633*H633,2)</f>
        <v>0</v>
      </c>
      <c r="BL633" s="23" t="s">
        <v>137</v>
      </c>
      <c r="BM633" s="23" t="s">
        <v>1082</v>
      </c>
    </row>
    <row r="634" spans="2:47" s="1" customFormat="1" ht="13.5">
      <c r="B634" s="45"/>
      <c r="C634" s="73"/>
      <c r="D634" s="232" t="s">
        <v>139</v>
      </c>
      <c r="E634" s="73"/>
      <c r="F634" s="233" t="s">
        <v>1083</v>
      </c>
      <c r="G634" s="73"/>
      <c r="H634" s="73"/>
      <c r="I634" s="190"/>
      <c r="J634" s="73"/>
      <c r="K634" s="73"/>
      <c r="L634" s="71"/>
      <c r="M634" s="278"/>
      <c r="N634" s="279"/>
      <c r="O634" s="279"/>
      <c r="P634" s="279"/>
      <c r="Q634" s="279"/>
      <c r="R634" s="279"/>
      <c r="S634" s="279"/>
      <c r="T634" s="280"/>
      <c r="AT634" s="23" t="s">
        <v>139</v>
      </c>
      <c r="AU634" s="23" t="s">
        <v>82</v>
      </c>
    </row>
    <row r="635" spans="2:12" s="1" customFormat="1" ht="6.95" customHeight="1">
      <c r="B635" s="66"/>
      <c r="C635" s="67"/>
      <c r="D635" s="67"/>
      <c r="E635" s="67"/>
      <c r="F635" s="67"/>
      <c r="G635" s="67"/>
      <c r="H635" s="67"/>
      <c r="I635" s="165"/>
      <c r="J635" s="67"/>
      <c r="K635" s="67"/>
      <c r="L635" s="71"/>
    </row>
  </sheetData>
  <sheetProtection password="CC35" sheet="1" objects="1" scenarios="1" formatColumns="0" formatRows="0" autoFilter="0"/>
  <autoFilter ref="C87:K634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Ústí n.L., Střekov - hřbitov, Nástupní prostor stávaj.obřadní síně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1084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27. 3. 2017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1085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ROUND(SUM(BE87:BE183),2)</f>
        <v>0</v>
      </c>
      <c r="G30" s="46"/>
      <c r="H30" s="46"/>
      <c r="I30" s="157">
        <v>0.21</v>
      </c>
      <c r="J30" s="156">
        <f>ROUND(ROUND((SUM(BE87:BE183)),2)*I30,2)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ROUND(SUM(BF87:BF183),2)</f>
        <v>0</v>
      </c>
      <c r="G31" s="46"/>
      <c r="H31" s="46"/>
      <c r="I31" s="157">
        <v>0.15</v>
      </c>
      <c r="J31" s="156">
        <f>ROUND(ROUND((SUM(BF87:BF183)),2)*I31,2)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ROUND(SUM(BG87:BG183),2)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ROUND(SUM(BH87:BH183),2)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ROUND(SUM(BI87:BI183),2)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Ústí n.L., Střekov - hřbitov, Nástupní prostor stávaj.obřadní síně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Elektroinstalace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Ústí nad Labem</v>
      </c>
      <c r="G49" s="46"/>
      <c r="H49" s="46"/>
      <c r="I49" s="145" t="s">
        <v>25</v>
      </c>
      <c r="J49" s="146" t="str">
        <f>IF(J12="","",J12)</f>
        <v>27. 3. 2017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Ústí n.L.</v>
      </c>
      <c r="G51" s="46"/>
      <c r="H51" s="46"/>
      <c r="I51" s="145" t="s">
        <v>33</v>
      </c>
      <c r="J51" s="43" t="str">
        <f>E21</f>
        <v>Jiří Šimurda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J87</f>
        <v>0</v>
      </c>
      <c r="K56" s="50"/>
      <c r="AU56" s="23" t="s">
        <v>102</v>
      </c>
    </row>
    <row r="57" spans="2:11" s="7" customFormat="1" ht="24.95" customHeight="1">
      <c r="B57" s="176"/>
      <c r="C57" s="177"/>
      <c r="D57" s="178" t="s">
        <v>1086</v>
      </c>
      <c r="E57" s="179"/>
      <c r="F57" s="179"/>
      <c r="G57" s="179"/>
      <c r="H57" s="179"/>
      <c r="I57" s="180"/>
      <c r="J57" s="181">
        <f>J88</f>
        <v>0</v>
      </c>
      <c r="K57" s="182"/>
    </row>
    <row r="58" spans="2:11" s="8" customFormat="1" ht="19.9" customHeight="1">
      <c r="B58" s="183"/>
      <c r="C58" s="184"/>
      <c r="D58" s="185" t="s">
        <v>1087</v>
      </c>
      <c r="E58" s="186"/>
      <c r="F58" s="186"/>
      <c r="G58" s="186"/>
      <c r="H58" s="186"/>
      <c r="I58" s="187"/>
      <c r="J58" s="188">
        <f>J89</f>
        <v>0</v>
      </c>
      <c r="K58" s="189"/>
    </row>
    <row r="59" spans="2:11" s="8" customFormat="1" ht="19.9" customHeight="1">
      <c r="B59" s="183"/>
      <c r="C59" s="184"/>
      <c r="D59" s="185" t="s">
        <v>1088</v>
      </c>
      <c r="E59" s="186"/>
      <c r="F59" s="186"/>
      <c r="G59" s="186"/>
      <c r="H59" s="186"/>
      <c r="I59" s="187"/>
      <c r="J59" s="188">
        <f>J107</f>
        <v>0</v>
      </c>
      <c r="K59" s="189"/>
    </row>
    <row r="60" spans="2:11" s="8" customFormat="1" ht="19.9" customHeight="1">
      <c r="B60" s="183"/>
      <c r="C60" s="184"/>
      <c r="D60" s="185" t="s">
        <v>1089</v>
      </c>
      <c r="E60" s="186"/>
      <c r="F60" s="186"/>
      <c r="G60" s="186"/>
      <c r="H60" s="186"/>
      <c r="I60" s="187"/>
      <c r="J60" s="188">
        <f>J117</f>
        <v>0</v>
      </c>
      <c r="K60" s="189"/>
    </row>
    <row r="61" spans="2:11" s="7" customFormat="1" ht="24.95" customHeight="1">
      <c r="B61" s="176"/>
      <c r="C61" s="177"/>
      <c r="D61" s="178" t="s">
        <v>1090</v>
      </c>
      <c r="E61" s="179"/>
      <c r="F61" s="179"/>
      <c r="G61" s="179"/>
      <c r="H61" s="179"/>
      <c r="I61" s="180"/>
      <c r="J61" s="181">
        <f>J119</f>
        <v>0</v>
      </c>
      <c r="K61" s="182"/>
    </row>
    <row r="62" spans="2:11" s="8" customFormat="1" ht="19.9" customHeight="1">
      <c r="B62" s="183"/>
      <c r="C62" s="184"/>
      <c r="D62" s="185" t="s">
        <v>1091</v>
      </c>
      <c r="E62" s="186"/>
      <c r="F62" s="186"/>
      <c r="G62" s="186"/>
      <c r="H62" s="186"/>
      <c r="I62" s="187"/>
      <c r="J62" s="188">
        <f>J120</f>
        <v>0</v>
      </c>
      <c r="K62" s="189"/>
    </row>
    <row r="63" spans="2:11" s="8" customFormat="1" ht="19.9" customHeight="1">
      <c r="B63" s="183"/>
      <c r="C63" s="184"/>
      <c r="D63" s="185" t="s">
        <v>1092</v>
      </c>
      <c r="E63" s="186"/>
      <c r="F63" s="186"/>
      <c r="G63" s="186"/>
      <c r="H63" s="186"/>
      <c r="I63" s="187"/>
      <c r="J63" s="188">
        <f>J138</f>
        <v>0</v>
      </c>
      <c r="K63" s="189"/>
    </row>
    <row r="64" spans="2:11" s="8" customFormat="1" ht="19.9" customHeight="1">
      <c r="B64" s="183"/>
      <c r="C64" s="184"/>
      <c r="D64" s="185" t="s">
        <v>1093</v>
      </c>
      <c r="E64" s="186"/>
      <c r="F64" s="186"/>
      <c r="G64" s="186"/>
      <c r="H64" s="186"/>
      <c r="I64" s="187"/>
      <c r="J64" s="188">
        <f>J148</f>
        <v>0</v>
      </c>
      <c r="K64" s="189"/>
    </row>
    <row r="65" spans="2:11" s="7" customFormat="1" ht="24.95" customHeight="1">
      <c r="B65" s="176"/>
      <c r="C65" s="177"/>
      <c r="D65" s="178" t="s">
        <v>1094</v>
      </c>
      <c r="E65" s="179"/>
      <c r="F65" s="179"/>
      <c r="G65" s="179"/>
      <c r="H65" s="179"/>
      <c r="I65" s="180"/>
      <c r="J65" s="181">
        <f>J154</f>
        <v>0</v>
      </c>
      <c r="K65" s="182"/>
    </row>
    <row r="66" spans="2:11" s="7" customFormat="1" ht="24.95" customHeight="1">
      <c r="B66" s="176"/>
      <c r="C66" s="177"/>
      <c r="D66" s="178" t="s">
        <v>1095</v>
      </c>
      <c r="E66" s="179"/>
      <c r="F66" s="179"/>
      <c r="G66" s="179"/>
      <c r="H66" s="179"/>
      <c r="I66" s="180"/>
      <c r="J66" s="181">
        <f>J180</f>
        <v>0</v>
      </c>
      <c r="K66" s="182"/>
    </row>
    <row r="67" spans="2:11" s="7" customFormat="1" ht="24.95" customHeight="1">
      <c r="B67" s="176"/>
      <c r="C67" s="177"/>
      <c r="D67" s="178" t="s">
        <v>1096</v>
      </c>
      <c r="E67" s="179"/>
      <c r="F67" s="179"/>
      <c r="G67" s="179"/>
      <c r="H67" s="179"/>
      <c r="I67" s="180"/>
      <c r="J67" s="181">
        <f>J182</f>
        <v>0</v>
      </c>
      <c r="K67" s="182"/>
    </row>
    <row r="68" spans="2:11" s="1" customFormat="1" ht="21.8" customHeight="1">
      <c r="B68" s="45"/>
      <c r="C68" s="46"/>
      <c r="D68" s="46"/>
      <c r="E68" s="46"/>
      <c r="F68" s="46"/>
      <c r="G68" s="46"/>
      <c r="H68" s="46"/>
      <c r="I68" s="143"/>
      <c r="J68" s="46"/>
      <c r="K68" s="50"/>
    </row>
    <row r="69" spans="2:11" s="1" customFormat="1" ht="6.95" customHeight="1">
      <c r="B69" s="66"/>
      <c r="C69" s="67"/>
      <c r="D69" s="67"/>
      <c r="E69" s="67"/>
      <c r="F69" s="67"/>
      <c r="G69" s="67"/>
      <c r="H69" s="67"/>
      <c r="I69" s="165"/>
      <c r="J69" s="67"/>
      <c r="K69" s="68"/>
    </row>
    <row r="73" spans="2:12" s="1" customFormat="1" ht="6.95" customHeight="1">
      <c r="B73" s="69"/>
      <c r="C73" s="70"/>
      <c r="D73" s="70"/>
      <c r="E73" s="70"/>
      <c r="F73" s="70"/>
      <c r="G73" s="70"/>
      <c r="H73" s="70"/>
      <c r="I73" s="168"/>
      <c r="J73" s="70"/>
      <c r="K73" s="70"/>
      <c r="L73" s="71"/>
    </row>
    <row r="74" spans="2:12" s="1" customFormat="1" ht="36.95" customHeight="1">
      <c r="B74" s="45"/>
      <c r="C74" s="72" t="s">
        <v>115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6.5" customHeight="1">
      <c r="B77" s="45"/>
      <c r="C77" s="73"/>
      <c r="D77" s="73"/>
      <c r="E77" s="191" t="str">
        <f>E7</f>
        <v>Ústí n.L., Střekov - hřbitov, Nástupní prostor stávaj.obřadní síně</v>
      </c>
      <c r="F77" s="75"/>
      <c r="G77" s="75"/>
      <c r="H77" s="75"/>
      <c r="I77" s="190"/>
      <c r="J77" s="73"/>
      <c r="K77" s="73"/>
      <c r="L77" s="71"/>
    </row>
    <row r="78" spans="2:12" s="1" customFormat="1" ht="14.4" customHeight="1">
      <c r="B78" s="45"/>
      <c r="C78" s="75" t="s">
        <v>96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7.25" customHeight="1">
      <c r="B79" s="45"/>
      <c r="C79" s="73"/>
      <c r="D79" s="73"/>
      <c r="E79" s="81" t="str">
        <f>E9</f>
        <v>02 - Elektroinstalace</v>
      </c>
      <c r="F79" s="73"/>
      <c r="G79" s="73"/>
      <c r="H79" s="73"/>
      <c r="I79" s="190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8" customHeight="1">
      <c r="B81" s="45"/>
      <c r="C81" s="75" t="s">
        <v>23</v>
      </c>
      <c r="D81" s="73"/>
      <c r="E81" s="73"/>
      <c r="F81" s="192" t="str">
        <f>F12</f>
        <v>Ústí nad Labem</v>
      </c>
      <c r="G81" s="73"/>
      <c r="H81" s="73"/>
      <c r="I81" s="193" t="s">
        <v>25</v>
      </c>
      <c r="J81" s="84" t="str">
        <f>IF(J12="","",J12)</f>
        <v>27. 3. 2017</v>
      </c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3.5">
      <c r="B83" s="45"/>
      <c r="C83" s="75" t="s">
        <v>27</v>
      </c>
      <c r="D83" s="73"/>
      <c r="E83" s="73"/>
      <c r="F83" s="192" t="str">
        <f>E15</f>
        <v>Statutární město Ústí n.L.</v>
      </c>
      <c r="G83" s="73"/>
      <c r="H83" s="73"/>
      <c r="I83" s="193" t="s">
        <v>33</v>
      </c>
      <c r="J83" s="192" t="str">
        <f>E21</f>
        <v>Jiří Šimurda</v>
      </c>
      <c r="K83" s="73"/>
      <c r="L83" s="71"/>
    </row>
    <row r="84" spans="2:12" s="1" customFormat="1" ht="14.4" customHeight="1">
      <c r="B84" s="45"/>
      <c r="C84" s="75" t="s">
        <v>31</v>
      </c>
      <c r="D84" s="73"/>
      <c r="E84" s="73"/>
      <c r="F84" s="192" t="str">
        <f>IF(E18="","",E18)</f>
        <v/>
      </c>
      <c r="G84" s="73"/>
      <c r="H84" s="73"/>
      <c r="I84" s="190"/>
      <c r="J84" s="73"/>
      <c r="K84" s="73"/>
      <c r="L84" s="71"/>
    </row>
    <row r="85" spans="2:12" s="1" customFormat="1" ht="10.3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20" s="9" customFormat="1" ht="29.25" customHeight="1">
      <c r="B86" s="194"/>
      <c r="C86" s="195" t="s">
        <v>116</v>
      </c>
      <c r="D86" s="196" t="s">
        <v>56</v>
      </c>
      <c r="E86" s="196" t="s">
        <v>52</v>
      </c>
      <c r="F86" s="196" t="s">
        <v>117</v>
      </c>
      <c r="G86" s="196" t="s">
        <v>118</v>
      </c>
      <c r="H86" s="196" t="s">
        <v>119</v>
      </c>
      <c r="I86" s="197" t="s">
        <v>120</v>
      </c>
      <c r="J86" s="196" t="s">
        <v>100</v>
      </c>
      <c r="K86" s="198" t="s">
        <v>121</v>
      </c>
      <c r="L86" s="199"/>
      <c r="M86" s="101" t="s">
        <v>122</v>
      </c>
      <c r="N86" s="102" t="s">
        <v>41</v>
      </c>
      <c r="O86" s="102" t="s">
        <v>123</v>
      </c>
      <c r="P86" s="102" t="s">
        <v>124</v>
      </c>
      <c r="Q86" s="102" t="s">
        <v>125</v>
      </c>
      <c r="R86" s="102" t="s">
        <v>126</v>
      </c>
      <c r="S86" s="102" t="s">
        <v>127</v>
      </c>
      <c r="T86" s="103" t="s">
        <v>128</v>
      </c>
    </row>
    <row r="87" spans="2:63" s="1" customFormat="1" ht="29.25" customHeight="1">
      <c r="B87" s="45"/>
      <c r="C87" s="107" t="s">
        <v>101</v>
      </c>
      <c r="D87" s="73"/>
      <c r="E87" s="73"/>
      <c r="F87" s="73"/>
      <c r="G87" s="73"/>
      <c r="H87" s="73"/>
      <c r="I87" s="190"/>
      <c r="J87" s="200">
        <f>BK87</f>
        <v>0</v>
      </c>
      <c r="K87" s="73"/>
      <c r="L87" s="71"/>
      <c r="M87" s="104"/>
      <c r="N87" s="105"/>
      <c r="O87" s="105"/>
      <c r="P87" s="201">
        <f>P88+P119+P154+P180+P182</f>
        <v>0</v>
      </c>
      <c r="Q87" s="105"/>
      <c r="R87" s="201">
        <f>R88+R119+R154+R180+R182</f>
        <v>0</v>
      </c>
      <c r="S87" s="105"/>
      <c r="T87" s="202">
        <f>T88+T119+T154+T180+T182</f>
        <v>0</v>
      </c>
      <c r="AT87" s="23" t="s">
        <v>70</v>
      </c>
      <c r="AU87" s="23" t="s">
        <v>102</v>
      </c>
      <c r="BK87" s="203">
        <f>BK88+BK119+BK154+BK180+BK182</f>
        <v>0</v>
      </c>
    </row>
    <row r="88" spans="2:63" s="10" customFormat="1" ht="37.4" customHeight="1">
      <c r="B88" s="204"/>
      <c r="C88" s="205"/>
      <c r="D88" s="206" t="s">
        <v>70</v>
      </c>
      <c r="E88" s="207" t="s">
        <v>1097</v>
      </c>
      <c r="F88" s="207" t="s">
        <v>1098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P89+P107+P117</f>
        <v>0</v>
      </c>
      <c r="Q88" s="212"/>
      <c r="R88" s="213">
        <f>R89+R107+R117</f>
        <v>0</v>
      </c>
      <c r="S88" s="212"/>
      <c r="T88" s="214">
        <f>T89+T107+T117</f>
        <v>0</v>
      </c>
      <c r="AR88" s="215" t="s">
        <v>148</v>
      </c>
      <c r="AT88" s="216" t="s">
        <v>70</v>
      </c>
      <c r="AU88" s="216" t="s">
        <v>71</v>
      </c>
      <c r="AY88" s="215" t="s">
        <v>131</v>
      </c>
      <c r="BK88" s="217">
        <f>BK89+BK107+BK117</f>
        <v>0</v>
      </c>
    </row>
    <row r="89" spans="2:63" s="10" customFormat="1" ht="19.9" customHeight="1">
      <c r="B89" s="204"/>
      <c r="C89" s="205"/>
      <c r="D89" s="206" t="s">
        <v>70</v>
      </c>
      <c r="E89" s="218" t="s">
        <v>1099</v>
      </c>
      <c r="F89" s="218" t="s">
        <v>1100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SUM(P90:P106)</f>
        <v>0</v>
      </c>
      <c r="Q89" s="212"/>
      <c r="R89" s="213">
        <f>SUM(R90:R106)</f>
        <v>0</v>
      </c>
      <c r="S89" s="212"/>
      <c r="T89" s="214">
        <f>SUM(T90:T106)</f>
        <v>0</v>
      </c>
      <c r="AR89" s="215" t="s">
        <v>148</v>
      </c>
      <c r="AT89" s="216" t="s">
        <v>70</v>
      </c>
      <c r="AU89" s="216" t="s">
        <v>79</v>
      </c>
      <c r="AY89" s="215" t="s">
        <v>131</v>
      </c>
      <c r="BK89" s="217">
        <f>SUM(BK90:BK106)</f>
        <v>0</v>
      </c>
    </row>
    <row r="90" spans="2:65" s="1" customFormat="1" ht="16.5" customHeight="1">
      <c r="B90" s="45"/>
      <c r="C90" s="257" t="s">
        <v>79</v>
      </c>
      <c r="D90" s="257" t="s">
        <v>268</v>
      </c>
      <c r="E90" s="258" t="s">
        <v>1101</v>
      </c>
      <c r="F90" s="259" t="s">
        <v>1102</v>
      </c>
      <c r="G90" s="260" t="s">
        <v>300</v>
      </c>
      <c r="H90" s="261">
        <v>12</v>
      </c>
      <c r="I90" s="262"/>
      <c r="J90" s="263">
        <f>ROUND(I90*H90,2)</f>
        <v>0</v>
      </c>
      <c r="K90" s="259" t="s">
        <v>21</v>
      </c>
      <c r="L90" s="264"/>
      <c r="M90" s="265" t="s">
        <v>21</v>
      </c>
      <c r="N90" s="266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1103</v>
      </c>
      <c r="AT90" s="23" t="s">
        <v>268</v>
      </c>
      <c r="AU90" s="23" t="s">
        <v>82</v>
      </c>
      <c r="AY90" s="23" t="s">
        <v>131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390</v>
      </c>
      <c r="BM90" s="23" t="s">
        <v>1104</v>
      </c>
    </row>
    <row r="91" spans="2:65" s="1" customFormat="1" ht="25.5" customHeight="1">
      <c r="B91" s="45"/>
      <c r="C91" s="257" t="s">
        <v>82</v>
      </c>
      <c r="D91" s="257" t="s">
        <v>268</v>
      </c>
      <c r="E91" s="258" t="s">
        <v>1105</v>
      </c>
      <c r="F91" s="259" t="s">
        <v>1106</v>
      </c>
      <c r="G91" s="260" t="s">
        <v>300</v>
      </c>
      <c r="H91" s="261">
        <v>4</v>
      </c>
      <c r="I91" s="262"/>
      <c r="J91" s="263">
        <f>ROUND(I91*H91,2)</f>
        <v>0</v>
      </c>
      <c r="K91" s="259" t="s">
        <v>21</v>
      </c>
      <c r="L91" s="264"/>
      <c r="M91" s="265" t="s">
        <v>21</v>
      </c>
      <c r="N91" s="266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1103</v>
      </c>
      <c r="AT91" s="23" t="s">
        <v>268</v>
      </c>
      <c r="AU91" s="23" t="s">
        <v>82</v>
      </c>
      <c r="AY91" s="23" t="s">
        <v>131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390</v>
      </c>
      <c r="BM91" s="23" t="s">
        <v>1107</v>
      </c>
    </row>
    <row r="92" spans="2:65" s="1" customFormat="1" ht="16.5" customHeight="1">
      <c r="B92" s="45"/>
      <c r="C92" s="257" t="s">
        <v>148</v>
      </c>
      <c r="D92" s="257" t="s">
        <v>268</v>
      </c>
      <c r="E92" s="258" t="s">
        <v>1108</v>
      </c>
      <c r="F92" s="259" t="s">
        <v>1109</v>
      </c>
      <c r="G92" s="260" t="s">
        <v>300</v>
      </c>
      <c r="H92" s="261">
        <v>12</v>
      </c>
      <c r="I92" s="262"/>
      <c r="J92" s="263">
        <f>ROUND(I92*H92,2)</f>
        <v>0</v>
      </c>
      <c r="K92" s="259" t="s">
        <v>21</v>
      </c>
      <c r="L92" s="264"/>
      <c r="M92" s="265" t="s">
        <v>21</v>
      </c>
      <c r="N92" s="266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1103</v>
      </c>
      <c r="AT92" s="23" t="s">
        <v>268</v>
      </c>
      <c r="AU92" s="23" t="s">
        <v>82</v>
      </c>
      <c r="AY92" s="23" t="s">
        <v>131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390</v>
      </c>
      <c r="BM92" s="23" t="s">
        <v>1110</v>
      </c>
    </row>
    <row r="93" spans="2:65" s="1" customFormat="1" ht="16.5" customHeight="1">
      <c r="B93" s="45"/>
      <c r="C93" s="257" t="s">
        <v>137</v>
      </c>
      <c r="D93" s="257" t="s">
        <v>268</v>
      </c>
      <c r="E93" s="258" t="s">
        <v>1111</v>
      </c>
      <c r="F93" s="259" t="s">
        <v>1112</v>
      </c>
      <c r="G93" s="260" t="s">
        <v>300</v>
      </c>
      <c r="H93" s="261">
        <v>4</v>
      </c>
      <c r="I93" s="262"/>
      <c r="J93" s="263">
        <f>ROUND(I93*H93,2)</f>
        <v>0</v>
      </c>
      <c r="K93" s="259" t="s">
        <v>21</v>
      </c>
      <c r="L93" s="264"/>
      <c r="M93" s="265" t="s">
        <v>21</v>
      </c>
      <c r="N93" s="266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1103</v>
      </c>
      <c r="AT93" s="23" t="s">
        <v>268</v>
      </c>
      <c r="AU93" s="23" t="s">
        <v>82</v>
      </c>
      <c r="AY93" s="23" t="s">
        <v>131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390</v>
      </c>
      <c r="BM93" s="23" t="s">
        <v>1113</v>
      </c>
    </row>
    <row r="94" spans="2:65" s="1" customFormat="1" ht="16.5" customHeight="1">
      <c r="B94" s="45"/>
      <c r="C94" s="257" t="s">
        <v>162</v>
      </c>
      <c r="D94" s="257" t="s">
        <v>268</v>
      </c>
      <c r="E94" s="258" t="s">
        <v>1114</v>
      </c>
      <c r="F94" s="259" t="s">
        <v>1115</v>
      </c>
      <c r="G94" s="260" t="s">
        <v>300</v>
      </c>
      <c r="H94" s="261">
        <v>16</v>
      </c>
      <c r="I94" s="262"/>
      <c r="J94" s="263">
        <f>ROUND(I94*H94,2)</f>
        <v>0</v>
      </c>
      <c r="K94" s="259" t="s">
        <v>21</v>
      </c>
      <c r="L94" s="264"/>
      <c r="M94" s="265" t="s">
        <v>21</v>
      </c>
      <c r="N94" s="266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1103</v>
      </c>
      <c r="AT94" s="23" t="s">
        <v>268</v>
      </c>
      <c r="AU94" s="23" t="s">
        <v>82</v>
      </c>
      <c r="AY94" s="23" t="s">
        <v>131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390</v>
      </c>
      <c r="BM94" s="23" t="s">
        <v>1116</v>
      </c>
    </row>
    <row r="95" spans="2:65" s="1" customFormat="1" ht="16.5" customHeight="1">
      <c r="B95" s="45"/>
      <c r="C95" s="257" t="s">
        <v>168</v>
      </c>
      <c r="D95" s="257" t="s">
        <v>268</v>
      </c>
      <c r="E95" s="258" t="s">
        <v>1117</v>
      </c>
      <c r="F95" s="259" t="s">
        <v>1118</v>
      </c>
      <c r="G95" s="260" t="s">
        <v>177</v>
      </c>
      <c r="H95" s="261">
        <v>350</v>
      </c>
      <c r="I95" s="262"/>
      <c r="J95" s="263">
        <f>ROUND(I95*H95,2)</f>
        <v>0</v>
      </c>
      <c r="K95" s="259" t="s">
        <v>21</v>
      </c>
      <c r="L95" s="264"/>
      <c r="M95" s="265" t="s">
        <v>21</v>
      </c>
      <c r="N95" s="266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1103</v>
      </c>
      <c r="AT95" s="23" t="s">
        <v>268</v>
      </c>
      <c r="AU95" s="23" t="s">
        <v>82</v>
      </c>
      <c r="AY95" s="23" t="s">
        <v>131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390</v>
      </c>
      <c r="BM95" s="23" t="s">
        <v>1119</v>
      </c>
    </row>
    <row r="96" spans="2:65" s="1" customFormat="1" ht="16.5" customHeight="1">
      <c r="B96" s="45"/>
      <c r="C96" s="257" t="s">
        <v>174</v>
      </c>
      <c r="D96" s="257" t="s">
        <v>268</v>
      </c>
      <c r="E96" s="258" t="s">
        <v>1120</v>
      </c>
      <c r="F96" s="259" t="s">
        <v>1121</v>
      </c>
      <c r="G96" s="260" t="s">
        <v>177</v>
      </c>
      <c r="H96" s="261">
        <v>70</v>
      </c>
      <c r="I96" s="262"/>
      <c r="J96" s="263">
        <f>ROUND(I96*H96,2)</f>
        <v>0</v>
      </c>
      <c r="K96" s="259" t="s">
        <v>21</v>
      </c>
      <c r="L96" s="264"/>
      <c r="M96" s="265" t="s">
        <v>21</v>
      </c>
      <c r="N96" s="266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1103</v>
      </c>
      <c r="AT96" s="23" t="s">
        <v>268</v>
      </c>
      <c r="AU96" s="23" t="s">
        <v>82</v>
      </c>
      <c r="AY96" s="23" t="s">
        <v>131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390</v>
      </c>
      <c r="BM96" s="23" t="s">
        <v>1122</v>
      </c>
    </row>
    <row r="97" spans="2:65" s="1" customFormat="1" ht="16.5" customHeight="1">
      <c r="B97" s="45"/>
      <c r="C97" s="257" t="s">
        <v>181</v>
      </c>
      <c r="D97" s="257" t="s">
        <v>268</v>
      </c>
      <c r="E97" s="258" t="s">
        <v>1123</v>
      </c>
      <c r="F97" s="259" t="s">
        <v>1124</v>
      </c>
      <c r="G97" s="260" t="s">
        <v>177</v>
      </c>
      <c r="H97" s="261">
        <v>215</v>
      </c>
      <c r="I97" s="262"/>
      <c r="J97" s="263">
        <f>ROUND(I97*H97,2)</f>
        <v>0</v>
      </c>
      <c r="K97" s="259" t="s">
        <v>21</v>
      </c>
      <c r="L97" s="264"/>
      <c r="M97" s="265" t="s">
        <v>21</v>
      </c>
      <c r="N97" s="266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1103</v>
      </c>
      <c r="AT97" s="23" t="s">
        <v>268</v>
      </c>
      <c r="AU97" s="23" t="s">
        <v>82</v>
      </c>
      <c r="AY97" s="23" t="s">
        <v>131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390</v>
      </c>
      <c r="BM97" s="23" t="s">
        <v>1125</v>
      </c>
    </row>
    <row r="98" spans="2:65" s="1" customFormat="1" ht="16.5" customHeight="1">
      <c r="B98" s="45"/>
      <c r="C98" s="257" t="s">
        <v>185</v>
      </c>
      <c r="D98" s="257" t="s">
        <v>268</v>
      </c>
      <c r="E98" s="258" t="s">
        <v>1126</v>
      </c>
      <c r="F98" s="259" t="s">
        <v>1127</v>
      </c>
      <c r="G98" s="260" t="s">
        <v>177</v>
      </c>
      <c r="H98" s="261">
        <v>260</v>
      </c>
      <c r="I98" s="262"/>
      <c r="J98" s="263">
        <f>ROUND(I98*H98,2)</f>
        <v>0</v>
      </c>
      <c r="K98" s="259" t="s">
        <v>21</v>
      </c>
      <c r="L98" s="264"/>
      <c r="M98" s="265" t="s">
        <v>21</v>
      </c>
      <c r="N98" s="266" t="s">
        <v>42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1103</v>
      </c>
      <c r="AT98" s="23" t="s">
        <v>268</v>
      </c>
      <c r="AU98" s="23" t="s">
        <v>82</v>
      </c>
      <c r="AY98" s="23" t="s">
        <v>131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79</v>
      </c>
      <c r="BK98" s="231">
        <f>ROUND(I98*H98,2)</f>
        <v>0</v>
      </c>
      <c r="BL98" s="23" t="s">
        <v>390</v>
      </c>
      <c r="BM98" s="23" t="s">
        <v>1128</v>
      </c>
    </row>
    <row r="99" spans="2:65" s="1" customFormat="1" ht="16.5" customHeight="1">
      <c r="B99" s="45"/>
      <c r="C99" s="257" t="s">
        <v>193</v>
      </c>
      <c r="D99" s="257" t="s">
        <v>268</v>
      </c>
      <c r="E99" s="258" t="s">
        <v>1129</v>
      </c>
      <c r="F99" s="259" t="s">
        <v>1130</v>
      </c>
      <c r="G99" s="260" t="s">
        <v>177</v>
      </c>
      <c r="H99" s="261">
        <v>60</v>
      </c>
      <c r="I99" s="262"/>
      <c r="J99" s="263">
        <f>ROUND(I99*H99,2)</f>
        <v>0</v>
      </c>
      <c r="K99" s="259" t="s">
        <v>21</v>
      </c>
      <c r="L99" s="264"/>
      <c r="M99" s="265" t="s">
        <v>21</v>
      </c>
      <c r="N99" s="266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1103</v>
      </c>
      <c r="AT99" s="23" t="s">
        <v>268</v>
      </c>
      <c r="AU99" s="23" t="s">
        <v>82</v>
      </c>
      <c r="AY99" s="23" t="s">
        <v>131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390</v>
      </c>
      <c r="BM99" s="23" t="s">
        <v>1131</v>
      </c>
    </row>
    <row r="100" spans="2:65" s="1" customFormat="1" ht="16.5" customHeight="1">
      <c r="B100" s="45"/>
      <c r="C100" s="257" t="s">
        <v>191</v>
      </c>
      <c r="D100" s="257" t="s">
        <v>268</v>
      </c>
      <c r="E100" s="258" t="s">
        <v>1132</v>
      </c>
      <c r="F100" s="259" t="s">
        <v>1133</v>
      </c>
      <c r="G100" s="260" t="s">
        <v>300</v>
      </c>
      <c r="H100" s="261">
        <v>17</v>
      </c>
      <c r="I100" s="262"/>
      <c r="J100" s="263">
        <f>ROUND(I100*H100,2)</f>
        <v>0</v>
      </c>
      <c r="K100" s="259" t="s">
        <v>21</v>
      </c>
      <c r="L100" s="264"/>
      <c r="M100" s="265" t="s">
        <v>21</v>
      </c>
      <c r="N100" s="266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1103</v>
      </c>
      <c r="AT100" s="23" t="s">
        <v>268</v>
      </c>
      <c r="AU100" s="23" t="s">
        <v>82</v>
      </c>
      <c r="AY100" s="23" t="s">
        <v>131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390</v>
      </c>
      <c r="BM100" s="23" t="s">
        <v>1134</v>
      </c>
    </row>
    <row r="101" spans="2:65" s="1" customFormat="1" ht="16.5" customHeight="1">
      <c r="B101" s="45"/>
      <c r="C101" s="257" t="s">
        <v>1135</v>
      </c>
      <c r="D101" s="257" t="s">
        <v>268</v>
      </c>
      <c r="E101" s="258" t="s">
        <v>1136</v>
      </c>
      <c r="F101" s="259" t="s">
        <v>1137</v>
      </c>
      <c r="G101" s="260" t="s">
        <v>300</v>
      </c>
      <c r="H101" s="261">
        <v>34</v>
      </c>
      <c r="I101" s="262"/>
      <c r="J101" s="263">
        <f>ROUND(I101*H101,2)</f>
        <v>0</v>
      </c>
      <c r="K101" s="259" t="s">
        <v>21</v>
      </c>
      <c r="L101" s="264"/>
      <c r="M101" s="265" t="s">
        <v>21</v>
      </c>
      <c r="N101" s="266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1103</v>
      </c>
      <c r="AT101" s="23" t="s">
        <v>268</v>
      </c>
      <c r="AU101" s="23" t="s">
        <v>82</v>
      </c>
      <c r="AY101" s="23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390</v>
      </c>
      <c r="BM101" s="23" t="s">
        <v>1138</v>
      </c>
    </row>
    <row r="102" spans="2:65" s="1" customFormat="1" ht="16.5" customHeight="1">
      <c r="B102" s="45"/>
      <c r="C102" s="257" t="s">
        <v>1139</v>
      </c>
      <c r="D102" s="257" t="s">
        <v>268</v>
      </c>
      <c r="E102" s="258" t="s">
        <v>1140</v>
      </c>
      <c r="F102" s="259" t="s">
        <v>1141</v>
      </c>
      <c r="G102" s="260" t="s">
        <v>300</v>
      </c>
      <c r="H102" s="261">
        <v>2</v>
      </c>
      <c r="I102" s="262"/>
      <c r="J102" s="263">
        <f>ROUND(I102*H102,2)</f>
        <v>0</v>
      </c>
      <c r="K102" s="259" t="s">
        <v>21</v>
      </c>
      <c r="L102" s="264"/>
      <c r="M102" s="265" t="s">
        <v>21</v>
      </c>
      <c r="N102" s="266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1103</v>
      </c>
      <c r="AT102" s="23" t="s">
        <v>268</v>
      </c>
      <c r="AU102" s="23" t="s">
        <v>82</v>
      </c>
      <c r="AY102" s="23" t="s">
        <v>131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390</v>
      </c>
      <c r="BM102" s="23" t="s">
        <v>1142</v>
      </c>
    </row>
    <row r="103" spans="2:65" s="1" customFormat="1" ht="16.5" customHeight="1">
      <c r="B103" s="45"/>
      <c r="C103" s="257" t="s">
        <v>1143</v>
      </c>
      <c r="D103" s="257" t="s">
        <v>268</v>
      </c>
      <c r="E103" s="258" t="s">
        <v>1144</v>
      </c>
      <c r="F103" s="259" t="s">
        <v>1145</v>
      </c>
      <c r="G103" s="260" t="s">
        <v>300</v>
      </c>
      <c r="H103" s="261">
        <v>34</v>
      </c>
      <c r="I103" s="262"/>
      <c r="J103" s="263">
        <f>ROUND(I103*H103,2)</f>
        <v>0</v>
      </c>
      <c r="K103" s="259" t="s">
        <v>21</v>
      </c>
      <c r="L103" s="264"/>
      <c r="M103" s="265" t="s">
        <v>21</v>
      </c>
      <c r="N103" s="266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1103</v>
      </c>
      <c r="AT103" s="23" t="s">
        <v>268</v>
      </c>
      <c r="AU103" s="23" t="s">
        <v>82</v>
      </c>
      <c r="AY103" s="23" t="s">
        <v>131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390</v>
      </c>
      <c r="BM103" s="23" t="s">
        <v>1146</v>
      </c>
    </row>
    <row r="104" spans="2:65" s="1" customFormat="1" ht="16.5" customHeight="1">
      <c r="B104" s="45"/>
      <c r="C104" s="257" t="s">
        <v>10</v>
      </c>
      <c r="D104" s="257" t="s">
        <v>268</v>
      </c>
      <c r="E104" s="258" t="s">
        <v>1147</v>
      </c>
      <c r="F104" s="259" t="s">
        <v>1148</v>
      </c>
      <c r="G104" s="260" t="s">
        <v>300</v>
      </c>
      <c r="H104" s="261">
        <v>136</v>
      </c>
      <c r="I104" s="262"/>
      <c r="J104" s="263">
        <f>ROUND(I104*H104,2)</f>
        <v>0</v>
      </c>
      <c r="K104" s="259" t="s">
        <v>21</v>
      </c>
      <c r="L104" s="264"/>
      <c r="M104" s="265" t="s">
        <v>21</v>
      </c>
      <c r="N104" s="266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1103</v>
      </c>
      <c r="AT104" s="23" t="s">
        <v>268</v>
      </c>
      <c r="AU104" s="23" t="s">
        <v>82</v>
      </c>
      <c r="AY104" s="23" t="s">
        <v>131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390</v>
      </c>
      <c r="BM104" s="23" t="s">
        <v>1149</v>
      </c>
    </row>
    <row r="105" spans="2:65" s="1" customFormat="1" ht="16.5" customHeight="1">
      <c r="B105" s="45"/>
      <c r="C105" s="257" t="s">
        <v>1150</v>
      </c>
      <c r="D105" s="257" t="s">
        <v>268</v>
      </c>
      <c r="E105" s="258" t="s">
        <v>1151</v>
      </c>
      <c r="F105" s="259" t="s">
        <v>1152</v>
      </c>
      <c r="G105" s="260" t="s">
        <v>300</v>
      </c>
      <c r="H105" s="261">
        <v>17</v>
      </c>
      <c r="I105" s="262"/>
      <c r="J105" s="263">
        <f>ROUND(I105*H105,2)</f>
        <v>0</v>
      </c>
      <c r="K105" s="259" t="s">
        <v>21</v>
      </c>
      <c r="L105" s="264"/>
      <c r="M105" s="265" t="s">
        <v>21</v>
      </c>
      <c r="N105" s="266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1103</v>
      </c>
      <c r="AT105" s="23" t="s">
        <v>268</v>
      </c>
      <c r="AU105" s="23" t="s">
        <v>82</v>
      </c>
      <c r="AY105" s="23" t="s">
        <v>131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390</v>
      </c>
      <c r="BM105" s="23" t="s">
        <v>1153</v>
      </c>
    </row>
    <row r="106" spans="2:65" s="1" customFormat="1" ht="16.5" customHeight="1">
      <c r="B106" s="45"/>
      <c r="C106" s="257" t="s">
        <v>198</v>
      </c>
      <c r="D106" s="257" t="s">
        <v>268</v>
      </c>
      <c r="E106" s="258" t="s">
        <v>1154</v>
      </c>
      <c r="F106" s="259" t="s">
        <v>1155</v>
      </c>
      <c r="G106" s="260" t="s">
        <v>177</v>
      </c>
      <c r="H106" s="261">
        <v>320</v>
      </c>
      <c r="I106" s="262"/>
      <c r="J106" s="263">
        <f>ROUND(I106*H106,2)</f>
        <v>0</v>
      </c>
      <c r="K106" s="259" t="s">
        <v>21</v>
      </c>
      <c r="L106" s="264"/>
      <c r="M106" s="265" t="s">
        <v>21</v>
      </c>
      <c r="N106" s="266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1103</v>
      </c>
      <c r="AT106" s="23" t="s">
        <v>268</v>
      </c>
      <c r="AU106" s="23" t="s">
        <v>82</v>
      </c>
      <c r="AY106" s="23" t="s">
        <v>131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390</v>
      </c>
      <c r="BM106" s="23" t="s">
        <v>1156</v>
      </c>
    </row>
    <row r="107" spans="2:63" s="10" customFormat="1" ht="29.85" customHeight="1">
      <c r="B107" s="204"/>
      <c r="C107" s="205"/>
      <c r="D107" s="206" t="s">
        <v>70</v>
      </c>
      <c r="E107" s="218" t="s">
        <v>1157</v>
      </c>
      <c r="F107" s="218" t="s">
        <v>1158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SUM(P108:P116)</f>
        <v>0</v>
      </c>
      <c r="Q107" s="212"/>
      <c r="R107" s="213">
        <f>SUM(R108:R116)</f>
        <v>0</v>
      </c>
      <c r="S107" s="212"/>
      <c r="T107" s="214">
        <f>SUM(T108:T116)</f>
        <v>0</v>
      </c>
      <c r="AR107" s="215" t="s">
        <v>148</v>
      </c>
      <c r="AT107" s="216" t="s">
        <v>70</v>
      </c>
      <c r="AU107" s="216" t="s">
        <v>79</v>
      </c>
      <c r="AY107" s="215" t="s">
        <v>131</v>
      </c>
      <c r="BK107" s="217">
        <f>SUM(BK108:BK116)</f>
        <v>0</v>
      </c>
    </row>
    <row r="108" spans="2:65" s="1" customFormat="1" ht="16.5" customHeight="1">
      <c r="B108" s="45"/>
      <c r="C108" s="257" t="s">
        <v>204</v>
      </c>
      <c r="D108" s="257" t="s">
        <v>268</v>
      </c>
      <c r="E108" s="258" t="s">
        <v>1159</v>
      </c>
      <c r="F108" s="259" t="s">
        <v>1160</v>
      </c>
      <c r="G108" s="260" t="s">
        <v>177</v>
      </c>
      <c r="H108" s="261">
        <v>60</v>
      </c>
      <c r="I108" s="262"/>
      <c r="J108" s="263">
        <f>ROUND(I108*H108,2)</f>
        <v>0</v>
      </c>
      <c r="K108" s="259" t="s">
        <v>21</v>
      </c>
      <c r="L108" s="264"/>
      <c r="M108" s="265" t="s">
        <v>21</v>
      </c>
      <c r="N108" s="266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1103</v>
      </c>
      <c r="AT108" s="23" t="s">
        <v>268</v>
      </c>
      <c r="AU108" s="23" t="s">
        <v>82</v>
      </c>
      <c r="AY108" s="23" t="s">
        <v>131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390</v>
      </c>
      <c r="BM108" s="23" t="s">
        <v>1161</v>
      </c>
    </row>
    <row r="109" spans="2:65" s="1" customFormat="1" ht="16.5" customHeight="1">
      <c r="B109" s="45"/>
      <c r="C109" s="257" t="s">
        <v>209</v>
      </c>
      <c r="D109" s="257" t="s">
        <v>268</v>
      </c>
      <c r="E109" s="258" t="s">
        <v>1162</v>
      </c>
      <c r="F109" s="259" t="s">
        <v>1118</v>
      </c>
      <c r="G109" s="260" t="s">
        <v>177</v>
      </c>
      <c r="H109" s="261">
        <v>60</v>
      </c>
      <c r="I109" s="262"/>
      <c r="J109" s="263">
        <f>ROUND(I109*H109,2)</f>
        <v>0</v>
      </c>
      <c r="K109" s="259" t="s">
        <v>21</v>
      </c>
      <c r="L109" s="264"/>
      <c r="M109" s="265" t="s">
        <v>21</v>
      </c>
      <c r="N109" s="266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1103</v>
      </c>
      <c r="AT109" s="23" t="s">
        <v>268</v>
      </c>
      <c r="AU109" s="23" t="s">
        <v>82</v>
      </c>
      <c r="AY109" s="23" t="s">
        <v>131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390</v>
      </c>
      <c r="BM109" s="23" t="s">
        <v>1163</v>
      </c>
    </row>
    <row r="110" spans="2:65" s="1" customFormat="1" ht="16.5" customHeight="1">
      <c r="B110" s="45"/>
      <c r="C110" s="257" t="s">
        <v>1164</v>
      </c>
      <c r="D110" s="257" t="s">
        <v>268</v>
      </c>
      <c r="E110" s="258" t="s">
        <v>1165</v>
      </c>
      <c r="F110" s="259" t="s">
        <v>1166</v>
      </c>
      <c r="G110" s="260" t="s">
        <v>300</v>
      </c>
      <c r="H110" s="261">
        <v>4</v>
      </c>
      <c r="I110" s="262"/>
      <c r="J110" s="263">
        <f>ROUND(I110*H110,2)</f>
        <v>0</v>
      </c>
      <c r="K110" s="259" t="s">
        <v>21</v>
      </c>
      <c r="L110" s="264"/>
      <c r="M110" s="265" t="s">
        <v>21</v>
      </c>
      <c r="N110" s="266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1103</v>
      </c>
      <c r="AT110" s="23" t="s">
        <v>268</v>
      </c>
      <c r="AU110" s="23" t="s">
        <v>82</v>
      </c>
      <c r="AY110" s="23" t="s">
        <v>131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390</v>
      </c>
      <c r="BM110" s="23" t="s">
        <v>1167</v>
      </c>
    </row>
    <row r="111" spans="2:65" s="1" customFormat="1" ht="16.5" customHeight="1">
      <c r="B111" s="45"/>
      <c r="C111" s="257" t="s">
        <v>9</v>
      </c>
      <c r="D111" s="257" t="s">
        <v>268</v>
      </c>
      <c r="E111" s="258" t="s">
        <v>1168</v>
      </c>
      <c r="F111" s="259" t="s">
        <v>1169</v>
      </c>
      <c r="G111" s="260" t="s">
        <v>300</v>
      </c>
      <c r="H111" s="261">
        <v>1</v>
      </c>
      <c r="I111" s="262"/>
      <c r="J111" s="263">
        <f>ROUND(I111*H111,2)</f>
        <v>0</v>
      </c>
      <c r="K111" s="259" t="s">
        <v>21</v>
      </c>
      <c r="L111" s="264"/>
      <c r="M111" s="265" t="s">
        <v>21</v>
      </c>
      <c r="N111" s="266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1103</v>
      </c>
      <c r="AT111" s="23" t="s">
        <v>268</v>
      </c>
      <c r="AU111" s="23" t="s">
        <v>82</v>
      </c>
      <c r="AY111" s="23" t="s">
        <v>131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390</v>
      </c>
      <c r="BM111" s="23" t="s">
        <v>1170</v>
      </c>
    </row>
    <row r="112" spans="2:65" s="1" customFormat="1" ht="16.5" customHeight="1">
      <c r="B112" s="45"/>
      <c r="C112" s="257" t="s">
        <v>1171</v>
      </c>
      <c r="D112" s="257" t="s">
        <v>268</v>
      </c>
      <c r="E112" s="258" t="s">
        <v>1172</v>
      </c>
      <c r="F112" s="259" t="s">
        <v>1173</v>
      </c>
      <c r="G112" s="260" t="s">
        <v>300</v>
      </c>
      <c r="H112" s="261">
        <v>3</v>
      </c>
      <c r="I112" s="262"/>
      <c r="J112" s="263">
        <f>ROUND(I112*H112,2)</f>
        <v>0</v>
      </c>
      <c r="K112" s="259" t="s">
        <v>21</v>
      </c>
      <c r="L112" s="264"/>
      <c r="M112" s="265" t="s">
        <v>21</v>
      </c>
      <c r="N112" s="266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1103</v>
      </c>
      <c r="AT112" s="23" t="s">
        <v>268</v>
      </c>
      <c r="AU112" s="23" t="s">
        <v>82</v>
      </c>
      <c r="AY112" s="23" t="s">
        <v>131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390</v>
      </c>
      <c r="BM112" s="23" t="s">
        <v>1174</v>
      </c>
    </row>
    <row r="113" spans="2:65" s="1" customFormat="1" ht="16.5" customHeight="1">
      <c r="B113" s="45"/>
      <c r="C113" s="257" t="s">
        <v>1175</v>
      </c>
      <c r="D113" s="257" t="s">
        <v>268</v>
      </c>
      <c r="E113" s="258" t="s">
        <v>1176</v>
      </c>
      <c r="F113" s="259" t="s">
        <v>1177</v>
      </c>
      <c r="G113" s="260" t="s">
        <v>300</v>
      </c>
      <c r="H113" s="261">
        <v>2</v>
      </c>
      <c r="I113" s="262"/>
      <c r="J113" s="263">
        <f>ROUND(I113*H113,2)</f>
        <v>0</v>
      </c>
      <c r="K113" s="259" t="s">
        <v>21</v>
      </c>
      <c r="L113" s="264"/>
      <c r="M113" s="265" t="s">
        <v>21</v>
      </c>
      <c r="N113" s="266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1103</v>
      </c>
      <c r="AT113" s="23" t="s">
        <v>268</v>
      </c>
      <c r="AU113" s="23" t="s">
        <v>82</v>
      </c>
      <c r="AY113" s="23" t="s">
        <v>131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390</v>
      </c>
      <c r="BM113" s="23" t="s">
        <v>1178</v>
      </c>
    </row>
    <row r="114" spans="2:65" s="1" customFormat="1" ht="16.5" customHeight="1">
      <c r="B114" s="45"/>
      <c r="C114" s="257" t="s">
        <v>1179</v>
      </c>
      <c r="D114" s="257" t="s">
        <v>268</v>
      </c>
      <c r="E114" s="258" t="s">
        <v>1180</v>
      </c>
      <c r="F114" s="259" t="s">
        <v>1181</v>
      </c>
      <c r="G114" s="260" t="s">
        <v>300</v>
      </c>
      <c r="H114" s="261">
        <v>1</v>
      </c>
      <c r="I114" s="262"/>
      <c r="J114" s="263">
        <f>ROUND(I114*H114,2)</f>
        <v>0</v>
      </c>
      <c r="K114" s="259" t="s">
        <v>21</v>
      </c>
      <c r="L114" s="264"/>
      <c r="M114" s="265" t="s">
        <v>21</v>
      </c>
      <c r="N114" s="266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1103</v>
      </c>
      <c r="AT114" s="23" t="s">
        <v>268</v>
      </c>
      <c r="AU114" s="23" t="s">
        <v>82</v>
      </c>
      <c r="AY114" s="23" t="s">
        <v>131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390</v>
      </c>
      <c r="BM114" s="23" t="s">
        <v>1182</v>
      </c>
    </row>
    <row r="115" spans="2:65" s="1" customFormat="1" ht="16.5" customHeight="1">
      <c r="B115" s="45"/>
      <c r="C115" s="257" t="s">
        <v>1183</v>
      </c>
      <c r="D115" s="257" t="s">
        <v>268</v>
      </c>
      <c r="E115" s="258" t="s">
        <v>1184</v>
      </c>
      <c r="F115" s="259" t="s">
        <v>1185</v>
      </c>
      <c r="G115" s="260" t="s">
        <v>300</v>
      </c>
      <c r="H115" s="261">
        <v>5</v>
      </c>
      <c r="I115" s="262"/>
      <c r="J115" s="263">
        <f>ROUND(I115*H115,2)</f>
        <v>0</v>
      </c>
      <c r="K115" s="259" t="s">
        <v>21</v>
      </c>
      <c r="L115" s="264"/>
      <c r="M115" s="265" t="s">
        <v>21</v>
      </c>
      <c r="N115" s="266" t="s">
        <v>42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1103</v>
      </c>
      <c r="AT115" s="23" t="s">
        <v>268</v>
      </c>
      <c r="AU115" s="23" t="s">
        <v>82</v>
      </c>
      <c r="AY115" s="23" t="s">
        <v>131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390</v>
      </c>
      <c r="BM115" s="23" t="s">
        <v>1186</v>
      </c>
    </row>
    <row r="116" spans="2:65" s="1" customFormat="1" ht="16.5" customHeight="1">
      <c r="B116" s="45"/>
      <c r="C116" s="257" t="s">
        <v>1187</v>
      </c>
      <c r="D116" s="257" t="s">
        <v>268</v>
      </c>
      <c r="E116" s="258" t="s">
        <v>1188</v>
      </c>
      <c r="F116" s="259" t="s">
        <v>1189</v>
      </c>
      <c r="G116" s="260" t="s">
        <v>300</v>
      </c>
      <c r="H116" s="261">
        <v>2</v>
      </c>
      <c r="I116" s="262"/>
      <c r="J116" s="263">
        <f>ROUND(I116*H116,2)</f>
        <v>0</v>
      </c>
      <c r="K116" s="259" t="s">
        <v>21</v>
      </c>
      <c r="L116" s="264"/>
      <c r="M116" s="265" t="s">
        <v>21</v>
      </c>
      <c r="N116" s="266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1103</v>
      </c>
      <c r="AT116" s="23" t="s">
        <v>268</v>
      </c>
      <c r="AU116" s="23" t="s">
        <v>82</v>
      </c>
      <c r="AY116" s="23" t="s">
        <v>131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390</v>
      </c>
      <c r="BM116" s="23" t="s">
        <v>1190</v>
      </c>
    </row>
    <row r="117" spans="2:63" s="10" customFormat="1" ht="29.85" customHeight="1">
      <c r="B117" s="204"/>
      <c r="C117" s="205"/>
      <c r="D117" s="206" t="s">
        <v>70</v>
      </c>
      <c r="E117" s="218" t="s">
        <v>1191</v>
      </c>
      <c r="F117" s="218" t="s">
        <v>1192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AR117" s="215" t="s">
        <v>148</v>
      </c>
      <c r="AT117" s="216" t="s">
        <v>70</v>
      </c>
      <c r="AU117" s="216" t="s">
        <v>79</v>
      </c>
      <c r="AY117" s="215" t="s">
        <v>131</v>
      </c>
      <c r="BK117" s="217">
        <f>BK118</f>
        <v>0</v>
      </c>
    </row>
    <row r="118" spans="2:65" s="1" customFormat="1" ht="16.5" customHeight="1">
      <c r="B118" s="45"/>
      <c r="C118" s="220" t="s">
        <v>1193</v>
      </c>
      <c r="D118" s="220" t="s">
        <v>133</v>
      </c>
      <c r="E118" s="221" t="s">
        <v>1194</v>
      </c>
      <c r="F118" s="222" t="s">
        <v>1195</v>
      </c>
      <c r="G118" s="223" t="s">
        <v>1196</v>
      </c>
      <c r="H118" s="281"/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390</v>
      </c>
      <c r="AT118" s="23" t="s">
        <v>133</v>
      </c>
      <c r="AU118" s="23" t="s">
        <v>82</v>
      </c>
      <c r="AY118" s="23" t="s">
        <v>131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390</v>
      </c>
      <c r="BM118" s="23" t="s">
        <v>1197</v>
      </c>
    </row>
    <row r="119" spans="2:63" s="10" customFormat="1" ht="37.4" customHeight="1">
      <c r="B119" s="204"/>
      <c r="C119" s="205"/>
      <c r="D119" s="206" t="s">
        <v>70</v>
      </c>
      <c r="E119" s="207" t="s">
        <v>1198</v>
      </c>
      <c r="F119" s="207" t="s">
        <v>1199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P120+P138+P148</f>
        <v>0</v>
      </c>
      <c r="Q119" s="212"/>
      <c r="R119" s="213">
        <f>R120+R138+R148</f>
        <v>0</v>
      </c>
      <c r="S119" s="212"/>
      <c r="T119" s="214">
        <f>T120+T138+T148</f>
        <v>0</v>
      </c>
      <c r="AR119" s="215" t="s">
        <v>148</v>
      </c>
      <c r="AT119" s="216" t="s">
        <v>70</v>
      </c>
      <c r="AU119" s="216" t="s">
        <v>71</v>
      </c>
      <c r="AY119" s="215" t="s">
        <v>131</v>
      </c>
      <c r="BK119" s="217">
        <f>BK120+BK138+BK148</f>
        <v>0</v>
      </c>
    </row>
    <row r="120" spans="2:63" s="10" customFormat="1" ht="19.9" customHeight="1">
      <c r="B120" s="204"/>
      <c r="C120" s="205"/>
      <c r="D120" s="206" t="s">
        <v>70</v>
      </c>
      <c r="E120" s="218" t="s">
        <v>1200</v>
      </c>
      <c r="F120" s="218" t="s">
        <v>1199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SUM(P121:P137)</f>
        <v>0</v>
      </c>
      <c r="Q120" s="212"/>
      <c r="R120" s="213">
        <f>SUM(R121:R137)</f>
        <v>0</v>
      </c>
      <c r="S120" s="212"/>
      <c r="T120" s="214">
        <f>SUM(T121:T137)</f>
        <v>0</v>
      </c>
      <c r="AR120" s="215" t="s">
        <v>148</v>
      </c>
      <c r="AT120" s="216" t="s">
        <v>70</v>
      </c>
      <c r="AU120" s="216" t="s">
        <v>79</v>
      </c>
      <c r="AY120" s="215" t="s">
        <v>131</v>
      </c>
      <c r="BK120" s="217">
        <f>SUM(BK121:BK137)</f>
        <v>0</v>
      </c>
    </row>
    <row r="121" spans="2:65" s="1" customFormat="1" ht="16.5" customHeight="1">
      <c r="B121" s="45"/>
      <c r="C121" s="220" t="s">
        <v>1201</v>
      </c>
      <c r="D121" s="220" t="s">
        <v>133</v>
      </c>
      <c r="E121" s="221" t="s">
        <v>1202</v>
      </c>
      <c r="F121" s="222" t="s">
        <v>1102</v>
      </c>
      <c r="G121" s="223" t="s">
        <v>300</v>
      </c>
      <c r="H121" s="224">
        <v>12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390</v>
      </c>
      <c r="AT121" s="23" t="s">
        <v>133</v>
      </c>
      <c r="AU121" s="23" t="s">
        <v>82</v>
      </c>
      <c r="AY121" s="23" t="s">
        <v>131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390</v>
      </c>
      <c r="BM121" s="23" t="s">
        <v>1203</v>
      </c>
    </row>
    <row r="122" spans="2:65" s="1" customFormat="1" ht="25.5" customHeight="1">
      <c r="B122" s="45"/>
      <c r="C122" s="220" t="s">
        <v>1204</v>
      </c>
      <c r="D122" s="220" t="s">
        <v>133</v>
      </c>
      <c r="E122" s="221" t="s">
        <v>1205</v>
      </c>
      <c r="F122" s="222" t="s">
        <v>1206</v>
      </c>
      <c r="G122" s="223" t="s">
        <v>300</v>
      </c>
      <c r="H122" s="224">
        <v>4</v>
      </c>
      <c r="I122" s="225"/>
      <c r="J122" s="226">
        <f>ROUND(I122*H122,2)</f>
        <v>0</v>
      </c>
      <c r="K122" s="222" t="s">
        <v>21</v>
      </c>
      <c r="L122" s="71"/>
      <c r="M122" s="227" t="s">
        <v>21</v>
      </c>
      <c r="N122" s="228" t="s">
        <v>42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390</v>
      </c>
      <c r="AT122" s="23" t="s">
        <v>133</v>
      </c>
      <c r="AU122" s="23" t="s">
        <v>82</v>
      </c>
      <c r="AY122" s="23" t="s">
        <v>131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79</v>
      </c>
      <c r="BK122" s="231">
        <f>ROUND(I122*H122,2)</f>
        <v>0</v>
      </c>
      <c r="BL122" s="23" t="s">
        <v>390</v>
      </c>
      <c r="BM122" s="23" t="s">
        <v>1207</v>
      </c>
    </row>
    <row r="123" spans="2:65" s="1" customFormat="1" ht="16.5" customHeight="1">
      <c r="B123" s="45"/>
      <c r="C123" s="220" t="s">
        <v>1208</v>
      </c>
      <c r="D123" s="220" t="s">
        <v>133</v>
      </c>
      <c r="E123" s="221" t="s">
        <v>1209</v>
      </c>
      <c r="F123" s="222" t="s">
        <v>1109</v>
      </c>
      <c r="G123" s="223" t="s">
        <v>300</v>
      </c>
      <c r="H123" s="224">
        <v>12</v>
      </c>
      <c r="I123" s="225"/>
      <c r="J123" s="226">
        <f>ROUND(I123*H123,2)</f>
        <v>0</v>
      </c>
      <c r="K123" s="222" t="s">
        <v>21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390</v>
      </c>
      <c r="AT123" s="23" t="s">
        <v>133</v>
      </c>
      <c r="AU123" s="23" t="s">
        <v>82</v>
      </c>
      <c r="AY123" s="23" t="s">
        <v>131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390</v>
      </c>
      <c r="BM123" s="23" t="s">
        <v>1210</v>
      </c>
    </row>
    <row r="124" spans="2:65" s="1" customFormat="1" ht="16.5" customHeight="1">
      <c r="B124" s="45"/>
      <c r="C124" s="220" t="s">
        <v>1211</v>
      </c>
      <c r="D124" s="220" t="s">
        <v>133</v>
      </c>
      <c r="E124" s="221" t="s">
        <v>1212</v>
      </c>
      <c r="F124" s="222" t="s">
        <v>1112</v>
      </c>
      <c r="G124" s="223" t="s">
        <v>300</v>
      </c>
      <c r="H124" s="224">
        <v>4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390</v>
      </c>
      <c r="AT124" s="23" t="s">
        <v>133</v>
      </c>
      <c r="AU124" s="23" t="s">
        <v>82</v>
      </c>
      <c r="AY124" s="23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390</v>
      </c>
      <c r="BM124" s="23" t="s">
        <v>1213</v>
      </c>
    </row>
    <row r="125" spans="2:65" s="1" customFormat="1" ht="16.5" customHeight="1">
      <c r="B125" s="45"/>
      <c r="C125" s="220" t="s">
        <v>1214</v>
      </c>
      <c r="D125" s="220" t="s">
        <v>133</v>
      </c>
      <c r="E125" s="221" t="s">
        <v>1215</v>
      </c>
      <c r="F125" s="222" t="s">
        <v>1115</v>
      </c>
      <c r="G125" s="223" t="s">
        <v>300</v>
      </c>
      <c r="H125" s="224">
        <v>1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390</v>
      </c>
      <c r="AT125" s="23" t="s">
        <v>133</v>
      </c>
      <c r="AU125" s="23" t="s">
        <v>82</v>
      </c>
      <c r="AY125" s="23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390</v>
      </c>
      <c r="BM125" s="23" t="s">
        <v>1216</v>
      </c>
    </row>
    <row r="126" spans="2:65" s="1" customFormat="1" ht="16.5" customHeight="1">
      <c r="B126" s="45"/>
      <c r="C126" s="220" t="s">
        <v>1217</v>
      </c>
      <c r="D126" s="220" t="s">
        <v>133</v>
      </c>
      <c r="E126" s="221" t="s">
        <v>1218</v>
      </c>
      <c r="F126" s="222" t="s">
        <v>1118</v>
      </c>
      <c r="G126" s="223" t="s">
        <v>177</v>
      </c>
      <c r="H126" s="224">
        <v>350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390</v>
      </c>
      <c r="AT126" s="23" t="s">
        <v>133</v>
      </c>
      <c r="AU126" s="23" t="s">
        <v>82</v>
      </c>
      <c r="AY126" s="23" t="s">
        <v>131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390</v>
      </c>
      <c r="BM126" s="23" t="s">
        <v>1219</v>
      </c>
    </row>
    <row r="127" spans="2:65" s="1" customFormat="1" ht="16.5" customHeight="1">
      <c r="B127" s="45"/>
      <c r="C127" s="220" t="s">
        <v>1220</v>
      </c>
      <c r="D127" s="220" t="s">
        <v>133</v>
      </c>
      <c r="E127" s="221" t="s">
        <v>1221</v>
      </c>
      <c r="F127" s="222" t="s">
        <v>1121</v>
      </c>
      <c r="G127" s="223" t="s">
        <v>177</v>
      </c>
      <c r="H127" s="224">
        <v>70</v>
      </c>
      <c r="I127" s="225"/>
      <c r="J127" s="226">
        <f>ROUND(I127*H127,2)</f>
        <v>0</v>
      </c>
      <c r="K127" s="222" t="s">
        <v>21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390</v>
      </c>
      <c r="AT127" s="23" t="s">
        <v>133</v>
      </c>
      <c r="AU127" s="23" t="s">
        <v>82</v>
      </c>
      <c r="AY127" s="23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390</v>
      </c>
      <c r="BM127" s="23" t="s">
        <v>1222</v>
      </c>
    </row>
    <row r="128" spans="2:65" s="1" customFormat="1" ht="16.5" customHeight="1">
      <c r="B128" s="45"/>
      <c r="C128" s="220" t="s">
        <v>1223</v>
      </c>
      <c r="D128" s="220" t="s">
        <v>133</v>
      </c>
      <c r="E128" s="221" t="s">
        <v>1224</v>
      </c>
      <c r="F128" s="222" t="s">
        <v>1124</v>
      </c>
      <c r="G128" s="223" t="s">
        <v>177</v>
      </c>
      <c r="H128" s="224">
        <v>215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42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390</v>
      </c>
      <c r="AT128" s="23" t="s">
        <v>133</v>
      </c>
      <c r="AU128" s="23" t="s">
        <v>82</v>
      </c>
      <c r="AY128" s="23" t="s">
        <v>131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79</v>
      </c>
      <c r="BK128" s="231">
        <f>ROUND(I128*H128,2)</f>
        <v>0</v>
      </c>
      <c r="BL128" s="23" t="s">
        <v>390</v>
      </c>
      <c r="BM128" s="23" t="s">
        <v>1225</v>
      </c>
    </row>
    <row r="129" spans="2:65" s="1" customFormat="1" ht="16.5" customHeight="1">
      <c r="B129" s="45"/>
      <c r="C129" s="220" t="s">
        <v>214</v>
      </c>
      <c r="D129" s="220" t="s">
        <v>133</v>
      </c>
      <c r="E129" s="221" t="s">
        <v>1226</v>
      </c>
      <c r="F129" s="222" t="s">
        <v>1127</v>
      </c>
      <c r="G129" s="223" t="s">
        <v>177</v>
      </c>
      <c r="H129" s="224">
        <v>260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390</v>
      </c>
      <c r="AT129" s="23" t="s">
        <v>133</v>
      </c>
      <c r="AU129" s="23" t="s">
        <v>82</v>
      </c>
      <c r="AY129" s="23" t="s">
        <v>131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390</v>
      </c>
      <c r="BM129" s="23" t="s">
        <v>1227</v>
      </c>
    </row>
    <row r="130" spans="2:65" s="1" customFormat="1" ht="16.5" customHeight="1">
      <c r="B130" s="45"/>
      <c r="C130" s="220" t="s">
        <v>219</v>
      </c>
      <c r="D130" s="220" t="s">
        <v>133</v>
      </c>
      <c r="E130" s="221" t="s">
        <v>1228</v>
      </c>
      <c r="F130" s="222" t="s">
        <v>1130</v>
      </c>
      <c r="G130" s="223" t="s">
        <v>177</v>
      </c>
      <c r="H130" s="224">
        <v>60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42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390</v>
      </c>
      <c r="AT130" s="23" t="s">
        <v>133</v>
      </c>
      <c r="AU130" s="23" t="s">
        <v>82</v>
      </c>
      <c r="AY130" s="23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79</v>
      </c>
      <c r="BK130" s="231">
        <f>ROUND(I130*H130,2)</f>
        <v>0</v>
      </c>
      <c r="BL130" s="23" t="s">
        <v>390</v>
      </c>
      <c r="BM130" s="23" t="s">
        <v>1229</v>
      </c>
    </row>
    <row r="131" spans="2:65" s="1" customFormat="1" ht="16.5" customHeight="1">
      <c r="B131" s="45"/>
      <c r="C131" s="220" t="s">
        <v>224</v>
      </c>
      <c r="D131" s="220" t="s">
        <v>133</v>
      </c>
      <c r="E131" s="221" t="s">
        <v>1230</v>
      </c>
      <c r="F131" s="222" t="s">
        <v>1133</v>
      </c>
      <c r="G131" s="223" t="s">
        <v>300</v>
      </c>
      <c r="H131" s="224">
        <v>17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390</v>
      </c>
      <c r="AT131" s="23" t="s">
        <v>133</v>
      </c>
      <c r="AU131" s="23" t="s">
        <v>82</v>
      </c>
      <c r="AY131" s="23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390</v>
      </c>
      <c r="BM131" s="23" t="s">
        <v>1231</v>
      </c>
    </row>
    <row r="132" spans="2:65" s="1" customFormat="1" ht="16.5" customHeight="1">
      <c r="B132" s="45"/>
      <c r="C132" s="220" t="s">
        <v>229</v>
      </c>
      <c r="D132" s="220" t="s">
        <v>133</v>
      </c>
      <c r="E132" s="221" t="s">
        <v>1232</v>
      </c>
      <c r="F132" s="222" t="s">
        <v>1137</v>
      </c>
      <c r="G132" s="223" t="s">
        <v>300</v>
      </c>
      <c r="H132" s="224">
        <v>34</v>
      </c>
      <c r="I132" s="225"/>
      <c r="J132" s="226">
        <f>ROUND(I132*H132,2)</f>
        <v>0</v>
      </c>
      <c r="K132" s="222" t="s">
        <v>21</v>
      </c>
      <c r="L132" s="71"/>
      <c r="M132" s="227" t="s">
        <v>21</v>
      </c>
      <c r="N132" s="228" t="s">
        <v>42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390</v>
      </c>
      <c r="AT132" s="23" t="s">
        <v>133</v>
      </c>
      <c r="AU132" s="23" t="s">
        <v>82</v>
      </c>
      <c r="AY132" s="23" t="s">
        <v>131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79</v>
      </c>
      <c r="BK132" s="231">
        <f>ROUND(I132*H132,2)</f>
        <v>0</v>
      </c>
      <c r="BL132" s="23" t="s">
        <v>390</v>
      </c>
      <c r="BM132" s="23" t="s">
        <v>1233</v>
      </c>
    </row>
    <row r="133" spans="2:65" s="1" customFormat="1" ht="16.5" customHeight="1">
      <c r="B133" s="45"/>
      <c r="C133" s="220" t="s">
        <v>234</v>
      </c>
      <c r="D133" s="220" t="s">
        <v>133</v>
      </c>
      <c r="E133" s="221" t="s">
        <v>1234</v>
      </c>
      <c r="F133" s="222" t="s">
        <v>1141</v>
      </c>
      <c r="G133" s="223" t="s">
        <v>300</v>
      </c>
      <c r="H133" s="224">
        <v>2</v>
      </c>
      <c r="I133" s="225"/>
      <c r="J133" s="226">
        <f>ROUND(I133*H133,2)</f>
        <v>0</v>
      </c>
      <c r="K133" s="222" t="s">
        <v>21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390</v>
      </c>
      <c r="AT133" s="23" t="s">
        <v>133</v>
      </c>
      <c r="AU133" s="23" t="s">
        <v>82</v>
      </c>
      <c r="AY133" s="23" t="s">
        <v>131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390</v>
      </c>
      <c r="BM133" s="23" t="s">
        <v>1235</v>
      </c>
    </row>
    <row r="134" spans="2:65" s="1" customFormat="1" ht="16.5" customHeight="1">
      <c r="B134" s="45"/>
      <c r="C134" s="220" t="s">
        <v>239</v>
      </c>
      <c r="D134" s="220" t="s">
        <v>133</v>
      </c>
      <c r="E134" s="221" t="s">
        <v>1236</v>
      </c>
      <c r="F134" s="222" t="s">
        <v>1145</v>
      </c>
      <c r="G134" s="223" t="s">
        <v>300</v>
      </c>
      <c r="H134" s="224">
        <v>34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390</v>
      </c>
      <c r="AT134" s="23" t="s">
        <v>133</v>
      </c>
      <c r="AU134" s="23" t="s">
        <v>82</v>
      </c>
      <c r="AY134" s="23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390</v>
      </c>
      <c r="BM134" s="23" t="s">
        <v>1237</v>
      </c>
    </row>
    <row r="135" spans="2:65" s="1" customFormat="1" ht="16.5" customHeight="1">
      <c r="B135" s="45"/>
      <c r="C135" s="220" t="s">
        <v>244</v>
      </c>
      <c r="D135" s="220" t="s">
        <v>133</v>
      </c>
      <c r="E135" s="221" t="s">
        <v>1238</v>
      </c>
      <c r="F135" s="222" t="s">
        <v>1148</v>
      </c>
      <c r="G135" s="223" t="s">
        <v>300</v>
      </c>
      <c r="H135" s="224">
        <v>136</v>
      </c>
      <c r="I135" s="225"/>
      <c r="J135" s="226">
        <f>ROUND(I135*H135,2)</f>
        <v>0</v>
      </c>
      <c r="K135" s="222" t="s">
        <v>21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390</v>
      </c>
      <c r="AT135" s="23" t="s">
        <v>133</v>
      </c>
      <c r="AU135" s="23" t="s">
        <v>82</v>
      </c>
      <c r="AY135" s="23" t="s">
        <v>131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390</v>
      </c>
      <c r="BM135" s="23" t="s">
        <v>1239</v>
      </c>
    </row>
    <row r="136" spans="2:65" s="1" customFormat="1" ht="16.5" customHeight="1">
      <c r="B136" s="45"/>
      <c r="C136" s="220" t="s">
        <v>250</v>
      </c>
      <c r="D136" s="220" t="s">
        <v>133</v>
      </c>
      <c r="E136" s="221" t="s">
        <v>1240</v>
      </c>
      <c r="F136" s="222" t="s">
        <v>1152</v>
      </c>
      <c r="G136" s="223" t="s">
        <v>300</v>
      </c>
      <c r="H136" s="224">
        <v>17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390</v>
      </c>
      <c r="AT136" s="23" t="s">
        <v>133</v>
      </c>
      <c r="AU136" s="23" t="s">
        <v>82</v>
      </c>
      <c r="AY136" s="23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79</v>
      </c>
      <c r="BK136" s="231">
        <f>ROUND(I136*H136,2)</f>
        <v>0</v>
      </c>
      <c r="BL136" s="23" t="s">
        <v>390</v>
      </c>
      <c r="BM136" s="23" t="s">
        <v>1241</v>
      </c>
    </row>
    <row r="137" spans="2:65" s="1" customFormat="1" ht="16.5" customHeight="1">
      <c r="B137" s="45"/>
      <c r="C137" s="220" t="s">
        <v>261</v>
      </c>
      <c r="D137" s="220" t="s">
        <v>133</v>
      </c>
      <c r="E137" s="221" t="s">
        <v>1242</v>
      </c>
      <c r="F137" s="222" t="s">
        <v>1155</v>
      </c>
      <c r="G137" s="223" t="s">
        <v>177</v>
      </c>
      <c r="H137" s="224">
        <v>320</v>
      </c>
      <c r="I137" s="225"/>
      <c r="J137" s="226">
        <f>ROUND(I137*H137,2)</f>
        <v>0</v>
      </c>
      <c r="K137" s="222" t="s">
        <v>21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390</v>
      </c>
      <c r="AT137" s="23" t="s">
        <v>133</v>
      </c>
      <c r="AU137" s="23" t="s">
        <v>82</v>
      </c>
      <c r="AY137" s="23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390</v>
      </c>
      <c r="BM137" s="23" t="s">
        <v>1243</v>
      </c>
    </row>
    <row r="138" spans="2:63" s="10" customFormat="1" ht="29.85" customHeight="1">
      <c r="B138" s="204"/>
      <c r="C138" s="205"/>
      <c r="D138" s="206" t="s">
        <v>70</v>
      </c>
      <c r="E138" s="218" t="s">
        <v>1244</v>
      </c>
      <c r="F138" s="218" t="s">
        <v>1158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SUM(P139:P147)</f>
        <v>0</v>
      </c>
      <c r="Q138" s="212"/>
      <c r="R138" s="213">
        <f>SUM(R139:R147)</f>
        <v>0</v>
      </c>
      <c r="S138" s="212"/>
      <c r="T138" s="214">
        <f>SUM(T139:T147)</f>
        <v>0</v>
      </c>
      <c r="AR138" s="215" t="s">
        <v>148</v>
      </c>
      <c r="AT138" s="216" t="s">
        <v>70</v>
      </c>
      <c r="AU138" s="216" t="s">
        <v>79</v>
      </c>
      <c r="AY138" s="215" t="s">
        <v>131</v>
      </c>
      <c r="BK138" s="217">
        <f>SUM(BK139:BK147)</f>
        <v>0</v>
      </c>
    </row>
    <row r="139" spans="2:65" s="1" customFormat="1" ht="16.5" customHeight="1">
      <c r="B139" s="45"/>
      <c r="C139" s="220" t="s">
        <v>267</v>
      </c>
      <c r="D139" s="220" t="s">
        <v>133</v>
      </c>
      <c r="E139" s="221" t="s">
        <v>1245</v>
      </c>
      <c r="F139" s="222" t="s">
        <v>1160</v>
      </c>
      <c r="G139" s="223" t="s">
        <v>177</v>
      </c>
      <c r="H139" s="224">
        <v>60</v>
      </c>
      <c r="I139" s="225"/>
      <c r="J139" s="226">
        <f>ROUND(I139*H139,2)</f>
        <v>0</v>
      </c>
      <c r="K139" s="222" t="s">
        <v>21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390</v>
      </c>
      <c r="AT139" s="23" t="s">
        <v>133</v>
      </c>
      <c r="AU139" s="23" t="s">
        <v>82</v>
      </c>
      <c r="AY139" s="23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390</v>
      </c>
      <c r="BM139" s="23" t="s">
        <v>1246</v>
      </c>
    </row>
    <row r="140" spans="2:65" s="1" customFormat="1" ht="16.5" customHeight="1">
      <c r="B140" s="45"/>
      <c r="C140" s="220" t="s">
        <v>273</v>
      </c>
      <c r="D140" s="220" t="s">
        <v>133</v>
      </c>
      <c r="E140" s="221" t="s">
        <v>1247</v>
      </c>
      <c r="F140" s="222" t="s">
        <v>1118</v>
      </c>
      <c r="G140" s="223" t="s">
        <v>177</v>
      </c>
      <c r="H140" s="224">
        <v>60</v>
      </c>
      <c r="I140" s="225"/>
      <c r="J140" s="226">
        <f>ROUND(I140*H140,2)</f>
        <v>0</v>
      </c>
      <c r="K140" s="222" t="s">
        <v>21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390</v>
      </c>
      <c r="AT140" s="23" t="s">
        <v>133</v>
      </c>
      <c r="AU140" s="23" t="s">
        <v>82</v>
      </c>
      <c r="AY140" s="23" t="s">
        <v>131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390</v>
      </c>
      <c r="BM140" s="23" t="s">
        <v>1248</v>
      </c>
    </row>
    <row r="141" spans="2:65" s="1" customFormat="1" ht="16.5" customHeight="1">
      <c r="B141" s="45"/>
      <c r="C141" s="220" t="s">
        <v>285</v>
      </c>
      <c r="D141" s="220" t="s">
        <v>133</v>
      </c>
      <c r="E141" s="221" t="s">
        <v>1249</v>
      </c>
      <c r="F141" s="222" t="s">
        <v>1166</v>
      </c>
      <c r="G141" s="223" t="s">
        <v>300</v>
      </c>
      <c r="H141" s="224">
        <v>4</v>
      </c>
      <c r="I141" s="225"/>
      <c r="J141" s="226">
        <f>ROUND(I141*H141,2)</f>
        <v>0</v>
      </c>
      <c r="K141" s="222" t="s">
        <v>21</v>
      </c>
      <c r="L141" s="71"/>
      <c r="M141" s="227" t="s">
        <v>21</v>
      </c>
      <c r="N141" s="228" t="s">
        <v>42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390</v>
      </c>
      <c r="AT141" s="23" t="s">
        <v>133</v>
      </c>
      <c r="AU141" s="23" t="s">
        <v>82</v>
      </c>
      <c r="AY141" s="23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390</v>
      </c>
      <c r="BM141" s="23" t="s">
        <v>1250</v>
      </c>
    </row>
    <row r="142" spans="2:65" s="1" customFormat="1" ht="16.5" customHeight="1">
      <c r="B142" s="45"/>
      <c r="C142" s="220" t="s">
        <v>291</v>
      </c>
      <c r="D142" s="220" t="s">
        <v>133</v>
      </c>
      <c r="E142" s="221" t="s">
        <v>1251</v>
      </c>
      <c r="F142" s="222" t="s">
        <v>1169</v>
      </c>
      <c r="G142" s="223" t="s">
        <v>300</v>
      </c>
      <c r="H142" s="224">
        <v>1</v>
      </c>
      <c r="I142" s="225"/>
      <c r="J142" s="226">
        <f>ROUND(I142*H142,2)</f>
        <v>0</v>
      </c>
      <c r="K142" s="222" t="s">
        <v>21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390</v>
      </c>
      <c r="AT142" s="23" t="s">
        <v>133</v>
      </c>
      <c r="AU142" s="23" t="s">
        <v>82</v>
      </c>
      <c r="AY142" s="23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390</v>
      </c>
      <c r="BM142" s="23" t="s">
        <v>1252</v>
      </c>
    </row>
    <row r="143" spans="2:65" s="1" customFormat="1" ht="16.5" customHeight="1">
      <c r="B143" s="45"/>
      <c r="C143" s="220" t="s">
        <v>297</v>
      </c>
      <c r="D143" s="220" t="s">
        <v>133</v>
      </c>
      <c r="E143" s="221" t="s">
        <v>1253</v>
      </c>
      <c r="F143" s="222" t="s">
        <v>1173</v>
      </c>
      <c r="G143" s="223" t="s">
        <v>300</v>
      </c>
      <c r="H143" s="224">
        <v>3</v>
      </c>
      <c r="I143" s="225"/>
      <c r="J143" s="226">
        <f>ROUND(I143*H143,2)</f>
        <v>0</v>
      </c>
      <c r="K143" s="222" t="s">
        <v>21</v>
      </c>
      <c r="L143" s="71"/>
      <c r="M143" s="227" t="s">
        <v>21</v>
      </c>
      <c r="N143" s="228" t="s">
        <v>42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390</v>
      </c>
      <c r="AT143" s="23" t="s">
        <v>133</v>
      </c>
      <c r="AU143" s="23" t="s">
        <v>82</v>
      </c>
      <c r="AY143" s="23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79</v>
      </c>
      <c r="BK143" s="231">
        <f>ROUND(I143*H143,2)</f>
        <v>0</v>
      </c>
      <c r="BL143" s="23" t="s">
        <v>390</v>
      </c>
      <c r="BM143" s="23" t="s">
        <v>1254</v>
      </c>
    </row>
    <row r="144" spans="2:65" s="1" customFormat="1" ht="16.5" customHeight="1">
      <c r="B144" s="45"/>
      <c r="C144" s="220" t="s">
        <v>310</v>
      </c>
      <c r="D144" s="220" t="s">
        <v>133</v>
      </c>
      <c r="E144" s="221" t="s">
        <v>1255</v>
      </c>
      <c r="F144" s="222" t="s">
        <v>1177</v>
      </c>
      <c r="G144" s="223" t="s">
        <v>300</v>
      </c>
      <c r="H144" s="224">
        <v>2</v>
      </c>
      <c r="I144" s="225"/>
      <c r="J144" s="226">
        <f>ROUND(I144*H144,2)</f>
        <v>0</v>
      </c>
      <c r="K144" s="222" t="s">
        <v>21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390</v>
      </c>
      <c r="AT144" s="23" t="s">
        <v>133</v>
      </c>
      <c r="AU144" s="23" t="s">
        <v>82</v>
      </c>
      <c r="AY144" s="23" t="s">
        <v>131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390</v>
      </c>
      <c r="BM144" s="23" t="s">
        <v>1256</v>
      </c>
    </row>
    <row r="145" spans="2:65" s="1" customFormat="1" ht="16.5" customHeight="1">
      <c r="B145" s="45"/>
      <c r="C145" s="220" t="s">
        <v>317</v>
      </c>
      <c r="D145" s="220" t="s">
        <v>133</v>
      </c>
      <c r="E145" s="221" t="s">
        <v>1257</v>
      </c>
      <c r="F145" s="222" t="s">
        <v>1181</v>
      </c>
      <c r="G145" s="223" t="s">
        <v>300</v>
      </c>
      <c r="H145" s="224">
        <v>1</v>
      </c>
      <c r="I145" s="225"/>
      <c r="J145" s="226">
        <f>ROUND(I145*H145,2)</f>
        <v>0</v>
      </c>
      <c r="K145" s="222" t="s">
        <v>21</v>
      </c>
      <c r="L145" s="71"/>
      <c r="M145" s="227" t="s">
        <v>21</v>
      </c>
      <c r="N145" s="228" t="s">
        <v>42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390</v>
      </c>
      <c r="AT145" s="23" t="s">
        <v>133</v>
      </c>
      <c r="AU145" s="23" t="s">
        <v>82</v>
      </c>
      <c r="AY145" s="23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79</v>
      </c>
      <c r="BK145" s="231">
        <f>ROUND(I145*H145,2)</f>
        <v>0</v>
      </c>
      <c r="BL145" s="23" t="s">
        <v>390</v>
      </c>
      <c r="BM145" s="23" t="s">
        <v>1258</v>
      </c>
    </row>
    <row r="146" spans="2:65" s="1" customFormat="1" ht="16.5" customHeight="1">
      <c r="B146" s="45"/>
      <c r="C146" s="220" t="s">
        <v>324</v>
      </c>
      <c r="D146" s="220" t="s">
        <v>133</v>
      </c>
      <c r="E146" s="221" t="s">
        <v>1259</v>
      </c>
      <c r="F146" s="222" t="s">
        <v>1185</v>
      </c>
      <c r="G146" s="223" t="s">
        <v>300</v>
      </c>
      <c r="H146" s="224">
        <v>5</v>
      </c>
      <c r="I146" s="225"/>
      <c r="J146" s="226">
        <f>ROUND(I146*H146,2)</f>
        <v>0</v>
      </c>
      <c r="K146" s="222" t="s">
        <v>21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390</v>
      </c>
      <c r="AT146" s="23" t="s">
        <v>133</v>
      </c>
      <c r="AU146" s="23" t="s">
        <v>82</v>
      </c>
      <c r="AY146" s="23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390</v>
      </c>
      <c r="BM146" s="23" t="s">
        <v>1260</v>
      </c>
    </row>
    <row r="147" spans="2:65" s="1" customFormat="1" ht="16.5" customHeight="1">
      <c r="B147" s="45"/>
      <c r="C147" s="220" t="s">
        <v>329</v>
      </c>
      <c r="D147" s="220" t="s">
        <v>133</v>
      </c>
      <c r="E147" s="221" t="s">
        <v>1261</v>
      </c>
      <c r="F147" s="222" t="s">
        <v>1189</v>
      </c>
      <c r="G147" s="223" t="s">
        <v>300</v>
      </c>
      <c r="H147" s="224">
        <v>2</v>
      </c>
      <c r="I147" s="225"/>
      <c r="J147" s="226">
        <f>ROUND(I147*H147,2)</f>
        <v>0</v>
      </c>
      <c r="K147" s="222" t="s">
        <v>21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390</v>
      </c>
      <c r="AT147" s="23" t="s">
        <v>133</v>
      </c>
      <c r="AU147" s="23" t="s">
        <v>82</v>
      </c>
      <c r="AY147" s="23" t="s">
        <v>131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79</v>
      </c>
      <c r="BK147" s="231">
        <f>ROUND(I147*H147,2)</f>
        <v>0</v>
      </c>
      <c r="BL147" s="23" t="s">
        <v>390</v>
      </c>
      <c r="BM147" s="23" t="s">
        <v>1262</v>
      </c>
    </row>
    <row r="148" spans="2:63" s="10" customFormat="1" ht="29.85" customHeight="1">
      <c r="B148" s="204"/>
      <c r="C148" s="205"/>
      <c r="D148" s="206" t="s">
        <v>70</v>
      </c>
      <c r="E148" s="218" t="s">
        <v>1263</v>
      </c>
      <c r="F148" s="218" t="s">
        <v>1264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SUM(P149:P153)</f>
        <v>0</v>
      </c>
      <c r="Q148" s="212"/>
      <c r="R148" s="213">
        <f>SUM(R149:R153)</f>
        <v>0</v>
      </c>
      <c r="S148" s="212"/>
      <c r="T148" s="214">
        <f>SUM(T149:T153)</f>
        <v>0</v>
      </c>
      <c r="AR148" s="215" t="s">
        <v>148</v>
      </c>
      <c r="AT148" s="216" t="s">
        <v>70</v>
      </c>
      <c r="AU148" s="216" t="s">
        <v>79</v>
      </c>
      <c r="AY148" s="215" t="s">
        <v>131</v>
      </c>
      <c r="BK148" s="217">
        <f>SUM(BK149:BK153)</f>
        <v>0</v>
      </c>
    </row>
    <row r="149" spans="2:65" s="1" customFormat="1" ht="16.5" customHeight="1">
      <c r="B149" s="45"/>
      <c r="C149" s="220" t="s">
        <v>335</v>
      </c>
      <c r="D149" s="220" t="s">
        <v>133</v>
      </c>
      <c r="E149" s="221" t="s">
        <v>1265</v>
      </c>
      <c r="F149" s="222" t="s">
        <v>1266</v>
      </c>
      <c r="G149" s="223" t="s">
        <v>300</v>
      </c>
      <c r="H149" s="224">
        <v>3</v>
      </c>
      <c r="I149" s="225"/>
      <c r="J149" s="226">
        <f>ROUND(I149*H149,2)</f>
        <v>0</v>
      </c>
      <c r="K149" s="222" t="s">
        <v>21</v>
      </c>
      <c r="L149" s="71"/>
      <c r="M149" s="227" t="s">
        <v>21</v>
      </c>
      <c r="N149" s="228" t="s">
        <v>42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390</v>
      </c>
      <c r="AT149" s="23" t="s">
        <v>133</v>
      </c>
      <c r="AU149" s="23" t="s">
        <v>82</v>
      </c>
      <c r="AY149" s="23" t="s">
        <v>131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79</v>
      </c>
      <c r="BK149" s="231">
        <f>ROUND(I149*H149,2)</f>
        <v>0</v>
      </c>
      <c r="BL149" s="23" t="s">
        <v>390</v>
      </c>
      <c r="BM149" s="23" t="s">
        <v>1267</v>
      </c>
    </row>
    <row r="150" spans="2:65" s="1" customFormat="1" ht="16.5" customHeight="1">
      <c r="B150" s="45"/>
      <c r="C150" s="220" t="s">
        <v>337</v>
      </c>
      <c r="D150" s="220" t="s">
        <v>133</v>
      </c>
      <c r="E150" s="221" t="s">
        <v>1268</v>
      </c>
      <c r="F150" s="222" t="s">
        <v>1269</v>
      </c>
      <c r="G150" s="223" t="s">
        <v>177</v>
      </c>
      <c r="H150" s="224">
        <v>150</v>
      </c>
      <c r="I150" s="225"/>
      <c r="J150" s="226">
        <f>ROUND(I150*H150,2)</f>
        <v>0</v>
      </c>
      <c r="K150" s="222" t="s">
        <v>21</v>
      </c>
      <c r="L150" s="71"/>
      <c r="M150" s="227" t="s">
        <v>21</v>
      </c>
      <c r="N150" s="228" t="s">
        <v>42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390</v>
      </c>
      <c r="AT150" s="23" t="s">
        <v>133</v>
      </c>
      <c r="AU150" s="23" t="s">
        <v>82</v>
      </c>
      <c r="AY150" s="23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79</v>
      </c>
      <c r="BK150" s="231">
        <f>ROUND(I150*H150,2)</f>
        <v>0</v>
      </c>
      <c r="BL150" s="23" t="s">
        <v>390</v>
      </c>
      <c r="BM150" s="23" t="s">
        <v>1270</v>
      </c>
    </row>
    <row r="151" spans="2:65" s="1" customFormat="1" ht="16.5" customHeight="1">
      <c r="B151" s="45"/>
      <c r="C151" s="220" t="s">
        <v>342</v>
      </c>
      <c r="D151" s="220" t="s">
        <v>133</v>
      </c>
      <c r="E151" s="221" t="s">
        <v>1271</v>
      </c>
      <c r="F151" s="222" t="s">
        <v>1272</v>
      </c>
      <c r="G151" s="223" t="s">
        <v>300</v>
      </c>
      <c r="H151" s="224">
        <v>1</v>
      </c>
      <c r="I151" s="225"/>
      <c r="J151" s="226">
        <f>ROUND(I151*H151,2)</f>
        <v>0</v>
      </c>
      <c r="K151" s="222" t="s">
        <v>21</v>
      </c>
      <c r="L151" s="71"/>
      <c r="M151" s="227" t="s">
        <v>21</v>
      </c>
      <c r="N151" s="228" t="s">
        <v>42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390</v>
      </c>
      <c r="AT151" s="23" t="s">
        <v>133</v>
      </c>
      <c r="AU151" s="23" t="s">
        <v>82</v>
      </c>
      <c r="AY151" s="23" t="s">
        <v>131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79</v>
      </c>
      <c r="BK151" s="231">
        <f>ROUND(I151*H151,2)</f>
        <v>0</v>
      </c>
      <c r="BL151" s="23" t="s">
        <v>390</v>
      </c>
      <c r="BM151" s="23" t="s">
        <v>1273</v>
      </c>
    </row>
    <row r="152" spans="2:65" s="1" customFormat="1" ht="16.5" customHeight="1">
      <c r="B152" s="45"/>
      <c r="C152" s="220" t="s">
        <v>348</v>
      </c>
      <c r="D152" s="220" t="s">
        <v>133</v>
      </c>
      <c r="E152" s="221" t="s">
        <v>1274</v>
      </c>
      <c r="F152" s="222" t="s">
        <v>1275</v>
      </c>
      <c r="G152" s="223" t="s">
        <v>1276</v>
      </c>
      <c r="H152" s="224">
        <v>25</v>
      </c>
      <c r="I152" s="225"/>
      <c r="J152" s="226">
        <f>ROUND(I152*H152,2)</f>
        <v>0</v>
      </c>
      <c r="K152" s="222" t="s">
        <v>21</v>
      </c>
      <c r="L152" s="71"/>
      <c r="M152" s="227" t="s">
        <v>21</v>
      </c>
      <c r="N152" s="228" t="s">
        <v>42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390</v>
      </c>
      <c r="AT152" s="23" t="s">
        <v>133</v>
      </c>
      <c r="AU152" s="23" t="s">
        <v>82</v>
      </c>
      <c r="AY152" s="23" t="s">
        <v>131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79</v>
      </c>
      <c r="BK152" s="231">
        <f>ROUND(I152*H152,2)</f>
        <v>0</v>
      </c>
      <c r="BL152" s="23" t="s">
        <v>390</v>
      </c>
      <c r="BM152" s="23" t="s">
        <v>1277</v>
      </c>
    </row>
    <row r="153" spans="2:65" s="1" customFormat="1" ht="16.5" customHeight="1">
      <c r="B153" s="45"/>
      <c r="C153" s="220" t="s">
        <v>353</v>
      </c>
      <c r="D153" s="220" t="s">
        <v>133</v>
      </c>
      <c r="E153" s="221" t="s">
        <v>1278</v>
      </c>
      <c r="F153" s="222" t="s">
        <v>1279</v>
      </c>
      <c r="G153" s="223" t="s">
        <v>1196</v>
      </c>
      <c r="H153" s="281"/>
      <c r="I153" s="225"/>
      <c r="J153" s="226">
        <f>ROUND(I153*H153,2)</f>
        <v>0</v>
      </c>
      <c r="K153" s="222" t="s">
        <v>21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390</v>
      </c>
      <c r="AT153" s="23" t="s">
        <v>133</v>
      </c>
      <c r="AU153" s="23" t="s">
        <v>82</v>
      </c>
      <c r="AY153" s="23" t="s">
        <v>131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390</v>
      </c>
      <c r="BM153" s="23" t="s">
        <v>1280</v>
      </c>
    </row>
    <row r="154" spans="2:63" s="10" customFormat="1" ht="37.4" customHeight="1">
      <c r="B154" s="204"/>
      <c r="C154" s="205"/>
      <c r="D154" s="206" t="s">
        <v>70</v>
      </c>
      <c r="E154" s="207" t="s">
        <v>1281</v>
      </c>
      <c r="F154" s="207" t="s">
        <v>1282</v>
      </c>
      <c r="G154" s="205"/>
      <c r="H154" s="205"/>
      <c r="I154" s="208"/>
      <c r="J154" s="209">
        <f>BK154</f>
        <v>0</v>
      </c>
      <c r="K154" s="205"/>
      <c r="L154" s="210"/>
      <c r="M154" s="211"/>
      <c r="N154" s="212"/>
      <c r="O154" s="212"/>
      <c r="P154" s="213">
        <f>SUM(P155:P179)</f>
        <v>0</v>
      </c>
      <c r="Q154" s="212"/>
      <c r="R154" s="213">
        <f>SUM(R155:R179)</f>
        <v>0</v>
      </c>
      <c r="S154" s="212"/>
      <c r="T154" s="214">
        <f>SUM(T155:T179)</f>
        <v>0</v>
      </c>
      <c r="AR154" s="215" t="s">
        <v>148</v>
      </c>
      <c r="AT154" s="216" t="s">
        <v>70</v>
      </c>
      <c r="AU154" s="216" t="s">
        <v>71</v>
      </c>
      <c r="AY154" s="215" t="s">
        <v>131</v>
      </c>
      <c r="BK154" s="217">
        <f>SUM(BK155:BK179)</f>
        <v>0</v>
      </c>
    </row>
    <row r="155" spans="2:65" s="1" customFormat="1" ht="16.5" customHeight="1">
      <c r="B155" s="45"/>
      <c r="C155" s="220" t="s">
        <v>359</v>
      </c>
      <c r="D155" s="220" t="s">
        <v>133</v>
      </c>
      <c r="E155" s="221" t="s">
        <v>1283</v>
      </c>
      <c r="F155" s="222" t="s">
        <v>1284</v>
      </c>
      <c r="G155" s="223" t="s">
        <v>1285</v>
      </c>
      <c r="H155" s="224">
        <v>0.1</v>
      </c>
      <c r="I155" s="225"/>
      <c r="J155" s="226">
        <f>ROUND(I155*H155,2)</f>
        <v>0</v>
      </c>
      <c r="K155" s="222" t="s">
        <v>21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390</v>
      </c>
      <c r="AT155" s="23" t="s">
        <v>133</v>
      </c>
      <c r="AU155" s="23" t="s">
        <v>79</v>
      </c>
      <c r="AY155" s="23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390</v>
      </c>
      <c r="BM155" s="23" t="s">
        <v>1286</v>
      </c>
    </row>
    <row r="156" spans="2:65" s="1" customFormat="1" ht="16.5" customHeight="1">
      <c r="B156" s="45"/>
      <c r="C156" s="220" t="s">
        <v>365</v>
      </c>
      <c r="D156" s="220" t="s">
        <v>133</v>
      </c>
      <c r="E156" s="221" t="s">
        <v>1287</v>
      </c>
      <c r="F156" s="222" t="s">
        <v>1288</v>
      </c>
      <c r="G156" s="223" t="s">
        <v>300</v>
      </c>
      <c r="H156" s="224">
        <v>17</v>
      </c>
      <c r="I156" s="225"/>
      <c r="J156" s="226">
        <f>ROUND(I156*H156,2)</f>
        <v>0</v>
      </c>
      <c r="K156" s="222" t="s">
        <v>21</v>
      </c>
      <c r="L156" s="71"/>
      <c r="M156" s="227" t="s">
        <v>21</v>
      </c>
      <c r="N156" s="228" t="s">
        <v>42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390</v>
      </c>
      <c r="AT156" s="23" t="s">
        <v>133</v>
      </c>
      <c r="AU156" s="23" t="s">
        <v>79</v>
      </c>
      <c r="AY156" s="23" t="s">
        <v>131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79</v>
      </c>
      <c r="BK156" s="231">
        <f>ROUND(I156*H156,2)</f>
        <v>0</v>
      </c>
      <c r="BL156" s="23" t="s">
        <v>390</v>
      </c>
      <c r="BM156" s="23" t="s">
        <v>1289</v>
      </c>
    </row>
    <row r="157" spans="2:65" s="1" customFormat="1" ht="16.5" customHeight="1">
      <c r="B157" s="45"/>
      <c r="C157" s="220" t="s">
        <v>371</v>
      </c>
      <c r="D157" s="220" t="s">
        <v>133</v>
      </c>
      <c r="E157" s="221" t="s">
        <v>1290</v>
      </c>
      <c r="F157" s="222" t="s">
        <v>1291</v>
      </c>
      <c r="G157" s="223" t="s">
        <v>142</v>
      </c>
      <c r="H157" s="224">
        <v>12.8</v>
      </c>
      <c r="I157" s="225"/>
      <c r="J157" s="226">
        <f>ROUND(I157*H157,2)</f>
        <v>0</v>
      </c>
      <c r="K157" s="222" t="s">
        <v>21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390</v>
      </c>
      <c r="AT157" s="23" t="s">
        <v>133</v>
      </c>
      <c r="AU157" s="23" t="s">
        <v>79</v>
      </c>
      <c r="AY157" s="23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79</v>
      </c>
      <c r="BK157" s="231">
        <f>ROUND(I157*H157,2)</f>
        <v>0</v>
      </c>
      <c r="BL157" s="23" t="s">
        <v>390</v>
      </c>
      <c r="BM157" s="23" t="s">
        <v>1292</v>
      </c>
    </row>
    <row r="158" spans="2:65" s="1" customFormat="1" ht="16.5" customHeight="1">
      <c r="B158" s="45"/>
      <c r="C158" s="220" t="s">
        <v>377</v>
      </c>
      <c r="D158" s="220" t="s">
        <v>133</v>
      </c>
      <c r="E158" s="221" t="s">
        <v>1293</v>
      </c>
      <c r="F158" s="222" t="s">
        <v>1294</v>
      </c>
      <c r="G158" s="223" t="s">
        <v>142</v>
      </c>
      <c r="H158" s="224">
        <v>5</v>
      </c>
      <c r="I158" s="225"/>
      <c r="J158" s="226">
        <f>ROUND(I158*H158,2)</f>
        <v>0</v>
      </c>
      <c r="K158" s="222" t="s">
        <v>21</v>
      </c>
      <c r="L158" s="71"/>
      <c r="M158" s="227" t="s">
        <v>21</v>
      </c>
      <c r="N158" s="228" t="s">
        <v>42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390</v>
      </c>
      <c r="AT158" s="23" t="s">
        <v>133</v>
      </c>
      <c r="AU158" s="23" t="s">
        <v>79</v>
      </c>
      <c r="AY158" s="23" t="s">
        <v>131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79</v>
      </c>
      <c r="BK158" s="231">
        <f>ROUND(I158*H158,2)</f>
        <v>0</v>
      </c>
      <c r="BL158" s="23" t="s">
        <v>390</v>
      </c>
      <c r="BM158" s="23" t="s">
        <v>1295</v>
      </c>
    </row>
    <row r="159" spans="2:65" s="1" customFormat="1" ht="16.5" customHeight="1">
      <c r="B159" s="45"/>
      <c r="C159" s="220" t="s">
        <v>384</v>
      </c>
      <c r="D159" s="220" t="s">
        <v>133</v>
      </c>
      <c r="E159" s="221" t="s">
        <v>1296</v>
      </c>
      <c r="F159" s="222" t="s">
        <v>1297</v>
      </c>
      <c r="G159" s="223" t="s">
        <v>171</v>
      </c>
      <c r="H159" s="224">
        <v>10</v>
      </c>
      <c r="I159" s="225"/>
      <c r="J159" s="226">
        <f>ROUND(I159*H159,2)</f>
        <v>0</v>
      </c>
      <c r="K159" s="222" t="s">
        <v>21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390</v>
      </c>
      <c r="AT159" s="23" t="s">
        <v>133</v>
      </c>
      <c r="AU159" s="23" t="s">
        <v>79</v>
      </c>
      <c r="AY159" s="23" t="s">
        <v>131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390</v>
      </c>
      <c r="BM159" s="23" t="s">
        <v>1298</v>
      </c>
    </row>
    <row r="160" spans="2:65" s="1" customFormat="1" ht="16.5" customHeight="1">
      <c r="B160" s="45"/>
      <c r="C160" s="220" t="s">
        <v>390</v>
      </c>
      <c r="D160" s="220" t="s">
        <v>133</v>
      </c>
      <c r="E160" s="221" t="s">
        <v>1299</v>
      </c>
      <c r="F160" s="222" t="s">
        <v>1300</v>
      </c>
      <c r="G160" s="223" t="s">
        <v>300</v>
      </c>
      <c r="H160" s="224">
        <v>2</v>
      </c>
      <c r="I160" s="225"/>
      <c r="J160" s="226">
        <f>ROUND(I160*H160,2)</f>
        <v>0</v>
      </c>
      <c r="K160" s="222" t="s">
        <v>21</v>
      </c>
      <c r="L160" s="71"/>
      <c r="M160" s="227" t="s">
        <v>21</v>
      </c>
      <c r="N160" s="228" t="s">
        <v>42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390</v>
      </c>
      <c r="AT160" s="23" t="s">
        <v>133</v>
      </c>
      <c r="AU160" s="23" t="s">
        <v>79</v>
      </c>
      <c r="AY160" s="23" t="s">
        <v>131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79</v>
      </c>
      <c r="BK160" s="231">
        <f>ROUND(I160*H160,2)</f>
        <v>0</v>
      </c>
      <c r="BL160" s="23" t="s">
        <v>390</v>
      </c>
      <c r="BM160" s="23" t="s">
        <v>1301</v>
      </c>
    </row>
    <row r="161" spans="2:65" s="1" customFormat="1" ht="16.5" customHeight="1">
      <c r="B161" s="45"/>
      <c r="C161" s="220" t="s">
        <v>396</v>
      </c>
      <c r="D161" s="220" t="s">
        <v>133</v>
      </c>
      <c r="E161" s="221" t="s">
        <v>1302</v>
      </c>
      <c r="F161" s="222" t="s">
        <v>1303</v>
      </c>
      <c r="G161" s="223" t="s">
        <v>158</v>
      </c>
      <c r="H161" s="224">
        <v>1.5</v>
      </c>
      <c r="I161" s="225"/>
      <c r="J161" s="226">
        <f>ROUND(I161*H161,2)</f>
        <v>0</v>
      </c>
      <c r="K161" s="222" t="s">
        <v>21</v>
      </c>
      <c r="L161" s="71"/>
      <c r="M161" s="227" t="s">
        <v>21</v>
      </c>
      <c r="N161" s="228" t="s">
        <v>42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390</v>
      </c>
      <c r="AT161" s="23" t="s">
        <v>133</v>
      </c>
      <c r="AU161" s="23" t="s">
        <v>79</v>
      </c>
      <c r="AY161" s="23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79</v>
      </c>
      <c r="BK161" s="231">
        <f>ROUND(I161*H161,2)</f>
        <v>0</v>
      </c>
      <c r="BL161" s="23" t="s">
        <v>390</v>
      </c>
      <c r="BM161" s="23" t="s">
        <v>1304</v>
      </c>
    </row>
    <row r="162" spans="2:65" s="1" customFormat="1" ht="16.5" customHeight="1">
      <c r="B162" s="45"/>
      <c r="C162" s="220" t="s">
        <v>404</v>
      </c>
      <c r="D162" s="220" t="s">
        <v>133</v>
      </c>
      <c r="E162" s="221" t="s">
        <v>1305</v>
      </c>
      <c r="F162" s="222" t="s">
        <v>1306</v>
      </c>
      <c r="G162" s="223" t="s">
        <v>158</v>
      </c>
      <c r="H162" s="224">
        <v>1.5</v>
      </c>
      <c r="I162" s="225"/>
      <c r="J162" s="226">
        <f>ROUND(I162*H162,2)</f>
        <v>0</v>
      </c>
      <c r="K162" s="222" t="s">
        <v>21</v>
      </c>
      <c r="L162" s="71"/>
      <c r="M162" s="227" t="s">
        <v>21</v>
      </c>
      <c r="N162" s="228" t="s">
        <v>42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390</v>
      </c>
      <c r="AT162" s="23" t="s">
        <v>133</v>
      </c>
      <c r="AU162" s="23" t="s">
        <v>79</v>
      </c>
      <c r="AY162" s="23" t="s">
        <v>131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79</v>
      </c>
      <c r="BK162" s="231">
        <f>ROUND(I162*H162,2)</f>
        <v>0</v>
      </c>
      <c r="BL162" s="23" t="s">
        <v>390</v>
      </c>
      <c r="BM162" s="23" t="s">
        <v>1307</v>
      </c>
    </row>
    <row r="163" spans="2:65" s="1" customFormat="1" ht="16.5" customHeight="1">
      <c r="B163" s="45"/>
      <c r="C163" s="220" t="s">
        <v>409</v>
      </c>
      <c r="D163" s="220" t="s">
        <v>133</v>
      </c>
      <c r="E163" s="221" t="s">
        <v>1308</v>
      </c>
      <c r="F163" s="222" t="s">
        <v>1309</v>
      </c>
      <c r="G163" s="223" t="s">
        <v>158</v>
      </c>
      <c r="H163" s="224">
        <v>1.5</v>
      </c>
      <c r="I163" s="225"/>
      <c r="J163" s="226">
        <f>ROUND(I163*H163,2)</f>
        <v>0</v>
      </c>
      <c r="K163" s="222" t="s">
        <v>21</v>
      </c>
      <c r="L163" s="71"/>
      <c r="M163" s="227" t="s">
        <v>21</v>
      </c>
      <c r="N163" s="228" t="s">
        <v>42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390</v>
      </c>
      <c r="AT163" s="23" t="s">
        <v>133</v>
      </c>
      <c r="AU163" s="23" t="s">
        <v>79</v>
      </c>
      <c r="AY163" s="23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79</v>
      </c>
      <c r="BK163" s="231">
        <f>ROUND(I163*H163,2)</f>
        <v>0</v>
      </c>
      <c r="BL163" s="23" t="s">
        <v>390</v>
      </c>
      <c r="BM163" s="23" t="s">
        <v>1310</v>
      </c>
    </row>
    <row r="164" spans="2:65" s="1" customFormat="1" ht="16.5" customHeight="1">
      <c r="B164" s="45"/>
      <c r="C164" s="220" t="s">
        <v>414</v>
      </c>
      <c r="D164" s="220" t="s">
        <v>133</v>
      </c>
      <c r="E164" s="221" t="s">
        <v>1311</v>
      </c>
      <c r="F164" s="222" t="s">
        <v>1312</v>
      </c>
      <c r="G164" s="223" t="s">
        <v>158</v>
      </c>
      <c r="H164" s="224">
        <v>1.5</v>
      </c>
      <c r="I164" s="225"/>
      <c r="J164" s="226">
        <f>ROUND(I164*H164,2)</f>
        <v>0</v>
      </c>
      <c r="K164" s="222" t="s">
        <v>21</v>
      </c>
      <c r="L164" s="71"/>
      <c r="M164" s="227" t="s">
        <v>21</v>
      </c>
      <c r="N164" s="228" t="s">
        <v>42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" t="s">
        <v>390</v>
      </c>
      <c r="AT164" s="23" t="s">
        <v>133</v>
      </c>
      <c r="AU164" s="23" t="s">
        <v>79</v>
      </c>
      <c r="AY164" s="23" t="s">
        <v>131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79</v>
      </c>
      <c r="BK164" s="231">
        <f>ROUND(I164*H164,2)</f>
        <v>0</v>
      </c>
      <c r="BL164" s="23" t="s">
        <v>390</v>
      </c>
      <c r="BM164" s="23" t="s">
        <v>1313</v>
      </c>
    </row>
    <row r="165" spans="2:65" s="1" customFormat="1" ht="16.5" customHeight="1">
      <c r="B165" s="45"/>
      <c r="C165" s="220" t="s">
        <v>420</v>
      </c>
      <c r="D165" s="220" t="s">
        <v>133</v>
      </c>
      <c r="E165" s="221" t="s">
        <v>1314</v>
      </c>
      <c r="F165" s="222" t="s">
        <v>1315</v>
      </c>
      <c r="G165" s="223" t="s">
        <v>177</v>
      </c>
      <c r="H165" s="224">
        <v>188</v>
      </c>
      <c r="I165" s="225"/>
      <c r="J165" s="226">
        <f>ROUND(I165*H165,2)</f>
        <v>0</v>
      </c>
      <c r="K165" s="222" t="s">
        <v>21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" t="s">
        <v>390</v>
      </c>
      <c r="AT165" s="23" t="s">
        <v>133</v>
      </c>
      <c r="AU165" s="23" t="s">
        <v>79</v>
      </c>
      <c r="AY165" s="23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390</v>
      </c>
      <c r="BM165" s="23" t="s">
        <v>1316</v>
      </c>
    </row>
    <row r="166" spans="2:65" s="1" customFormat="1" ht="16.5" customHeight="1">
      <c r="B166" s="45"/>
      <c r="C166" s="220" t="s">
        <v>426</v>
      </c>
      <c r="D166" s="220" t="s">
        <v>133</v>
      </c>
      <c r="E166" s="221" t="s">
        <v>1317</v>
      </c>
      <c r="F166" s="222" t="s">
        <v>1318</v>
      </c>
      <c r="G166" s="223" t="s">
        <v>177</v>
      </c>
      <c r="H166" s="224">
        <v>25</v>
      </c>
      <c r="I166" s="225"/>
      <c r="J166" s="226">
        <f>ROUND(I166*H166,2)</f>
        <v>0</v>
      </c>
      <c r="K166" s="222" t="s">
        <v>21</v>
      </c>
      <c r="L166" s="71"/>
      <c r="M166" s="227" t="s">
        <v>21</v>
      </c>
      <c r="N166" s="228" t="s">
        <v>42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390</v>
      </c>
      <c r="AT166" s="23" t="s">
        <v>133</v>
      </c>
      <c r="AU166" s="23" t="s">
        <v>79</v>
      </c>
      <c r="AY166" s="23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79</v>
      </c>
      <c r="BK166" s="231">
        <f>ROUND(I166*H166,2)</f>
        <v>0</v>
      </c>
      <c r="BL166" s="23" t="s">
        <v>390</v>
      </c>
      <c r="BM166" s="23" t="s">
        <v>1319</v>
      </c>
    </row>
    <row r="167" spans="2:65" s="1" customFormat="1" ht="16.5" customHeight="1">
      <c r="B167" s="45"/>
      <c r="C167" s="220" t="s">
        <v>434</v>
      </c>
      <c r="D167" s="220" t="s">
        <v>133</v>
      </c>
      <c r="E167" s="221" t="s">
        <v>1320</v>
      </c>
      <c r="F167" s="222" t="s">
        <v>1321</v>
      </c>
      <c r="G167" s="223" t="s">
        <v>177</v>
      </c>
      <c r="H167" s="224">
        <v>213</v>
      </c>
      <c r="I167" s="225"/>
      <c r="J167" s="226">
        <f>ROUND(I167*H167,2)</f>
        <v>0</v>
      </c>
      <c r="K167" s="222" t="s">
        <v>21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390</v>
      </c>
      <c r="AT167" s="23" t="s">
        <v>133</v>
      </c>
      <c r="AU167" s="23" t="s">
        <v>79</v>
      </c>
      <c r="AY167" s="23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390</v>
      </c>
      <c r="BM167" s="23" t="s">
        <v>1322</v>
      </c>
    </row>
    <row r="168" spans="2:65" s="1" customFormat="1" ht="16.5" customHeight="1">
      <c r="B168" s="45"/>
      <c r="C168" s="220" t="s">
        <v>439</v>
      </c>
      <c r="D168" s="220" t="s">
        <v>133</v>
      </c>
      <c r="E168" s="221" t="s">
        <v>1323</v>
      </c>
      <c r="F168" s="222" t="s">
        <v>1324</v>
      </c>
      <c r="G168" s="223" t="s">
        <v>300</v>
      </c>
      <c r="H168" s="224">
        <v>5</v>
      </c>
      <c r="I168" s="225"/>
      <c r="J168" s="226">
        <f>ROUND(I168*H168,2)</f>
        <v>0</v>
      </c>
      <c r="K168" s="222" t="s">
        <v>21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390</v>
      </c>
      <c r="AT168" s="23" t="s">
        <v>133</v>
      </c>
      <c r="AU168" s="23" t="s">
        <v>79</v>
      </c>
      <c r="AY168" s="23" t="s">
        <v>131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390</v>
      </c>
      <c r="BM168" s="23" t="s">
        <v>1325</v>
      </c>
    </row>
    <row r="169" spans="2:65" s="1" customFormat="1" ht="16.5" customHeight="1">
      <c r="B169" s="45"/>
      <c r="C169" s="220" t="s">
        <v>445</v>
      </c>
      <c r="D169" s="220" t="s">
        <v>133</v>
      </c>
      <c r="E169" s="221" t="s">
        <v>1326</v>
      </c>
      <c r="F169" s="222" t="s">
        <v>1327</v>
      </c>
      <c r="G169" s="223" t="s">
        <v>177</v>
      </c>
      <c r="H169" s="224">
        <v>188</v>
      </c>
      <c r="I169" s="225"/>
      <c r="J169" s="226">
        <f>ROUND(I169*H169,2)</f>
        <v>0</v>
      </c>
      <c r="K169" s="222" t="s">
        <v>21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390</v>
      </c>
      <c r="AT169" s="23" t="s">
        <v>133</v>
      </c>
      <c r="AU169" s="23" t="s">
        <v>79</v>
      </c>
      <c r="AY169" s="23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390</v>
      </c>
      <c r="BM169" s="23" t="s">
        <v>1328</v>
      </c>
    </row>
    <row r="170" spans="2:65" s="1" customFormat="1" ht="16.5" customHeight="1">
      <c r="B170" s="45"/>
      <c r="C170" s="220" t="s">
        <v>451</v>
      </c>
      <c r="D170" s="220" t="s">
        <v>133</v>
      </c>
      <c r="E170" s="221" t="s">
        <v>1329</v>
      </c>
      <c r="F170" s="222" t="s">
        <v>1330</v>
      </c>
      <c r="G170" s="223" t="s">
        <v>177</v>
      </c>
      <c r="H170" s="224">
        <v>25</v>
      </c>
      <c r="I170" s="225"/>
      <c r="J170" s="226">
        <f>ROUND(I170*H170,2)</f>
        <v>0</v>
      </c>
      <c r="K170" s="222" t="s">
        <v>21</v>
      </c>
      <c r="L170" s="71"/>
      <c r="M170" s="227" t="s">
        <v>21</v>
      </c>
      <c r="N170" s="228" t="s">
        <v>42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390</v>
      </c>
      <c r="AT170" s="23" t="s">
        <v>133</v>
      </c>
      <c r="AU170" s="23" t="s">
        <v>79</v>
      </c>
      <c r="AY170" s="23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79</v>
      </c>
      <c r="BK170" s="231">
        <f>ROUND(I170*H170,2)</f>
        <v>0</v>
      </c>
      <c r="BL170" s="23" t="s">
        <v>390</v>
      </c>
      <c r="BM170" s="23" t="s">
        <v>1331</v>
      </c>
    </row>
    <row r="171" spans="2:65" s="1" customFormat="1" ht="16.5" customHeight="1">
      <c r="B171" s="45"/>
      <c r="C171" s="220" t="s">
        <v>457</v>
      </c>
      <c r="D171" s="220" t="s">
        <v>133</v>
      </c>
      <c r="E171" s="221" t="s">
        <v>1332</v>
      </c>
      <c r="F171" s="222" t="s">
        <v>1333</v>
      </c>
      <c r="G171" s="223" t="s">
        <v>177</v>
      </c>
      <c r="H171" s="224">
        <v>215</v>
      </c>
      <c r="I171" s="225"/>
      <c r="J171" s="226">
        <f>ROUND(I171*H171,2)</f>
        <v>0</v>
      </c>
      <c r="K171" s="222" t="s">
        <v>21</v>
      </c>
      <c r="L171" s="71"/>
      <c r="M171" s="227" t="s">
        <v>21</v>
      </c>
      <c r="N171" s="228" t="s">
        <v>42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390</v>
      </c>
      <c r="AT171" s="23" t="s">
        <v>133</v>
      </c>
      <c r="AU171" s="23" t="s">
        <v>79</v>
      </c>
      <c r="AY171" s="23" t="s">
        <v>131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79</v>
      </c>
      <c r="BK171" s="231">
        <f>ROUND(I171*H171,2)</f>
        <v>0</v>
      </c>
      <c r="BL171" s="23" t="s">
        <v>390</v>
      </c>
      <c r="BM171" s="23" t="s">
        <v>1334</v>
      </c>
    </row>
    <row r="172" spans="2:65" s="1" customFormat="1" ht="16.5" customHeight="1">
      <c r="B172" s="45"/>
      <c r="C172" s="220" t="s">
        <v>462</v>
      </c>
      <c r="D172" s="220" t="s">
        <v>133</v>
      </c>
      <c r="E172" s="221" t="s">
        <v>1335</v>
      </c>
      <c r="F172" s="222" t="s">
        <v>1336</v>
      </c>
      <c r="G172" s="223" t="s">
        <v>142</v>
      </c>
      <c r="H172" s="224">
        <v>15</v>
      </c>
      <c r="I172" s="225"/>
      <c r="J172" s="226">
        <f>ROUND(I172*H172,2)</f>
        <v>0</v>
      </c>
      <c r="K172" s="222" t="s">
        <v>21</v>
      </c>
      <c r="L172" s="71"/>
      <c r="M172" s="227" t="s">
        <v>21</v>
      </c>
      <c r="N172" s="228" t="s">
        <v>42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" t="s">
        <v>390</v>
      </c>
      <c r="AT172" s="23" t="s">
        <v>133</v>
      </c>
      <c r="AU172" s="23" t="s">
        <v>79</v>
      </c>
      <c r="AY172" s="23" t="s">
        <v>131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79</v>
      </c>
      <c r="BK172" s="231">
        <f>ROUND(I172*H172,2)</f>
        <v>0</v>
      </c>
      <c r="BL172" s="23" t="s">
        <v>390</v>
      </c>
      <c r="BM172" s="23" t="s">
        <v>1337</v>
      </c>
    </row>
    <row r="173" spans="2:65" s="1" customFormat="1" ht="16.5" customHeight="1">
      <c r="B173" s="45"/>
      <c r="C173" s="220" t="s">
        <v>468</v>
      </c>
      <c r="D173" s="220" t="s">
        <v>133</v>
      </c>
      <c r="E173" s="221" t="s">
        <v>1338</v>
      </c>
      <c r="F173" s="222" t="s">
        <v>1339</v>
      </c>
      <c r="G173" s="223" t="s">
        <v>142</v>
      </c>
      <c r="H173" s="224">
        <v>15</v>
      </c>
      <c r="I173" s="225"/>
      <c r="J173" s="226">
        <f>ROUND(I173*H173,2)</f>
        <v>0</v>
      </c>
      <c r="K173" s="222" t="s">
        <v>21</v>
      </c>
      <c r="L173" s="71"/>
      <c r="M173" s="227" t="s">
        <v>21</v>
      </c>
      <c r="N173" s="228" t="s">
        <v>42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390</v>
      </c>
      <c r="AT173" s="23" t="s">
        <v>133</v>
      </c>
      <c r="AU173" s="23" t="s">
        <v>79</v>
      </c>
      <c r="AY173" s="23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79</v>
      </c>
      <c r="BK173" s="231">
        <f>ROUND(I173*H173,2)</f>
        <v>0</v>
      </c>
      <c r="BL173" s="23" t="s">
        <v>390</v>
      </c>
      <c r="BM173" s="23" t="s">
        <v>1340</v>
      </c>
    </row>
    <row r="174" spans="2:65" s="1" customFormat="1" ht="16.5" customHeight="1">
      <c r="B174" s="45"/>
      <c r="C174" s="220" t="s">
        <v>474</v>
      </c>
      <c r="D174" s="220" t="s">
        <v>133</v>
      </c>
      <c r="E174" s="221" t="s">
        <v>1341</v>
      </c>
      <c r="F174" s="222" t="s">
        <v>1342</v>
      </c>
      <c r="G174" s="223" t="s">
        <v>171</v>
      </c>
      <c r="H174" s="224">
        <v>106</v>
      </c>
      <c r="I174" s="225"/>
      <c r="J174" s="226">
        <f>ROUND(I174*H174,2)</f>
        <v>0</v>
      </c>
      <c r="K174" s="222" t="s">
        <v>21</v>
      </c>
      <c r="L174" s="71"/>
      <c r="M174" s="227" t="s">
        <v>21</v>
      </c>
      <c r="N174" s="228" t="s">
        <v>42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390</v>
      </c>
      <c r="AT174" s="23" t="s">
        <v>133</v>
      </c>
      <c r="AU174" s="23" t="s">
        <v>79</v>
      </c>
      <c r="AY174" s="23" t="s">
        <v>131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79</v>
      </c>
      <c r="BK174" s="231">
        <f>ROUND(I174*H174,2)</f>
        <v>0</v>
      </c>
      <c r="BL174" s="23" t="s">
        <v>390</v>
      </c>
      <c r="BM174" s="23" t="s">
        <v>1343</v>
      </c>
    </row>
    <row r="175" spans="2:65" s="1" customFormat="1" ht="16.5" customHeight="1">
      <c r="B175" s="45"/>
      <c r="C175" s="220" t="s">
        <v>478</v>
      </c>
      <c r="D175" s="220" t="s">
        <v>133</v>
      </c>
      <c r="E175" s="221" t="s">
        <v>1344</v>
      </c>
      <c r="F175" s="222" t="s">
        <v>1345</v>
      </c>
      <c r="G175" s="223" t="s">
        <v>142</v>
      </c>
      <c r="H175" s="224">
        <v>2.5</v>
      </c>
      <c r="I175" s="225"/>
      <c r="J175" s="226">
        <f>ROUND(I175*H175,2)</f>
        <v>0</v>
      </c>
      <c r="K175" s="222" t="s">
        <v>21</v>
      </c>
      <c r="L175" s="71"/>
      <c r="M175" s="227" t="s">
        <v>21</v>
      </c>
      <c r="N175" s="228" t="s">
        <v>42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390</v>
      </c>
      <c r="AT175" s="23" t="s">
        <v>133</v>
      </c>
      <c r="AU175" s="23" t="s">
        <v>79</v>
      </c>
      <c r="AY175" s="23" t="s">
        <v>131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79</v>
      </c>
      <c r="BK175" s="231">
        <f>ROUND(I175*H175,2)</f>
        <v>0</v>
      </c>
      <c r="BL175" s="23" t="s">
        <v>390</v>
      </c>
      <c r="BM175" s="23" t="s">
        <v>1346</v>
      </c>
    </row>
    <row r="176" spans="2:65" s="1" customFormat="1" ht="16.5" customHeight="1">
      <c r="B176" s="45"/>
      <c r="C176" s="220" t="s">
        <v>480</v>
      </c>
      <c r="D176" s="220" t="s">
        <v>133</v>
      </c>
      <c r="E176" s="221" t="s">
        <v>1347</v>
      </c>
      <c r="F176" s="222" t="s">
        <v>1348</v>
      </c>
      <c r="G176" s="223" t="s">
        <v>142</v>
      </c>
      <c r="H176" s="224">
        <v>15</v>
      </c>
      <c r="I176" s="225"/>
      <c r="J176" s="226">
        <f>ROUND(I176*H176,2)</f>
        <v>0</v>
      </c>
      <c r="K176" s="222" t="s">
        <v>21</v>
      </c>
      <c r="L176" s="71"/>
      <c r="M176" s="227" t="s">
        <v>21</v>
      </c>
      <c r="N176" s="228" t="s">
        <v>42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390</v>
      </c>
      <c r="AT176" s="23" t="s">
        <v>133</v>
      </c>
      <c r="AU176" s="23" t="s">
        <v>79</v>
      </c>
      <c r="AY176" s="23" t="s">
        <v>131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390</v>
      </c>
      <c r="BM176" s="23" t="s">
        <v>1349</v>
      </c>
    </row>
    <row r="177" spans="2:65" s="1" customFormat="1" ht="16.5" customHeight="1">
      <c r="B177" s="45"/>
      <c r="C177" s="220" t="s">
        <v>482</v>
      </c>
      <c r="D177" s="220" t="s">
        <v>133</v>
      </c>
      <c r="E177" s="221" t="s">
        <v>1350</v>
      </c>
      <c r="F177" s="222" t="s">
        <v>1351</v>
      </c>
      <c r="G177" s="223" t="s">
        <v>171</v>
      </c>
      <c r="H177" s="224">
        <v>10</v>
      </c>
      <c r="I177" s="225"/>
      <c r="J177" s="226">
        <f>ROUND(I177*H177,2)</f>
        <v>0</v>
      </c>
      <c r="K177" s="222" t="s">
        <v>21</v>
      </c>
      <c r="L177" s="71"/>
      <c r="M177" s="227" t="s">
        <v>21</v>
      </c>
      <c r="N177" s="228" t="s">
        <v>42</v>
      </c>
      <c r="O177" s="4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" t="s">
        <v>390</v>
      </c>
      <c r="AT177" s="23" t="s">
        <v>133</v>
      </c>
      <c r="AU177" s="23" t="s">
        <v>79</v>
      </c>
      <c r="AY177" s="23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79</v>
      </c>
      <c r="BK177" s="231">
        <f>ROUND(I177*H177,2)</f>
        <v>0</v>
      </c>
      <c r="BL177" s="23" t="s">
        <v>390</v>
      </c>
      <c r="BM177" s="23" t="s">
        <v>1352</v>
      </c>
    </row>
    <row r="178" spans="2:65" s="1" customFormat="1" ht="16.5" customHeight="1">
      <c r="B178" s="45"/>
      <c r="C178" s="220" t="s">
        <v>484</v>
      </c>
      <c r="D178" s="220" t="s">
        <v>133</v>
      </c>
      <c r="E178" s="221" t="s">
        <v>1353</v>
      </c>
      <c r="F178" s="222" t="s">
        <v>1354</v>
      </c>
      <c r="G178" s="223" t="s">
        <v>142</v>
      </c>
      <c r="H178" s="224">
        <v>4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42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390</v>
      </c>
      <c r="AT178" s="23" t="s">
        <v>133</v>
      </c>
      <c r="AU178" s="23" t="s">
        <v>79</v>
      </c>
      <c r="AY178" s="23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79</v>
      </c>
      <c r="BK178" s="231">
        <f>ROUND(I178*H178,2)</f>
        <v>0</v>
      </c>
      <c r="BL178" s="23" t="s">
        <v>390</v>
      </c>
      <c r="BM178" s="23" t="s">
        <v>1355</v>
      </c>
    </row>
    <row r="179" spans="2:65" s="1" customFormat="1" ht="16.5" customHeight="1">
      <c r="B179" s="45"/>
      <c r="C179" s="220" t="s">
        <v>491</v>
      </c>
      <c r="D179" s="220" t="s">
        <v>133</v>
      </c>
      <c r="E179" s="221" t="s">
        <v>1278</v>
      </c>
      <c r="F179" s="222" t="s">
        <v>1279</v>
      </c>
      <c r="G179" s="223" t="s">
        <v>1196</v>
      </c>
      <c r="H179" s="281"/>
      <c r="I179" s="225"/>
      <c r="J179" s="226">
        <f>ROUND(I179*H179,2)</f>
        <v>0</v>
      </c>
      <c r="K179" s="222" t="s">
        <v>21</v>
      </c>
      <c r="L179" s="71"/>
      <c r="M179" s="227" t="s">
        <v>21</v>
      </c>
      <c r="N179" s="228" t="s">
        <v>42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390</v>
      </c>
      <c r="AT179" s="23" t="s">
        <v>133</v>
      </c>
      <c r="AU179" s="23" t="s">
        <v>79</v>
      </c>
      <c r="AY179" s="23" t="s">
        <v>131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79</v>
      </c>
      <c r="BK179" s="231">
        <f>ROUND(I179*H179,2)</f>
        <v>0</v>
      </c>
      <c r="BL179" s="23" t="s">
        <v>390</v>
      </c>
      <c r="BM179" s="23" t="s">
        <v>1356</v>
      </c>
    </row>
    <row r="180" spans="2:63" s="10" customFormat="1" ht="37.4" customHeight="1">
      <c r="B180" s="204"/>
      <c r="C180" s="205"/>
      <c r="D180" s="206" t="s">
        <v>70</v>
      </c>
      <c r="E180" s="207" t="s">
        <v>1357</v>
      </c>
      <c r="F180" s="207" t="s">
        <v>1358</v>
      </c>
      <c r="G180" s="205"/>
      <c r="H180" s="205"/>
      <c r="I180" s="208"/>
      <c r="J180" s="209">
        <f>BK180</f>
        <v>0</v>
      </c>
      <c r="K180" s="205"/>
      <c r="L180" s="210"/>
      <c r="M180" s="211"/>
      <c r="N180" s="212"/>
      <c r="O180" s="212"/>
      <c r="P180" s="213">
        <f>P181</f>
        <v>0</v>
      </c>
      <c r="Q180" s="212"/>
      <c r="R180" s="213">
        <f>R181</f>
        <v>0</v>
      </c>
      <c r="S180" s="212"/>
      <c r="T180" s="214">
        <f>T181</f>
        <v>0</v>
      </c>
      <c r="AR180" s="215" t="s">
        <v>148</v>
      </c>
      <c r="AT180" s="216" t="s">
        <v>70</v>
      </c>
      <c r="AU180" s="216" t="s">
        <v>71</v>
      </c>
      <c r="AY180" s="215" t="s">
        <v>131</v>
      </c>
      <c r="BK180" s="217">
        <f>BK181</f>
        <v>0</v>
      </c>
    </row>
    <row r="181" spans="2:65" s="1" customFormat="1" ht="16.5" customHeight="1">
      <c r="B181" s="45"/>
      <c r="C181" s="220" t="s">
        <v>507</v>
      </c>
      <c r="D181" s="220" t="s">
        <v>133</v>
      </c>
      <c r="E181" s="221" t="s">
        <v>1359</v>
      </c>
      <c r="F181" s="222" t="s">
        <v>1360</v>
      </c>
      <c r="G181" s="223" t="s">
        <v>136</v>
      </c>
      <c r="H181" s="224">
        <v>1</v>
      </c>
      <c r="I181" s="225"/>
      <c r="J181" s="226">
        <f>ROUND(I181*H181,2)</f>
        <v>0</v>
      </c>
      <c r="K181" s="222" t="s">
        <v>21</v>
      </c>
      <c r="L181" s="71"/>
      <c r="M181" s="227" t="s">
        <v>21</v>
      </c>
      <c r="N181" s="228" t="s">
        <v>42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390</v>
      </c>
      <c r="AT181" s="23" t="s">
        <v>133</v>
      </c>
      <c r="AU181" s="23" t="s">
        <v>79</v>
      </c>
      <c r="AY181" s="23" t="s">
        <v>131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79</v>
      </c>
      <c r="BK181" s="231">
        <f>ROUND(I181*H181,2)</f>
        <v>0</v>
      </c>
      <c r="BL181" s="23" t="s">
        <v>390</v>
      </c>
      <c r="BM181" s="23" t="s">
        <v>1361</v>
      </c>
    </row>
    <row r="182" spans="2:63" s="10" customFormat="1" ht="37.4" customHeight="1">
      <c r="B182" s="204"/>
      <c r="C182" s="205"/>
      <c r="D182" s="206" t="s">
        <v>70</v>
      </c>
      <c r="E182" s="207" t="s">
        <v>1362</v>
      </c>
      <c r="F182" s="207" t="s">
        <v>1363</v>
      </c>
      <c r="G182" s="205"/>
      <c r="H182" s="205"/>
      <c r="I182" s="208"/>
      <c r="J182" s="209">
        <f>BK182</f>
        <v>0</v>
      </c>
      <c r="K182" s="205"/>
      <c r="L182" s="210"/>
      <c r="M182" s="211"/>
      <c r="N182" s="212"/>
      <c r="O182" s="212"/>
      <c r="P182" s="213">
        <f>P183</f>
        <v>0</v>
      </c>
      <c r="Q182" s="212"/>
      <c r="R182" s="213">
        <f>R183</f>
        <v>0</v>
      </c>
      <c r="S182" s="212"/>
      <c r="T182" s="214">
        <f>T183</f>
        <v>0</v>
      </c>
      <c r="AR182" s="215" t="s">
        <v>148</v>
      </c>
      <c r="AT182" s="216" t="s">
        <v>70</v>
      </c>
      <c r="AU182" s="216" t="s">
        <v>71</v>
      </c>
      <c r="AY182" s="215" t="s">
        <v>131</v>
      </c>
      <c r="BK182" s="217">
        <f>BK183</f>
        <v>0</v>
      </c>
    </row>
    <row r="183" spans="2:65" s="1" customFormat="1" ht="16.5" customHeight="1">
      <c r="B183" s="45"/>
      <c r="C183" s="220" t="s">
        <v>512</v>
      </c>
      <c r="D183" s="220" t="s">
        <v>133</v>
      </c>
      <c r="E183" s="221" t="s">
        <v>1364</v>
      </c>
      <c r="F183" s="222" t="s">
        <v>1365</v>
      </c>
      <c r="G183" s="223" t="s">
        <v>1366</v>
      </c>
      <c r="H183" s="224">
        <v>25</v>
      </c>
      <c r="I183" s="225"/>
      <c r="J183" s="226">
        <f>ROUND(I183*H183,2)</f>
        <v>0</v>
      </c>
      <c r="K183" s="222" t="s">
        <v>21</v>
      </c>
      <c r="L183" s="71"/>
      <c r="M183" s="227" t="s">
        <v>21</v>
      </c>
      <c r="N183" s="282" t="s">
        <v>42</v>
      </c>
      <c r="O183" s="279"/>
      <c r="P183" s="283">
        <f>O183*H183</f>
        <v>0</v>
      </c>
      <c r="Q183" s="283">
        <v>0</v>
      </c>
      <c r="R183" s="283">
        <f>Q183*H183</f>
        <v>0</v>
      </c>
      <c r="S183" s="283">
        <v>0</v>
      </c>
      <c r="T183" s="284">
        <f>S183*H183</f>
        <v>0</v>
      </c>
      <c r="AR183" s="23" t="s">
        <v>1367</v>
      </c>
      <c r="AT183" s="23" t="s">
        <v>133</v>
      </c>
      <c r="AU183" s="23" t="s">
        <v>79</v>
      </c>
      <c r="AY183" s="23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79</v>
      </c>
      <c r="BK183" s="231">
        <f>ROUND(I183*H183,2)</f>
        <v>0</v>
      </c>
      <c r="BL183" s="23" t="s">
        <v>1367</v>
      </c>
      <c r="BM183" s="23" t="s">
        <v>1368</v>
      </c>
    </row>
    <row r="184" spans="2:12" s="1" customFormat="1" ht="6.95" customHeight="1">
      <c r="B184" s="66"/>
      <c r="C184" s="67"/>
      <c r="D184" s="67"/>
      <c r="E184" s="67"/>
      <c r="F184" s="67"/>
      <c r="G184" s="67"/>
      <c r="H184" s="67"/>
      <c r="I184" s="165"/>
      <c r="J184" s="67"/>
      <c r="K184" s="67"/>
      <c r="L184" s="71"/>
    </row>
  </sheetData>
  <sheetProtection password="CC35" sheet="1" objects="1" scenarios="1" formatColumns="0" formatRows="0" autoFilter="0"/>
  <autoFilter ref="C86:K183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Ústí n.L., Střekov - hřbitov, Nástupní prostor stávaj.obřadní síně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1369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27. 3. 2017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ROUND(SUM(BE77:BE80),2)</f>
        <v>0</v>
      </c>
      <c r="G30" s="46"/>
      <c r="H30" s="46"/>
      <c r="I30" s="157">
        <v>0.21</v>
      </c>
      <c r="J30" s="156">
        <f>ROUND(ROUND((SUM(BE77:BE80)),2)*I30,2)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ROUND(SUM(BF77:BF80),2)</f>
        <v>0</v>
      </c>
      <c r="G31" s="46"/>
      <c r="H31" s="46"/>
      <c r="I31" s="157">
        <v>0.15</v>
      </c>
      <c r="J31" s="156">
        <f>ROUND(ROUND((SUM(BF77:BF80)),2)*I31,2)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ROUND(SUM(BG77:BG80),2)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ROUND(SUM(BH77:BH80),2)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ROUND(SUM(BI77:BI80),2)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Ústí n.L., Střekov - hřbitov, Nástupní prostor stávaj.obřadní síně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03 - VON - Vedlejší a ostatní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Ústí nad Labem</v>
      </c>
      <c r="G49" s="46"/>
      <c r="H49" s="46"/>
      <c r="I49" s="145" t="s">
        <v>25</v>
      </c>
      <c r="J49" s="146" t="str">
        <f>IF(J12="","",J12)</f>
        <v>27. 3. 2017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Ústí n.L.</v>
      </c>
      <c r="G51" s="46"/>
      <c r="H51" s="46"/>
      <c r="I51" s="145" t="s">
        <v>33</v>
      </c>
      <c r="J51" s="43" t="str">
        <f>E21</f>
        <v>Ing.arch. Vratislav Štelzig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J77</f>
        <v>0</v>
      </c>
      <c r="K56" s="50"/>
      <c r="AU56" s="23" t="s">
        <v>102</v>
      </c>
    </row>
    <row r="57" spans="2:11" s="7" customFormat="1" ht="24.95" customHeight="1">
      <c r="B57" s="176"/>
      <c r="C57" s="177"/>
      <c r="D57" s="178" t="s">
        <v>1370</v>
      </c>
      <c r="E57" s="179"/>
      <c r="F57" s="179"/>
      <c r="G57" s="179"/>
      <c r="H57" s="179"/>
      <c r="I57" s="180"/>
      <c r="J57" s="181">
        <f>J78</f>
        <v>0</v>
      </c>
      <c r="K57" s="182"/>
    </row>
    <row r="58" spans="2:11" s="1" customFormat="1" ht="21.8" customHeight="1">
      <c r="B58" s="45"/>
      <c r="C58" s="46"/>
      <c r="D58" s="46"/>
      <c r="E58" s="46"/>
      <c r="F58" s="46"/>
      <c r="G58" s="46"/>
      <c r="H58" s="46"/>
      <c r="I58" s="143"/>
      <c r="J58" s="46"/>
      <c r="K58" s="50"/>
    </row>
    <row r="59" spans="2:11" s="1" customFormat="1" ht="6.95" customHeight="1">
      <c r="B59" s="66"/>
      <c r="C59" s="67"/>
      <c r="D59" s="67"/>
      <c r="E59" s="67"/>
      <c r="F59" s="67"/>
      <c r="G59" s="67"/>
      <c r="H59" s="67"/>
      <c r="I59" s="165"/>
      <c r="J59" s="67"/>
      <c r="K59" s="68"/>
    </row>
    <row r="63" spans="2:12" s="1" customFormat="1" ht="6.95" customHeight="1">
      <c r="B63" s="69"/>
      <c r="C63" s="70"/>
      <c r="D63" s="70"/>
      <c r="E63" s="70"/>
      <c r="F63" s="70"/>
      <c r="G63" s="70"/>
      <c r="H63" s="70"/>
      <c r="I63" s="168"/>
      <c r="J63" s="70"/>
      <c r="K63" s="70"/>
      <c r="L63" s="71"/>
    </row>
    <row r="64" spans="2:12" s="1" customFormat="1" ht="36.95" customHeight="1">
      <c r="B64" s="45"/>
      <c r="C64" s="72" t="s">
        <v>115</v>
      </c>
      <c r="D64" s="73"/>
      <c r="E64" s="73"/>
      <c r="F64" s="73"/>
      <c r="G64" s="73"/>
      <c r="H64" s="73"/>
      <c r="I64" s="190"/>
      <c r="J64" s="73"/>
      <c r="K64" s="73"/>
      <c r="L64" s="71"/>
    </row>
    <row r="65" spans="2:12" s="1" customFormat="1" ht="6.95" customHeight="1">
      <c r="B65" s="45"/>
      <c r="C65" s="73"/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6.5" customHeight="1">
      <c r="B67" s="45"/>
      <c r="C67" s="73"/>
      <c r="D67" s="73"/>
      <c r="E67" s="191" t="str">
        <f>E7</f>
        <v>Ústí n.L., Střekov - hřbitov, Nástupní prostor stávaj.obřadní síně</v>
      </c>
      <c r="F67" s="75"/>
      <c r="G67" s="75"/>
      <c r="H67" s="75"/>
      <c r="I67" s="190"/>
      <c r="J67" s="73"/>
      <c r="K67" s="73"/>
      <c r="L67" s="71"/>
    </row>
    <row r="68" spans="2:12" s="1" customFormat="1" ht="14.4" customHeight="1">
      <c r="B68" s="45"/>
      <c r="C68" s="75" t="s">
        <v>96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7.25" customHeight="1">
      <c r="B69" s="45"/>
      <c r="C69" s="73"/>
      <c r="D69" s="73"/>
      <c r="E69" s="81" t="str">
        <f>E9</f>
        <v>03 - VON - Vedlejší a ostatní náklady</v>
      </c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8" customHeight="1">
      <c r="B71" s="45"/>
      <c r="C71" s="75" t="s">
        <v>23</v>
      </c>
      <c r="D71" s="73"/>
      <c r="E71" s="73"/>
      <c r="F71" s="192" t="str">
        <f>F12</f>
        <v>Ústí nad Labem</v>
      </c>
      <c r="G71" s="73"/>
      <c r="H71" s="73"/>
      <c r="I71" s="193" t="s">
        <v>25</v>
      </c>
      <c r="J71" s="84" t="str">
        <f>IF(J12="","",J12)</f>
        <v>27. 3. 2017</v>
      </c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3.5">
      <c r="B73" s="45"/>
      <c r="C73" s="75" t="s">
        <v>27</v>
      </c>
      <c r="D73" s="73"/>
      <c r="E73" s="73"/>
      <c r="F73" s="192" t="str">
        <f>E15</f>
        <v>Statutární město Ústí n.L.</v>
      </c>
      <c r="G73" s="73"/>
      <c r="H73" s="73"/>
      <c r="I73" s="193" t="s">
        <v>33</v>
      </c>
      <c r="J73" s="192" t="str">
        <f>E21</f>
        <v>Ing.arch. Vratislav Štelzig</v>
      </c>
      <c r="K73" s="73"/>
      <c r="L73" s="71"/>
    </row>
    <row r="74" spans="2:12" s="1" customFormat="1" ht="14.4" customHeight="1">
      <c r="B74" s="45"/>
      <c r="C74" s="75" t="s">
        <v>31</v>
      </c>
      <c r="D74" s="73"/>
      <c r="E74" s="73"/>
      <c r="F74" s="192" t="str">
        <f>IF(E18="","",E18)</f>
        <v/>
      </c>
      <c r="G74" s="73"/>
      <c r="H74" s="73"/>
      <c r="I74" s="190"/>
      <c r="J74" s="73"/>
      <c r="K74" s="73"/>
      <c r="L74" s="71"/>
    </row>
    <row r="75" spans="2:12" s="1" customFormat="1" ht="10.3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20" s="9" customFormat="1" ht="29.25" customHeight="1">
      <c r="B76" s="194"/>
      <c r="C76" s="195" t="s">
        <v>116</v>
      </c>
      <c r="D76" s="196" t="s">
        <v>56</v>
      </c>
      <c r="E76" s="196" t="s">
        <v>52</v>
      </c>
      <c r="F76" s="196" t="s">
        <v>117</v>
      </c>
      <c r="G76" s="196" t="s">
        <v>118</v>
      </c>
      <c r="H76" s="196" t="s">
        <v>119</v>
      </c>
      <c r="I76" s="197" t="s">
        <v>120</v>
      </c>
      <c r="J76" s="196" t="s">
        <v>100</v>
      </c>
      <c r="K76" s="198" t="s">
        <v>121</v>
      </c>
      <c r="L76" s="199"/>
      <c r="M76" s="101" t="s">
        <v>122</v>
      </c>
      <c r="N76" s="102" t="s">
        <v>41</v>
      </c>
      <c r="O76" s="102" t="s">
        <v>123</v>
      </c>
      <c r="P76" s="102" t="s">
        <v>124</v>
      </c>
      <c r="Q76" s="102" t="s">
        <v>125</v>
      </c>
      <c r="R76" s="102" t="s">
        <v>126</v>
      </c>
      <c r="S76" s="102" t="s">
        <v>127</v>
      </c>
      <c r="T76" s="103" t="s">
        <v>128</v>
      </c>
    </row>
    <row r="77" spans="2:63" s="1" customFormat="1" ht="29.25" customHeight="1">
      <c r="B77" s="45"/>
      <c r="C77" s="107" t="s">
        <v>101</v>
      </c>
      <c r="D77" s="73"/>
      <c r="E77" s="73"/>
      <c r="F77" s="73"/>
      <c r="G77" s="73"/>
      <c r="H77" s="73"/>
      <c r="I77" s="190"/>
      <c r="J77" s="200">
        <f>BK77</f>
        <v>0</v>
      </c>
      <c r="K77" s="73"/>
      <c r="L77" s="71"/>
      <c r="M77" s="104"/>
      <c r="N77" s="105"/>
      <c r="O77" s="105"/>
      <c r="P77" s="201">
        <f>P78</f>
        <v>0</v>
      </c>
      <c r="Q77" s="105"/>
      <c r="R77" s="201">
        <f>R78</f>
        <v>0</v>
      </c>
      <c r="S77" s="105"/>
      <c r="T77" s="202">
        <f>T78</f>
        <v>0</v>
      </c>
      <c r="AT77" s="23" t="s">
        <v>70</v>
      </c>
      <c r="AU77" s="23" t="s">
        <v>102</v>
      </c>
      <c r="BK77" s="203">
        <f>BK78</f>
        <v>0</v>
      </c>
    </row>
    <row r="78" spans="2:63" s="10" customFormat="1" ht="37.4" customHeight="1">
      <c r="B78" s="204"/>
      <c r="C78" s="205"/>
      <c r="D78" s="206" t="s">
        <v>70</v>
      </c>
      <c r="E78" s="207" t="s">
        <v>1371</v>
      </c>
      <c r="F78" s="207" t="s">
        <v>1372</v>
      </c>
      <c r="G78" s="205"/>
      <c r="H78" s="205"/>
      <c r="I78" s="208"/>
      <c r="J78" s="209">
        <f>BK78</f>
        <v>0</v>
      </c>
      <c r="K78" s="205"/>
      <c r="L78" s="210"/>
      <c r="M78" s="211"/>
      <c r="N78" s="212"/>
      <c r="O78" s="212"/>
      <c r="P78" s="213">
        <f>SUM(P79:P80)</f>
        <v>0</v>
      </c>
      <c r="Q78" s="212"/>
      <c r="R78" s="213">
        <f>SUM(R79:R80)</f>
        <v>0</v>
      </c>
      <c r="S78" s="212"/>
      <c r="T78" s="214">
        <f>SUM(T79:T80)</f>
        <v>0</v>
      </c>
      <c r="AR78" s="215" t="s">
        <v>162</v>
      </c>
      <c r="AT78" s="216" t="s">
        <v>70</v>
      </c>
      <c r="AU78" s="216" t="s">
        <v>71</v>
      </c>
      <c r="AY78" s="215" t="s">
        <v>131</v>
      </c>
      <c r="BK78" s="217">
        <f>SUM(BK79:BK80)</f>
        <v>0</v>
      </c>
    </row>
    <row r="79" spans="2:65" s="1" customFormat="1" ht="16.5" customHeight="1">
      <c r="B79" s="45"/>
      <c r="C79" s="220" t="s">
        <v>79</v>
      </c>
      <c r="D79" s="220" t="s">
        <v>133</v>
      </c>
      <c r="E79" s="221" t="s">
        <v>1373</v>
      </c>
      <c r="F79" s="222" t="s">
        <v>1374</v>
      </c>
      <c r="G79" s="223" t="s">
        <v>136</v>
      </c>
      <c r="H79" s="224">
        <v>1</v>
      </c>
      <c r="I79" s="225"/>
      <c r="J79" s="226">
        <f>ROUND(I79*H79,2)</f>
        <v>0</v>
      </c>
      <c r="K79" s="222" t="s">
        <v>21</v>
      </c>
      <c r="L79" s="71"/>
      <c r="M79" s="227" t="s">
        <v>21</v>
      </c>
      <c r="N79" s="228" t="s">
        <v>42</v>
      </c>
      <c r="O79" s="4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AR79" s="23" t="s">
        <v>1375</v>
      </c>
      <c r="AT79" s="23" t="s">
        <v>133</v>
      </c>
      <c r="AU79" s="23" t="s">
        <v>79</v>
      </c>
      <c r="AY79" s="23" t="s">
        <v>131</v>
      </c>
      <c r="BE79" s="231">
        <f>IF(N79="základní",J79,0)</f>
        <v>0</v>
      </c>
      <c r="BF79" s="231">
        <f>IF(N79="snížená",J79,0)</f>
        <v>0</v>
      </c>
      <c r="BG79" s="231">
        <f>IF(N79="zákl. přenesená",J79,0)</f>
        <v>0</v>
      </c>
      <c r="BH79" s="231">
        <f>IF(N79="sníž. přenesená",J79,0)</f>
        <v>0</v>
      </c>
      <c r="BI79" s="231">
        <f>IF(N79="nulová",J79,0)</f>
        <v>0</v>
      </c>
      <c r="BJ79" s="23" t="s">
        <v>79</v>
      </c>
      <c r="BK79" s="231">
        <f>ROUND(I79*H79,2)</f>
        <v>0</v>
      </c>
      <c r="BL79" s="23" t="s">
        <v>1375</v>
      </c>
      <c r="BM79" s="23" t="s">
        <v>1376</v>
      </c>
    </row>
    <row r="80" spans="2:65" s="1" customFormat="1" ht="25.5" customHeight="1">
      <c r="B80" s="45"/>
      <c r="C80" s="220" t="s">
        <v>82</v>
      </c>
      <c r="D80" s="220" t="s">
        <v>133</v>
      </c>
      <c r="E80" s="221" t="s">
        <v>1377</v>
      </c>
      <c r="F80" s="222" t="s">
        <v>1378</v>
      </c>
      <c r="G80" s="223" t="s">
        <v>136</v>
      </c>
      <c r="H80" s="224">
        <v>1</v>
      </c>
      <c r="I80" s="225"/>
      <c r="J80" s="226">
        <f>ROUND(I80*H80,2)</f>
        <v>0</v>
      </c>
      <c r="K80" s="222" t="s">
        <v>21</v>
      </c>
      <c r="L80" s="71"/>
      <c r="M80" s="227" t="s">
        <v>21</v>
      </c>
      <c r="N80" s="282" t="s">
        <v>42</v>
      </c>
      <c r="O80" s="279"/>
      <c r="P80" s="283">
        <f>O80*H80</f>
        <v>0</v>
      </c>
      <c r="Q80" s="283">
        <v>0</v>
      </c>
      <c r="R80" s="283">
        <f>Q80*H80</f>
        <v>0</v>
      </c>
      <c r="S80" s="283">
        <v>0</v>
      </c>
      <c r="T80" s="284">
        <f>S80*H80</f>
        <v>0</v>
      </c>
      <c r="AR80" s="23" t="s">
        <v>1375</v>
      </c>
      <c r="AT80" s="23" t="s">
        <v>133</v>
      </c>
      <c r="AU80" s="23" t="s">
        <v>79</v>
      </c>
      <c r="AY80" s="23" t="s">
        <v>131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79</v>
      </c>
      <c r="BK80" s="231">
        <f>ROUND(I80*H80,2)</f>
        <v>0</v>
      </c>
      <c r="BL80" s="23" t="s">
        <v>1375</v>
      </c>
      <c r="BM80" s="23" t="s">
        <v>1379</v>
      </c>
    </row>
    <row r="81" spans="2:12" s="1" customFormat="1" ht="6.95" customHeight="1">
      <c r="B81" s="66"/>
      <c r="C81" s="67"/>
      <c r="D81" s="67"/>
      <c r="E81" s="67"/>
      <c r="F81" s="67"/>
      <c r="G81" s="67"/>
      <c r="H81" s="67"/>
      <c r="I81" s="165"/>
      <c r="J81" s="67"/>
      <c r="K81" s="67"/>
      <c r="L81" s="71"/>
    </row>
  </sheetData>
  <sheetProtection password="CC35" sheet="1" objects="1" scenarios="1" formatColumns="0" formatRows="0" autoFilter="0"/>
  <autoFilter ref="C76:K80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4" customFormat="1" ht="45" customHeight="1">
      <c r="B3" s="289"/>
      <c r="C3" s="290" t="s">
        <v>1380</v>
      </c>
      <c r="D3" s="290"/>
      <c r="E3" s="290"/>
      <c r="F3" s="290"/>
      <c r="G3" s="290"/>
      <c r="H3" s="290"/>
      <c r="I3" s="290"/>
      <c r="J3" s="290"/>
      <c r="K3" s="291"/>
    </row>
    <row r="4" spans="2:11" ht="25.5" customHeight="1">
      <c r="B4" s="292"/>
      <c r="C4" s="293" t="s">
        <v>1381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1382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1383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ht="15" customHeight="1">
      <c r="B9" s="297"/>
      <c r="C9" s="296" t="s">
        <v>1384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6"/>
      <c r="D10" s="296" t="s">
        <v>1385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8"/>
      <c r="D11" s="296" t="s">
        <v>1386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spans="2:11" ht="15" customHeight="1">
      <c r="B13" s="297"/>
      <c r="C13" s="298"/>
      <c r="D13" s="296" t="s">
        <v>1387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8"/>
      <c r="D14" s="296" t="s">
        <v>1388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8"/>
      <c r="D15" s="296" t="s">
        <v>1389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8"/>
      <c r="D16" s="298"/>
      <c r="E16" s="299" t="s">
        <v>78</v>
      </c>
      <c r="F16" s="296" t="s">
        <v>1390</v>
      </c>
      <c r="G16" s="296"/>
      <c r="H16" s="296"/>
      <c r="I16" s="296"/>
      <c r="J16" s="296"/>
      <c r="K16" s="294"/>
    </row>
    <row r="17" spans="2:11" ht="15" customHeight="1">
      <c r="B17" s="297"/>
      <c r="C17" s="298"/>
      <c r="D17" s="298"/>
      <c r="E17" s="299" t="s">
        <v>1391</v>
      </c>
      <c r="F17" s="296" t="s">
        <v>1392</v>
      </c>
      <c r="G17" s="296"/>
      <c r="H17" s="296"/>
      <c r="I17" s="296"/>
      <c r="J17" s="296"/>
      <c r="K17" s="294"/>
    </row>
    <row r="18" spans="2:11" ht="15" customHeight="1">
      <c r="B18" s="297"/>
      <c r="C18" s="298"/>
      <c r="D18" s="298"/>
      <c r="E18" s="299" t="s">
        <v>1393</v>
      </c>
      <c r="F18" s="296" t="s">
        <v>1394</v>
      </c>
      <c r="G18" s="296"/>
      <c r="H18" s="296"/>
      <c r="I18" s="296"/>
      <c r="J18" s="296"/>
      <c r="K18" s="294"/>
    </row>
    <row r="19" spans="2:11" ht="15" customHeight="1">
      <c r="B19" s="297"/>
      <c r="C19" s="298"/>
      <c r="D19" s="298"/>
      <c r="E19" s="299" t="s">
        <v>88</v>
      </c>
      <c r="F19" s="296" t="s">
        <v>1395</v>
      </c>
      <c r="G19" s="296"/>
      <c r="H19" s="296"/>
      <c r="I19" s="296"/>
      <c r="J19" s="296"/>
      <c r="K19" s="294"/>
    </row>
    <row r="20" spans="2:11" ht="15" customHeight="1">
      <c r="B20" s="297"/>
      <c r="C20" s="298"/>
      <c r="D20" s="298"/>
      <c r="E20" s="299" t="s">
        <v>1396</v>
      </c>
      <c r="F20" s="296" t="s">
        <v>1397</v>
      </c>
      <c r="G20" s="296"/>
      <c r="H20" s="296"/>
      <c r="I20" s="296"/>
      <c r="J20" s="296"/>
      <c r="K20" s="294"/>
    </row>
    <row r="21" spans="2:11" ht="15" customHeight="1">
      <c r="B21" s="297"/>
      <c r="C21" s="298"/>
      <c r="D21" s="298"/>
      <c r="E21" s="299" t="s">
        <v>1398</v>
      </c>
      <c r="F21" s="296" t="s">
        <v>1399</v>
      </c>
      <c r="G21" s="296"/>
      <c r="H21" s="296"/>
      <c r="I21" s="296"/>
      <c r="J21" s="296"/>
      <c r="K21" s="294"/>
    </row>
    <row r="22" spans="2:11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spans="2:11" ht="15" customHeight="1">
      <c r="B23" s="297"/>
      <c r="C23" s="296" t="s">
        <v>1400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1401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6"/>
      <c r="D25" s="296" t="s">
        <v>1402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8"/>
      <c r="D26" s="296" t="s">
        <v>1403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spans="2:11" ht="15" customHeight="1">
      <c r="B28" s="297"/>
      <c r="C28" s="298"/>
      <c r="D28" s="296" t="s">
        <v>1404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8"/>
      <c r="D29" s="296" t="s">
        <v>1405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spans="2:11" ht="15" customHeight="1">
      <c r="B31" s="297"/>
      <c r="C31" s="298"/>
      <c r="D31" s="296" t="s">
        <v>1406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8"/>
      <c r="D32" s="296" t="s">
        <v>1407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8"/>
      <c r="D33" s="296" t="s">
        <v>1408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8"/>
      <c r="D34" s="296"/>
      <c r="E34" s="300" t="s">
        <v>116</v>
      </c>
      <c r="F34" s="296"/>
      <c r="G34" s="296" t="s">
        <v>1409</v>
      </c>
      <c r="H34" s="296"/>
      <c r="I34" s="296"/>
      <c r="J34" s="296"/>
      <c r="K34" s="294"/>
    </row>
    <row r="35" spans="2:11" ht="30.75" customHeight="1">
      <c r="B35" s="297"/>
      <c r="C35" s="298"/>
      <c r="D35" s="296"/>
      <c r="E35" s="300" t="s">
        <v>1410</v>
      </c>
      <c r="F35" s="296"/>
      <c r="G35" s="296" t="s">
        <v>1411</v>
      </c>
      <c r="H35" s="296"/>
      <c r="I35" s="296"/>
      <c r="J35" s="296"/>
      <c r="K35" s="294"/>
    </row>
    <row r="36" spans="2:11" ht="15" customHeight="1">
      <c r="B36" s="297"/>
      <c r="C36" s="298"/>
      <c r="D36" s="296"/>
      <c r="E36" s="300" t="s">
        <v>52</v>
      </c>
      <c r="F36" s="296"/>
      <c r="G36" s="296" t="s">
        <v>1412</v>
      </c>
      <c r="H36" s="296"/>
      <c r="I36" s="296"/>
      <c r="J36" s="296"/>
      <c r="K36" s="294"/>
    </row>
    <row r="37" spans="2:11" ht="15" customHeight="1">
      <c r="B37" s="297"/>
      <c r="C37" s="298"/>
      <c r="D37" s="296"/>
      <c r="E37" s="300" t="s">
        <v>117</v>
      </c>
      <c r="F37" s="296"/>
      <c r="G37" s="296" t="s">
        <v>1413</v>
      </c>
      <c r="H37" s="296"/>
      <c r="I37" s="296"/>
      <c r="J37" s="296"/>
      <c r="K37" s="294"/>
    </row>
    <row r="38" spans="2:11" ht="15" customHeight="1">
      <c r="B38" s="297"/>
      <c r="C38" s="298"/>
      <c r="D38" s="296"/>
      <c r="E38" s="300" t="s">
        <v>118</v>
      </c>
      <c r="F38" s="296"/>
      <c r="G38" s="296" t="s">
        <v>1414</v>
      </c>
      <c r="H38" s="296"/>
      <c r="I38" s="296"/>
      <c r="J38" s="296"/>
      <c r="K38" s="294"/>
    </row>
    <row r="39" spans="2:11" ht="15" customHeight="1">
      <c r="B39" s="297"/>
      <c r="C39" s="298"/>
      <c r="D39" s="296"/>
      <c r="E39" s="300" t="s">
        <v>119</v>
      </c>
      <c r="F39" s="296"/>
      <c r="G39" s="296" t="s">
        <v>1415</v>
      </c>
      <c r="H39" s="296"/>
      <c r="I39" s="296"/>
      <c r="J39" s="296"/>
      <c r="K39" s="294"/>
    </row>
    <row r="40" spans="2:11" ht="15" customHeight="1">
      <c r="B40" s="297"/>
      <c r="C40" s="298"/>
      <c r="D40" s="296"/>
      <c r="E40" s="300" t="s">
        <v>1416</v>
      </c>
      <c r="F40" s="296"/>
      <c r="G40" s="296" t="s">
        <v>1417</v>
      </c>
      <c r="H40" s="296"/>
      <c r="I40" s="296"/>
      <c r="J40" s="296"/>
      <c r="K40" s="294"/>
    </row>
    <row r="41" spans="2:11" ht="15" customHeight="1">
      <c r="B41" s="297"/>
      <c r="C41" s="298"/>
      <c r="D41" s="296"/>
      <c r="E41" s="300"/>
      <c r="F41" s="296"/>
      <c r="G41" s="296" t="s">
        <v>1418</v>
      </c>
      <c r="H41" s="296"/>
      <c r="I41" s="296"/>
      <c r="J41" s="296"/>
      <c r="K41" s="294"/>
    </row>
    <row r="42" spans="2:11" ht="15" customHeight="1">
      <c r="B42" s="297"/>
      <c r="C42" s="298"/>
      <c r="D42" s="296"/>
      <c r="E42" s="300" t="s">
        <v>1419</v>
      </c>
      <c r="F42" s="296"/>
      <c r="G42" s="296" t="s">
        <v>1420</v>
      </c>
      <c r="H42" s="296"/>
      <c r="I42" s="296"/>
      <c r="J42" s="296"/>
      <c r="K42" s="294"/>
    </row>
    <row r="43" spans="2:11" ht="15" customHeight="1">
      <c r="B43" s="297"/>
      <c r="C43" s="298"/>
      <c r="D43" s="296"/>
      <c r="E43" s="300" t="s">
        <v>121</v>
      </c>
      <c r="F43" s="296"/>
      <c r="G43" s="296" t="s">
        <v>1421</v>
      </c>
      <c r="H43" s="296"/>
      <c r="I43" s="296"/>
      <c r="J43" s="296"/>
      <c r="K43" s="294"/>
    </row>
    <row r="44" spans="2:11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spans="2:11" ht="15" customHeight="1">
      <c r="B45" s="297"/>
      <c r="C45" s="298"/>
      <c r="D45" s="296" t="s">
        <v>1422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8"/>
      <c r="D46" s="298"/>
      <c r="E46" s="296" t="s">
        <v>1423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8"/>
      <c r="D47" s="298"/>
      <c r="E47" s="296" t="s">
        <v>1424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8"/>
      <c r="D48" s="298"/>
      <c r="E48" s="296" t="s">
        <v>1425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8"/>
      <c r="D49" s="296" t="s">
        <v>1426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1427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1428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1429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spans="2:11" ht="15" customHeight="1">
      <c r="B55" s="292"/>
      <c r="C55" s="296" t="s">
        <v>1430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8"/>
      <c r="D56" s="296" t="s">
        <v>1431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8"/>
      <c r="D57" s="296" t="s">
        <v>1432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8"/>
      <c r="D58" s="296" t="s">
        <v>1433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8"/>
      <c r="D59" s="296" t="s">
        <v>1434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8"/>
      <c r="D60" s="301" t="s">
        <v>1435</v>
      </c>
      <c r="E60" s="301"/>
      <c r="F60" s="301"/>
      <c r="G60" s="301"/>
      <c r="H60" s="301"/>
      <c r="I60" s="301"/>
      <c r="J60" s="301"/>
      <c r="K60" s="294"/>
    </row>
    <row r="61" spans="2:11" ht="15" customHeight="1">
      <c r="B61" s="292"/>
      <c r="C61" s="298"/>
      <c r="D61" s="296" t="s">
        <v>1436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spans="2:11" ht="15" customHeight="1">
      <c r="B63" s="292"/>
      <c r="C63" s="298"/>
      <c r="D63" s="296" t="s">
        <v>1437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8"/>
      <c r="D64" s="301" t="s">
        <v>1438</v>
      </c>
      <c r="E64" s="301"/>
      <c r="F64" s="301"/>
      <c r="G64" s="301"/>
      <c r="H64" s="301"/>
      <c r="I64" s="301"/>
      <c r="J64" s="301"/>
      <c r="K64" s="294"/>
    </row>
    <row r="65" spans="2:11" ht="15" customHeight="1">
      <c r="B65" s="292"/>
      <c r="C65" s="298"/>
      <c r="D65" s="296" t="s">
        <v>1439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8"/>
      <c r="D66" s="296" t="s">
        <v>1440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8"/>
      <c r="D67" s="296" t="s">
        <v>1441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8"/>
      <c r="D68" s="296" t="s">
        <v>1442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94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1443</v>
      </c>
      <c r="D74" s="314"/>
      <c r="E74" s="314"/>
      <c r="F74" s="314" t="s">
        <v>1444</v>
      </c>
      <c r="G74" s="315"/>
      <c r="H74" s="314" t="s">
        <v>117</v>
      </c>
      <c r="I74" s="314" t="s">
        <v>56</v>
      </c>
      <c r="J74" s="314" t="s">
        <v>1445</v>
      </c>
      <c r="K74" s="313"/>
    </row>
    <row r="75" spans="2:11" ht="17.25" customHeight="1">
      <c r="B75" s="311"/>
      <c r="C75" s="316" t="s">
        <v>1446</v>
      </c>
      <c r="D75" s="316"/>
      <c r="E75" s="316"/>
      <c r="F75" s="317" t="s">
        <v>1447</v>
      </c>
      <c r="G75" s="318"/>
      <c r="H75" s="316"/>
      <c r="I75" s="316"/>
      <c r="J75" s="316" t="s">
        <v>1448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52</v>
      </c>
      <c r="D77" s="319"/>
      <c r="E77" s="319"/>
      <c r="F77" s="321" t="s">
        <v>1449</v>
      </c>
      <c r="G77" s="320"/>
      <c r="H77" s="300" t="s">
        <v>1450</v>
      </c>
      <c r="I77" s="300" t="s">
        <v>1451</v>
      </c>
      <c r="J77" s="300">
        <v>20</v>
      </c>
      <c r="K77" s="313"/>
    </row>
    <row r="78" spans="2:11" ht="15" customHeight="1">
      <c r="B78" s="311"/>
      <c r="C78" s="300" t="s">
        <v>1452</v>
      </c>
      <c r="D78" s="300"/>
      <c r="E78" s="300"/>
      <c r="F78" s="321" t="s">
        <v>1449</v>
      </c>
      <c r="G78" s="320"/>
      <c r="H78" s="300" t="s">
        <v>1453</v>
      </c>
      <c r="I78" s="300" t="s">
        <v>1451</v>
      </c>
      <c r="J78" s="300">
        <v>120</v>
      </c>
      <c r="K78" s="313"/>
    </row>
    <row r="79" spans="2:11" ht="15" customHeight="1">
      <c r="B79" s="322"/>
      <c r="C79" s="300" t="s">
        <v>1454</v>
      </c>
      <c r="D79" s="300"/>
      <c r="E79" s="300"/>
      <c r="F79" s="321" t="s">
        <v>1455</v>
      </c>
      <c r="G79" s="320"/>
      <c r="H79" s="300" t="s">
        <v>1456</v>
      </c>
      <c r="I79" s="300" t="s">
        <v>1451</v>
      </c>
      <c r="J79" s="300">
        <v>50</v>
      </c>
      <c r="K79" s="313"/>
    </row>
    <row r="80" spans="2:11" ht="15" customHeight="1">
      <c r="B80" s="322"/>
      <c r="C80" s="300" t="s">
        <v>1457</v>
      </c>
      <c r="D80" s="300"/>
      <c r="E80" s="300"/>
      <c r="F80" s="321" t="s">
        <v>1449</v>
      </c>
      <c r="G80" s="320"/>
      <c r="H80" s="300" t="s">
        <v>1458</v>
      </c>
      <c r="I80" s="300" t="s">
        <v>1459</v>
      </c>
      <c r="J80" s="300"/>
      <c r="K80" s="313"/>
    </row>
    <row r="81" spans="2:11" ht="15" customHeight="1">
      <c r="B81" s="322"/>
      <c r="C81" s="323" t="s">
        <v>1460</v>
      </c>
      <c r="D81" s="323"/>
      <c r="E81" s="323"/>
      <c r="F81" s="324" t="s">
        <v>1455</v>
      </c>
      <c r="G81" s="323"/>
      <c r="H81" s="323" t="s">
        <v>1461</v>
      </c>
      <c r="I81" s="323" t="s">
        <v>1451</v>
      </c>
      <c r="J81" s="323">
        <v>15</v>
      </c>
      <c r="K81" s="313"/>
    </row>
    <row r="82" spans="2:11" ht="15" customHeight="1">
      <c r="B82" s="322"/>
      <c r="C82" s="323" t="s">
        <v>1462</v>
      </c>
      <c r="D82" s="323"/>
      <c r="E82" s="323"/>
      <c r="F82" s="324" t="s">
        <v>1455</v>
      </c>
      <c r="G82" s="323"/>
      <c r="H82" s="323" t="s">
        <v>1463</v>
      </c>
      <c r="I82" s="323" t="s">
        <v>1451</v>
      </c>
      <c r="J82" s="323">
        <v>15</v>
      </c>
      <c r="K82" s="313"/>
    </row>
    <row r="83" spans="2:11" ht="15" customHeight="1">
      <c r="B83" s="322"/>
      <c r="C83" s="323" t="s">
        <v>1464</v>
      </c>
      <c r="D83" s="323"/>
      <c r="E83" s="323"/>
      <c r="F83" s="324" t="s">
        <v>1455</v>
      </c>
      <c r="G83" s="323"/>
      <c r="H83" s="323" t="s">
        <v>1465</v>
      </c>
      <c r="I83" s="323" t="s">
        <v>1451</v>
      </c>
      <c r="J83" s="323">
        <v>20</v>
      </c>
      <c r="K83" s="313"/>
    </row>
    <row r="84" spans="2:11" ht="15" customHeight="1">
      <c r="B84" s="322"/>
      <c r="C84" s="323" t="s">
        <v>1466</v>
      </c>
      <c r="D84" s="323"/>
      <c r="E84" s="323"/>
      <c r="F84" s="324" t="s">
        <v>1455</v>
      </c>
      <c r="G84" s="323"/>
      <c r="H84" s="323" t="s">
        <v>1467</v>
      </c>
      <c r="I84" s="323" t="s">
        <v>1451</v>
      </c>
      <c r="J84" s="323">
        <v>20</v>
      </c>
      <c r="K84" s="313"/>
    </row>
    <row r="85" spans="2:11" ht="15" customHeight="1">
      <c r="B85" s="322"/>
      <c r="C85" s="300" t="s">
        <v>1468</v>
      </c>
      <c r="D85" s="300"/>
      <c r="E85" s="300"/>
      <c r="F85" s="321" t="s">
        <v>1455</v>
      </c>
      <c r="G85" s="320"/>
      <c r="H85" s="300" t="s">
        <v>1469</v>
      </c>
      <c r="I85" s="300" t="s">
        <v>1451</v>
      </c>
      <c r="J85" s="300">
        <v>50</v>
      </c>
      <c r="K85" s="313"/>
    </row>
    <row r="86" spans="2:11" ht="15" customHeight="1">
      <c r="B86" s="322"/>
      <c r="C86" s="300" t="s">
        <v>1470</v>
      </c>
      <c r="D86" s="300"/>
      <c r="E86" s="300"/>
      <c r="F86" s="321" t="s">
        <v>1455</v>
      </c>
      <c r="G86" s="320"/>
      <c r="H86" s="300" t="s">
        <v>1471</v>
      </c>
      <c r="I86" s="300" t="s">
        <v>1451</v>
      </c>
      <c r="J86" s="300">
        <v>20</v>
      </c>
      <c r="K86" s="313"/>
    </row>
    <row r="87" spans="2:11" ht="15" customHeight="1">
      <c r="B87" s="322"/>
      <c r="C87" s="300" t="s">
        <v>1472</v>
      </c>
      <c r="D87" s="300"/>
      <c r="E87" s="300"/>
      <c r="F87" s="321" t="s">
        <v>1455</v>
      </c>
      <c r="G87" s="320"/>
      <c r="H87" s="300" t="s">
        <v>1473</v>
      </c>
      <c r="I87" s="300" t="s">
        <v>1451</v>
      </c>
      <c r="J87" s="300">
        <v>20</v>
      </c>
      <c r="K87" s="313"/>
    </row>
    <row r="88" spans="2:11" ht="15" customHeight="1">
      <c r="B88" s="322"/>
      <c r="C88" s="300" t="s">
        <v>1474</v>
      </c>
      <c r="D88" s="300"/>
      <c r="E88" s="300"/>
      <c r="F88" s="321" t="s">
        <v>1455</v>
      </c>
      <c r="G88" s="320"/>
      <c r="H88" s="300" t="s">
        <v>1475</v>
      </c>
      <c r="I88" s="300" t="s">
        <v>1451</v>
      </c>
      <c r="J88" s="300">
        <v>50</v>
      </c>
      <c r="K88" s="313"/>
    </row>
    <row r="89" spans="2:11" ht="15" customHeight="1">
      <c r="B89" s="322"/>
      <c r="C89" s="300" t="s">
        <v>1476</v>
      </c>
      <c r="D89" s="300"/>
      <c r="E89" s="300"/>
      <c r="F89" s="321" t="s">
        <v>1455</v>
      </c>
      <c r="G89" s="320"/>
      <c r="H89" s="300" t="s">
        <v>1476</v>
      </c>
      <c r="I89" s="300" t="s">
        <v>1451</v>
      </c>
      <c r="J89" s="300">
        <v>50</v>
      </c>
      <c r="K89" s="313"/>
    </row>
    <row r="90" spans="2:11" ht="15" customHeight="1">
      <c r="B90" s="322"/>
      <c r="C90" s="300" t="s">
        <v>122</v>
      </c>
      <c r="D90" s="300"/>
      <c r="E90" s="300"/>
      <c r="F90" s="321" t="s">
        <v>1455</v>
      </c>
      <c r="G90" s="320"/>
      <c r="H90" s="300" t="s">
        <v>1477</v>
      </c>
      <c r="I90" s="300" t="s">
        <v>1451</v>
      </c>
      <c r="J90" s="300">
        <v>255</v>
      </c>
      <c r="K90" s="313"/>
    </row>
    <row r="91" spans="2:11" ht="15" customHeight="1">
      <c r="B91" s="322"/>
      <c r="C91" s="300" t="s">
        <v>1478</v>
      </c>
      <c r="D91" s="300"/>
      <c r="E91" s="300"/>
      <c r="F91" s="321" t="s">
        <v>1449</v>
      </c>
      <c r="G91" s="320"/>
      <c r="H91" s="300" t="s">
        <v>1479</v>
      </c>
      <c r="I91" s="300" t="s">
        <v>1480</v>
      </c>
      <c r="J91" s="300"/>
      <c r="K91" s="313"/>
    </row>
    <row r="92" spans="2:11" ht="15" customHeight="1">
      <c r="B92" s="322"/>
      <c r="C92" s="300" t="s">
        <v>1481</v>
      </c>
      <c r="D92" s="300"/>
      <c r="E92" s="300"/>
      <c r="F92" s="321" t="s">
        <v>1449</v>
      </c>
      <c r="G92" s="320"/>
      <c r="H92" s="300" t="s">
        <v>1482</v>
      </c>
      <c r="I92" s="300" t="s">
        <v>1483</v>
      </c>
      <c r="J92" s="300"/>
      <c r="K92" s="313"/>
    </row>
    <row r="93" spans="2:11" ht="15" customHeight="1">
      <c r="B93" s="322"/>
      <c r="C93" s="300" t="s">
        <v>1484</v>
      </c>
      <c r="D93" s="300"/>
      <c r="E93" s="300"/>
      <c r="F93" s="321" t="s">
        <v>1449</v>
      </c>
      <c r="G93" s="320"/>
      <c r="H93" s="300" t="s">
        <v>1484</v>
      </c>
      <c r="I93" s="300" t="s">
        <v>1483</v>
      </c>
      <c r="J93" s="300"/>
      <c r="K93" s="313"/>
    </row>
    <row r="94" spans="2:11" ht="15" customHeight="1">
      <c r="B94" s="322"/>
      <c r="C94" s="300" t="s">
        <v>37</v>
      </c>
      <c r="D94" s="300"/>
      <c r="E94" s="300"/>
      <c r="F94" s="321" t="s">
        <v>1449</v>
      </c>
      <c r="G94" s="320"/>
      <c r="H94" s="300" t="s">
        <v>1485</v>
      </c>
      <c r="I94" s="300" t="s">
        <v>1483</v>
      </c>
      <c r="J94" s="300"/>
      <c r="K94" s="313"/>
    </row>
    <row r="95" spans="2:11" ht="15" customHeight="1">
      <c r="B95" s="322"/>
      <c r="C95" s="300" t="s">
        <v>47</v>
      </c>
      <c r="D95" s="300"/>
      <c r="E95" s="300"/>
      <c r="F95" s="321" t="s">
        <v>1449</v>
      </c>
      <c r="G95" s="320"/>
      <c r="H95" s="300" t="s">
        <v>1486</v>
      </c>
      <c r="I95" s="300" t="s">
        <v>1483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1487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1443</v>
      </c>
      <c r="D101" s="314"/>
      <c r="E101" s="314"/>
      <c r="F101" s="314" t="s">
        <v>1444</v>
      </c>
      <c r="G101" s="315"/>
      <c r="H101" s="314" t="s">
        <v>117</v>
      </c>
      <c r="I101" s="314" t="s">
        <v>56</v>
      </c>
      <c r="J101" s="314" t="s">
        <v>1445</v>
      </c>
      <c r="K101" s="313"/>
    </row>
    <row r="102" spans="2:11" ht="17.25" customHeight="1">
      <c r="B102" s="311"/>
      <c r="C102" s="316" t="s">
        <v>1446</v>
      </c>
      <c r="D102" s="316"/>
      <c r="E102" s="316"/>
      <c r="F102" s="317" t="s">
        <v>1447</v>
      </c>
      <c r="G102" s="318"/>
      <c r="H102" s="316"/>
      <c r="I102" s="316"/>
      <c r="J102" s="316" t="s">
        <v>1448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52</v>
      </c>
      <c r="D104" s="319"/>
      <c r="E104" s="319"/>
      <c r="F104" s="321" t="s">
        <v>1449</v>
      </c>
      <c r="G104" s="330"/>
      <c r="H104" s="300" t="s">
        <v>1488</v>
      </c>
      <c r="I104" s="300" t="s">
        <v>1451</v>
      </c>
      <c r="J104" s="300">
        <v>20</v>
      </c>
      <c r="K104" s="313"/>
    </row>
    <row r="105" spans="2:11" ht="15" customHeight="1">
      <c r="B105" s="311"/>
      <c r="C105" s="300" t="s">
        <v>1452</v>
      </c>
      <c r="D105" s="300"/>
      <c r="E105" s="300"/>
      <c r="F105" s="321" t="s">
        <v>1449</v>
      </c>
      <c r="G105" s="300"/>
      <c r="H105" s="300" t="s">
        <v>1488</v>
      </c>
      <c r="I105" s="300" t="s">
        <v>1451</v>
      </c>
      <c r="J105" s="300">
        <v>120</v>
      </c>
      <c r="K105" s="313"/>
    </row>
    <row r="106" spans="2:11" ht="15" customHeight="1">
      <c r="B106" s="322"/>
      <c r="C106" s="300" t="s">
        <v>1454</v>
      </c>
      <c r="D106" s="300"/>
      <c r="E106" s="300"/>
      <c r="F106" s="321" t="s">
        <v>1455</v>
      </c>
      <c r="G106" s="300"/>
      <c r="H106" s="300" t="s">
        <v>1488</v>
      </c>
      <c r="I106" s="300" t="s">
        <v>1451</v>
      </c>
      <c r="J106" s="300">
        <v>50</v>
      </c>
      <c r="K106" s="313"/>
    </row>
    <row r="107" spans="2:11" ht="15" customHeight="1">
      <c r="B107" s="322"/>
      <c r="C107" s="300" t="s">
        <v>1457</v>
      </c>
      <c r="D107" s="300"/>
      <c r="E107" s="300"/>
      <c r="F107" s="321" t="s">
        <v>1449</v>
      </c>
      <c r="G107" s="300"/>
      <c r="H107" s="300" t="s">
        <v>1488</v>
      </c>
      <c r="I107" s="300" t="s">
        <v>1459</v>
      </c>
      <c r="J107" s="300"/>
      <c r="K107" s="313"/>
    </row>
    <row r="108" spans="2:11" ht="15" customHeight="1">
      <c r="B108" s="322"/>
      <c r="C108" s="300" t="s">
        <v>1468</v>
      </c>
      <c r="D108" s="300"/>
      <c r="E108" s="300"/>
      <c r="F108" s="321" t="s">
        <v>1455</v>
      </c>
      <c r="G108" s="300"/>
      <c r="H108" s="300" t="s">
        <v>1488</v>
      </c>
      <c r="I108" s="300" t="s">
        <v>1451</v>
      </c>
      <c r="J108" s="300">
        <v>50</v>
      </c>
      <c r="K108" s="313"/>
    </row>
    <row r="109" spans="2:11" ht="15" customHeight="1">
      <c r="B109" s="322"/>
      <c r="C109" s="300" t="s">
        <v>1476</v>
      </c>
      <c r="D109" s="300"/>
      <c r="E109" s="300"/>
      <c r="F109" s="321" t="s">
        <v>1455</v>
      </c>
      <c r="G109" s="300"/>
      <c r="H109" s="300" t="s">
        <v>1488</v>
      </c>
      <c r="I109" s="300" t="s">
        <v>1451</v>
      </c>
      <c r="J109" s="300">
        <v>50</v>
      </c>
      <c r="K109" s="313"/>
    </row>
    <row r="110" spans="2:11" ht="15" customHeight="1">
      <c r="B110" s="322"/>
      <c r="C110" s="300" t="s">
        <v>1474</v>
      </c>
      <c r="D110" s="300"/>
      <c r="E110" s="300"/>
      <c r="F110" s="321" t="s">
        <v>1455</v>
      </c>
      <c r="G110" s="300"/>
      <c r="H110" s="300" t="s">
        <v>1488</v>
      </c>
      <c r="I110" s="300" t="s">
        <v>1451</v>
      </c>
      <c r="J110" s="300">
        <v>50</v>
      </c>
      <c r="K110" s="313"/>
    </row>
    <row r="111" spans="2:11" ht="15" customHeight="1">
      <c r="B111" s="322"/>
      <c r="C111" s="300" t="s">
        <v>52</v>
      </c>
      <c r="D111" s="300"/>
      <c r="E111" s="300"/>
      <c r="F111" s="321" t="s">
        <v>1449</v>
      </c>
      <c r="G111" s="300"/>
      <c r="H111" s="300" t="s">
        <v>1489</v>
      </c>
      <c r="I111" s="300" t="s">
        <v>1451</v>
      </c>
      <c r="J111" s="300">
        <v>20</v>
      </c>
      <c r="K111" s="313"/>
    </row>
    <row r="112" spans="2:11" ht="15" customHeight="1">
      <c r="B112" s="322"/>
      <c r="C112" s="300" t="s">
        <v>1490</v>
      </c>
      <c r="D112" s="300"/>
      <c r="E112" s="300"/>
      <c r="F112" s="321" t="s">
        <v>1449</v>
      </c>
      <c r="G112" s="300"/>
      <c r="H112" s="300" t="s">
        <v>1491</v>
      </c>
      <c r="I112" s="300" t="s">
        <v>1451</v>
      </c>
      <c r="J112" s="300">
        <v>120</v>
      </c>
      <c r="K112" s="313"/>
    </row>
    <row r="113" spans="2:11" ht="15" customHeight="1">
      <c r="B113" s="322"/>
      <c r="C113" s="300" t="s">
        <v>37</v>
      </c>
      <c r="D113" s="300"/>
      <c r="E113" s="300"/>
      <c r="F113" s="321" t="s">
        <v>1449</v>
      </c>
      <c r="G113" s="300"/>
      <c r="H113" s="300" t="s">
        <v>1492</v>
      </c>
      <c r="I113" s="300" t="s">
        <v>1483</v>
      </c>
      <c r="J113" s="300"/>
      <c r="K113" s="313"/>
    </row>
    <row r="114" spans="2:11" ht="15" customHeight="1">
      <c r="B114" s="322"/>
      <c r="C114" s="300" t="s">
        <v>47</v>
      </c>
      <c r="D114" s="300"/>
      <c r="E114" s="300"/>
      <c r="F114" s="321" t="s">
        <v>1449</v>
      </c>
      <c r="G114" s="300"/>
      <c r="H114" s="300" t="s">
        <v>1493</v>
      </c>
      <c r="I114" s="300" t="s">
        <v>1483</v>
      </c>
      <c r="J114" s="300"/>
      <c r="K114" s="313"/>
    </row>
    <row r="115" spans="2:11" ht="15" customHeight="1">
      <c r="B115" s="322"/>
      <c r="C115" s="300" t="s">
        <v>56</v>
      </c>
      <c r="D115" s="300"/>
      <c r="E115" s="300"/>
      <c r="F115" s="321" t="s">
        <v>1449</v>
      </c>
      <c r="G115" s="300"/>
      <c r="H115" s="300" t="s">
        <v>1494</v>
      </c>
      <c r="I115" s="300" t="s">
        <v>1495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90" t="s">
        <v>1496</v>
      </c>
      <c r="D120" s="290"/>
      <c r="E120" s="290"/>
      <c r="F120" s="290"/>
      <c r="G120" s="290"/>
      <c r="H120" s="290"/>
      <c r="I120" s="290"/>
      <c r="J120" s="290"/>
      <c r="K120" s="338"/>
    </row>
    <row r="121" spans="2:11" ht="17.25" customHeight="1">
      <c r="B121" s="339"/>
      <c r="C121" s="314" t="s">
        <v>1443</v>
      </c>
      <c r="D121" s="314"/>
      <c r="E121" s="314"/>
      <c r="F121" s="314" t="s">
        <v>1444</v>
      </c>
      <c r="G121" s="315"/>
      <c r="H121" s="314" t="s">
        <v>117</v>
      </c>
      <c r="I121" s="314" t="s">
        <v>56</v>
      </c>
      <c r="J121" s="314" t="s">
        <v>1445</v>
      </c>
      <c r="K121" s="340"/>
    </row>
    <row r="122" spans="2:11" ht="17.25" customHeight="1">
      <c r="B122" s="339"/>
      <c r="C122" s="316" t="s">
        <v>1446</v>
      </c>
      <c r="D122" s="316"/>
      <c r="E122" s="316"/>
      <c r="F122" s="317" t="s">
        <v>1447</v>
      </c>
      <c r="G122" s="318"/>
      <c r="H122" s="316"/>
      <c r="I122" s="316"/>
      <c r="J122" s="316" t="s">
        <v>1448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1452</v>
      </c>
      <c r="D124" s="319"/>
      <c r="E124" s="319"/>
      <c r="F124" s="321" t="s">
        <v>1449</v>
      </c>
      <c r="G124" s="300"/>
      <c r="H124" s="300" t="s">
        <v>1488</v>
      </c>
      <c r="I124" s="300" t="s">
        <v>1451</v>
      </c>
      <c r="J124" s="300">
        <v>120</v>
      </c>
      <c r="K124" s="343"/>
    </row>
    <row r="125" spans="2:11" ht="15" customHeight="1">
      <c r="B125" s="341"/>
      <c r="C125" s="300" t="s">
        <v>1497</v>
      </c>
      <c r="D125" s="300"/>
      <c r="E125" s="300"/>
      <c r="F125" s="321" t="s">
        <v>1449</v>
      </c>
      <c r="G125" s="300"/>
      <c r="H125" s="300" t="s">
        <v>1498</v>
      </c>
      <c r="I125" s="300" t="s">
        <v>1451</v>
      </c>
      <c r="J125" s="300" t="s">
        <v>1499</v>
      </c>
      <c r="K125" s="343"/>
    </row>
    <row r="126" spans="2:11" ht="15" customHeight="1">
      <c r="B126" s="341"/>
      <c r="C126" s="300" t="s">
        <v>1398</v>
      </c>
      <c r="D126" s="300"/>
      <c r="E126" s="300"/>
      <c r="F126" s="321" t="s">
        <v>1449</v>
      </c>
      <c r="G126" s="300"/>
      <c r="H126" s="300" t="s">
        <v>1500</v>
      </c>
      <c r="I126" s="300" t="s">
        <v>1451</v>
      </c>
      <c r="J126" s="300" t="s">
        <v>1499</v>
      </c>
      <c r="K126" s="343"/>
    </row>
    <row r="127" spans="2:11" ht="15" customHeight="1">
      <c r="B127" s="341"/>
      <c r="C127" s="300" t="s">
        <v>1460</v>
      </c>
      <c r="D127" s="300"/>
      <c r="E127" s="300"/>
      <c r="F127" s="321" t="s">
        <v>1455</v>
      </c>
      <c r="G127" s="300"/>
      <c r="H127" s="300" t="s">
        <v>1461</v>
      </c>
      <c r="I127" s="300" t="s">
        <v>1451</v>
      </c>
      <c r="J127" s="300">
        <v>15</v>
      </c>
      <c r="K127" s="343"/>
    </row>
    <row r="128" spans="2:11" ht="15" customHeight="1">
      <c r="B128" s="341"/>
      <c r="C128" s="323" t="s">
        <v>1462</v>
      </c>
      <c r="D128" s="323"/>
      <c r="E128" s="323"/>
      <c r="F128" s="324" t="s">
        <v>1455</v>
      </c>
      <c r="G128" s="323"/>
      <c r="H128" s="323" t="s">
        <v>1463</v>
      </c>
      <c r="I128" s="323" t="s">
        <v>1451</v>
      </c>
      <c r="J128" s="323">
        <v>15</v>
      </c>
      <c r="K128" s="343"/>
    </row>
    <row r="129" spans="2:11" ht="15" customHeight="1">
      <c r="B129" s="341"/>
      <c r="C129" s="323" t="s">
        <v>1464</v>
      </c>
      <c r="D129" s="323"/>
      <c r="E129" s="323"/>
      <c r="F129" s="324" t="s">
        <v>1455</v>
      </c>
      <c r="G129" s="323"/>
      <c r="H129" s="323" t="s">
        <v>1465</v>
      </c>
      <c r="I129" s="323" t="s">
        <v>1451</v>
      </c>
      <c r="J129" s="323">
        <v>20</v>
      </c>
      <c r="K129" s="343"/>
    </row>
    <row r="130" spans="2:11" ht="15" customHeight="1">
      <c r="B130" s="341"/>
      <c r="C130" s="323" t="s">
        <v>1466</v>
      </c>
      <c r="D130" s="323"/>
      <c r="E130" s="323"/>
      <c r="F130" s="324" t="s">
        <v>1455</v>
      </c>
      <c r="G130" s="323"/>
      <c r="H130" s="323" t="s">
        <v>1467</v>
      </c>
      <c r="I130" s="323" t="s">
        <v>1451</v>
      </c>
      <c r="J130" s="323">
        <v>20</v>
      </c>
      <c r="K130" s="343"/>
    </row>
    <row r="131" spans="2:11" ht="15" customHeight="1">
      <c r="B131" s="341"/>
      <c r="C131" s="300" t="s">
        <v>1454</v>
      </c>
      <c r="D131" s="300"/>
      <c r="E131" s="300"/>
      <c r="F131" s="321" t="s">
        <v>1455</v>
      </c>
      <c r="G131" s="300"/>
      <c r="H131" s="300" t="s">
        <v>1488</v>
      </c>
      <c r="I131" s="300" t="s">
        <v>1451</v>
      </c>
      <c r="J131" s="300">
        <v>50</v>
      </c>
      <c r="K131" s="343"/>
    </row>
    <row r="132" spans="2:11" ht="15" customHeight="1">
      <c r="B132" s="341"/>
      <c r="C132" s="300" t="s">
        <v>1468</v>
      </c>
      <c r="D132" s="300"/>
      <c r="E132" s="300"/>
      <c r="F132" s="321" t="s">
        <v>1455</v>
      </c>
      <c r="G132" s="300"/>
      <c r="H132" s="300" t="s">
        <v>1488</v>
      </c>
      <c r="I132" s="300" t="s">
        <v>1451</v>
      </c>
      <c r="J132" s="300">
        <v>50</v>
      </c>
      <c r="K132" s="343"/>
    </row>
    <row r="133" spans="2:11" ht="15" customHeight="1">
      <c r="B133" s="341"/>
      <c r="C133" s="300" t="s">
        <v>1474</v>
      </c>
      <c r="D133" s="300"/>
      <c r="E133" s="300"/>
      <c r="F133" s="321" t="s">
        <v>1455</v>
      </c>
      <c r="G133" s="300"/>
      <c r="H133" s="300" t="s">
        <v>1488</v>
      </c>
      <c r="I133" s="300" t="s">
        <v>1451</v>
      </c>
      <c r="J133" s="300">
        <v>50</v>
      </c>
      <c r="K133" s="343"/>
    </row>
    <row r="134" spans="2:11" ht="15" customHeight="1">
      <c r="B134" s="341"/>
      <c r="C134" s="300" t="s">
        <v>1476</v>
      </c>
      <c r="D134" s="300"/>
      <c r="E134" s="300"/>
      <c r="F134" s="321" t="s">
        <v>1455</v>
      </c>
      <c r="G134" s="300"/>
      <c r="H134" s="300" t="s">
        <v>1488</v>
      </c>
      <c r="I134" s="300" t="s">
        <v>1451</v>
      </c>
      <c r="J134" s="300">
        <v>50</v>
      </c>
      <c r="K134" s="343"/>
    </row>
    <row r="135" spans="2:11" ht="15" customHeight="1">
      <c r="B135" s="341"/>
      <c r="C135" s="300" t="s">
        <v>122</v>
      </c>
      <c r="D135" s="300"/>
      <c r="E135" s="300"/>
      <c r="F135" s="321" t="s">
        <v>1455</v>
      </c>
      <c r="G135" s="300"/>
      <c r="H135" s="300" t="s">
        <v>1501</v>
      </c>
      <c r="I135" s="300" t="s">
        <v>1451</v>
      </c>
      <c r="J135" s="300">
        <v>255</v>
      </c>
      <c r="K135" s="343"/>
    </row>
    <row r="136" spans="2:11" ht="15" customHeight="1">
      <c r="B136" s="341"/>
      <c r="C136" s="300" t="s">
        <v>1478</v>
      </c>
      <c r="D136" s="300"/>
      <c r="E136" s="300"/>
      <c r="F136" s="321" t="s">
        <v>1449</v>
      </c>
      <c r="G136" s="300"/>
      <c r="H136" s="300" t="s">
        <v>1502</v>
      </c>
      <c r="I136" s="300" t="s">
        <v>1480</v>
      </c>
      <c r="J136" s="300"/>
      <c r="K136" s="343"/>
    </row>
    <row r="137" spans="2:11" ht="15" customHeight="1">
      <c r="B137" s="341"/>
      <c r="C137" s="300" t="s">
        <v>1481</v>
      </c>
      <c r="D137" s="300"/>
      <c r="E137" s="300"/>
      <c r="F137" s="321" t="s">
        <v>1449</v>
      </c>
      <c r="G137" s="300"/>
      <c r="H137" s="300" t="s">
        <v>1503</v>
      </c>
      <c r="I137" s="300" t="s">
        <v>1483</v>
      </c>
      <c r="J137" s="300"/>
      <c r="K137" s="343"/>
    </row>
    <row r="138" spans="2:11" ht="15" customHeight="1">
      <c r="B138" s="341"/>
      <c r="C138" s="300" t="s">
        <v>1484</v>
      </c>
      <c r="D138" s="300"/>
      <c r="E138" s="300"/>
      <c r="F138" s="321" t="s">
        <v>1449</v>
      </c>
      <c r="G138" s="300"/>
      <c r="H138" s="300" t="s">
        <v>1484</v>
      </c>
      <c r="I138" s="300" t="s">
        <v>1483</v>
      </c>
      <c r="J138" s="300"/>
      <c r="K138" s="343"/>
    </row>
    <row r="139" spans="2:11" ht="15" customHeight="1">
      <c r="B139" s="341"/>
      <c r="C139" s="300" t="s">
        <v>37</v>
      </c>
      <c r="D139" s="300"/>
      <c r="E139" s="300"/>
      <c r="F139" s="321" t="s">
        <v>1449</v>
      </c>
      <c r="G139" s="300"/>
      <c r="H139" s="300" t="s">
        <v>1504</v>
      </c>
      <c r="I139" s="300" t="s">
        <v>1483</v>
      </c>
      <c r="J139" s="300"/>
      <c r="K139" s="343"/>
    </row>
    <row r="140" spans="2:11" ht="15" customHeight="1">
      <c r="B140" s="341"/>
      <c r="C140" s="300" t="s">
        <v>1505</v>
      </c>
      <c r="D140" s="300"/>
      <c r="E140" s="300"/>
      <c r="F140" s="321" t="s">
        <v>1449</v>
      </c>
      <c r="G140" s="300"/>
      <c r="H140" s="300" t="s">
        <v>1506</v>
      </c>
      <c r="I140" s="300" t="s">
        <v>1483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1507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1443</v>
      </c>
      <c r="D146" s="314"/>
      <c r="E146" s="314"/>
      <c r="F146" s="314" t="s">
        <v>1444</v>
      </c>
      <c r="G146" s="315"/>
      <c r="H146" s="314" t="s">
        <v>117</v>
      </c>
      <c r="I146" s="314" t="s">
        <v>56</v>
      </c>
      <c r="J146" s="314" t="s">
        <v>1445</v>
      </c>
      <c r="K146" s="313"/>
    </row>
    <row r="147" spans="2:11" ht="17.25" customHeight="1">
      <c r="B147" s="311"/>
      <c r="C147" s="316" t="s">
        <v>1446</v>
      </c>
      <c r="D147" s="316"/>
      <c r="E147" s="316"/>
      <c r="F147" s="317" t="s">
        <v>1447</v>
      </c>
      <c r="G147" s="318"/>
      <c r="H147" s="316"/>
      <c r="I147" s="316"/>
      <c r="J147" s="316" t="s">
        <v>1448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1452</v>
      </c>
      <c r="D149" s="300"/>
      <c r="E149" s="300"/>
      <c r="F149" s="348" t="s">
        <v>1449</v>
      </c>
      <c r="G149" s="300"/>
      <c r="H149" s="347" t="s">
        <v>1488</v>
      </c>
      <c r="I149" s="347" t="s">
        <v>1451</v>
      </c>
      <c r="J149" s="347">
        <v>120</v>
      </c>
      <c r="K149" s="343"/>
    </row>
    <row r="150" spans="2:11" ht="15" customHeight="1">
      <c r="B150" s="322"/>
      <c r="C150" s="347" t="s">
        <v>1497</v>
      </c>
      <c r="D150" s="300"/>
      <c r="E150" s="300"/>
      <c r="F150" s="348" t="s">
        <v>1449</v>
      </c>
      <c r="G150" s="300"/>
      <c r="H150" s="347" t="s">
        <v>1508</v>
      </c>
      <c r="I150" s="347" t="s">
        <v>1451</v>
      </c>
      <c r="J150" s="347" t="s">
        <v>1499</v>
      </c>
      <c r="K150" s="343"/>
    </row>
    <row r="151" spans="2:11" ht="15" customHeight="1">
      <c r="B151" s="322"/>
      <c r="C151" s="347" t="s">
        <v>1398</v>
      </c>
      <c r="D151" s="300"/>
      <c r="E151" s="300"/>
      <c r="F151" s="348" t="s">
        <v>1449</v>
      </c>
      <c r="G151" s="300"/>
      <c r="H151" s="347" t="s">
        <v>1509</v>
      </c>
      <c r="I151" s="347" t="s">
        <v>1451</v>
      </c>
      <c r="J151" s="347" t="s">
        <v>1499</v>
      </c>
      <c r="K151" s="343"/>
    </row>
    <row r="152" spans="2:11" ht="15" customHeight="1">
      <c r="B152" s="322"/>
      <c r="C152" s="347" t="s">
        <v>1454</v>
      </c>
      <c r="D152" s="300"/>
      <c r="E152" s="300"/>
      <c r="F152" s="348" t="s">
        <v>1455</v>
      </c>
      <c r="G152" s="300"/>
      <c r="H152" s="347" t="s">
        <v>1488</v>
      </c>
      <c r="I152" s="347" t="s">
        <v>1451</v>
      </c>
      <c r="J152" s="347">
        <v>50</v>
      </c>
      <c r="K152" s="343"/>
    </row>
    <row r="153" spans="2:11" ht="15" customHeight="1">
      <c r="B153" s="322"/>
      <c r="C153" s="347" t="s">
        <v>1457</v>
      </c>
      <c r="D153" s="300"/>
      <c r="E153" s="300"/>
      <c r="F153" s="348" t="s">
        <v>1449</v>
      </c>
      <c r="G153" s="300"/>
      <c r="H153" s="347" t="s">
        <v>1488</v>
      </c>
      <c r="I153" s="347" t="s">
        <v>1459</v>
      </c>
      <c r="J153" s="347"/>
      <c r="K153" s="343"/>
    </row>
    <row r="154" spans="2:11" ht="15" customHeight="1">
      <c r="B154" s="322"/>
      <c r="C154" s="347" t="s">
        <v>1468</v>
      </c>
      <c r="D154" s="300"/>
      <c r="E154" s="300"/>
      <c r="F154" s="348" t="s">
        <v>1455</v>
      </c>
      <c r="G154" s="300"/>
      <c r="H154" s="347" t="s">
        <v>1488</v>
      </c>
      <c r="I154" s="347" t="s">
        <v>1451</v>
      </c>
      <c r="J154" s="347">
        <v>50</v>
      </c>
      <c r="K154" s="343"/>
    </row>
    <row r="155" spans="2:11" ht="15" customHeight="1">
      <c r="B155" s="322"/>
      <c r="C155" s="347" t="s">
        <v>1476</v>
      </c>
      <c r="D155" s="300"/>
      <c r="E155" s="300"/>
      <c r="F155" s="348" t="s">
        <v>1455</v>
      </c>
      <c r="G155" s="300"/>
      <c r="H155" s="347" t="s">
        <v>1488</v>
      </c>
      <c r="I155" s="347" t="s">
        <v>1451</v>
      </c>
      <c r="J155" s="347">
        <v>50</v>
      </c>
      <c r="K155" s="343"/>
    </row>
    <row r="156" spans="2:11" ht="15" customHeight="1">
      <c r="B156" s="322"/>
      <c r="C156" s="347" t="s">
        <v>1474</v>
      </c>
      <c r="D156" s="300"/>
      <c r="E156" s="300"/>
      <c r="F156" s="348" t="s">
        <v>1455</v>
      </c>
      <c r="G156" s="300"/>
      <c r="H156" s="347" t="s">
        <v>1488</v>
      </c>
      <c r="I156" s="347" t="s">
        <v>1451</v>
      </c>
      <c r="J156" s="347">
        <v>50</v>
      </c>
      <c r="K156" s="343"/>
    </row>
    <row r="157" spans="2:11" ht="15" customHeight="1">
      <c r="B157" s="322"/>
      <c r="C157" s="347" t="s">
        <v>99</v>
      </c>
      <c r="D157" s="300"/>
      <c r="E157" s="300"/>
      <c r="F157" s="348" t="s">
        <v>1449</v>
      </c>
      <c r="G157" s="300"/>
      <c r="H157" s="347" t="s">
        <v>1510</v>
      </c>
      <c r="I157" s="347" t="s">
        <v>1451</v>
      </c>
      <c r="J157" s="347" t="s">
        <v>1511</v>
      </c>
      <c r="K157" s="343"/>
    </row>
    <row r="158" spans="2:11" ht="15" customHeight="1">
      <c r="B158" s="322"/>
      <c r="C158" s="347" t="s">
        <v>1512</v>
      </c>
      <c r="D158" s="300"/>
      <c r="E158" s="300"/>
      <c r="F158" s="348" t="s">
        <v>1449</v>
      </c>
      <c r="G158" s="300"/>
      <c r="H158" s="347" t="s">
        <v>1513</v>
      </c>
      <c r="I158" s="347" t="s">
        <v>1483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290" t="s">
        <v>1514</v>
      </c>
      <c r="D163" s="290"/>
      <c r="E163" s="290"/>
      <c r="F163" s="290"/>
      <c r="G163" s="290"/>
      <c r="H163" s="290"/>
      <c r="I163" s="290"/>
      <c r="J163" s="290"/>
      <c r="K163" s="291"/>
    </row>
    <row r="164" spans="2:11" ht="17.25" customHeight="1">
      <c r="B164" s="289"/>
      <c r="C164" s="314" t="s">
        <v>1443</v>
      </c>
      <c r="D164" s="314"/>
      <c r="E164" s="314"/>
      <c r="F164" s="314" t="s">
        <v>1444</v>
      </c>
      <c r="G164" s="351"/>
      <c r="H164" s="352" t="s">
        <v>117</v>
      </c>
      <c r="I164" s="352" t="s">
        <v>56</v>
      </c>
      <c r="J164" s="314" t="s">
        <v>1445</v>
      </c>
      <c r="K164" s="291"/>
    </row>
    <row r="165" spans="2:11" ht="17.25" customHeight="1">
      <c r="B165" s="292"/>
      <c r="C165" s="316" t="s">
        <v>1446</v>
      </c>
      <c r="D165" s="316"/>
      <c r="E165" s="316"/>
      <c r="F165" s="317" t="s">
        <v>1447</v>
      </c>
      <c r="G165" s="353"/>
      <c r="H165" s="354"/>
      <c r="I165" s="354"/>
      <c r="J165" s="316" t="s">
        <v>1448</v>
      </c>
      <c r="K165" s="294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1452</v>
      </c>
      <c r="D167" s="300"/>
      <c r="E167" s="300"/>
      <c r="F167" s="321" t="s">
        <v>1449</v>
      </c>
      <c r="G167" s="300"/>
      <c r="H167" s="300" t="s">
        <v>1488</v>
      </c>
      <c r="I167" s="300" t="s">
        <v>1451</v>
      </c>
      <c r="J167" s="300">
        <v>120</v>
      </c>
      <c r="K167" s="343"/>
    </row>
    <row r="168" spans="2:11" ht="15" customHeight="1">
      <c r="B168" s="322"/>
      <c r="C168" s="300" t="s">
        <v>1497</v>
      </c>
      <c r="D168" s="300"/>
      <c r="E168" s="300"/>
      <c r="F168" s="321" t="s">
        <v>1449</v>
      </c>
      <c r="G168" s="300"/>
      <c r="H168" s="300" t="s">
        <v>1498</v>
      </c>
      <c r="I168" s="300" t="s">
        <v>1451</v>
      </c>
      <c r="J168" s="300" t="s">
        <v>1499</v>
      </c>
      <c r="K168" s="343"/>
    </row>
    <row r="169" spans="2:11" ht="15" customHeight="1">
      <c r="B169" s="322"/>
      <c r="C169" s="300" t="s">
        <v>1398</v>
      </c>
      <c r="D169" s="300"/>
      <c r="E169" s="300"/>
      <c r="F169" s="321" t="s">
        <v>1449</v>
      </c>
      <c r="G169" s="300"/>
      <c r="H169" s="300" t="s">
        <v>1515</v>
      </c>
      <c r="I169" s="300" t="s">
        <v>1451</v>
      </c>
      <c r="J169" s="300" t="s">
        <v>1499</v>
      </c>
      <c r="K169" s="343"/>
    </row>
    <row r="170" spans="2:11" ht="15" customHeight="1">
      <c r="B170" s="322"/>
      <c r="C170" s="300" t="s">
        <v>1454</v>
      </c>
      <c r="D170" s="300"/>
      <c r="E170" s="300"/>
      <c r="F170" s="321" t="s">
        <v>1455</v>
      </c>
      <c r="G170" s="300"/>
      <c r="H170" s="300" t="s">
        <v>1515</v>
      </c>
      <c r="I170" s="300" t="s">
        <v>1451</v>
      </c>
      <c r="J170" s="300">
        <v>50</v>
      </c>
      <c r="K170" s="343"/>
    </row>
    <row r="171" spans="2:11" ht="15" customHeight="1">
      <c r="B171" s="322"/>
      <c r="C171" s="300" t="s">
        <v>1457</v>
      </c>
      <c r="D171" s="300"/>
      <c r="E171" s="300"/>
      <c r="F171" s="321" t="s">
        <v>1449</v>
      </c>
      <c r="G171" s="300"/>
      <c r="H171" s="300" t="s">
        <v>1515</v>
      </c>
      <c r="I171" s="300" t="s">
        <v>1459</v>
      </c>
      <c r="J171" s="300"/>
      <c r="K171" s="343"/>
    </row>
    <row r="172" spans="2:11" ht="15" customHeight="1">
      <c r="B172" s="322"/>
      <c r="C172" s="300" t="s">
        <v>1468</v>
      </c>
      <c r="D172" s="300"/>
      <c r="E172" s="300"/>
      <c r="F172" s="321" t="s">
        <v>1455</v>
      </c>
      <c r="G172" s="300"/>
      <c r="H172" s="300" t="s">
        <v>1515</v>
      </c>
      <c r="I172" s="300" t="s">
        <v>1451</v>
      </c>
      <c r="J172" s="300">
        <v>50</v>
      </c>
      <c r="K172" s="343"/>
    </row>
    <row r="173" spans="2:11" ht="15" customHeight="1">
      <c r="B173" s="322"/>
      <c r="C173" s="300" t="s">
        <v>1476</v>
      </c>
      <c r="D173" s="300"/>
      <c r="E173" s="300"/>
      <c r="F173" s="321" t="s">
        <v>1455</v>
      </c>
      <c r="G173" s="300"/>
      <c r="H173" s="300" t="s">
        <v>1515</v>
      </c>
      <c r="I173" s="300" t="s">
        <v>1451</v>
      </c>
      <c r="J173" s="300">
        <v>50</v>
      </c>
      <c r="K173" s="343"/>
    </row>
    <row r="174" spans="2:11" ht="15" customHeight="1">
      <c r="B174" s="322"/>
      <c r="C174" s="300" t="s">
        <v>1474</v>
      </c>
      <c r="D174" s="300"/>
      <c r="E174" s="300"/>
      <c r="F174" s="321" t="s">
        <v>1455</v>
      </c>
      <c r="G174" s="300"/>
      <c r="H174" s="300" t="s">
        <v>1515</v>
      </c>
      <c r="I174" s="300" t="s">
        <v>1451</v>
      </c>
      <c r="J174" s="300">
        <v>50</v>
      </c>
      <c r="K174" s="343"/>
    </row>
    <row r="175" spans="2:11" ht="15" customHeight="1">
      <c r="B175" s="322"/>
      <c r="C175" s="300" t="s">
        <v>116</v>
      </c>
      <c r="D175" s="300"/>
      <c r="E175" s="300"/>
      <c r="F175" s="321" t="s">
        <v>1449</v>
      </c>
      <c r="G175" s="300"/>
      <c r="H175" s="300" t="s">
        <v>1516</v>
      </c>
      <c r="I175" s="300" t="s">
        <v>1517</v>
      </c>
      <c r="J175" s="300"/>
      <c r="K175" s="343"/>
    </row>
    <row r="176" spans="2:11" ht="15" customHeight="1">
      <c r="B176" s="322"/>
      <c r="C176" s="300" t="s">
        <v>56</v>
      </c>
      <c r="D176" s="300"/>
      <c r="E176" s="300"/>
      <c r="F176" s="321" t="s">
        <v>1449</v>
      </c>
      <c r="G176" s="300"/>
      <c r="H176" s="300" t="s">
        <v>1518</v>
      </c>
      <c r="I176" s="300" t="s">
        <v>1519</v>
      </c>
      <c r="J176" s="300">
        <v>1</v>
      </c>
      <c r="K176" s="343"/>
    </row>
    <row r="177" spans="2:11" ht="15" customHeight="1">
      <c r="B177" s="322"/>
      <c r="C177" s="300" t="s">
        <v>52</v>
      </c>
      <c r="D177" s="300"/>
      <c r="E177" s="300"/>
      <c r="F177" s="321" t="s">
        <v>1449</v>
      </c>
      <c r="G177" s="300"/>
      <c r="H177" s="300" t="s">
        <v>1520</v>
      </c>
      <c r="I177" s="300" t="s">
        <v>1451</v>
      </c>
      <c r="J177" s="300">
        <v>20</v>
      </c>
      <c r="K177" s="343"/>
    </row>
    <row r="178" spans="2:11" ht="15" customHeight="1">
      <c r="B178" s="322"/>
      <c r="C178" s="300" t="s">
        <v>117</v>
      </c>
      <c r="D178" s="300"/>
      <c r="E178" s="300"/>
      <c r="F178" s="321" t="s">
        <v>1449</v>
      </c>
      <c r="G178" s="300"/>
      <c r="H178" s="300" t="s">
        <v>1521</v>
      </c>
      <c r="I178" s="300" t="s">
        <v>1451</v>
      </c>
      <c r="J178" s="300">
        <v>255</v>
      </c>
      <c r="K178" s="343"/>
    </row>
    <row r="179" spans="2:11" ht="15" customHeight="1">
      <c r="B179" s="322"/>
      <c r="C179" s="300" t="s">
        <v>118</v>
      </c>
      <c r="D179" s="300"/>
      <c r="E179" s="300"/>
      <c r="F179" s="321" t="s">
        <v>1449</v>
      </c>
      <c r="G179" s="300"/>
      <c r="H179" s="300" t="s">
        <v>1414</v>
      </c>
      <c r="I179" s="300" t="s">
        <v>1451</v>
      </c>
      <c r="J179" s="300">
        <v>10</v>
      </c>
      <c r="K179" s="343"/>
    </row>
    <row r="180" spans="2:11" ht="15" customHeight="1">
      <c r="B180" s="322"/>
      <c r="C180" s="300" t="s">
        <v>119</v>
      </c>
      <c r="D180" s="300"/>
      <c r="E180" s="300"/>
      <c r="F180" s="321" t="s">
        <v>1449</v>
      </c>
      <c r="G180" s="300"/>
      <c r="H180" s="300" t="s">
        <v>1522</v>
      </c>
      <c r="I180" s="300" t="s">
        <v>1483</v>
      </c>
      <c r="J180" s="300"/>
      <c r="K180" s="343"/>
    </row>
    <row r="181" spans="2:11" ht="15" customHeight="1">
      <c r="B181" s="322"/>
      <c r="C181" s="300" t="s">
        <v>1523</v>
      </c>
      <c r="D181" s="300"/>
      <c r="E181" s="300"/>
      <c r="F181" s="321" t="s">
        <v>1449</v>
      </c>
      <c r="G181" s="300"/>
      <c r="H181" s="300" t="s">
        <v>1524</v>
      </c>
      <c r="I181" s="300" t="s">
        <v>1483</v>
      </c>
      <c r="J181" s="300"/>
      <c r="K181" s="343"/>
    </row>
    <row r="182" spans="2:11" ht="15" customHeight="1">
      <c r="B182" s="322"/>
      <c r="C182" s="300" t="s">
        <v>1512</v>
      </c>
      <c r="D182" s="300"/>
      <c r="E182" s="300"/>
      <c r="F182" s="321" t="s">
        <v>1449</v>
      </c>
      <c r="G182" s="300"/>
      <c r="H182" s="300" t="s">
        <v>1525</v>
      </c>
      <c r="I182" s="300" t="s">
        <v>1483</v>
      </c>
      <c r="J182" s="300"/>
      <c r="K182" s="343"/>
    </row>
    <row r="183" spans="2:11" ht="15" customHeight="1">
      <c r="B183" s="322"/>
      <c r="C183" s="300" t="s">
        <v>121</v>
      </c>
      <c r="D183" s="300"/>
      <c r="E183" s="300"/>
      <c r="F183" s="321" t="s">
        <v>1455</v>
      </c>
      <c r="G183" s="300"/>
      <c r="H183" s="300" t="s">
        <v>1526</v>
      </c>
      <c r="I183" s="300" t="s">
        <v>1451</v>
      </c>
      <c r="J183" s="300">
        <v>50</v>
      </c>
      <c r="K183" s="343"/>
    </row>
    <row r="184" spans="2:11" ht="15" customHeight="1">
      <c r="B184" s="322"/>
      <c r="C184" s="300" t="s">
        <v>1527</v>
      </c>
      <c r="D184" s="300"/>
      <c r="E184" s="300"/>
      <c r="F184" s="321" t="s">
        <v>1455</v>
      </c>
      <c r="G184" s="300"/>
      <c r="H184" s="300" t="s">
        <v>1528</v>
      </c>
      <c r="I184" s="300" t="s">
        <v>1529</v>
      </c>
      <c r="J184" s="300"/>
      <c r="K184" s="343"/>
    </row>
    <row r="185" spans="2:11" ht="15" customHeight="1">
      <c r="B185" s="322"/>
      <c r="C185" s="300" t="s">
        <v>1530</v>
      </c>
      <c r="D185" s="300"/>
      <c r="E185" s="300"/>
      <c r="F185" s="321" t="s">
        <v>1455</v>
      </c>
      <c r="G185" s="300"/>
      <c r="H185" s="300" t="s">
        <v>1531</v>
      </c>
      <c r="I185" s="300" t="s">
        <v>1529</v>
      </c>
      <c r="J185" s="300"/>
      <c r="K185" s="343"/>
    </row>
    <row r="186" spans="2:11" ht="15" customHeight="1">
      <c r="B186" s="322"/>
      <c r="C186" s="300" t="s">
        <v>1532</v>
      </c>
      <c r="D186" s="300"/>
      <c r="E186" s="300"/>
      <c r="F186" s="321" t="s">
        <v>1455</v>
      </c>
      <c r="G186" s="300"/>
      <c r="H186" s="300" t="s">
        <v>1533</v>
      </c>
      <c r="I186" s="300" t="s">
        <v>1529</v>
      </c>
      <c r="J186" s="300"/>
      <c r="K186" s="343"/>
    </row>
    <row r="187" spans="2:11" ht="15" customHeight="1">
      <c r="B187" s="322"/>
      <c r="C187" s="355" t="s">
        <v>1534</v>
      </c>
      <c r="D187" s="300"/>
      <c r="E187" s="300"/>
      <c r="F187" s="321" t="s">
        <v>1455</v>
      </c>
      <c r="G187" s="300"/>
      <c r="H187" s="300" t="s">
        <v>1535</v>
      </c>
      <c r="I187" s="300" t="s">
        <v>1536</v>
      </c>
      <c r="J187" s="356" t="s">
        <v>1537</v>
      </c>
      <c r="K187" s="343"/>
    </row>
    <row r="188" spans="2:11" ht="15" customHeight="1">
      <c r="B188" s="322"/>
      <c r="C188" s="306" t="s">
        <v>41</v>
      </c>
      <c r="D188" s="300"/>
      <c r="E188" s="300"/>
      <c r="F188" s="321" t="s">
        <v>1449</v>
      </c>
      <c r="G188" s="300"/>
      <c r="H188" s="296" t="s">
        <v>1538</v>
      </c>
      <c r="I188" s="300" t="s">
        <v>1539</v>
      </c>
      <c r="J188" s="300"/>
      <c r="K188" s="343"/>
    </row>
    <row r="189" spans="2:11" ht="15" customHeight="1">
      <c r="B189" s="322"/>
      <c r="C189" s="306" t="s">
        <v>1540</v>
      </c>
      <c r="D189" s="300"/>
      <c r="E189" s="300"/>
      <c r="F189" s="321" t="s">
        <v>1449</v>
      </c>
      <c r="G189" s="300"/>
      <c r="H189" s="300" t="s">
        <v>1541</v>
      </c>
      <c r="I189" s="300" t="s">
        <v>1483</v>
      </c>
      <c r="J189" s="300"/>
      <c r="K189" s="343"/>
    </row>
    <row r="190" spans="2:11" ht="15" customHeight="1">
      <c r="B190" s="322"/>
      <c r="C190" s="306" t="s">
        <v>1542</v>
      </c>
      <c r="D190" s="300"/>
      <c r="E190" s="300"/>
      <c r="F190" s="321" t="s">
        <v>1449</v>
      </c>
      <c r="G190" s="300"/>
      <c r="H190" s="300" t="s">
        <v>1543</v>
      </c>
      <c r="I190" s="300" t="s">
        <v>1483</v>
      </c>
      <c r="J190" s="300"/>
      <c r="K190" s="343"/>
    </row>
    <row r="191" spans="2:11" ht="15" customHeight="1">
      <c r="B191" s="322"/>
      <c r="C191" s="306" t="s">
        <v>1544</v>
      </c>
      <c r="D191" s="300"/>
      <c r="E191" s="300"/>
      <c r="F191" s="321" t="s">
        <v>1455</v>
      </c>
      <c r="G191" s="300"/>
      <c r="H191" s="300" t="s">
        <v>1545</v>
      </c>
      <c r="I191" s="300" t="s">
        <v>1483</v>
      </c>
      <c r="J191" s="300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spans="2:11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290" t="s">
        <v>1546</v>
      </c>
      <c r="D197" s="290"/>
      <c r="E197" s="290"/>
      <c r="F197" s="290"/>
      <c r="G197" s="290"/>
      <c r="H197" s="290"/>
      <c r="I197" s="290"/>
      <c r="J197" s="290"/>
      <c r="K197" s="291"/>
    </row>
    <row r="198" spans="2:11" ht="25.5" customHeight="1">
      <c r="B198" s="289"/>
      <c r="C198" s="358" t="s">
        <v>1547</v>
      </c>
      <c r="D198" s="358"/>
      <c r="E198" s="358"/>
      <c r="F198" s="358" t="s">
        <v>1548</v>
      </c>
      <c r="G198" s="359"/>
      <c r="H198" s="358" t="s">
        <v>1549</v>
      </c>
      <c r="I198" s="358"/>
      <c r="J198" s="358"/>
      <c r="K198" s="291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spans="2:11" ht="15" customHeight="1">
      <c r="B200" s="322"/>
      <c r="C200" s="300" t="s">
        <v>1539</v>
      </c>
      <c r="D200" s="300"/>
      <c r="E200" s="300"/>
      <c r="F200" s="321" t="s">
        <v>42</v>
      </c>
      <c r="G200" s="300"/>
      <c r="H200" s="300" t="s">
        <v>1550</v>
      </c>
      <c r="I200" s="300"/>
      <c r="J200" s="300"/>
      <c r="K200" s="343"/>
    </row>
    <row r="201" spans="2:11" ht="15" customHeight="1">
      <c r="B201" s="322"/>
      <c r="C201" s="328"/>
      <c r="D201" s="300"/>
      <c r="E201" s="300"/>
      <c r="F201" s="321" t="s">
        <v>43</v>
      </c>
      <c r="G201" s="300"/>
      <c r="H201" s="300" t="s">
        <v>1551</v>
      </c>
      <c r="I201" s="300"/>
      <c r="J201" s="300"/>
      <c r="K201" s="343"/>
    </row>
    <row r="202" spans="2:11" ht="15" customHeight="1">
      <c r="B202" s="322"/>
      <c r="C202" s="328"/>
      <c r="D202" s="300"/>
      <c r="E202" s="300"/>
      <c r="F202" s="321" t="s">
        <v>46</v>
      </c>
      <c r="G202" s="300"/>
      <c r="H202" s="300" t="s">
        <v>1552</v>
      </c>
      <c r="I202" s="300"/>
      <c r="J202" s="300"/>
      <c r="K202" s="343"/>
    </row>
    <row r="203" spans="2:11" ht="15" customHeight="1">
      <c r="B203" s="322"/>
      <c r="C203" s="300"/>
      <c r="D203" s="300"/>
      <c r="E203" s="300"/>
      <c r="F203" s="321" t="s">
        <v>44</v>
      </c>
      <c r="G203" s="300"/>
      <c r="H203" s="300" t="s">
        <v>1553</v>
      </c>
      <c r="I203" s="300"/>
      <c r="J203" s="300"/>
      <c r="K203" s="343"/>
    </row>
    <row r="204" spans="2:11" ht="15" customHeight="1">
      <c r="B204" s="322"/>
      <c r="C204" s="300"/>
      <c r="D204" s="300"/>
      <c r="E204" s="300"/>
      <c r="F204" s="321" t="s">
        <v>45</v>
      </c>
      <c r="G204" s="300"/>
      <c r="H204" s="300" t="s">
        <v>1554</v>
      </c>
      <c r="I204" s="300"/>
      <c r="J204" s="300"/>
      <c r="K204" s="343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spans="2:11" ht="15" customHeight="1">
      <c r="B206" s="322"/>
      <c r="C206" s="300" t="s">
        <v>1495</v>
      </c>
      <c r="D206" s="300"/>
      <c r="E206" s="300"/>
      <c r="F206" s="321" t="s">
        <v>78</v>
      </c>
      <c r="G206" s="300"/>
      <c r="H206" s="300" t="s">
        <v>1555</v>
      </c>
      <c r="I206" s="300"/>
      <c r="J206" s="300"/>
      <c r="K206" s="343"/>
    </row>
    <row r="207" spans="2:11" ht="15" customHeight="1">
      <c r="B207" s="322"/>
      <c r="C207" s="328"/>
      <c r="D207" s="300"/>
      <c r="E207" s="300"/>
      <c r="F207" s="321" t="s">
        <v>1393</v>
      </c>
      <c r="G207" s="300"/>
      <c r="H207" s="300" t="s">
        <v>1394</v>
      </c>
      <c r="I207" s="300"/>
      <c r="J207" s="300"/>
      <c r="K207" s="343"/>
    </row>
    <row r="208" spans="2:11" ht="15" customHeight="1">
      <c r="B208" s="322"/>
      <c r="C208" s="300"/>
      <c r="D208" s="300"/>
      <c r="E208" s="300"/>
      <c r="F208" s="321" t="s">
        <v>1391</v>
      </c>
      <c r="G208" s="300"/>
      <c r="H208" s="300" t="s">
        <v>1556</v>
      </c>
      <c r="I208" s="300"/>
      <c r="J208" s="300"/>
      <c r="K208" s="343"/>
    </row>
    <row r="209" spans="2:11" ht="15" customHeight="1">
      <c r="B209" s="360"/>
      <c r="C209" s="328"/>
      <c r="D209" s="328"/>
      <c r="E209" s="328"/>
      <c r="F209" s="321" t="s">
        <v>88</v>
      </c>
      <c r="G209" s="306"/>
      <c r="H209" s="347" t="s">
        <v>1395</v>
      </c>
      <c r="I209" s="347"/>
      <c r="J209" s="347"/>
      <c r="K209" s="361"/>
    </row>
    <row r="210" spans="2:11" ht="15" customHeight="1">
      <c r="B210" s="360"/>
      <c r="C210" s="328"/>
      <c r="D210" s="328"/>
      <c r="E210" s="328"/>
      <c r="F210" s="321" t="s">
        <v>1396</v>
      </c>
      <c r="G210" s="306"/>
      <c r="H210" s="347" t="s">
        <v>1557</v>
      </c>
      <c r="I210" s="347"/>
      <c r="J210" s="347"/>
      <c r="K210" s="361"/>
    </row>
    <row r="211" spans="2: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spans="2:11" ht="15" customHeight="1">
      <c r="B212" s="360"/>
      <c r="C212" s="300" t="s">
        <v>1519</v>
      </c>
      <c r="D212" s="328"/>
      <c r="E212" s="328"/>
      <c r="F212" s="321">
        <v>1</v>
      </c>
      <c r="G212" s="306"/>
      <c r="H212" s="347" t="s">
        <v>1558</v>
      </c>
      <c r="I212" s="347"/>
      <c r="J212" s="347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6"/>
      <c r="H213" s="347" t="s">
        <v>1559</v>
      </c>
      <c r="I213" s="347"/>
      <c r="J213" s="347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6"/>
      <c r="H214" s="347" t="s">
        <v>1560</v>
      </c>
      <c r="I214" s="347"/>
      <c r="J214" s="347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6"/>
      <c r="H215" s="347" t="s">
        <v>1561</v>
      </c>
      <c r="I215" s="347"/>
      <c r="J215" s="347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MARTINPC\marti</cp:lastModifiedBy>
  <dcterms:created xsi:type="dcterms:W3CDTF">2018-08-19T14:16:13Z</dcterms:created>
  <dcterms:modified xsi:type="dcterms:W3CDTF">2018-08-19T14:16:18Z</dcterms:modified>
  <cp:category/>
  <cp:version/>
  <cp:contentType/>
  <cp:contentStatus/>
</cp:coreProperties>
</file>