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1.1 - Sklad hraček" sheetId="3" r:id="rId3"/>
    <sheet name="D.1.1.2 - Vnitřní zařízení" sheetId="4" r:id="rId4"/>
    <sheet name="D.1.4.1a - Bazénová techn..." sheetId="5" r:id="rId5"/>
    <sheet name="D.1.4.1b - Bazénová techn..." sheetId="6" r:id="rId6"/>
    <sheet name="D1.4.1c - Bazénová techno..." sheetId="7" r:id="rId7"/>
    <sheet name="D.1.4.2 - Zdravotně techn..." sheetId="8" r:id="rId8"/>
    <sheet name="D.1.4.3 - Vzduchotechnika..." sheetId="9" r:id="rId9"/>
    <sheet name="D.1.4.4  - Vytápění" sheetId="10" r:id="rId10"/>
    <sheet name="D.1.4.5 - Silnoproudá ele..." sheetId="11" r:id="rId11"/>
    <sheet name="D.1.4.6 - Měření a regulace" sheetId="12" r:id="rId12"/>
    <sheet name="VON - Vedlejší a ostatní ..." sheetId="13" r:id="rId13"/>
    <sheet name="Pokyny pro vyplnění" sheetId="14" r:id="rId14"/>
  </sheets>
  <definedNames>
    <definedName name="_xlnm.Print_Area" localSheetId="0">'Rekapitulace stavby'!$D$4:$AO$36,'Rekapitulace stavby'!$C$42:$AQ$67</definedName>
    <definedName name="_xlnm._FilterDatabase" localSheetId="1" hidden="1">'D.1.1 - Architektonicko-s...'!$C$190:$K$935</definedName>
    <definedName name="_xlnm.Print_Area" localSheetId="1">'D.1.1 - Architektonicko-s...'!$C$4:$J$39,'D.1.1 - Architektonicko-s...'!$C$45:$J$172,'D.1.1 - Architektonicko-s...'!$C$178:$K$935</definedName>
    <definedName name="_xlnm._FilterDatabase" localSheetId="2" hidden="1">'D.1.1.1 - Sklad hraček'!$C$96:$K$227</definedName>
    <definedName name="_xlnm.Print_Area" localSheetId="2">'D.1.1.1 - Sklad hraček'!$C$4:$J$39,'D.1.1.1 - Sklad hraček'!$C$45:$J$78,'D.1.1.1 - Sklad hraček'!$C$84:$K$227</definedName>
    <definedName name="_xlnm._FilterDatabase" localSheetId="3" hidden="1">'D.1.1.2 - Vnitřní zařízení'!$C$81:$K$94</definedName>
    <definedName name="_xlnm.Print_Area" localSheetId="3">'D.1.1.2 - Vnitřní zařízení'!$C$4:$J$39,'D.1.1.2 - Vnitřní zařízení'!$C$45:$J$63,'D.1.1.2 - Vnitřní zařízení'!$C$69:$K$94</definedName>
    <definedName name="_xlnm._FilterDatabase" localSheetId="4" hidden="1">'D.1.4.1a - Bazénová techn...'!$C$82:$K$121</definedName>
    <definedName name="_xlnm.Print_Area" localSheetId="4">'D.1.4.1a - Bazénová techn...'!$C$4:$J$39,'D.1.4.1a - Bazénová techn...'!$C$45:$J$64,'D.1.4.1a - Bazénová techn...'!$C$70:$K$121</definedName>
    <definedName name="_xlnm._FilterDatabase" localSheetId="5" hidden="1">'D.1.4.1b - Bazénová techn...'!$C$82:$K$119</definedName>
    <definedName name="_xlnm.Print_Area" localSheetId="5">'D.1.4.1b - Bazénová techn...'!$C$4:$J$39,'D.1.4.1b - Bazénová techn...'!$C$45:$J$64,'D.1.4.1b - Bazénová techn...'!$C$70:$K$119</definedName>
    <definedName name="_xlnm._FilterDatabase" localSheetId="6" hidden="1">'D1.4.1c - Bazénová techno...'!$C$80:$K$150</definedName>
    <definedName name="_xlnm.Print_Area" localSheetId="6">'D1.4.1c - Bazénová techno...'!$C$4:$J$39,'D1.4.1c - Bazénová techno...'!$C$45:$J$62,'D1.4.1c - Bazénová techno...'!$C$68:$K$150</definedName>
    <definedName name="_xlnm._FilterDatabase" localSheetId="7" hidden="1">'D.1.4.2 - Zdravotně techn...'!$C$98:$K$423</definedName>
    <definedName name="_xlnm.Print_Area" localSheetId="7">'D.1.4.2 - Zdravotně techn...'!$C$4:$J$39,'D.1.4.2 - Zdravotně techn...'!$C$45:$J$80,'D.1.4.2 - Zdravotně techn...'!$C$86:$K$423</definedName>
    <definedName name="_xlnm._FilterDatabase" localSheetId="8" hidden="1">'D.1.4.3 - Vzduchotechnika...'!$C$89:$K$168</definedName>
    <definedName name="_xlnm.Print_Area" localSheetId="8">'D.1.4.3 - Vzduchotechnika...'!$C$4:$J$39,'D.1.4.3 - Vzduchotechnika...'!$C$45:$J$71,'D.1.4.3 - Vzduchotechnika...'!$C$77:$K$168</definedName>
    <definedName name="_xlnm._FilterDatabase" localSheetId="9" hidden="1">'D.1.4.4  - Vytápění'!$C$83:$K$149</definedName>
    <definedName name="_xlnm.Print_Area" localSheetId="9">'D.1.4.4  - Vytápění'!$C$4:$J$39,'D.1.4.4  - Vytápění'!$C$45:$J$65,'D.1.4.4  - Vytápění'!$C$71:$K$149</definedName>
    <definedName name="_xlnm._FilterDatabase" localSheetId="10" hidden="1">'D.1.4.5 - Silnoproudá ele...'!$C$85:$K$279</definedName>
    <definedName name="_xlnm.Print_Area" localSheetId="10">'D.1.4.5 - Silnoproudá ele...'!$C$4:$J$39,'D.1.4.5 - Silnoproudá ele...'!$C$45:$J$67,'D.1.4.5 - Silnoproudá ele...'!$C$73:$K$279</definedName>
    <definedName name="_xlnm._FilterDatabase" localSheetId="11" hidden="1">'D.1.4.6 - Měření a regulace'!$C$86:$K$151</definedName>
    <definedName name="_xlnm.Print_Area" localSheetId="11">'D.1.4.6 - Měření a regulace'!$C$4:$J$39,'D.1.4.6 - Měření a regulace'!$C$45:$J$68,'D.1.4.6 - Měření a regulace'!$C$74:$K$151</definedName>
    <definedName name="_xlnm._FilterDatabase" localSheetId="12" hidden="1">'VON - Vedlejší a ostatní ...'!$C$81:$K$90</definedName>
    <definedName name="_xlnm.Print_Area" localSheetId="12">'VON - Vedlejší a ostatní ...'!$C$4:$J$39,'VON - Vedlejší a ostatní ...'!$C$45:$J$63,'VON - Vedlejší a ostatní ...'!$C$69:$K$90</definedName>
    <definedName name="_xlnm.Print_Area" localSheetId="13">'Pokyny pro vyplnění'!$B$2:$K$71,'Pokyny pro vyplnění'!$B$74:$K$118,'Pokyny pro vyplnění'!$B$121:$K$190,'Pokyny pro vyplnění'!$B$198:$K$218</definedName>
    <definedName name="_xlnm.Print_Titles" localSheetId="0">'Rekapitulace stavby'!$52:$52</definedName>
    <definedName name="_xlnm.Print_Titles" localSheetId="1">'D.1.1 - Architektonicko-s...'!$190:$190</definedName>
    <definedName name="_xlnm.Print_Titles" localSheetId="2">'D.1.1.1 - Sklad hraček'!$96:$96</definedName>
    <definedName name="_xlnm.Print_Titles" localSheetId="3">'D.1.1.2 - Vnitřní zařízení'!$81:$81</definedName>
    <definedName name="_xlnm.Print_Titles" localSheetId="4">'D.1.4.1a - Bazénová techn...'!$82:$82</definedName>
    <definedName name="_xlnm.Print_Titles" localSheetId="5">'D.1.4.1b - Bazénová techn...'!$82:$82</definedName>
    <definedName name="_xlnm.Print_Titles" localSheetId="6">'D1.4.1c - Bazénová techno...'!$80:$80</definedName>
    <definedName name="_xlnm.Print_Titles" localSheetId="7">'D.1.4.2 - Zdravotně techn...'!$98:$98</definedName>
    <definedName name="_xlnm.Print_Titles" localSheetId="8">'D.1.4.3 - Vzduchotechnika...'!$89:$89</definedName>
    <definedName name="_xlnm.Print_Titles" localSheetId="9">'D.1.4.4  - Vytápění'!$83:$83</definedName>
    <definedName name="_xlnm.Print_Titles" localSheetId="10">'D.1.4.5 - Silnoproudá ele...'!$85:$85</definedName>
    <definedName name="_xlnm.Print_Titles" localSheetId="11">'D.1.4.6 - Měření a regulace'!$86:$86</definedName>
    <definedName name="_xlnm.Print_Titles" localSheetId="12">'VON - Vedlejší a ostatní ...'!$81:$81</definedName>
  </definedNames>
  <calcPr fullCalcOnLoad="1"/>
</workbook>
</file>

<file path=xl/sharedStrings.xml><?xml version="1.0" encoding="utf-8"?>
<sst xmlns="http://schemas.openxmlformats.org/spreadsheetml/2006/main" count="25301" uniqueCount="3995">
  <si>
    <t>Export Komplet</t>
  </si>
  <si>
    <t>VZ</t>
  </si>
  <si>
    <t>2.0</t>
  </si>
  <si>
    <t>ZAMOK</t>
  </si>
  <si>
    <t>False</t>
  </si>
  <si>
    <t>{5af39154-fac1-473a-9a9b-cb3560697399}</t>
  </si>
  <si>
    <t>0,01</t>
  </si>
  <si>
    <t>21</t>
  </si>
  <si>
    <t>15</t>
  </si>
  <si>
    <t>REKAPITULACE STAVBY</t>
  </si>
  <si>
    <t>v ---  níže se nacházejí doplnkové a pomocné údaje k sestavám  --- v</t>
  </si>
  <si>
    <t>Návod na vyplnění</t>
  </si>
  <si>
    <t>0,001</t>
  </si>
  <si>
    <t>Kód:</t>
  </si>
  <si>
    <t>16_350</t>
  </si>
  <si>
    <t>Měnit lze pouze buňky se žlutým podbarvením!
1) v Rekapitulaci stavby vyplňte údaje o Uchazeči (přenesou se do ostatních sestav i v jiných listech)
2) na vybraných listech vyplňte v sestavě Soupis prací ceny u položek</t>
  </si>
  <si>
    <t>Stavba:</t>
  </si>
  <si>
    <t>Ústí nad Labem - Severní Terasa – rekonstrukce bazénu v jeslích</t>
  </si>
  <si>
    <t>KSO:</t>
  </si>
  <si>
    <t/>
  </si>
  <si>
    <t>CC-CZ:</t>
  </si>
  <si>
    <t>Místo:</t>
  </si>
  <si>
    <t>Ústí nad Labem</t>
  </si>
  <si>
    <t>Datum:</t>
  </si>
  <si>
    <t>3. 10. 2017</t>
  </si>
  <si>
    <t>Zadavatel:</t>
  </si>
  <si>
    <t>IČ:</t>
  </si>
  <si>
    <t>0,1</t>
  </si>
  <si>
    <t>Statutární město Ústí nad Labem</t>
  </si>
  <si>
    <t>DIČ:</t>
  </si>
  <si>
    <t>Uchazeč:</t>
  </si>
  <si>
    <t>Vyplň údaj</t>
  </si>
  <si>
    <t>Projektant:</t>
  </si>
  <si>
    <t>AZ Consult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</si>
  <si>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</si>
  <si>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</si>
  <si>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</si>
  <si>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</si>
  <si>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podmínky.Obchodní názvy materiálů uvedené v soupisu prací jsou pouze doporučené, lze je nahradit kvalitativně a technicky obdobnými materiály stejné nebo vyšší kvality po odsouhlasení investorem stavby. 
Obchodní názvy materiálů uvedené v soupisu prací jsou pouze doporučené, lze je nahradit kvalitativně a technicky obdobnými materiály stejné nebo vyšší kvality po odsouhlasení investorem stavby.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</si>
  <si>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</si>
  <si>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</si>
  <si>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</si>
  <si>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</si>
  <si>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</si>
  <si>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</si>
  <si>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</si>
  <si>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</si>
  <si>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</si>
  <si>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</si>
  <si>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</si>
  <si>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</si>
  <si>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</si>
  <si>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</si>
  <si>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</si>
  <si>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</si>
  <si>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</si>
  <si>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</si>
  <si>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</si>
  <si>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</si>
  <si>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</si>
  <si>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</si>
  <si>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</si>
  <si>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</si>
  <si>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</si>
  <si>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</si>
  <si>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</si>
  <si>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</si>
  <si>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</si>
  <si>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</si>
  <si>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</si>
  <si>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</si>
  <si>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</si>
  <si>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</si>
  <si>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</si>
  <si>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</si>
  <si>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</si>
  <si>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</si>
  <si>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</si>
  <si>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</si>
  <si>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 / Stavební část</t>
  </si>
  <si>
    <t>STA</t>
  </si>
  <si>
    <t>1</t>
  </si>
  <si>
    <t>{1eaae441-f371-4061-a4e3-d2baaef8cb48}</t>
  </si>
  <si>
    <t>2</t>
  </si>
  <si>
    <t>D.1.1.1</t>
  </si>
  <si>
    <t>Sklad hraček</t>
  </si>
  <si>
    <t>{5275dde8-5867-4631-945d-60f69d9337fc}</t>
  </si>
  <si>
    <t>D.1.1.2</t>
  </si>
  <si>
    <t>Vnitřní zařízení</t>
  </si>
  <si>
    <t>{e6b64a7c-80f9-4f9e-9014-0dbec37cda4e}</t>
  </si>
  <si>
    <t>D.1.4.1a</t>
  </si>
  <si>
    <t>Bazénová technologie</t>
  </si>
  <si>
    <t>{972e84b7-9342-40ea-a140-9953ba9baeb0}</t>
  </si>
  <si>
    <t>D.1.4.1b</t>
  </si>
  <si>
    <t>{05da4f67-a958-4617-a450-8961650dfa25}</t>
  </si>
  <si>
    <t>D1.4.1c</t>
  </si>
  <si>
    <t>Bazénová technologie - elektroinstalace</t>
  </si>
  <si>
    <t>{dea76b61-72db-4f64-96c7-9368556de080}</t>
  </si>
  <si>
    <t>D.1.4.2</t>
  </si>
  <si>
    <t>Zdravotně technické instalace</t>
  </si>
  <si>
    <t>{f7fc7b06-a183-4fa9-87cb-f89213f5ea00}</t>
  </si>
  <si>
    <t>D.1.4.3</t>
  </si>
  <si>
    <t>Vzduchotechnika a klimatizace</t>
  </si>
  <si>
    <t>{385be3c8-edac-457a-bf37-3a0c0651c74a}</t>
  </si>
  <si>
    <t xml:space="preserve">D.1.4.4 </t>
  </si>
  <si>
    <t>Vytápění</t>
  </si>
  <si>
    <t>{844e6bc3-d185-442c-ae80-01a81ed7be5a}</t>
  </si>
  <si>
    <t>D.1.4.5</t>
  </si>
  <si>
    <t>Silnoproudá elektrotechnika včetně bleskosvodů</t>
  </si>
  <si>
    <t>{d385a02f-f959-48c4-ae7d-cddd94f30238}</t>
  </si>
  <si>
    <t>D.1.4.6</t>
  </si>
  <si>
    <t>Měření a regulace</t>
  </si>
  <si>
    <t>{31235251-d5fe-4c6c-857e-5924af26b7b2}</t>
  </si>
  <si>
    <t>VON</t>
  </si>
  <si>
    <t>Vedlejší a ostatní náklady</t>
  </si>
  <si>
    <t>{c4e1c0f7-7748-45bc-a93b-469d180c64b7}</t>
  </si>
  <si>
    <t>KRYCÍ LIST SOUPISU PRACÍ</t>
  </si>
  <si>
    <t>Objekt:</t>
  </si>
  <si>
    <t>D.1.1 - Architektonicko-stavební řešení / Stavební část</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</si>
  <si>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podmínky.Obchodní názvy materiálů uvedené v soupisu prací jsou pouze doporučené, lze je nahradit kvalitativně a technicky obdobnými materiály stejné nebo vyšší kvality po odsouhlasení investorem stavby.  Obchodní názvy materiálů uvedené v soupisu prací jsou pouze doporučené, lze je nahradit kvalitativně a technicky obdobnými materiály stejné nebo vyšší kvality po odsouhlasení investorem stavby.</t>
  </si>
  <si>
    <t>REKAPITULACE ČLENĚNÍ SOUPISU PRACÍ</t>
  </si>
  <si>
    <t>Kód dílu - Popis</t>
  </si>
  <si>
    <t>Cena celkem [CZK]</t>
  </si>
  <si>
    <t>-1</t>
  </si>
  <si>
    <t>E- 01 - Bourání konstrukcí</t>
  </si>
  <si>
    <t xml:space="preserve">    001 - Zemní práce</t>
  </si>
  <si>
    <t xml:space="preserve">    003 - Svislé konstrukce</t>
  </si>
  <si>
    <t xml:space="preserve">    009 - Ostatní konstrukce a práce</t>
  </si>
  <si>
    <t xml:space="preserve">    E- 01 - Bourání konstrukcí</t>
  </si>
  <si>
    <t xml:space="preserve">    0092 - Odstranění konstrukcí- vnitřní a vnější povrchy</t>
  </si>
  <si>
    <t xml:space="preserve">    0093 - Bourání bazénu a stávajících podlah</t>
  </si>
  <si>
    <t xml:space="preserve">    099 - Přesun hmot HSV</t>
  </si>
  <si>
    <t xml:space="preserve">    712 - Povlakové krytiny</t>
  </si>
  <si>
    <t xml:space="preserve">    713 - Izolace tepelné</t>
  </si>
  <si>
    <t xml:space="preserve">    763 - Konstrukce montované</t>
  </si>
  <si>
    <t xml:space="preserve">    764 - Konstrukce klempířské</t>
  </si>
  <si>
    <t xml:space="preserve">    766 - Konstrukce truhlářské</t>
  </si>
  <si>
    <t xml:space="preserve">    V05 - Finanční náklady</t>
  </si>
  <si>
    <t>E- 02 - Konstrukce bazénu, akumulační nádrže a jímky technologie</t>
  </si>
  <si>
    <t xml:space="preserve">    002 - Základy</t>
  </si>
  <si>
    <t xml:space="preserve">    006 - Úprava povrchu</t>
  </si>
  <si>
    <t xml:space="preserve">    711 - Izolace proti vodě</t>
  </si>
  <si>
    <t xml:space="preserve">    711c - Izolace proti vodě- akumulační nádrž</t>
  </si>
  <si>
    <t xml:space="preserve">    767 - Konstrukce zámečnické</t>
  </si>
  <si>
    <t>E- 03 - Hrubá stavby přístavby bazénového centra</t>
  </si>
  <si>
    <t xml:space="preserve">    004a - Vodorovné konstrukce- ztužující věnce</t>
  </si>
  <si>
    <t xml:space="preserve">    004b - Vodorovné konstrukce- strop</t>
  </si>
  <si>
    <t>E- 04 - Příčky, stěny a zadívky</t>
  </si>
  <si>
    <t>E- 05 - Podlahy hrubé</t>
  </si>
  <si>
    <t xml:space="preserve">    721 - Vnitřní kanalizace</t>
  </si>
  <si>
    <t>E- 06 - Rampa a schodiště</t>
  </si>
  <si>
    <t xml:space="preserve">    004 - Vodorovné konstrukce</t>
  </si>
  <si>
    <t xml:space="preserve">    005 - Komunikace</t>
  </si>
  <si>
    <t xml:space="preserve">    777 - Podlahy lité</t>
  </si>
  <si>
    <t>E- 07 - Vnitřní povrchové úpravy</t>
  </si>
  <si>
    <t xml:space="preserve">    711b - Izolace proti vodě- stěny s obkladem</t>
  </si>
  <si>
    <t xml:space="preserve">    771 - Podlahy z dlaždic</t>
  </si>
  <si>
    <t xml:space="preserve">    776a - Podlahy povlakové vynilové</t>
  </si>
  <si>
    <t xml:space="preserve">    776b - Podlahy povlakové textilní</t>
  </si>
  <si>
    <t xml:space="preserve">    776c - Podlahy povlakové vynilové- schodiště</t>
  </si>
  <si>
    <t xml:space="preserve">    781 - Obklady keramické</t>
  </si>
  <si>
    <t xml:space="preserve">    783 - Nátěry</t>
  </si>
  <si>
    <t xml:space="preserve">    784 - Malby</t>
  </si>
  <si>
    <t>E- 08 - Okna, dveře, sanitární příčky</t>
  </si>
  <si>
    <t xml:space="preserve">    766a - Konstrukce plastové okna</t>
  </si>
  <si>
    <t xml:space="preserve">    766b - Konstrukce plastové- dveře</t>
  </si>
  <si>
    <t xml:space="preserve">    766c - Vnitřní dveře</t>
  </si>
  <si>
    <t xml:space="preserve">    766d - Vnitřní dveře s požární odolností</t>
  </si>
  <si>
    <t xml:space="preserve">    766e - Prosvětlovací konstrukce</t>
  </si>
  <si>
    <t xml:space="preserve">    766g - Konstrukce plastové- ostatní</t>
  </si>
  <si>
    <t xml:space="preserve">    787 - Zasklívání</t>
  </si>
  <si>
    <t>E- 09 - Oprava fasády</t>
  </si>
  <si>
    <t xml:space="preserve">    006a - Úpravy povrchu- příprava podkladu</t>
  </si>
  <si>
    <t xml:space="preserve">    006c - Úpravy povrchu- doplnění a oprava zateplení obvodových stěn</t>
  </si>
  <si>
    <t xml:space="preserve">    006d - Úprava povrchu- dodatečné zateplení (sjednocení) celé plochy stěn</t>
  </si>
  <si>
    <t xml:space="preserve">    006f - Úpravy povrchu- doplňky a příslušenství k zateplení</t>
  </si>
  <si>
    <t>E- 10 - Oprava střechy</t>
  </si>
  <si>
    <t xml:space="preserve">    712b - Povlakové krytiny- parozábrana přístavby</t>
  </si>
  <si>
    <t xml:space="preserve">    712c - Povlakové krytiny- nový střešní plášť mPVC</t>
  </si>
  <si>
    <t xml:space="preserve">    713a - Izolace tepelné- nová spádová vrstva celé střechy</t>
  </si>
  <si>
    <t xml:space="preserve">    713b - Izolace tepelné- přístavba</t>
  </si>
  <si>
    <t xml:space="preserve">    713c - Izolace tepelné- doplnění tepelné izolace nad stávajícím vstupem</t>
  </si>
  <si>
    <t xml:space="preserve">    713d - Izolace tepelné- nosná konstrukce alternativních dodávek energií</t>
  </si>
  <si>
    <t>E- 11 - Venkovní úpravy</t>
  </si>
  <si>
    <t>E- 13 - Ostatní práce</t>
  </si>
  <si>
    <t>E- 14 - Vedlejší rozpočtové náklady</t>
  </si>
  <si>
    <t xml:space="preserve">    V01 - Průzkumné, geodetické a projektové práce</t>
  </si>
  <si>
    <t xml:space="preserve">    V03 - Zařízení staveniště</t>
  </si>
  <si>
    <t xml:space="preserve">    V04 -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</si>
  <si>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</si>
  <si>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</si>
  <si>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</si>
  <si>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</si>
  <si>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</si>
  <si>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</si>
  <si>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</si>
  <si>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</si>
  <si>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</si>
  <si>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</si>
  <si>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</si>
  <si>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</si>
  <si>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</si>
  <si>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E- 01</t>
  </si>
  <si>
    <t>Bourání konstrukcí</t>
  </si>
  <si>
    <t>ROZPOCET</t>
  </si>
  <si>
    <t>001</t>
  </si>
  <si>
    <t>Zemní práce</t>
  </si>
  <si>
    <t>K</t>
  </si>
  <si>
    <t>121101102</t>
  </si>
  <si>
    <t>Sejmutí ornice nebo lesní půdy 
 s vodorovným přemístěním na hromady v místě upotřebení nebo na dočasné či trvalé skládky se
 složením, na vzdálenost
 přes 50 do 100 m</t>
  </si>
  <si>
    <t>m3</t>
  </si>
  <si>
    <t>ÚRS</t>
  </si>
  <si>
    <t>4</t>
  </si>
  <si>
    <t>VV</t>
  </si>
  <si>
    <t>Rampa</t>
  </si>
  <si>
    <t>20*4</t>
  </si>
  <si>
    <t>Vstup</t>
  </si>
  <si>
    <t>(4+6)*4</t>
  </si>
  <si>
    <t>Součet</t>
  </si>
  <si>
    <t>113107141</t>
  </si>
  <si>
    <t>Odstranění podkladů nebo krytů
 s přemístěním hmot na skládku na vzdálenost do 3 m nebo s naložením na dopravní prostředek
 v ploše jednotlivě do 50 m2
 živičných, o tl. vrstvy
 do 50 mm</t>
  </si>
  <si>
    <t>m2</t>
  </si>
  <si>
    <t>Stávající vstup</t>
  </si>
  <si>
    <t>6*3</t>
  </si>
  <si>
    <t>3</t>
  </si>
  <si>
    <t>113107130</t>
  </si>
  <si>
    <t>Odstranění podkladů nebo krytů
 s přemístěním hmot na skládku na vzdálenost do 3 m nebo s naložením na dopravní prostředek
 v ploše jednotlivě do 50 m2
 z betonu prostého, o tl. vrstvy
 do 100 mm</t>
  </si>
  <si>
    <t>6</t>
  </si>
  <si>
    <t>113107121</t>
  </si>
  <si>
    <t>Odstranění podkladů nebo krytů
 s přemístěním hmot na skládku na vzdálenost do 3 m nebo s naložením na dopravní prostředek
 v ploše jednotlivě do 50 m2
 z kameniva hrubého drceného, o tl. vrstvy
 do 100 mm</t>
  </si>
  <si>
    <t>8</t>
  </si>
  <si>
    <t>003</t>
  </si>
  <si>
    <t>Svislé konstrukce</t>
  </si>
  <si>
    <t>5</t>
  </si>
  <si>
    <t>346244381</t>
  </si>
  <si>
    <t>Plentování ocelových válcovaných nosníků jednostranné cihlami 
 na maltu, výška stojiny
 do 200 mm</t>
  </si>
  <si>
    <t>10</t>
  </si>
  <si>
    <t>317941121</t>
  </si>
  <si>
    <t>Osazování ocelových válcovaných nosníků na zdivu 
 I nebo IE nebo U nebo UE nebo L
 do č. 12 nebo výšky do 120 mm</t>
  </si>
  <si>
    <t>t</t>
  </si>
  <si>
    <t>12</t>
  </si>
  <si>
    <t>7</t>
  </si>
  <si>
    <t>M</t>
  </si>
  <si>
    <t>13010748</t>
  </si>
  <si>
    <t>Ocel profilová IPE, v jakosti 11 375, h=160 mm</t>
  </si>
  <si>
    <t>14</t>
  </si>
  <si>
    <t>009</t>
  </si>
  <si>
    <t>Ostatní konstrukce a práce</t>
  </si>
  <si>
    <t>975021211</t>
  </si>
  <si>
    <t>Podchycení nadzákladového zdiva pod stropem dřevěnou výztuhou 
 nad vybouraným otvorem, pro jakoukoliv délku podchycení, při tl. zdiva
 do 450 mm</t>
  </si>
  <si>
    <t>m</t>
  </si>
  <si>
    <t>16</t>
  </si>
  <si>
    <t>9</t>
  </si>
  <si>
    <t>974031666</t>
  </si>
  <si>
    <t>Vysekání rýh ve zdivu cihelném na maltu vápennou nebo vápenocementovou 
 pro vtahování nosníků do zdí, před vybouráním otvoru
 do hl. 150 mm, při v. nosníku
 do 250 mm</t>
  </si>
  <si>
    <t>18</t>
  </si>
  <si>
    <t>971033651</t>
  </si>
  <si>
    <t>Vybourání otvorů ve zdivu základovém nebo nadzákladovém z cihel, tvárnic, příčkovek 
 z cihel pálených
 na maltu vápennou nebo vápenocementovou
 plochy do 4 m2, tl.
 do 600 mm</t>
  </si>
  <si>
    <t>20</t>
  </si>
  <si>
    <t>11</t>
  </si>
  <si>
    <t>967031132</t>
  </si>
  <si>
    <t>Přisekání (špicování) plošné nebo rovných ostění zdiva z cihel pálených 
 rovných ostění, bez odstupu, po hrubém vybourání otvorů, na maltu
 vápennou nebo vápenocementovou</t>
  </si>
  <si>
    <t>22</t>
  </si>
  <si>
    <t>962031136</t>
  </si>
  <si>
    <t>Bourání příček z cihel, tvárnic nebo příčkovek 
 z tvárnic nebo příčkovek pálených nebo nepálených
 na maltu vápennou nebo vápenocementovou, tl.
 do 150 mm</t>
  </si>
  <si>
    <t>24</t>
  </si>
  <si>
    <t>13</t>
  </si>
  <si>
    <t>962032431</t>
  </si>
  <si>
    <t>Bourání zdiva nadzákladového z cihel nebo tvárnic 
 z dutých cihel nebo tvárnic pálených nebo nepálených, na maltu
 vápennou nebo vápenocementovou, objemu
 do 1 m3</t>
  </si>
  <si>
    <t>26</t>
  </si>
  <si>
    <t>Bourání atiky</t>
  </si>
  <si>
    <t>3,4*0,3*0,9</t>
  </si>
  <si>
    <t>968072455</t>
  </si>
  <si>
    <t>Vybourání kovových rámů oken s křídly, dveřních zárubní, vrat, stěn, ostění nebo obkladů 
 dveřních zárubní, plochy
 do 2 m2</t>
  </si>
  <si>
    <t>28</t>
  </si>
  <si>
    <t>968072456</t>
  </si>
  <si>
    <t>Vybourání kovových rámů oken s křídly, dveřních zárubní, vrat, stěn, ostění nebo obkladů 
 dveřních zárubní, plochy
 přes 2 m2</t>
  </si>
  <si>
    <t>30</t>
  </si>
  <si>
    <t>968062244</t>
  </si>
  <si>
    <t>Vybourání dřevěných rámů oken s křídly, dveřních zárubní, vrat, stěn, ostění nebo obkladů 
 rámů oken s křídly
 jednoduchých, plochy
 do 1 m2</t>
  </si>
  <si>
    <t>32</t>
  </si>
  <si>
    <t>0,6*0,6*2</t>
  </si>
  <si>
    <t>17</t>
  </si>
  <si>
    <t>968062245</t>
  </si>
  <si>
    <t>Vybourání dřevěných rámů oken s křídly, dveřních zárubní, vrat, stěn, ostění nebo obkladů 
 rámů oken s křídly
 jednoduchých, plochy
 do 2 m2</t>
  </si>
  <si>
    <t>34</t>
  </si>
  <si>
    <t>1,0*1,6</t>
  </si>
  <si>
    <t>712000-220</t>
  </si>
  <si>
    <t>Dělník - (rošty, zábradlí apod.)</t>
  </si>
  <si>
    <t>Nh</t>
  </si>
  <si>
    <t>36</t>
  </si>
  <si>
    <t>19</t>
  </si>
  <si>
    <t>949101112</t>
  </si>
  <si>
    <t>Lešení pomocné pracovní pro objekty pozemních staveb 
 pro zatížení do 150 kg/m2, o výšce lešeňové podlahy
 přes 1,9 do 3,5 m</t>
  </si>
  <si>
    <t>38</t>
  </si>
  <si>
    <t>966071711</t>
  </si>
  <si>
    <t>Bourání plotových sloupků a vzpěr
 ocelových trubkových nebo profilovaných
 výšky do 2,50 m
 zabetonovaných</t>
  </si>
  <si>
    <t>kus</t>
  </si>
  <si>
    <t>40</t>
  </si>
  <si>
    <t>962042M01</t>
  </si>
  <si>
    <t>Bourání zdiva plotu z betonu prostého přes 1 m3 - (příjezd na staveniště)</t>
  </si>
  <si>
    <t>R- položka</t>
  </si>
  <si>
    <t>42</t>
  </si>
  <si>
    <t>966071M01</t>
  </si>
  <si>
    <t>Rozebrání plotu z pletiva výšky do 1,6 m - (příjezd na staveniště)</t>
  </si>
  <si>
    <t>44</t>
  </si>
  <si>
    <t>0092</t>
  </si>
  <si>
    <t>Odstranění konstrukcí- vnitřní a vnější povrchy</t>
  </si>
  <si>
    <t>23</t>
  </si>
  <si>
    <t>978011191</t>
  </si>
  <si>
    <t>Otlučení vápenných nebo vápenocementových omítek vnitřních ploch
 stropů, v rozsahu
 přes 50 do 100 %</t>
  </si>
  <si>
    <t>46</t>
  </si>
  <si>
    <t>978013191</t>
  </si>
  <si>
    <t>Otlučení vápenných nebo vápenocementových omítek vnitřních ploch
 stěn s vyškrabáním spar, s očištěním zdiva, v rozsahu
 přes 50 do 100 %</t>
  </si>
  <si>
    <t>48</t>
  </si>
  <si>
    <t>25</t>
  </si>
  <si>
    <t>978059541</t>
  </si>
  <si>
    <t>Odsekání obkladů 
 stěn včetně otlučení podkladní omítky až na zdivo
 z obkládaček
 vnitřních, z jakýchkoliv materiálů, plochy
 přes 1 m2</t>
  </si>
  <si>
    <t>50</t>
  </si>
  <si>
    <t>771571810</t>
  </si>
  <si>
    <t>Demontáž podlah z dlaždic keramických 
 kladených do malty</t>
  </si>
  <si>
    <t>52</t>
  </si>
  <si>
    <t>27</t>
  </si>
  <si>
    <t>966080103</t>
  </si>
  <si>
    <t>Bourání kontaktního zateplení
 včetně povrchové úpravy omítkou nebo nátěrem
 z polystyrénových desek, tloušťky
 přes 60 do 120 mm</t>
  </si>
  <si>
    <t>54</t>
  </si>
  <si>
    <t>56</t>
  </si>
  <si>
    <t>0093</t>
  </si>
  <si>
    <t>Bourání bazénu a stávajících podlah</t>
  </si>
  <si>
    <t>29</t>
  </si>
  <si>
    <t>130901123</t>
  </si>
  <si>
    <t>Bourání konstrukcí v hloubených vykopávkách - ručně
 z betonu
 železového nebo předpjatého</t>
  </si>
  <si>
    <t>58</t>
  </si>
  <si>
    <t>962052211</t>
  </si>
  <si>
    <t>Bourání zdiva železobetonového 
 nadzákladového, objemu
 přes 1 m3</t>
  </si>
  <si>
    <t>60</t>
  </si>
  <si>
    <t>31</t>
  </si>
  <si>
    <t>961044111</t>
  </si>
  <si>
    <t>Bourání základů z betonu 
 prostého</t>
  </si>
  <si>
    <t>62</t>
  </si>
  <si>
    <t>965042241</t>
  </si>
  <si>
    <t>Bourání mazanin
 betonových nebo z litého asfaltu
 tl. přes 100 mm, plochy
 přes 4 m2</t>
  </si>
  <si>
    <t>64</t>
  </si>
  <si>
    <t>33</t>
  </si>
  <si>
    <t>965083122</t>
  </si>
  <si>
    <t>Odstranění násypu mezi stropními trámy
 tl. do 200 mm, plochy
 přes 2 m2</t>
  </si>
  <si>
    <t>66</t>
  </si>
  <si>
    <t>162701102</t>
  </si>
  <si>
    <t>Vodorovné přemístění výkopku nebo sypaniny po suchu 
 na obvyklém dopravním prostředku, bez naložení výkopku, avšak se složením bez rozhrnutí
 z horniny tř. 1 až 4 na vzdálenost
 přes 6 000 do 7000 m</t>
  </si>
  <si>
    <t>68</t>
  </si>
  <si>
    <t>35</t>
  </si>
  <si>
    <t>171201211</t>
  </si>
  <si>
    <t>Uložení sypaniny 
 poplatek za uložení sypaniny na skládce (skládkovné)</t>
  </si>
  <si>
    <t>70</t>
  </si>
  <si>
    <t>764002851</t>
  </si>
  <si>
    <t>Demontáž klempířských konstrukcí
 oplechování parapetů
 do suti</t>
  </si>
  <si>
    <t>72</t>
  </si>
  <si>
    <t>Stávající oplechování</t>
  </si>
  <si>
    <t>1,1+1,0+0,6*2+0,6*5+0,6</t>
  </si>
  <si>
    <t>099</t>
  </si>
  <si>
    <t>Přesun hmot HSV</t>
  </si>
  <si>
    <t>37</t>
  </si>
  <si>
    <t>998018001</t>
  </si>
  <si>
    <t>Přesun hmot pro budovy občanské výstavby, bydlení, výrobu a služby 
 ruční - bez užití mechanizace
 vodorovná dopravní vzdálenost do 100 m
 pro budovy s jakoukoliv nosnou konstrukcí výšky
 do 6 m</t>
  </si>
  <si>
    <t>74</t>
  </si>
  <si>
    <t>997013211</t>
  </si>
  <si>
    <t>Vnitrostaveništní doprava suti a vybouraných hmot 
 vodorovně do 50 m
 svisle ručně (nošením po schodech)
 pro budovy a haly výšky
 do 6 m</t>
  </si>
  <si>
    <t>76</t>
  </si>
  <si>
    <t>39</t>
  </si>
  <si>
    <t>997013501</t>
  </si>
  <si>
    <t>Odvoz suti a vybouraných hmot na skládku nebo meziskládku 
 se složením, na vzdálenost
 do 1 km</t>
  </si>
  <si>
    <t>78</t>
  </si>
  <si>
    <t>997013509</t>
  </si>
  <si>
    <t>Odvoz suti a vybouraných hmot na skládku nebo meziskládku 
 se složením, na vzdálenost
 Příplatek k ceně
 za každý další i započatý 1 km přes 1 km</t>
  </si>
  <si>
    <t>80</t>
  </si>
  <si>
    <t>41</t>
  </si>
  <si>
    <t>997013802</t>
  </si>
  <si>
    <t>Poplatek za uložení stavebního odpadu na skládce (skládkovné) 
 železobetonového</t>
  </si>
  <si>
    <t>82</t>
  </si>
  <si>
    <t>997013803</t>
  </si>
  <si>
    <t>Poplatek za uložení stavebního odpadu na skládce (skládkovné) 
 z keramických materiálů</t>
  </si>
  <si>
    <t>84</t>
  </si>
  <si>
    <t>43</t>
  </si>
  <si>
    <t>997013831</t>
  </si>
  <si>
    <t>Poplatek za uložení stavebního odpadu na skládce (skládkovné) 
 směsného</t>
  </si>
  <si>
    <t>86</t>
  </si>
  <si>
    <t>712</t>
  </si>
  <si>
    <t>Povlakové krytiny</t>
  </si>
  <si>
    <t>712300841</t>
  </si>
  <si>
    <t>Odstranění ze střech plochých do 10 st. 
 mechu
 odškrabáním a očistěním s urovnáním povrchu</t>
  </si>
  <si>
    <t>88</t>
  </si>
  <si>
    <t>Vyčištění stávající střechy</t>
  </si>
  <si>
    <t>10,1*3,5+6,2*3,5</t>
  </si>
  <si>
    <t>V místě nosné konstrukce alternativní dodávky energií</t>
  </si>
  <si>
    <t>3*3,5</t>
  </si>
  <si>
    <t>45</t>
  </si>
  <si>
    <t>712300833</t>
  </si>
  <si>
    <t>Odstranění ze střech plochých do 10 st. 
 krytiny povlakové
 třívrstvé</t>
  </si>
  <si>
    <t>90</t>
  </si>
  <si>
    <t>V místě napojení nové a stávajíc střechy</t>
  </si>
  <si>
    <t>3,5*2</t>
  </si>
  <si>
    <t>713</t>
  </si>
  <si>
    <t>Izolace tepelné</t>
  </si>
  <si>
    <t>713140843</t>
  </si>
  <si>
    <t>Odstranění tepelné izolace běžných stavebních konstrukcí 
 z rohoží, pásů, dílců, desek, bloků
 střech plochých
 nadstřešních izolací
 připevněných
 šrouby
 z polystyrenu, tloušťky izolace
 přes 100 mm</t>
  </si>
  <si>
    <t>92</t>
  </si>
  <si>
    <t>763</t>
  </si>
  <si>
    <t>Konstrukce montované</t>
  </si>
  <si>
    <t>47</t>
  </si>
  <si>
    <t>763131821</t>
  </si>
  <si>
    <t>Demontáž podhledu nebo samostatného požárního předělu ze sádrokartonových desek 
 s nosnou konstrukcí
 dvouvrstvou z ocelových profilů, opláštění
 jednoduché</t>
  </si>
  <si>
    <t>94</t>
  </si>
  <si>
    <t>763111M01</t>
  </si>
  <si>
    <t>Příčka ze sádrokartonových desek - provizorní během výstavby</t>
  </si>
  <si>
    <t>96</t>
  </si>
  <si>
    <t>764</t>
  </si>
  <si>
    <t>Konstrukce klempířské</t>
  </si>
  <si>
    <t>49</t>
  </si>
  <si>
    <t>764002841</t>
  </si>
  <si>
    <t>Demontáž klempířských konstrukcí
 oplechování horních ploch zdí a nadezdívek
 do suti</t>
  </si>
  <si>
    <t>98</t>
  </si>
  <si>
    <t>Atika</t>
  </si>
  <si>
    <t>3,5+10,1+9,7+3,5</t>
  </si>
  <si>
    <t>764002871</t>
  </si>
  <si>
    <t>Demontáž klempířských konstrukcí
 lemování zdí
 do suti</t>
  </si>
  <si>
    <t>100</t>
  </si>
  <si>
    <t>Stěnová lišta</t>
  </si>
  <si>
    <t>10+9,7-3,5*2</t>
  </si>
  <si>
    <t>766</t>
  </si>
  <si>
    <t>Konstrukce truhlářské</t>
  </si>
  <si>
    <t>51</t>
  </si>
  <si>
    <t>766691914</t>
  </si>
  <si>
    <t>Ostatní práce 
 vyvěšení nebo zavěšení křídel
 s případným uložením a opětovným zavěšením po provedení stavebních změn
 dřevěných
 dveřních, plochy
 do 2 m2</t>
  </si>
  <si>
    <t>102</t>
  </si>
  <si>
    <t>766691915</t>
  </si>
  <si>
    <t>Ostatní práce 
 vyvěšení nebo zavěšení křídel
 s případným uložením a opětovným zavěšením po provedení stavebních změn
 dřevěných
 dveřních, plochy
 přes 2 m2</t>
  </si>
  <si>
    <t>104</t>
  </si>
  <si>
    <t>53</t>
  </si>
  <si>
    <t>766662811</t>
  </si>
  <si>
    <t>Demontáž dveřních konstrukcí 
 prahů dveří
 jednokřídlových</t>
  </si>
  <si>
    <t>106</t>
  </si>
  <si>
    <t>766662812</t>
  </si>
  <si>
    <t>Demontáž dveřních konstrukcí 
 prahů dveří
 dvoukřídlových</t>
  </si>
  <si>
    <t>108</t>
  </si>
  <si>
    <t>V05</t>
  </si>
  <si>
    <t>Finanční náklady</t>
  </si>
  <si>
    <t>55</t>
  </si>
  <si>
    <t>063503M01</t>
  </si>
  <si>
    <t>Práce ve stísněném prostoru - (zohlednění prostorových a technologických parametrů)</t>
  </si>
  <si>
    <t>kpl</t>
  </si>
  <si>
    <t>110</t>
  </si>
  <si>
    <t>073002M11</t>
  </si>
  <si>
    <t>Ztížený přesun sutí - (zohlednění prostorových a technologických parametrů)</t>
  </si>
  <si>
    <t>112</t>
  </si>
  <si>
    <t>E- 02</t>
  </si>
  <si>
    <t>Konstrukce bazénu, akumulační nádrže a jímky technologie</t>
  </si>
  <si>
    <t>57</t>
  </si>
  <si>
    <t>139711101</t>
  </si>
  <si>
    <t>Vykopávka v uzavřených prostorách 
 s naložením výkopku na dopravní prostředek
 v hornině tř. 1 až 4</t>
  </si>
  <si>
    <t>114</t>
  </si>
  <si>
    <t>131303109</t>
  </si>
  <si>
    <t>Hloubení zapažených i nezapažených jam ručním nebo pneumatickým nářadím 
 s urovnáním dna do předepsaného profilu a spádu
 v horninách tř. 4
 Příplatek k cenám
 za lepivost horniny tř. 4</t>
  </si>
  <si>
    <t>116</t>
  </si>
  <si>
    <t>59</t>
  </si>
  <si>
    <t>118</t>
  </si>
  <si>
    <t>171201201</t>
  </si>
  <si>
    <t>Uložení sypaniny 
 na skládky</t>
  </si>
  <si>
    <t>120</t>
  </si>
  <si>
    <t>61</t>
  </si>
  <si>
    <t>122</t>
  </si>
  <si>
    <t>247571M01</t>
  </si>
  <si>
    <t>Obsyp se zhutněním
 ze štěrkopísku tříděného 0-63 mm</t>
  </si>
  <si>
    <t>124</t>
  </si>
  <si>
    <t>63</t>
  </si>
  <si>
    <t>151101201</t>
  </si>
  <si>
    <t>Zřízení pažení stěn výkopu bez rozepření nebo vzepření 
 příložné, hloubky
 do 4 m</t>
  </si>
  <si>
    <t>126</t>
  </si>
  <si>
    <t>151101301</t>
  </si>
  <si>
    <t>Zřízení rozepření zapažených stěn výkopů 
 s potřebným přepažováním
 při roubení příložném, hloubky
 do 4 m</t>
  </si>
  <si>
    <t>128</t>
  </si>
  <si>
    <t>65</t>
  </si>
  <si>
    <t>151101211</t>
  </si>
  <si>
    <t>Odstranění pažení stěn výkopu 
 s uložením pažin na vzdálenost do 3 m od okraje výkopu
 příložné, hloubky
 do 4 m</t>
  </si>
  <si>
    <t>130</t>
  </si>
  <si>
    <t>151101311</t>
  </si>
  <si>
    <t>Odstranění rozepření stěn výkopů 
 s uložením materiálu na vzdálenost do 3 m od okraje výkopu
 roubení příložného, hloubky
 do 4 m</t>
  </si>
  <si>
    <t>132</t>
  </si>
  <si>
    <t>002</t>
  </si>
  <si>
    <t>Základy</t>
  </si>
  <si>
    <t>67</t>
  </si>
  <si>
    <t>213311113</t>
  </si>
  <si>
    <t>Polštáře zhutněné pod základy 
 z kameniva hrubého drceného, frakce
 16 - 63 mm</t>
  </si>
  <si>
    <t>134</t>
  </si>
  <si>
    <t>279311114</t>
  </si>
  <si>
    <t>Postupné podbetonování základového zdiva 
 jakékoliv tloušťky, bez výkopu, bez zapažení a bednění, prostým betonem
 tř. C 16/20</t>
  </si>
  <si>
    <t>136</t>
  </si>
  <si>
    <t>69</t>
  </si>
  <si>
    <t>279113122</t>
  </si>
  <si>
    <t>Základové zdi z tvárnic ztraceného bednění včetně výplně z betonu 
 bez zvláštních nároků na vliv prostředí
 třídy C 12/15, tloušťky zdiva
 přes 150 do 200 mm</t>
  </si>
  <si>
    <t>138</t>
  </si>
  <si>
    <t>311361321</t>
  </si>
  <si>
    <t>Výztuž nadzákladových zdí
 nosných
 svislých nebo odkloněných od svislice, rovných nebo oblých
 z betonářské oceli
 11 373 (EZ)</t>
  </si>
  <si>
    <t>140</t>
  </si>
  <si>
    <t>71</t>
  </si>
  <si>
    <t>380321662</t>
  </si>
  <si>
    <t>Kompletní konstrukce čistíren odpadních vod, nádrží, vodojemů, kanálů z betonu železového 
 bez výztuže a bednění
 bez zvýšených nároků na prostředí
 tř. C 30/37, tl.
 přes 150 do 300 mm</t>
  </si>
  <si>
    <t>142</t>
  </si>
  <si>
    <t>380321M01</t>
  </si>
  <si>
    <t>Příplatek za kompletní konstrukce ČOV, nádrží, vodojemů, žlabů nebo kanálů za práci v jámě</t>
  </si>
  <si>
    <t>144</t>
  </si>
  <si>
    <t>73</t>
  </si>
  <si>
    <t>380356211</t>
  </si>
  <si>
    <t>Bednění kompletních konstrukcí čistíren odpadních vod, nádrží, vodojemů, kanálů 
 konstrukcí omítaných z betonu prostého nebo železového
 ploch rovinných
 zřízení</t>
  </si>
  <si>
    <t>146</t>
  </si>
  <si>
    <t>380356212</t>
  </si>
  <si>
    <t>Bednění kompletních konstrukcí čistíren odpadních vod, nádrží, vodojemů, kanálů 
 konstrukcí omítaných z betonu prostého nebo železového
 ploch rovinných
 odstranění</t>
  </si>
  <si>
    <t>148</t>
  </si>
  <si>
    <t>75</t>
  </si>
  <si>
    <t>380356M01</t>
  </si>
  <si>
    <t>Příplatek k bednění kompletních konstrukcí ČOV, nádrží nebo vodojemů za práci v jámě</t>
  </si>
  <si>
    <t>150</t>
  </si>
  <si>
    <t>380361002</t>
  </si>
  <si>
    <t>Výztuž kompletních konstrukcí čistíren odpadních vod, nádrží, vodojemů, kanálů 
 z oceli
 11 373 (EZ)</t>
  </si>
  <si>
    <t>152</t>
  </si>
  <si>
    <t>006</t>
  </si>
  <si>
    <t>Úprava povrchu</t>
  </si>
  <si>
    <t>77</t>
  </si>
  <si>
    <t>631311124</t>
  </si>
  <si>
    <t>Mazanina z betonu 
 prostého bez zvýšených nároků na prostředí
 tl. přes 80 do 120 mm
 tř. C 16/20</t>
  </si>
  <si>
    <t>154</t>
  </si>
  <si>
    <t>631319012</t>
  </si>
  <si>
    <t>Příplatek k cenám mazanin 
 za úpravu povrchu mazaniny
 přehlazením, mazanina tl.
 přes 80 do 120 mm</t>
  </si>
  <si>
    <t>156</t>
  </si>
  <si>
    <t>79</t>
  </si>
  <si>
    <t>631319M01</t>
  </si>
  <si>
    <t>Příplatek k mazanině tl do 120 mm za práci v jámě</t>
  </si>
  <si>
    <t>158</t>
  </si>
  <si>
    <t>635111132</t>
  </si>
  <si>
    <t>Násyp ze štěrkopísku, písku nebo kameniva pod podlahy 
 s udusáním a urovnáním povrchu
 z kameniva
 drobného 0-4</t>
  </si>
  <si>
    <t>160</t>
  </si>
  <si>
    <t>Podsypový materiál bazén</t>
  </si>
  <si>
    <t>(3,4*4,75*0,2)</t>
  </si>
  <si>
    <t>81</t>
  </si>
  <si>
    <t>633811111</t>
  </si>
  <si>
    <t>Broušení betonových podlah 
 nerovností do 2 mm (stržení šlemu)</t>
  </si>
  <si>
    <t>162</t>
  </si>
  <si>
    <t>953941210</t>
  </si>
  <si>
    <t>Osazení drobných kovových výrobků bez jejich dodání 
 s vysekáním kapes pro upevňovací prvky
 se zazděním, zabetonováním nebo zalitím
 kovových poklopů s rámy, plochy
 do 1 m2</t>
  </si>
  <si>
    <t>164</t>
  </si>
  <si>
    <t>83</t>
  </si>
  <si>
    <t>55340M01</t>
  </si>
  <si>
    <t>Poklopy ocelové s těsněním , nerez 600 x 600 mm - ocel nerez plech žebrovaný, obklad keramickou dlažbou, výsuvné madlo</t>
  </si>
  <si>
    <t>ks</t>
  </si>
  <si>
    <t>166</t>
  </si>
  <si>
    <t>975011431</t>
  </si>
  <si>
    <t>Podpěrné dřevení při podezdívání základového zdiva 
 při výšce vyzdívky do 2 m, při tl. zdiva
 přes 600 do 900 mm a délce podchycení
 přes 1 do 3 m</t>
  </si>
  <si>
    <t>168</t>
  </si>
  <si>
    <t>85</t>
  </si>
  <si>
    <t>170</t>
  </si>
  <si>
    <t>711</t>
  </si>
  <si>
    <t>Izolace proti vodě</t>
  </si>
  <si>
    <t>711111001</t>
  </si>
  <si>
    <t>Provedení izolace proti zemní vlhkosti natěradly a tmely za studena 
 na ploše vodorovné V
 nátěrem
 penetračním</t>
  </si>
  <si>
    <t>172</t>
  </si>
  <si>
    <t>87</t>
  </si>
  <si>
    <t>711112001</t>
  </si>
  <si>
    <t>Provedení izolace proti zemní vlhkosti natěradly a tmely za studena 
 na ploše svislé S
 nátěrem
 penetračním</t>
  </si>
  <si>
    <t>174</t>
  </si>
  <si>
    <t>11163150</t>
  </si>
  <si>
    <t>Lak asfaltový ALP/9 bal 9 kg</t>
  </si>
  <si>
    <t>176</t>
  </si>
  <si>
    <t>89</t>
  </si>
  <si>
    <t>711141559</t>
  </si>
  <si>
    <t>Provedení izolace proti zemní vlhkosti pásy přitavením 
 NAIP
 na ploše vodorovné V</t>
  </si>
  <si>
    <t>178</t>
  </si>
  <si>
    <t>711142559</t>
  </si>
  <si>
    <t>Provedení izolace proti zemní vlhkosti pásy přitavením 
 NAIP
 na ploše svislé S</t>
  </si>
  <si>
    <t>180</t>
  </si>
  <si>
    <t>91</t>
  </si>
  <si>
    <t>711747067</t>
  </si>
  <si>
    <t>Provedení detailů pásy přitavením 
 opracování
 trubních prostupů
 pod těsnící objímkou, průměru
 do 300 mm, NAIP</t>
  </si>
  <si>
    <t>182</t>
  </si>
  <si>
    <t>62832134</t>
  </si>
  <si>
    <t>Pás těžký asfaltovaný BITAGIT 40 MINERÁL (V60S40)</t>
  </si>
  <si>
    <t>184</t>
  </si>
  <si>
    <t>93</t>
  </si>
  <si>
    <t>711491172</t>
  </si>
  <si>
    <t>Provedení izolace proti povrchové a podpovrchové tlakové vodě ostatní 
 na ploše vodorovné V
 z textilií, vrstvy
 ochranné</t>
  </si>
  <si>
    <t>186</t>
  </si>
  <si>
    <t>711491272</t>
  </si>
  <si>
    <t>Provedení izolace proti povrchové a podpovrchové tlakové vodě ostatní 
 na ploše svislé S
 z textilií, vrstvy
 ochranné</t>
  </si>
  <si>
    <t>188</t>
  </si>
  <si>
    <t>95</t>
  </si>
  <si>
    <t>69311260</t>
  </si>
  <si>
    <t>Geotextilie netkaná (polypropylen) PK-NONTEX  PP 500</t>
  </si>
  <si>
    <t>190</t>
  </si>
  <si>
    <t>998711101</t>
  </si>
  <si>
    <t>Přesun hmot pro izolace proti vodě, vlhkosti a plynům 
 stanovený z hmotnosti přesunovaného materiálu
 vodorovná dopravní vzdálenost do 50 m
 v objektech výšky
 do 6 m</t>
  </si>
  <si>
    <t>192</t>
  </si>
  <si>
    <t>711c</t>
  </si>
  <si>
    <t>Izolace proti vodě- akumulační nádrž</t>
  </si>
  <si>
    <t>97</t>
  </si>
  <si>
    <t>711471053</t>
  </si>
  <si>
    <t>Provedení izolace proti povrchové a podpovrchové tlakové vodě termoplasty 
 na ploše vodorovné V
 folií z nízkolehčeného PE položenou volně</t>
  </si>
  <si>
    <t>194</t>
  </si>
  <si>
    <t>Akumulační nádrž</t>
  </si>
  <si>
    <t>4,5*1,2*2</t>
  </si>
  <si>
    <t>711472053</t>
  </si>
  <si>
    <t>Provedení izolace proti povrchové a podpovrchové tlakové vodě termoplasty 
 na ploše svislé S
 folií z nízkolehčeného PE položenou volně</t>
  </si>
  <si>
    <t>196</t>
  </si>
  <si>
    <t>4,5*2,2*2+1,2*2,2*2</t>
  </si>
  <si>
    <t>99</t>
  </si>
  <si>
    <t>28322M01</t>
  </si>
  <si>
    <t>Fólie z PVC-P pro nádrže s pitnou vodou 1,5 mm</t>
  </si>
  <si>
    <t>198</t>
  </si>
  <si>
    <t>711491175</t>
  </si>
  <si>
    <t>Provedení izolace proti povrchové a podpovrchové tlakové vodě ostatní 
 na ploše vodorovné V
 připevnění izolace
 kotvicími pásky</t>
  </si>
  <si>
    <t>200</t>
  </si>
  <si>
    <t>(4,5*2+1,2*2)*2</t>
  </si>
  <si>
    <t>101</t>
  </si>
  <si>
    <t>711491176</t>
  </si>
  <si>
    <t>Provedení izolace proti povrchové a podpovrchové tlakové vodě ostatní 
 na ploše vodorovné V
 připevnění izolace
 ukončovací lištou</t>
  </si>
  <si>
    <t>202</t>
  </si>
  <si>
    <t>(0,6*4)*2</t>
  </si>
  <si>
    <t>711491171</t>
  </si>
  <si>
    <t>Provedení izolace proti povrchové a podpovrchové tlakové vodě ostatní 
 na ploše vodorovné V
 z textilií, vrstvy
 podkladní</t>
  </si>
  <si>
    <t>204</t>
  </si>
  <si>
    <t>103</t>
  </si>
  <si>
    <t>711491271</t>
  </si>
  <si>
    <t>Provedení izolace proti povrchové a podpovrchové tlakové vodě ostatní 
 na ploše svislé S
 z textilií, vrstvy
 podkladní</t>
  </si>
  <si>
    <t>206</t>
  </si>
  <si>
    <t>208</t>
  </si>
  <si>
    <t>105</t>
  </si>
  <si>
    <t>711772121</t>
  </si>
  <si>
    <t>Provedení detailů termoplasty 
 opracování
 trubních prostupů s dotěsněním tmelem
 na plášťovou troubu, průměru
 do 200 mm</t>
  </si>
  <si>
    <t>210</t>
  </si>
  <si>
    <t>212</t>
  </si>
  <si>
    <t>767</t>
  </si>
  <si>
    <t>Konstrukce zámečnické</t>
  </si>
  <si>
    <t>107</t>
  </si>
  <si>
    <t>767590M01</t>
  </si>
  <si>
    <t>Montáž podlahového roštu šroubovaného</t>
  </si>
  <si>
    <t>214</t>
  </si>
  <si>
    <t>55347M01</t>
  </si>
  <si>
    <t>Rošt podlahový  kompozit 800 x 1000 mm</t>
  </si>
  <si>
    <t>216</t>
  </si>
  <si>
    <t>109</t>
  </si>
  <si>
    <t>767851M01</t>
  </si>
  <si>
    <t>Montáž pochůzné konstrukce (rám a rošty) - včetně dodávky</t>
  </si>
  <si>
    <t>218</t>
  </si>
  <si>
    <t>998767101</t>
  </si>
  <si>
    <t>Přesun hmot pro zámečnické konstrukce 
 stanovený z hmotnosti přesunovaného materiálu
 vodorovná dopravní vzdálenost do 50 m
 v objektech výšky
 do 6 m</t>
  </si>
  <si>
    <t>220</t>
  </si>
  <si>
    <t>111</t>
  </si>
  <si>
    <t>063503M01.1</t>
  </si>
  <si>
    <t>Práce ve stísněném prostoru</t>
  </si>
  <si>
    <t>222</t>
  </si>
  <si>
    <t>073002M21</t>
  </si>
  <si>
    <t>Ztížený přesun hmot</t>
  </si>
  <si>
    <t>224</t>
  </si>
  <si>
    <t>E- 03</t>
  </si>
  <si>
    <t>Hrubá stavby přístavby bazénového centra</t>
  </si>
  <si>
    <t>113</t>
  </si>
  <si>
    <t>132301101</t>
  </si>
  <si>
    <t>Hloubení zapažených i nezapažených rýh šířky do 600 mm 
 s urovnáním dna do předepsaného profilu a spádu
 v hornině tř. 4
 do 100 m3</t>
  </si>
  <si>
    <t>226</t>
  </si>
  <si>
    <t>132301109</t>
  </si>
  <si>
    <t>Hloubení zapažených i nezapažených rýh šířky do 600 mm 
 s urovnáním dna do předepsaného profilu a spádu
 v hornině tř. 4
 Příplatek k cenám
 za lepivost horniny tř. 4</t>
  </si>
  <si>
    <t>228</t>
  </si>
  <si>
    <t>115</t>
  </si>
  <si>
    <t>167101101</t>
  </si>
  <si>
    <t>Nakládání, skládání a překládání neulehlého výkopku nebo sypaniny 
 nakládání, množství
 do 100 m3, z hornin
 tř. 1 až 4</t>
  </si>
  <si>
    <t>230</t>
  </si>
  <si>
    <t>232</t>
  </si>
  <si>
    <t>117</t>
  </si>
  <si>
    <t>234</t>
  </si>
  <si>
    <t>271532212</t>
  </si>
  <si>
    <t>Podsyp pod základové konstrukce
 se zhutněním a urovnáním povrchu
 z kameniva hrubého, frakce
 16 - 32 mm</t>
  </si>
  <si>
    <t>236</t>
  </si>
  <si>
    <t>119</t>
  </si>
  <si>
    <t>274321117</t>
  </si>
  <si>
    <t>Základové konstrukce z betonu železového
 pásy, prahy, věnce a ostruhy
 ve výkopu nebo na hlavách pilot
 C 25/30</t>
  </si>
  <si>
    <t>238</t>
  </si>
  <si>
    <t>274361321</t>
  </si>
  <si>
    <t>Výztuž základů
 pasů
 z betonářské oceli
 11 373 (EZ)</t>
  </si>
  <si>
    <t>240</t>
  </si>
  <si>
    <t>121</t>
  </si>
  <si>
    <t>395367M01</t>
  </si>
  <si>
    <t>Kotevní trny ocel 10216 pr 12 mm - spojení nový a stávající základ</t>
  </si>
  <si>
    <t>242</t>
  </si>
  <si>
    <t>311272M01</t>
  </si>
  <si>
    <t>Zdivo z pórobetonových přesných tvárnic 
 nosné
 z tvárnic hladkých jakékoli pevnosti
 na tenké maltové lože, tloušťka zdiva
 450 mm, objemová hmotnost
 300 kg/m3</t>
  </si>
  <si>
    <t>244</t>
  </si>
  <si>
    <t>123</t>
  </si>
  <si>
    <t>311272323</t>
  </si>
  <si>
    <t>Zdivo z pórobetonových přesných tvárnic 
 nosné
 z tvárnic hladkých jakékoli pevnosti
 na tenké maltové lože, tloušťka zdiva
 300 mm, objemová hmotnost
 500 kg/m3</t>
  </si>
  <si>
    <t>246</t>
  </si>
  <si>
    <t>395367M11</t>
  </si>
  <si>
    <t>Kotvičky z nerezových spojek - (spoje stávajícího a nového zdiva)</t>
  </si>
  <si>
    <t>248</t>
  </si>
  <si>
    <t>125</t>
  </si>
  <si>
    <t>317141227</t>
  </si>
  <si>
    <t>Překlady ploché prefabrikované z pórobetonu 
 osazené do tenkého maltového lože, včetně slepení dvou překladů vedle sebe po celé délce boční
 plochy, šířky překladu
 150 mm, pro světlost otvoru
 přes 1750 do 2000 mm</t>
  </si>
  <si>
    <t>250</t>
  </si>
  <si>
    <t>317141223</t>
  </si>
  <si>
    <t>Překlady ploché prefabrikované z pórobetonu 
 osazené do tenkého maltového lože, včetně slepení dvou překladů vedle sebe po celé délce boční
 plochy, šířky překladu
 150 mm, pro světlost otvoru
 přes 1000 do 1100 mm</t>
  </si>
  <si>
    <t>252</t>
  </si>
  <si>
    <t>127</t>
  </si>
  <si>
    <t>345272742</t>
  </si>
  <si>
    <t>Stěny z přesných pórobetonových tvárnic 
 atikové, poprsní, schodišťové a zábradelní zídky
 na pero a drážku s kapsou jakékoli pevnosti na tenké maltové lože, tloušťka stěny
 375 mm, objemová hmotnost
 500 kg/m3</t>
  </si>
  <si>
    <t>254</t>
  </si>
  <si>
    <t>004a</t>
  </si>
  <si>
    <t>Vodorovné konstrukce- ztužující věnce</t>
  </si>
  <si>
    <t>417352M01</t>
  </si>
  <si>
    <t>Ztracené bednění věnců z pórobetonových U-profilů 
 osazených do maltového lože, objemová hmotnost 500 kg/m3,
 délka dílce 599 mm, ve zdech tloušťky
 450 mm</t>
  </si>
  <si>
    <t>256</t>
  </si>
  <si>
    <t>129</t>
  </si>
  <si>
    <t>417352311</t>
  </si>
  <si>
    <t>Ztracené bednění věnců z pórobetonových U-profilů 
 osazených do maltového lože, objemová hmotnost 500 kg/m3,
 délka dílce 599 mm, ve zdech tloušťky
 300 mm</t>
  </si>
  <si>
    <t>258</t>
  </si>
  <si>
    <t>417321515</t>
  </si>
  <si>
    <t>Ztužující pásy a věnce z betonu železového (bez výztuže) 
 tř. C 25/30</t>
  </si>
  <si>
    <t>260</t>
  </si>
  <si>
    <t>131</t>
  </si>
  <si>
    <t>417361321</t>
  </si>
  <si>
    <t>Výztuž ztužujících pásů a věnců 
 z betonářské oceli
 11 373 (EZ)</t>
  </si>
  <si>
    <t>262</t>
  </si>
  <si>
    <t>004b</t>
  </si>
  <si>
    <t>Vodorovné konstrukce- strop</t>
  </si>
  <si>
    <t>411121011</t>
  </si>
  <si>
    <t>Montáž prefabrikovaných železobetonových stropů 
 se zalitím spár, včetně podpěrné konstrukce, na cementovou maltu
 ze stropních povalů, délky
 do 3800 mm</t>
  </si>
  <si>
    <t>264</t>
  </si>
  <si>
    <t>133</t>
  </si>
  <si>
    <t>59341133</t>
  </si>
  <si>
    <t>Deska stropní plná PZD 10-330 329x58x13 cm</t>
  </si>
  <si>
    <t>266</t>
  </si>
  <si>
    <t>389381118</t>
  </si>
  <si>
    <t>Doplňková betonáž malého rozsahu včetně bednění 
 uzavírací nebo petlicové spáry dílců rámové konstrukce, z betonu
 C 25/30</t>
  </si>
  <si>
    <t>268</t>
  </si>
  <si>
    <t>Zálivka spár panelů</t>
  </si>
  <si>
    <t>0,05*0,15*8*3,25</t>
  </si>
  <si>
    <t>135</t>
  </si>
  <si>
    <t>632450121</t>
  </si>
  <si>
    <t>Potěr cementový vyrovnávací ze suchých směsí 
 v pásu o průměrné (střední) tl.
 od 10 do 20 mm</t>
  </si>
  <si>
    <t>270</t>
  </si>
  <si>
    <t>Potěr</t>
  </si>
  <si>
    <t>3,4*4,5</t>
  </si>
  <si>
    <t>632459115</t>
  </si>
  <si>
    <t>Příplatky k cenám potěrů 
 za polymercementovou přísadu
 pro tl. potěru 10 mm</t>
  </si>
  <si>
    <t>272</t>
  </si>
  <si>
    <t>137</t>
  </si>
  <si>
    <t>632451491</t>
  </si>
  <si>
    <t>Potěr pískocementový běžný 
 Příplatek k cenám
 za úpravu povrchu přehlazením</t>
  </si>
  <si>
    <t>274</t>
  </si>
  <si>
    <t>X2</t>
  </si>
  <si>
    <t>Práce - Vytýčení stavby geodetem</t>
  </si>
  <si>
    <t>soubor</t>
  </si>
  <si>
    <t>276</t>
  </si>
  <si>
    <t>139</t>
  </si>
  <si>
    <t>X1</t>
  </si>
  <si>
    <t>Lavičkování vytýčení tras pomocné geodetické práce</t>
  </si>
  <si>
    <t>hod</t>
  </si>
  <si>
    <t>278</t>
  </si>
  <si>
    <t>949101112.1</t>
  </si>
  <si>
    <t>280</t>
  </si>
  <si>
    <t>6,5+4,5+4</t>
  </si>
  <si>
    <t>141</t>
  </si>
  <si>
    <t>998011001</t>
  </si>
  <si>
    <t>Přesun hmot pro budovy občanské výstavby, bydlení, výrobu a služby 
 s nosnou svislou konstrukcí zděnou z cihel, tvárnic nebo kamene
 vodorovná dopravní vzdálenost do 100 m
 pro budovy výšky
 do 6 m</t>
  </si>
  <si>
    <t>282</t>
  </si>
  <si>
    <t>284</t>
  </si>
  <si>
    <t>143</t>
  </si>
  <si>
    <t>286</t>
  </si>
  <si>
    <t>288</t>
  </si>
  <si>
    <t>145</t>
  </si>
  <si>
    <t>290</t>
  </si>
  <si>
    <t>292</t>
  </si>
  <si>
    <t>E- 04</t>
  </si>
  <si>
    <t>Příčky, stěny a zadívky</t>
  </si>
  <si>
    <t>147</t>
  </si>
  <si>
    <t>342272323</t>
  </si>
  <si>
    <t>Příčky z pórobetonových přesných příčkovek 
 hladkých, objemové hmotnosti 500 kg/m3 na tenké maltové lože, tloušťky příčky
 100 mm</t>
  </si>
  <si>
    <t>294</t>
  </si>
  <si>
    <t>342272523</t>
  </si>
  <si>
    <t>Příčky z pórobetonových přesných příčkovek 
 hladkých, objemové hmotnosti 500 kg/m3 na tenké maltové lože, tloušťky příčky
 150 mm</t>
  </si>
  <si>
    <t>296</t>
  </si>
  <si>
    <t>149</t>
  </si>
  <si>
    <t>317142221</t>
  </si>
  <si>
    <t>Překlady nenosné prefabrikované z pórobetonu 
 osazené do tenkého maltového lože, v příčkách
 přímé, světlost otvoru do 1010 mm
 tl. 100 mm</t>
  </si>
  <si>
    <t>298</t>
  </si>
  <si>
    <t>300</t>
  </si>
  <si>
    <t>151</t>
  </si>
  <si>
    <t>342272641</t>
  </si>
  <si>
    <t>Stěny z přesných pórobetonových tvárnic 
 výplňové a oddělovací pevné
 hladkých jakékoli pevnosti na tenké maltové lože, tloušťka stěny
 375 mm, objemová hmotnost
 400 kg/m3</t>
  </si>
  <si>
    <t>302</t>
  </si>
  <si>
    <t>342291121</t>
  </si>
  <si>
    <t>Ukotvení příček 
 plochými kotvami, do konstrukce
 cihelné</t>
  </si>
  <si>
    <t>304</t>
  </si>
  <si>
    <t>153</t>
  </si>
  <si>
    <t>949101111</t>
  </si>
  <si>
    <t>Lešení pomocné pracovní pro objekty pozemních staveb 
 pro zatížení do 150 kg/m2, o výšce lešeňové podlahy
 do 1,9 m</t>
  </si>
  <si>
    <t>306</t>
  </si>
  <si>
    <t>349231M01</t>
  </si>
  <si>
    <t>Přizdívka ostění s ozubem 
 ve vybouraných otvorech, s vysekáním kapes pro zavázaní
 přes 80 do 150 mm</t>
  </si>
  <si>
    <t>308</t>
  </si>
  <si>
    <t>Vnitřní dveře</t>
  </si>
  <si>
    <t>(0,8+2,0*2)*3*0,15</t>
  </si>
  <si>
    <t>155</t>
  </si>
  <si>
    <t>349231M02</t>
  </si>
  <si>
    <t>Přizdívka ostění s ozubem 
 ve vybouraných otvorech, s vysekáním kapes pro zavázaní
 přes 150 do 300 mm</t>
  </si>
  <si>
    <t>310</t>
  </si>
  <si>
    <t>312</t>
  </si>
  <si>
    <t>157</t>
  </si>
  <si>
    <t>763311M01</t>
  </si>
  <si>
    <t>Příčka z cementových desek 
 s nosnou konstrukcí z jednoduchých ocelových profilů UW, CW
 dvojitě opláštěná
 deskami tl. 2 x 12 mm
 příčka tl.
 150 mm, profil 100, TI tl. 60 mm 27 kg/m3</t>
  </si>
  <si>
    <t>314</t>
  </si>
  <si>
    <t>Cementotřísková deska na schodišti</t>
  </si>
  <si>
    <t>7,55</t>
  </si>
  <si>
    <t>998763100</t>
  </si>
  <si>
    <t>Přesun hmot pro dřevostavby 
 stanovený z hmotnosti přesunovaného materiálu
 vodorovná dopravní vzdálenost do 50 m
 v objektech výšky
 do 6 m</t>
  </si>
  <si>
    <t>316</t>
  </si>
  <si>
    <t>E- 05</t>
  </si>
  <si>
    <t>Podlahy hrubé</t>
  </si>
  <si>
    <t>159</t>
  </si>
  <si>
    <t>635111141</t>
  </si>
  <si>
    <t>Násyp ze štěrkopísku, písku nebo kameniva pod podlahy 
 s udusáním a urovnáním povrchu
 z kameniva
 hrubého 8-16</t>
  </si>
  <si>
    <t>318</t>
  </si>
  <si>
    <t>631311135</t>
  </si>
  <si>
    <t>Mazanina z betonu 
 prostého bez zvýšených nároků na prostředí
 tl. přes 120 do 240 mm
 tř. C 20/25</t>
  </si>
  <si>
    <t>320</t>
  </si>
  <si>
    <t>161</t>
  </si>
  <si>
    <t>631362021</t>
  </si>
  <si>
    <t>Výztuž mazanin 
 ze svařovaných sítí z drátů
 typu KARI</t>
  </si>
  <si>
    <t>322</t>
  </si>
  <si>
    <t>631362021.1</t>
  </si>
  <si>
    <t>324</t>
  </si>
  <si>
    <t>163</t>
  </si>
  <si>
    <t>631319013</t>
  </si>
  <si>
    <t>Příplatek k cenám mazanin 
 za úpravu povrchu mazaniny
 přehlazením, mazanina tl.
 přes 120 do 240 mm</t>
  </si>
  <si>
    <t>326</t>
  </si>
  <si>
    <t>634111115</t>
  </si>
  <si>
    <t>Obvodová dilatace mezi stěnou a mazaninou 
 pružnou těsnicí páskou výšky
 120 mm</t>
  </si>
  <si>
    <t>328</t>
  </si>
  <si>
    <t>165</t>
  </si>
  <si>
    <t>632453M01</t>
  </si>
  <si>
    <t>Potěr betonový samonivelační litý
 tl. 80 mm
 tř. C 25/30</t>
  </si>
  <si>
    <t>330</t>
  </si>
  <si>
    <t>634111113</t>
  </si>
  <si>
    <t>Obvodová dilatace mezi stěnou a mazaninou 
 pružnou těsnicí páskou výšky
 80 mm</t>
  </si>
  <si>
    <t>332</t>
  </si>
  <si>
    <t>167</t>
  </si>
  <si>
    <t>334</t>
  </si>
  <si>
    <t>998017001</t>
  </si>
  <si>
    <t>Přesun hmot pro budovy občanské výstavby, bydlení, výrobu a služby 
 s omezením mechanizace
 vodorovná dopravní vzdálenost do 100 m
 pro budovy s jakoukoliv nosnou konstrukcí výšky
 do 6 m</t>
  </si>
  <si>
    <t>336</t>
  </si>
  <si>
    <t>169</t>
  </si>
  <si>
    <t>338</t>
  </si>
  <si>
    <t>340</t>
  </si>
  <si>
    <t>171</t>
  </si>
  <si>
    <t>342</t>
  </si>
  <si>
    <t>711142M01</t>
  </si>
  <si>
    <t>Provedení izolace proti zemní vlhkosti pásy přitavením spoje NAIP - napojení na stávající izolaci, stěnu apod...</t>
  </si>
  <si>
    <t>344</t>
  </si>
  <si>
    <t>173</t>
  </si>
  <si>
    <t>346</t>
  </si>
  <si>
    <t>348</t>
  </si>
  <si>
    <t>175</t>
  </si>
  <si>
    <t>713121111</t>
  </si>
  <si>
    <t>Montáž tepelné izolace podlah
 rohožemi, pásy, deskami, dílci, bloky (izolační materiál ve specifikaci)
 kladenými volně
 jednovrstvá</t>
  </si>
  <si>
    <t>350</t>
  </si>
  <si>
    <t>28376431</t>
  </si>
  <si>
    <t>Deska z extrudovaného podlahového polystyrénu XPS tl. 100 mm</t>
  </si>
  <si>
    <t>352</t>
  </si>
  <si>
    <t>177</t>
  </si>
  <si>
    <t>713121M01</t>
  </si>
  <si>
    <t>Montáž izolace tepelné podlah separační folie</t>
  </si>
  <si>
    <t>354</t>
  </si>
  <si>
    <t>61155312</t>
  </si>
  <si>
    <t>Fólie PE 0,22 mm šíře 2 m</t>
  </si>
  <si>
    <t>356</t>
  </si>
  <si>
    <t>179</t>
  </si>
  <si>
    <t>998713101</t>
  </si>
  <si>
    <t>Přesun hmot pro izolace tepelné
 stanovený z hmotnosti přesunovaného materiálu
 vodorovná dopravní vzdálenost do 50 m
 v objektech výšky
 do 6 m</t>
  </si>
  <si>
    <t>358</t>
  </si>
  <si>
    <t>721</t>
  </si>
  <si>
    <t>Vnitřní kanalizace</t>
  </si>
  <si>
    <t>721212114</t>
  </si>
  <si>
    <t>Odtokové sprchové žlaby 
 se zápachovou uzávěrkou a krycím roštem
 délky
 1000 mm</t>
  </si>
  <si>
    <t>360</t>
  </si>
  <si>
    <t>E- 06</t>
  </si>
  <si>
    <t>Rampa a schodiště</t>
  </si>
  <si>
    <t>181</t>
  </si>
  <si>
    <t>362</t>
  </si>
  <si>
    <t>364</t>
  </si>
  <si>
    <t>183</t>
  </si>
  <si>
    <t>366</t>
  </si>
  <si>
    <t>368</t>
  </si>
  <si>
    <t>185</t>
  </si>
  <si>
    <t>370</t>
  </si>
  <si>
    <t>8,829*1,6</t>
  </si>
  <si>
    <t>372</t>
  </si>
  <si>
    <t>187</t>
  </si>
  <si>
    <t>279113132</t>
  </si>
  <si>
    <t>Základové zdi z tvárnic ztraceného bednění včetně výplně z betonu 
 bez zvláštních nároků na vliv prostředí
 třídy C 16/20, tloušťky zdiva
 přes 150 do 200 mm</t>
  </si>
  <si>
    <t>374</t>
  </si>
  <si>
    <t>376</t>
  </si>
  <si>
    <t>189</t>
  </si>
  <si>
    <t>279113M01</t>
  </si>
  <si>
    <t>Úprava zhlaví zdi rampy do sklonu</t>
  </si>
  <si>
    <t>378</t>
  </si>
  <si>
    <t>635111142</t>
  </si>
  <si>
    <t>Násyp ze štěrkopísku, písku nebo kameniva pod podlahy 
 s udusáním a urovnáním povrchu
 z kameniva
 hrubého 16-32</t>
  </si>
  <si>
    <t>380</t>
  </si>
  <si>
    <t>004</t>
  </si>
  <si>
    <t>Vodorovné konstrukce</t>
  </si>
  <si>
    <t>191</t>
  </si>
  <si>
    <t>451315115</t>
  </si>
  <si>
    <t>Podkladní a výplňové vrstvy z betonu prostého 
 tloušťky do 100 mm, z betonu
 C 16/20</t>
  </si>
  <si>
    <t>382</t>
  </si>
  <si>
    <t>451315191</t>
  </si>
  <si>
    <t>Podkladní a výplňové vrstvy z betonu prostého 
 Příplatek k ceně
 za sklon svahu přes 1:5</t>
  </si>
  <si>
    <t>384</t>
  </si>
  <si>
    <t>193</t>
  </si>
  <si>
    <t>431351121</t>
  </si>
  <si>
    <t>Bednění podest, podstupňových desek a ramp včetně podpěrné konstrukce 
 výšky do 4 m
 půdorysně přímočarých
 zřízení</t>
  </si>
  <si>
    <t>386</t>
  </si>
  <si>
    <t>431351122</t>
  </si>
  <si>
    <t>Bednění podest, podstupňových desek a ramp včetně podpěrné konstrukce 
 výšky do 4 m
 půdorysně přímočarých
 odstranění</t>
  </si>
  <si>
    <t>388</t>
  </si>
  <si>
    <t>195</t>
  </si>
  <si>
    <t>430321414</t>
  </si>
  <si>
    <t>Schodišťové konstrukce a rampy z betonu železového (bez výztuže) 
 stupně, schodnice, ramena, podesty s nosníky
 tř. C 25/30</t>
  </si>
  <si>
    <t>390</t>
  </si>
  <si>
    <t>430361321</t>
  </si>
  <si>
    <t>Výztuž schodišťových konstrukcí a ramp 
 stupňů, schodnic, ramen, podest s nosníky
 z betonářské oceli
 11 373 (EZ)</t>
  </si>
  <si>
    <t>392</t>
  </si>
  <si>
    <t>197</t>
  </si>
  <si>
    <t>430362021</t>
  </si>
  <si>
    <t>Výztuž schodišťových konstrukcí a ramp 
 stupňů, schodnic, ramen, podest s nosníky
 ze svařovaných sítí
 z drátů typu KARI</t>
  </si>
  <si>
    <t>394</t>
  </si>
  <si>
    <t>005</t>
  </si>
  <si>
    <t>Komunikace</t>
  </si>
  <si>
    <t>596811121</t>
  </si>
  <si>
    <t>Kladení dlažby z betonových nebo kameninových dlaždic komunikací pro pěší
 s vyplněním spár a se smetením přebytečného materiálu na vzdálenost do 3 m
 s ložem z kameniva těženého tl. do 30 mm
 velikosti dlaždic do 0,09 m2 (bez zámku), pro plochy
 přes 50 do 100 m2</t>
  </si>
  <si>
    <t>396</t>
  </si>
  <si>
    <t>199</t>
  </si>
  <si>
    <t>596811M11</t>
  </si>
  <si>
    <t>Kladení dlažby z betonových nebo kameninových dlaždic komunikací pro pěší schodiště
 s vyplněním spár a se smetením přebytečného materiálu na vzdálenost do 3 m
 s ložem z kameniva těženého tl. do 30 mm
 velikosti dlaždic do 0,09 m2 (bez zámku), pro plochy
 přes 50 do 100 m2</t>
  </si>
  <si>
    <t>398</t>
  </si>
  <si>
    <t>59245700</t>
  </si>
  <si>
    <t>Dlažba betonová plošná hladká Standard 30x30x4,5 cm šedá</t>
  </si>
  <si>
    <t>400</t>
  </si>
  <si>
    <t>201</t>
  </si>
  <si>
    <t>622135011</t>
  </si>
  <si>
    <t>Vyrovnání nerovností podkladu vnějších omítaných ploch 
 tmelem, tloušťky do 2 mm
 stěn</t>
  </si>
  <si>
    <t>402</t>
  </si>
  <si>
    <t>622142001</t>
  </si>
  <si>
    <t>Potažení vnějších ploch pletivem 
 v ploše nebo pruzích, na plném podkladu
 sklovláknitým
 vtlačením do tmelu
 stěn</t>
  </si>
  <si>
    <t>404</t>
  </si>
  <si>
    <t>203</t>
  </si>
  <si>
    <t>622511121</t>
  </si>
  <si>
    <t>Omítka tenkovrstvá akrylátová vnějších ploch 
 probarvená, včetně penetrace podkladu
 mozaiková
 hrubozrnná
 stěn</t>
  </si>
  <si>
    <t>406</t>
  </si>
  <si>
    <t>953962112</t>
  </si>
  <si>
    <t>Kotvy chemické s vyvrtáním otvoru 
 do zdiva
 z plných cihel
 tmel, hloubka 80 mm, velikost
 M 10</t>
  </si>
  <si>
    <t>408</t>
  </si>
  <si>
    <t>205</t>
  </si>
  <si>
    <t>953965115</t>
  </si>
  <si>
    <t>Kotvy chemické s vyvrtáním otvoru 
 kotevní šrouby pro chemické kotvy, velikost
 M 10, délka
 130 mm</t>
  </si>
  <si>
    <t>410</t>
  </si>
  <si>
    <t>412</t>
  </si>
  <si>
    <t>207</t>
  </si>
  <si>
    <t>13010M11</t>
  </si>
  <si>
    <t>Dodávka ocelové konstrukce zábradlí schodiště - provedení nerez</t>
  </si>
  <si>
    <t>kg</t>
  </si>
  <si>
    <t>414</t>
  </si>
  <si>
    <t>13010M12</t>
  </si>
  <si>
    <t>Dodávka ocelové konstrukce zábradlí rampa - povrchová úprava pozink</t>
  </si>
  <si>
    <t>416</t>
  </si>
  <si>
    <t>209</t>
  </si>
  <si>
    <t>998767201</t>
  </si>
  <si>
    <t>Přesun hmot pro zámečnické konstrukce 
 stanovený procentní sazbou (%) z ceny
 vodorovná dopravní vzdálenost do 50 m
 v objektech výšky
 do 6 m</t>
  </si>
  <si>
    <t>%</t>
  </si>
  <si>
    <t>418</t>
  </si>
  <si>
    <t>777</t>
  </si>
  <si>
    <t>Podlahy lité</t>
  </si>
  <si>
    <t>777615M01</t>
  </si>
  <si>
    <t>Nátěry podlah betonových- vulkanizovaný protiskluzový nátěr na beton</t>
  </si>
  <si>
    <t>420</t>
  </si>
  <si>
    <t>E- 07</t>
  </si>
  <si>
    <t>Vnitřní povrchové úpravy</t>
  </si>
  <si>
    <t>211</t>
  </si>
  <si>
    <t>629991011</t>
  </si>
  <si>
    <t>Zakrytí vnějších ploch před znečištěním 
 včetně pozdějšího odkrytí
 výplní otvorů a svislých ploch
 fólií přilepenou lepící páskou</t>
  </si>
  <si>
    <t>422</t>
  </si>
  <si>
    <t>629991001</t>
  </si>
  <si>
    <t>Zakrytí vnějších ploch před znečištěním 
 včetně pozdějšího odkrytí
 ploch podélných rovných (např. chodníků)
 fólií položenou volně</t>
  </si>
  <si>
    <t>424</t>
  </si>
  <si>
    <t>213</t>
  </si>
  <si>
    <t>612131102</t>
  </si>
  <si>
    <t>Podkladní a spojovací vrstva vnitřních omítaných ploch 
 cementový postřik
 nanášený ručně
 síťovitě (pokrytí plochy 50 až 75 %)
 stěn</t>
  </si>
  <si>
    <t>426</t>
  </si>
  <si>
    <t>612135001</t>
  </si>
  <si>
    <t>Vyrovnání nerovností podkladu vnitřních omítaných ploch 
 maltou, tloušťky do 10 mm
 vápenocementovou
 stěn</t>
  </si>
  <si>
    <t>428</t>
  </si>
  <si>
    <t>Předpoklad plochy pro vyrovnání podkladu</t>
  </si>
  <si>
    <t>619,813*0,3</t>
  </si>
  <si>
    <t>215</t>
  </si>
  <si>
    <t>612135091</t>
  </si>
  <si>
    <t>Vyrovnání nerovností podkladu vnitřních omítaných ploch 
 tmelem, tloušťky do 2 mm
 Příplatek k ceně
 za každých dalších 5 mm tloušťky podkladní vrstvy přes 10 mm maltou
 vápenocementovou
 stěn</t>
  </si>
  <si>
    <t>430</t>
  </si>
  <si>
    <t>619,813*0,1</t>
  </si>
  <si>
    <t>612321121</t>
  </si>
  <si>
    <t>Omítka vápenocementová vnitřních ploch 
 nanášená ručně
 jednovrstvá, tloušťky do 10 mm
 hladká
 svislých konstrukcí
 stěn</t>
  </si>
  <si>
    <t>432</t>
  </si>
  <si>
    <t>217</t>
  </si>
  <si>
    <t>612321141</t>
  </si>
  <si>
    <t>Omítka vápenocementová vnitřních ploch 
 nanášená ručně
 dvouvrstvá, tloušťky jádrové omítky do 10 mm a tloušťky štuku do 3 mm
 štuková
 svislých konstrukcí
 stěn</t>
  </si>
  <si>
    <t>434</t>
  </si>
  <si>
    <t>612325302</t>
  </si>
  <si>
    <t>Vápenocementová nebo vápenná omítka ostění nebo nadpraží 
 štuková</t>
  </si>
  <si>
    <t>436</t>
  </si>
  <si>
    <t>219</t>
  </si>
  <si>
    <t>611131102</t>
  </si>
  <si>
    <t>Podkladní a spojovací vrstva vnitřních omítaných ploch 
 cementový postřik
 nanášený ručně
 síťovitě (pokrytí plochy 50 až 75 %)
 stropů</t>
  </si>
  <si>
    <t>438</t>
  </si>
  <si>
    <t>611135001</t>
  </si>
  <si>
    <t>Vyrovnání nerovností podkladu vnitřních omítaných ploch 
 maltou, tloušťky do 10 mm
 vápenocementovou
 stropů</t>
  </si>
  <si>
    <t>440</t>
  </si>
  <si>
    <t>Předpoklad vyrovnání podkladu stropu</t>
  </si>
  <si>
    <t>182,68*0,3</t>
  </si>
  <si>
    <t>221</t>
  </si>
  <si>
    <t>611135091</t>
  </si>
  <si>
    <t>Vyrovnání nerovností podkladu vnitřních omítaných ploch 
 tmelem, tloušťky do 2 mm
 Příplatek k ceně
 za každých dalších 5 mm tloušťky podkladní vrstvy přes 10 mm maltou
 vápenocementovou
 stropů</t>
  </si>
  <si>
    <t>442</t>
  </si>
  <si>
    <t>182,68*0,15</t>
  </si>
  <si>
    <t>611321125</t>
  </si>
  <si>
    <t>Omítka vápenocementová vnitřních ploch 
 nanášená ručně
 jednovrstvá, tloušťky do 10 mm
 hladká
 schodišťových konstrukcí
 stropů, stěn, ramen nebo nosníků</t>
  </si>
  <si>
    <t>444</t>
  </si>
  <si>
    <t>223</t>
  </si>
  <si>
    <t>611321141</t>
  </si>
  <si>
    <t>Omítka vápenocementová vnitřních ploch 
 nanášená ručně
 dvouvrstvá, tloušťky jádrové omítky do 10 mm a tloušťky štuku do 3 mm
 štuková
 vodorovných konstrukcí
 stropů rovných</t>
  </si>
  <si>
    <t>446</t>
  </si>
  <si>
    <t>619995001</t>
  </si>
  <si>
    <t>Začištění omítek (s dodáním hmot) 
 kolem oken, dveří, podlah, obkladů apod.</t>
  </si>
  <si>
    <t>448</t>
  </si>
  <si>
    <t>225</t>
  </si>
  <si>
    <t>450</t>
  </si>
  <si>
    <t>452</t>
  </si>
  <si>
    <t>227</t>
  </si>
  <si>
    <t>771591111</t>
  </si>
  <si>
    <t>Podlahy - ostatní práce 
 penetrace podkladu</t>
  </si>
  <si>
    <t>454</t>
  </si>
  <si>
    <t>711113117</t>
  </si>
  <si>
    <t>Izolace proti zemní vlhkosti natěradly a tmely za studena 
 na ploše vodorovné V
 těsnicí stěrkou nepružnou (cementem pojená)</t>
  </si>
  <si>
    <t>456</t>
  </si>
  <si>
    <t>229</t>
  </si>
  <si>
    <t>711113127</t>
  </si>
  <si>
    <t>Izolace proti zemní vlhkosti natěradly a tmely za studena 
 na ploše svislé S
 těsnicí stěrkou nepružnou (cementem pojená)</t>
  </si>
  <si>
    <t>458</t>
  </si>
  <si>
    <t>771591133</t>
  </si>
  <si>
    <t>Podlahy - ostatní práce 
 izolace ve spojení s dlažbou
 pás, lepený
 vnitřní kout (např. KERDI-pás,…)</t>
  </si>
  <si>
    <t>460</t>
  </si>
  <si>
    <t>231</t>
  </si>
  <si>
    <t>771591135</t>
  </si>
  <si>
    <t>Podlahy - ostatní práce 
 izolace ve spojení s dlažbou
 pás, lepený
 bodově
 vnitřní kout (např. KERDI-KERECK,…)</t>
  </si>
  <si>
    <t>462</t>
  </si>
  <si>
    <t>771591145</t>
  </si>
  <si>
    <t>Podlahy - ostatní práce 
 průnik dlažbou
 kruhový, s izolací
 do 30 DN</t>
  </si>
  <si>
    <t>464</t>
  </si>
  <si>
    <t>233</t>
  </si>
  <si>
    <t>771591147</t>
  </si>
  <si>
    <t>Podlahy - ostatní práce 
 průnik dlažbou
 kruhový, s izolací
 přes 90 DN</t>
  </si>
  <si>
    <t>466</t>
  </si>
  <si>
    <t>468</t>
  </si>
  <si>
    <t>711b</t>
  </si>
  <si>
    <t>Izolace proti vodě- stěny s obkladem</t>
  </si>
  <si>
    <t>235</t>
  </si>
  <si>
    <t>470</t>
  </si>
  <si>
    <t>472</t>
  </si>
  <si>
    <t>237</t>
  </si>
  <si>
    <t>474</t>
  </si>
  <si>
    <t>476</t>
  </si>
  <si>
    <t>239</t>
  </si>
  <si>
    <t>478</t>
  </si>
  <si>
    <t>763131471</t>
  </si>
  <si>
    <t>Podhled ze sádrokartonových desek 
 dvouvrstvá zavěšená spodní konstrukce z ocelových profilů CD, UD
 jednoduše opláštěná deskou impregnovanou protipožární H2DF, tl.
 12,5 mm, bez TI</t>
  </si>
  <si>
    <t>480</t>
  </si>
  <si>
    <t>241</t>
  </si>
  <si>
    <t>763131714</t>
  </si>
  <si>
    <t>Podhled ze sádrokartonových desek 
 ostatní práce a konstrukce na podhledech ze sádrokartonových desek
 základní penetrační nátěr</t>
  </si>
  <si>
    <t>482</t>
  </si>
  <si>
    <t>763131751</t>
  </si>
  <si>
    <t>Podhled ze sádrokartonových desek 
 ostatní práce a konstrukce na podhledech ze sádrokartonových desek
 montáž
 parotěsné zábrany</t>
  </si>
  <si>
    <t>484</t>
  </si>
  <si>
    <t>243</t>
  </si>
  <si>
    <t>28329260</t>
  </si>
  <si>
    <t>Fólie parotěsná</t>
  </si>
  <si>
    <t>486</t>
  </si>
  <si>
    <t>763131713</t>
  </si>
  <si>
    <t>Podhled ze sádrokartonových desek 
 ostatní práce a konstrukce na podhledech ze sádrokartonových desek
 napojení na obvodové konstrukce profilem</t>
  </si>
  <si>
    <t>488</t>
  </si>
  <si>
    <t>245</t>
  </si>
  <si>
    <t>490</t>
  </si>
  <si>
    <t>998763301</t>
  </si>
  <si>
    <t>Přesun hmot pro konstrukce montované z desek 
 sádrokartonových, sádrovláknitých, cementovláknitých nebo cementových
 stanovený z hmotnosti přesunovaného materiálu
 vodorovná dopravní vzdálenost do 50 m
 v objektech výšky
 do 6 m</t>
  </si>
  <si>
    <t>492</t>
  </si>
  <si>
    <t>771</t>
  </si>
  <si>
    <t>Podlahy z dlaždic</t>
  </si>
  <si>
    <t>247</t>
  </si>
  <si>
    <t>494</t>
  </si>
  <si>
    <t>771574116</t>
  </si>
  <si>
    <t>Montáž podlah z dlaždic keramických 
 lepených
 flexibilním lepidlem
 režných nebo glazovaných
 hladkých
 přes 22 do 25 ks/ m2</t>
  </si>
  <si>
    <t>496</t>
  </si>
  <si>
    <t>249</t>
  </si>
  <si>
    <t>771471114</t>
  </si>
  <si>
    <t>Montáž soklíků z dlaždic keramických 
 kladených do malty
 rovných výšky
 přes 120 do 150 mm</t>
  </si>
  <si>
    <t>498</t>
  </si>
  <si>
    <t>59761M01</t>
  </si>
  <si>
    <t>Dlaždice keramické slinuté neglazované mrazuvzdorné R10 (A)  29,8 x 29,8 x 0,9 cm</t>
  </si>
  <si>
    <t>500</t>
  </si>
  <si>
    <t>251</t>
  </si>
  <si>
    <t>59761M11</t>
  </si>
  <si>
    <t>Dlaždice keramické slinuté neglazované mrazuvzdorné R11 (B)  29,8 x 29,8 x 0,9 cm</t>
  </si>
  <si>
    <t>502</t>
  </si>
  <si>
    <t>771591185</t>
  </si>
  <si>
    <t>Podlahy - ostatní práce 
 řezání dlaždic keramických
 rovné</t>
  </si>
  <si>
    <t>504</t>
  </si>
  <si>
    <t>253</t>
  </si>
  <si>
    <t>771591115</t>
  </si>
  <si>
    <t>Podlahy - ostatní práce 
 spárování silikonem</t>
  </si>
  <si>
    <t>506</t>
  </si>
  <si>
    <t>952902031</t>
  </si>
  <si>
    <t>Čištění budov při provádění oprav a udržovacích prací 
 podlah hladkých
 omytím</t>
  </si>
  <si>
    <t>ÚRS 16-II</t>
  </si>
  <si>
    <t>508</t>
  </si>
  <si>
    <t>255</t>
  </si>
  <si>
    <t>998771101</t>
  </si>
  <si>
    <t>Přesun hmot pro podlahy z dlaždic
 stanovený z hmotnosti přesunovaného materiálu
 vodorovná dopravní vzdálenost do 50 m
 v objektech výšky
 do 6 m</t>
  </si>
  <si>
    <t>510</t>
  </si>
  <si>
    <t>776a</t>
  </si>
  <si>
    <t>Podlahy povlakové vynilové</t>
  </si>
  <si>
    <t>776111311</t>
  </si>
  <si>
    <t>Příprava podkladu
 vysátí
 podlah</t>
  </si>
  <si>
    <t>512</t>
  </si>
  <si>
    <t>257</t>
  </si>
  <si>
    <t>776121311</t>
  </si>
  <si>
    <t>Příprava podkladu
 penetrace
 vodou ředitelná na savý podklad (válečkováním)
 ředěná v poměru 1:1
 podlah</t>
  </si>
  <si>
    <t>514</t>
  </si>
  <si>
    <t>776141111</t>
  </si>
  <si>
    <t>Příprava podkladu
 vyrovnání samonivelační stěrkou
 podlah
 min.pevnosti 20 MPa, tloušťky
 do 3 mm</t>
  </si>
  <si>
    <t>516</t>
  </si>
  <si>
    <t>259</t>
  </si>
  <si>
    <t>776221111</t>
  </si>
  <si>
    <t>Montáž podlahovin z PVC
 lepením standardním lepidlem
 z pásů
 standardních</t>
  </si>
  <si>
    <t>518</t>
  </si>
  <si>
    <t>60756110</t>
  </si>
  <si>
    <t>Vinylová podlahovina min. celková tl. 2mm, min. tl. nášlapné vrstvy 0,3 mm,</t>
  </si>
  <si>
    <t>520</t>
  </si>
  <si>
    <t>261</t>
  </si>
  <si>
    <t>776223112</t>
  </si>
  <si>
    <t>Montáž podlahovin z PVC
 spoj podlah svařováním
 za studena</t>
  </si>
  <si>
    <t>522</t>
  </si>
  <si>
    <t>776411111</t>
  </si>
  <si>
    <t>Montáž soklíků
 lepením
 obvodových, výšky
 do 80 mm</t>
  </si>
  <si>
    <t>524</t>
  </si>
  <si>
    <t>263</t>
  </si>
  <si>
    <t>60791M01</t>
  </si>
  <si>
    <t>Sokl  lišta výška  55 mm</t>
  </si>
  <si>
    <t>526</t>
  </si>
  <si>
    <t>776991121</t>
  </si>
  <si>
    <t>Ostatní práce
 údržba nových podlahovin po pokládce
 čištění
 základní</t>
  </si>
  <si>
    <t>528</t>
  </si>
  <si>
    <t>265</t>
  </si>
  <si>
    <t>998776101</t>
  </si>
  <si>
    <t>Přesun hmot pro podlahy povlakové 
 stanovený z hmotnosti přesunovaného materiálu
 vodorovná dopravní vzdálenost do 50 m
 v objektech výšky
 do 6 m</t>
  </si>
  <si>
    <t>530</t>
  </si>
  <si>
    <t>776b</t>
  </si>
  <si>
    <t>Podlahy povlakové textilní</t>
  </si>
  <si>
    <t>532</t>
  </si>
  <si>
    <t>267</t>
  </si>
  <si>
    <t>534</t>
  </si>
  <si>
    <t>536</t>
  </si>
  <si>
    <t>269</t>
  </si>
  <si>
    <t>776211111</t>
  </si>
  <si>
    <t>Montáž textilních podlahovin
 lepením
 pásů
 standardních</t>
  </si>
  <si>
    <t>538</t>
  </si>
  <si>
    <t>69751M01</t>
  </si>
  <si>
    <t>Koberec zátěžový pohlcující nečistoty a vlhkost</t>
  </si>
  <si>
    <t>540</t>
  </si>
  <si>
    <t>271</t>
  </si>
  <si>
    <t>542</t>
  </si>
  <si>
    <t>776511111</t>
  </si>
  <si>
    <t>Montáž textilních podlahovin na stěnu
 lepením vpichovaných pásů, výšky
 do 2 m</t>
  </si>
  <si>
    <t>544</t>
  </si>
  <si>
    <t>273</t>
  </si>
  <si>
    <t>998776102</t>
  </si>
  <si>
    <t>Přesun hmot pro podlahy povlakové 
 stanovený z hmotnosti přesunovaného materiálu
 vodorovná dopravní vzdálenost do 50 m
 v objektech výšky
 přes 6 do 12 m</t>
  </si>
  <si>
    <t>546</t>
  </si>
  <si>
    <t>776c</t>
  </si>
  <si>
    <t>Podlahy povlakové vynilové- schodiště</t>
  </si>
  <si>
    <t>632682111</t>
  </si>
  <si>
    <t>Vyspravení povrchu betonových schodišť rychletuhnoucím polymerem 
 s možností okamžitého zatížení
 stupňů a podest
 tl. do 10 mm</t>
  </si>
  <si>
    <t>548</t>
  </si>
  <si>
    <t xml:space="preserve">Místnost č. 25 schodiště </t>
  </si>
  <si>
    <t>1,5*5*(0,15+0,3)</t>
  </si>
  <si>
    <t>275</t>
  </si>
  <si>
    <t>550</t>
  </si>
  <si>
    <t>Místnost č. 25 schodiště</t>
  </si>
  <si>
    <t>552</t>
  </si>
  <si>
    <t>277</t>
  </si>
  <si>
    <t>554</t>
  </si>
  <si>
    <t>556</t>
  </si>
  <si>
    <t>1,5*5</t>
  </si>
  <si>
    <t>279</t>
  </si>
  <si>
    <t>558</t>
  </si>
  <si>
    <t>560</t>
  </si>
  <si>
    <t>(0,15+0,3)*6</t>
  </si>
  <si>
    <t>281</t>
  </si>
  <si>
    <t>562</t>
  </si>
  <si>
    <t>776421111</t>
  </si>
  <si>
    <t>Montáž lišt
 obvodových
 lepených</t>
  </si>
  <si>
    <t>564</t>
  </si>
  <si>
    <t>283</t>
  </si>
  <si>
    <t>566</t>
  </si>
  <si>
    <t>60791M11</t>
  </si>
  <si>
    <t>Přechodová  lišta  - ukončení hrany schodiště a podesty</t>
  </si>
  <si>
    <t>568</t>
  </si>
  <si>
    <t>(0,15+0,3)*6+1,5</t>
  </si>
  <si>
    <t>285</t>
  </si>
  <si>
    <t>570</t>
  </si>
  <si>
    <t>5*1,5*(0,15+0,3)+1,5</t>
  </si>
  <si>
    <t>572</t>
  </si>
  <si>
    <t>781</t>
  </si>
  <si>
    <t>Obklady keramické</t>
  </si>
  <si>
    <t>287</t>
  </si>
  <si>
    <t>781414111</t>
  </si>
  <si>
    <t>Montáž obkladů vnitřních stěn z obkladaček a dekorů (listel) pórovinových 
 lepených
 flexibilním lepidlem
 z obkladaček pravoúhlých
 do 22 ks/m2</t>
  </si>
  <si>
    <t>574</t>
  </si>
  <si>
    <t>59761028</t>
  </si>
  <si>
    <t>Obkládačky keramické  (barevné) 25 x 33 x 0,7 cm I. j.</t>
  </si>
  <si>
    <t>576</t>
  </si>
  <si>
    <t>289</t>
  </si>
  <si>
    <t>781419191</t>
  </si>
  <si>
    <t>Montáž obkladů vnitřních stěn z obkladaček a dekorů (listel) pórovinových 
 Příplatek k cenám
 obkladaček
 za plochu do 10 m2 jednotlivě</t>
  </si>
  <si>
    <t>578</t>
  </si>
  <si>
    <t>781494111</t>
  </si>
  <si>
    <t>Ostatní prvky 
 plastové profily ukončovací a dilatační
 lepené
 flexibilním lepidlem
 rohové</t>
  </si>
  <si>
    <t>580</t>
  </si>
  <si>
    <t>291</t>
  </si>
  <si>
    <t>781495111</t>
  </si>
  <si>
    <t>Ostatní prvky 
 ostatní práce
 penetrace podkladu</t>
  </si>
  <si>
    <t>582</t>
  </si>
  <si>
    <t>781495141</t>
  </si>
  <si>
    <t>Ostatní prvky 
 průnik obkladem
 kruhový, bez izolace
 do 30 DN</t>
  </si>
  <si>
    <t>584</t>
  </si>
  <si>
    <t>293</t>
  </si>
  <si>
    <t>781495142</t>
  </si>
  <si>
    <t>Ostatní prvky 
 průnik obkladem
 kruhový, bez izolace
 přes 30 do 90 DN</t>
  </si>
  <si>
    <t>586</t>
  </si>
  <si>
    <t>781495185</t>
  </si>
  <si>
    <t>Ostatní prvky 
 řezání obkladaček
 rovné</t>
  </si>
  <si>
    <t>588</t>
  </si>
  <si>
    <t>295</t>
  </si>
  <si>
    <t>781495115</t>
  </si>
  <si>
    <t>Ostatní prvky 
 ostatní práce
 spárování silikonem</t>
  </si>
  <si>
    <t>590</t>
  </si>
  <si>
    <t>998781102</t>
  </si>
  <si>
    <t>Přesun hmot pro obklady keramické 
 stanovený z hmotnosti přesunovaného materiálu
 vodorovná dopravní vzdálenost do 50 m
 v objektech výšky
 přes 6 do 12 m</t>
  </si>
  <si>
    <t>592</t>
  </si>
  <si>
    <t>783</t>
  </si>
  <si>
    <t>Nátěry</t>
  </si>
  <si>
    <t>297</t>
  </si>
  <si>
    <t>783301401</t>
  </si>
  <si>
    <t>Příprava podkladu zámečnických konstrukcí před provedením nátěru
 odmaštění
 ometení</t>
  </si>
  <si>
    <t>594</t>
  </si>
  <si>
    <t>783314101</t>
  </si>
  <si>
    <t>Základní nátěr zámečnických konstrukcí
 jednonásobný
 syntetický</t>
  </si>
  <si>
    <t>596</t>
  </si>
  <si>
    <t>299</t>
  </si>
  <si>
    <t>783315101</t>
  </si>
  <si>
    <t>Mezinátěr zámečnických konstrukcí
 jednonásobný
 syntetický
 standardní</t>
  </si>
  <si>
    <t>598</t>
  </si>
  <si>
    <t>783317101</t>
  </si>
  <si>
    <t>Krycí nátěr (email) zámečnických konstrukcí
 jednonásobný
 syntetický
 standardní</t>
  </si>
  <si>
    <t>600</t>
  </si>
  <si>
    <t>784</t>
  </si>
  <si>
    <t>Malby</t>
  </si>
  <si>
    <t>301</t>
  </si>
  <si>
    <t>784171101</t>
  </si>
  <si>
    <t>Zakrytí nemalovaných ploch
 (materiál ve specifikaci)
 včetně pozdějšího odkrytí
 podlah</t>
  </si>
  <si>
    <t>602</t>
  </si>
  <si>
    <t>784171111</t>
  </si>
  <si>
    <t>Zakrytí nemalovaných ploch
 (materiál ve specifikaci)
 včetně pozdějšího odkrytí
 svislých ploch např. stěn, oken, dveří
 v místnostech výšky
 do 3,80</t>
  </si>
  <si>
    <t>604</t>
  </si>
  <si>
    <t>303</t>
  </si>
  <si>
    <t>784111001</t>
  </si>
  <si>
    <t>Oprášení (ometení) podkladu
 v místnostech výšky
 do 3,80 m</t>
  </si>
  <si>
    <t>606</t>
  </si>
  <si>
    <t>784161301</t>
  </si>
  <si>
    <t>Lokální vyrovnání podkladu
 disperzní stěrkou, tloušťky do 3 mm, plochy
 do 0,1 m2
 v místnostech výšky
 do 3,80 m</t>
  </si>
  <si>
    <t>608</t>
  </si>
  <si>
    <t>305</t>
  </si>
  <si>
    <t>784111011</t>
  </si>
  <si>
    <t>Obroušení podkladu
 omítky
 v místnostech výšky
 do 3,80 m</t>
  </si>
  <si>
    <t>610</t>
  </si>
  <si>
    <t>784211101</t>
  </si>
  <si>
    <t>Malby z malířských směsí otěruvzdorných za mokra
 dvojnásobné, bílé
 za mokra otěruvzdorné výborně
 v místnostech výšky
 do 3,80 m</t>
  </si>
  <si>
    <t>612</t>
  </si>
  <si>
    <t>307</t>
  </si>
  <si>
    <t>784161001</t>
  </si>
  <si>
    <t>Tmelení
 spar a rohů, šířky do 3 mm
 akrylátovým tmelem
 v místnostech výšky
 do 3,80 m</t>
  </si>
  <si>
    <t>614</t>
  </si>
  <si>
    <t>784191007</t>
  </si>
  <si>
    <t>Čištění vnitřních ploch
 hrubý úklid po provedení malířských prací
 omytím
 podlah</t>
  </si>
  <si>
    <t>616</t>
  </si>
  <si>
    <t>309</t>
  </si>
  <si>
    <t>784191005</t>
  </si>
  <si>
    <t>Čištění vnitřních ploch
 hrubý úklid po provedení malířských prací
 omytím
 dveří nebo vrat</t>
  </si>
  <si>
    <t>618</t>
  </si>
  <si>
    <t>E- 08</t>
  </si>
  <si>
    <t>Okna, dveře, sanitární příčky</t>
  </si>
  <si>
    <t>620</t>
  </si>
  <si>
    <t>311</t>
  </si>
  <si>
    <t>763411116</t>
  </si>
  <si>
    <t>Sanitární příčky
 vhodné do mokrého prostředí
 dělící
 z kompaktních desek
 tl. 13 mm</t>
  </si>
  <si>
    <t>622</t>
  </si>
  <si>
    <t>763411126</t>
  </si>
  <si>
    <t>Sanitární příčky
 vhodné do mokrého prostředí
 dveře vnitřní do sanitárních příček šířky do 800 mm, výšky do 2 000 mm
 z kompaktních desek včetně nerezového kování
 tl. 13 mm</t>
  </si>
  <si>
    <t>624</t>
  </si>
  <si>
    <t>313</t>
  </si>
  <si>
    <t>626</t>
  </si>
  <si>
    <t>766a</t>
  </si>
  <si>
    <t>Konstrukce plastové okna</t>
  </si>
  <si>
    <t>766622M02</t>
  </si>
  <si>
    <t>Montáž oken plastových
 včetně montáže rámu na polyuretanovou pěnu
 otevíravých nebo sklápěcích
 do zdiva</t>
  </si>
  <si>
    <t>628</t>
  </si>
  <si>
    <t>315</t>
  </si>
  <si>
    <t>766622M21</t>
  </si>
  <si>
    <t>Seřízení oken plastových</t>
  </si>
  <si>
    <t>630</t>
  </si>
  <si>
    <t>61143736M01</t>
  </si>
  <si>
    <t>Okno plastové 1křídlové  OS1A 100X100 cm - označení 01</t>
  </si>
  <si>
    <t>632</t>
  </si>
  <si>
    <t>317</t>
  </si>
  <si>
    <t>61143738M01</t>
  </si>
  <si>
    <t>Okno plastové 1křídlové OS1A 100X173 cm - označení 02</t>
  </si>
  <si>
    <t>634</t>
  </si>
  <si>
    <t>61143721M01</t>
  </si>
  <si>
    <t>Okno plastové 3křídlové OS3A 200x90 cm - označení 04</t>
  </si>
  <si>
    <t>636</t>
  </si>
  <si>
    <t>319</t>
  </si>
  <si>
    <t>61143721M11</t>
  </si>
  <si>
    <t>Okno plastové 1křídlové OS1A 60x90 cm - označení 05 (boční křídla dveří- 2 ks)</t>
  </si>
  <si>
    <t>638</t>
  </si>
  <si>
    <t>766694M01</t>
  </si>
  <si>
    <t>Montáž parapetních desek dřevěných nebo plastových</t>
  </si>
  <si>
    <t>640</t>
  </si>
  <si>
    <t>321</t>
  </si>
  <si>
    <t>60794103</t>
  </si>
  <si>
    <t>Deska parapetní dřevotřísková vnitřní  0,3 x 1 m</t>
  </si>
  <si>
    <t>642</t>
  </si>
  <si>
    <t>60794121</t>
  </si>
  <si>
    <t>Koncovka PVC k parapetním deskám 600 mm</t>
  </si>
  <si>
    <t>644</t>
  </si>
  <si>
    <t>323</t>
  </si>
  <si>
    <t>998766101</t>
  </si>
  <si>
    <t>Přesun hmot pro konstrukce truhlářské 
 stanovený z hmotnosti přesunovaného materiálu
 vodorovná dopravní vzdálenost do 50 m
 v objektech výšky
 do 6 m</t>
  </si>
  <si>
    <t>646</t>
  </si>
  <si>
    <t>766b</t>
  </si>
  <si>
    <t>Konstrukce plastové- dveře</t>
  </si>
  <si>
    <t>766660441</t>
  </si>
  <si>
    <t>Montáž dveřních křídel dřevěných nebo plastových 
 vchodových dveří včetně rámu
 do zdiva
 jednokřídlových
 s díly a nadsvětlíkem</t>
  </si>
  <si>
    <t>648</t>
  </si>
  <si>
    <t>325</t>
  </si>
  <si>
    <t>650</t>
  </si>
  <si>
    <t>61144164M01</t>
  </si>
  <si>
    <t>Dveře plastové vchodové 1křídlové otevíravé 110x200 s nadsvětlíkem 110x57 - označení 03</t>
  </si>
  <si>
    <t>652</t>
  </si>
  <si>
    <t>327</t>
  </si>
  <si>
    <t>61144164M02</t>
  </si>
  <si>
    <t>Dveře plastové vchodové 1křídlové otevíravé 90x200 s nadsvětlíkem 110x57 - označení 05 (boční okna viz platová okna)</t>
  </si>
  <si>
    <t>654</t>
  </si>
  <si>
    <t>766664M01</t>
  </si>
  <si>
    <t>Montáž klik se štítky</t>
  </si>
  <si>
    <t>sada</t>
  </si>
  <si>
    <t>656</t>
  </si>
  <si>
    <t>329</t>
  </si>
  <si>
    <t>766664M21</t>
  </si>
  <si>
    <t>Montáž zámku</t>
  </si>
  <si>
    <t>658</t>
  </si>
  <si>
    <t>54914121</t>
  </si>
  <si>
    <t>Kování ,klika-klika matný nerez</t>
  </si>
  <si>
    <t>660</t>
  </si>
  <si>
    <t>331</t>
  </si>
  <si>
    <t>54926M01</t>
  </si>
  <si>
    <t>Zámek stavební dveřní s vložkou bezpečnostní včetně klíčů</t>
  </si>
  <si>
    <t>662</t>
  </si>
  <si>
    <t>54917265</t>
  </si>
  <si>
    <t>Samozavírač dveří hydraulický</t>
  </si>
  <si>
    <t>664</t>
  </si>
  <si>
    <t>333</t>
  </si>
  <si>
    <t>666</t>
  </si>
  <si>
    <t>766c</t>
  </si>
  <si>
    <t>766660172</t>
  </si>
  <si>
    <t>Montáž dveřních křídel dřevěných nebo plastových 
 otevíravých
 do obložkové zárubně
 povrchově upravených
 jednokřídlových, šířky
 přes 800 mm</t>
  </si>
  <si>
    <t>668</t>
  </si>
  <si>
    <t>335</t>
  </si>
  <si>
    <t>61162936</t>
  </si>
  <si>
    <t>Dveře vnitřní hladké laminované plné 1křídlé 90x197 cm</t>
  </si>
  <si>
    <t>670</t>
  </si>
  <si>
    <t>766660171</t>
  </si>
  <si>
    <t>Montáž dveřních křídel dřevěných nebo plastových 
 otevíravých
 do obložkové zárubně
 povrchově upravených
 jednokřídlových, šířky
 do 800 mm</t>
  </si>
  <si>
    <t>672</t>
  </si>
  <si>
    <t>337</t>
  </si>
  <si>
    <t>61162932</t>
  </si>
  <si>
    <t>Dveře vnitřní hladké laminované plné 1křídlé 70x197 cm</t>
  </si>
  <si>
    <t>674</t>
  </si>
  <si>
    <t>61162934</t>
  </si>
  <si>
    <t>Dveře vnitřní hladké laminované plné 1křídlé 80x197 cm</t>
  </si>
  <si>
    <t>676</t>
  </si>
  <si>
    <t>339</t>
  </si>
  <si>
    <t>766682111</t>
  </si>
  <si>
    <t>Montáž zárubní dřevěných, plastových nebo z lamina 
 obložkových, pro dveře
 jednokřídlové, tloušťky stěny
 do 170 mm</t>
  </si>
  <si>
    <t>678</t>
  </si>
  <si>
    <t>61182258</t>
  </si>
  <si>
    <t>Zárubeň obložková pro dveře 1křídlové 60,70,80,90x197 cm, tl. 8 - 17 cm</t>
  </si>
  <si>
    <t>680</t>
  </si>
  <si>
    <t>341</t>
  </si>
  <si>
    <t>682</t>
  </si>
  <si>
    <t>766664M11</t>
  </si>
  <si>
    <t>684</t>
  </si>
  <si>
    <t>343</t>
  </si>
  <si>
    <t>686</t>
  </si>
  <si>
    <t>54926400</t>
  </si>
  <si>
    <t>Zámek stavební dveřní s vložkou včetně klíčů</t>
  </si>
  <si>
    <t>688</t>
  </si>
  <si>
    <t>345</t>
  </si>
  <si>
    <t>690</t>
  </si>
  <si>
    <t>766d</t>
  </si>
  <si>
    <t>Vnitřní dveře s požární odolností</t>
  </si>
  <si>
    <t>766660185</t>
  </si>
  <si>
    <t>Montáž dveřních křídel dřevěných nebo plastových 
 otevíravých
 do obložkové zárubně
 protipožárních
 s olověnou vložkou
 jednokřídlových, šířky
 do 800 mm</t>
  </si>
  <si>
    <t>692</t>
  </si>
  <si>
    <t>347</t>
  </si>
  <si>
    <t>61165610</t>
  </si>
  <si>
    <t>Dveře vnitřní požárně odolné, CPL fólie,odolnost EI (EW) 30 D3, 1křídlové 80 x 197 cm</t>
  </si>
  <si>
    <t>694</t>
  </si>
  <si>
    <t>766682211</t>
  </si>
  <si>
    <t>Montáž zárubní dřevěných, plastových nebo z lamina 
 obložkových protipožárních, pro dveře
 jednokřídlové, tloušťky stěny
 do 170 mm</t>
  </si>
  <si>
    <t>696</t>
  </si>
  <si>
    <t>349</t>
  </si>
  <si>
    <t>61182259</t>
  </si>
  <si>
    <t>Zárubeň protipožární pro dveře 1křídlové 60,70,80,90x197 cm, tl. 8 - 17 cm</t>
  </si>
  <si>
    <t>698</t>
  </si>
  <si>
    <t>700</t>
  </si>
  <si>
    <t>351</t>
  </si>
  <si>
    <t>702</t>
  </si>
  <si>
    <t>704</t>
  </si>
  <si>
    <t>353</t>
  </si>
  <si>
    <t>706</t>
  </si>
  <si>
    <t>708</t>
  </si>
  <si>
    <t>355</t>
  </si>
  <si>
    <t>766695213</t>
  </si>
  <si>
    <t>Montáž ostatních truhlářských konstrukcí 
 prahů dveří
 jednokřídlových, šířky
 přes 100 mm</t>
  </si>
  <si>
    <t>710</t>
  </si>
  <si>
    <t>61187176</t>
  </si>
  <si>
    <t>Prah dveřní dřevěný dubový tl 2 cm  š 10 cm</t>
  </si>
  <si>
    <t>357</t>
  </si>
  <si>
    <t>714</t>
  </si>
  <si>
    <t>766e</t>
  </si>
  <si>
    <t>Prosvětlovací konstrukce</t>
  </si>
  <si>
    <t>766660151</t>
  </si>
  <si>
    <t>Montáž dveřních křídel dřevěných nebo plastových 
 otevíravých
 do dřevěné rámové zárubně
 nadsvětlíkových křídel, výšky
 do 500 mm</t>
  </si>
  <si>
    <t>716</t>
  </si>
  <si>
    <t>359</t>
  </si>
  <si>
    <t>766660152</t>
  </si>
  <si>
    <t>Montáž dveřních křídel dřevěných nebo plastových 
 otevíravých
 do dřevěné rámové zárubně
 nadsvětlíkových křídel, výšky
 přes 500 mm</t>
  </si>
  <si>
    <t>718</t>
  </si>
  <si>
    <t>61132135</t>
  </si>
  <si>
    <t>Prosklená stěna pevná, dřevěná 155x120  cm</t>
  </si>
  <si>
    <t>720</t>
  </si>
  <si>
    <t>361</t>
  </si>
  <si>
    <t>61132130</t>
  </si>
  <si>
    <t>Prosvětlovací pás nad dveřmi 100x300 cm</t>
  </si>
  <si>
    <t>722</t>
  </si>
  <si>
    <t>61182M01</t>
  </si>
  <si>
    <t>Příplatek zárubeň obložková pro dveře 1křídlové 60,70,80,90x197 cm, tl. 8 - 17 cm - za prosvětlovací pás</t>
  </si>
  <si>
    <t>724</t>
  </si>
  <si>
    <t>766g</t>
  </si>
  <si>
    <t>Konstrukce plastové- ostatní</t>
  </si>
  <si>
    <t>363</t>
  </si>
  <si>
    <t>766629215</t>
  </si>
  <si>
    <t>Montáž oken dřevěných
 Příplatek k cenám za tepelnou izolaci mezi ostěním a rámem okna
 při rovném ostění, připojovací spára tl.
 do 45 mm</t>
  </si>
  <si>
    <t>726</t>
  </si>
  <si>
    <t>728</t>
  </si>
  <si>
    <t>787</t>
  </si>
  <si>
    <t>Zasklívání</t>
  </si>
  <si>
    <t>365</t>
  </si>
  <si>
    <t>787600802</t>
  </si>
  <si>
    <t>Vysklívání oken a dveří 
 skla plochého, plochy
 přes 1 do 3 m2</t>
  </si>
  <si>
    <t>730</t>
  </si>
  <si>
    <t>787612225</t>
  </si>
  <si>
    <t>Zasklívání oken a dveří deskami plochými plnými 
 sklem plochým válcovaným bez drátěné vložky vzorovaným nebarevným
 s podtmelením a zatmelením, oken nebo dveří
 pevných, tl.
 přes 4 do 6 mm</t>
  </si>
  <si>
    <t>732</t>
  </si>
  <si>
    <t>Výměna vnitřní výplně v místnosti č. 09 TZ str 3</t>
  </si>
  <si>
    <t>1,3*1,2</t>
  </si>
  <si>
    <t>367</t>
  </si>
  <si>
    <t>998787101</t>
  </si>
  <si>
    <t>Přesun hmot pro zasklívání 
 stanovený z hmotnosti přesunovaného materiálu
 vodorovná dopravní vzdálenost do 50 m
 v objektech výšky
 do 6 m</t>
  </si>
  <si>
    <t>734</t>
  </si>
  <si>
    <t>E- 09</t>
  </si>
  <si>
    <t>Oprava fasády</t>
  </si>
  <si>
    <t>006a</t>
  </si>
  <si>
    <t>Úpravy povrchu- příprava podkladu</t>
  </si>
  <si>
    <t>736</t>
  </si>
  <si>
    <t>369</t>
  </si>
  <si>
    <t>629995101</t>
  </si>
  <si>
    <t>Očištění vnějších ploch tlakovou vodou
 omytím</t>
  </si>
  <si>
    <t>738</t>
  </si>
  <si>
    <t>622135M01</t>
  </si>
  <si>
    <t>Vyrovnání nerovností podkladu vnějších omítaných ploch 
 maltou, tloušťky do 10 mm
 cementovou
 stěn</t>
  </si>
  <si>
    <t>740</t>
  </si>
  <si>
    <t>371</t>
  </si>
  <si>
    <t>622135092</t>
  </si>
  <si>
    <t>Vyrovnání nerovností podkladu vnějších omítaných ploch 
 tmelem, tloušťky do 2 mm
 Příplatek k ceně
 za každých dalších 5 mm tloušťky podkladní vrstvy přes 10 mm maltou
 cementovou
 stěn</t>
  </si>
  <si>
    <t>742</t>
  </si>
  <si>
    <t>622211M01</t>
  </si>
  <si>
    <t>Vyrovnání nerovností podkladu vnějších omítaných ploch 
 podlepením deskou EPS</t>
  </si>
  <si>
    <t>744</t>
  </si>
  <si>
    <t>373</t>
  </si>
  <si>
    <t>28375930</t>
  </si>
  <si>
    <t>Deska fasádní polystyrénová EPS 70 F 1000 x 500 x 20 mm - (vyrovnání případných nerovností na fasádě polystyrenem)</t>
  </si>
  <si>
    <t>746</t>
  </si>
  <si>
    <t>629135102</t>
  </si>
  <si>
    <t>Vyrovnávací vrstva z cementové malty pod klempířskými prvky 
 šířky
 přes 150 do 300 mm</t>
  </si>
  <si>
    <t>748</t>
  </si>
  <si>
    <t>006c</t>
  </si>
  <si>
    <t>Úpravy povrchu- doplnění a oprava zateplení obvodových stěn</t>
  </si>
  <si>
    <t>375</t>
  </si>
  <si>
    <t>622211021</t>
  </si>
  <si>
    <t>Montáž kontaktního zateplení 
 z polystyrenových desek nebo z kombinovaných desek
 na vnější stěny, tloušťky desek
 přes 80 do 120 mm</t>
  </si>
  <si>
    <t>750</t>
  </si>
  <si>
    <t>622251101</t>
  </si>
  <si>
    <t>Montáž kontaktního zateplení 
 Příplatek k cenám
 za zápustnou montáž kotev s použitím tepelněizolačních zátek
 na vnější stěny
 z polystyrenu</t>
  </si>
  <si>
    <t>752</t>
  </si>
  <si>
    <t>377</t>
  </si>
  <si>
    <t>621215121</t>
  </si>
  <si>
    <t>Oprava kontaktního zateplení z polystyrenových desek jednotlivých malých ploch 
 tloušťky
 přes 80 do 120 mm
 podhledů, plochy jednotlivě
 do 0,1 m2</t>
  </si>
  <si>
    <t>754</t>
  </si>
  <si>
    <t>621215122</t>
  </si>
  <si>
    <t>Oprava kontaktního zateplení z polystyrenových desek jednotlivých malých ploch 
 tloušťky
 přes 80 do 120 mm
 podhledů, plochy jednotlivě
 přes 0,1 do 0,25 m2</t>
  </si>
  <si>
    <t>756</t>
  </si>
  <si>
    <t>379</t>
  </si>
  <si>
    <t>621215124</t>
  </si>
  <si>
    <t>Oprava kontaktního zateplení z polystyrenových desek jednotlivých malých ploch 
 tloušťky
 přes 80 do 120 mm
 podhledů, plochy jednotlivě
 přes 0,5 do 1,0 m2</t>
  </si>
  <si>
    <t>758</t>
  </si>
  <si>
    <t>28375950</t>
  </si>
  <si>
    <t>Deska fasádní polystyrénová EPS 100 F 1000 x 500 x 100 mm</t>
  </si>
  <si>
    <t>760</t>
  </si>
  <si>
    <t>381</t>
  </si>
  <si>
    <t>622212051</t>
  </si>
  <si>
    <t>Montáž kontaktního zateplení vnějšího ostění, nadpraží nebo parapetu
 z polystyrenových desek
 hloubky špalet
 přes 200 do 400 mm, tloušťky desek
 do 40 mm</t>
  </si>
  <si>
    <t>762</t>
  </si>
  <si>
    <t>28375931</t>
  </si>
  <si>
    <t>Deska fasádní polystyrénová EPS 70 F 1000 x 500 x 30 mm</t>
  </si>
  <si>
    <t>383</t>
  </si>
  <si>
    <t>28376415</t>
  </si>
  <si>
    <t>Deska z extrudovaného polystyrénu XPS  30 mm</t>
  </si>
  <si>
    <t>006d</t>
  </si>
  <si>
    <t>Úprava povrchu- dodatečné zateplení (sjednocení) celé plochy stěn</t>
  </si>
  <si>
    <t>622131121</t>
  </si>
  <si>
    <t>Podkladní a spojovací vrstva vnějších omítaných ploch 
 penetrace akrylát-silikonová
 nanášená ručně
 stěn</t>
  </si>
  <si>
    <t>768</t>
  </si>
  <si>
    <t>385</t>
  </si>
  <si>
    <t>622218021</t>
  </si>
  <si>
    <t>Zesílení stávajícího kontaktního zateplení
 mechanickým kotvením s celoplošným lepením tepelné izolace ve druhé vrstvě (zdvojením) na vnější
 stěny
 z polystyrenových desek, celkové tloušťky izolace
 přes 140 do 180 mm</t>
  </si>
  <si>
    <t>770</t>
  </si>
  <si>
    <t>28375944</t>
  </si>
  <si>
    <t>Deska fasádní polystyrénová EPS 100 F 1000 x 500 x 40 mm</t>
  </si>
  <si>
    <t>772</t>
  </si>
  <si>
    <t>387</t>
  </si>
  <si>
    <t>28376416</t>
  </si>
  <si>
    <t>Deska z extrudovaného polystyrénu XPS  40 mm</t>
  </si>
  <si>
    <t>774</t>
  </si>
  <si>
    <t>622531011</t>
  </si>
  <si>
    <t>Omítka tenkovrstvá silikonová vnějších ploch 
 probarvená, včetně penetrace podkladu
 zrnitá, tloušťky
 1,5 mm
 stěn</t>
  </si>
  <si>
    <t>776</t>
  </si>
  <si>
    <t>389</t>
  </si>
  <si>
    <t>622511111</t>
  </si>
  <si>
    <t>Omítka tenkovrstvá akrylátová vnějších ploch 
 probarvená, včetně penetrace podkladu
 mozaiková
 střednězrnná
 stěn</t>
  </si>
  <si>
    <t>778</t>
  </si>
  <si>
    <t>006f</t>
  </si>
  <si>
    <t>Úpravy povrchu- doplňky a příslušenství k zateplení</t>
  </si>
  <si>
    <t>622252002</t>
  </si>
  <si>
    <t>Montáž lišt kontaktního zateplení 
 ostatních stěnových, dilatačních apod.
 lepených do tmelu</t>
  </si>
  <si>
    <t>780</t>
  </si>
  <si>
    <t>391</t>
  </si>
  <si>
    <t>59051492</t>
  </si>
  <si>
    <t>Profil zakončovací s okapničkou a tkaninou 100/150 mm, délka 2 m</t>
  </si>
  <si>
    <t>782</t>
  </si>
  <si>
    <t>59051494</t>
  </si>
  <si>
    <t>Připojovací profil parapetní variabilní s tkaninou, výška pěnové pásky 4 mm, délka 2 m</t>
  </si>
  <si>
    <t>393</t>
  </si>
  <si>
    <t>59051486</t>
  </si>
  <si>
    <t>Lišta rohová PVC 11/14, 10/15 cm s tkaninou 2,5 m - stěny</t>
  </si>
  <si>
    <t>786</t>
  </si>
  <si>
    <t>59051486.1</t>
  </si>
  <si>
    <t>Lišta rohová PVC 11/14, 10/15 cm s tkaninou 2,5 m</t>
  </si>
  <si>
    <t>788</t>
  </si>
  <si>
    <t>395</t>
  </si>
  <si>
    <t>622143004</t>
  </si>
  <si>
    <t xml:space="preserve">Montáž omítkových profilů 
 plastových nebo pozinkovaných, upevněných vtlačením do podkladní vrstvy nebo přibitím
 začišťovacích samolepících </t>
  </si>
  <si>
    <t>790</t>
  </si>
  <si>
    <t>59051476</t>
  </si>
  <si>
    <t>Profil okenní s tkaninou APU lišta 9 mm</t>
  </si>
  <si>
    <t>792</t>
  </si>
  <si>
    <t>397</t>
  </si>
  <si>
    <t>622143001</t>
  </si>
  <si>
    <t>Montáž omítkových profilů 
 plastových nebo pozinkovaných, upevněných vtlačením do podkladní vrstvy nebo přibitím
 soklových</t>
  </si>
  <si>
    <t>794</t>
  </si>
  <si>
    <t>59051662M01</t>
  </si>
  <si>
    <t>Lišta soklová  s okapničkou, zakládací</t>
  </si>
  <si>
    <t>796</t>
  </si>
  <si>
    <t>399</t>
  </si>
  <si>
    <t>941211112</t>
  </si>
  <si>
    <t>Montáž lešení řadového rámového lehkého pracovního s podlahami 
 s provozním zatížením tř. 3 do 200 kg/m2
 šířky tř. SW06 přes 0,6 do 0,9 m, výšky
 přes 10 do 25 m</t>
  </si>
  <si>
    <t>798</t>
  </si>
  <si>
    <t>941211211</t>
  </si>
  <si>
    <t>Montáž lešení řadového rámového lehkého pracovního s podlahami 
 s provozním zatížením tř. 3 do 200 kg/m2
 Příplatek za první a každý další den použití lešení
 k ceně -1111 nebo -1112</t>
  </si>
  <si>
    <t>800</t>
  </si>
  <si>
    <t>401</t>
  </si>
  <si>
    <t>941211812</t>
  </si>
  <si>
    <t>Demontáž lešení řadového rámového lehkého pracovního 
 s provozním zatížením tř. 3 do 200 kg/m2
 šířky tř. SW06 přes 0,6 do 0,9 m, výšky
 přes 10 do 25 m</t>
  </si>
  <si>
    <t>802</t>
  </si>
  <si>
    <t>944711113</t>
  </si>
  <si>
    <t>Montáž záchytné stříšky 
 zřizované současně s lehkým nebo těžkým lešením, šířky
 přes 2,0 do 2,5 m</t>
  </si>
  <si>
    <t>804</t>
  </si>
  <si>
    <t>403</t>
  </si>
  <si>
    <t>944711213</t>
  </si>
  <si>
    <t>Montáž záchytné stříšky 
 Příplatek za první a každý další den použití záchytné stříšky
 k ceně -1113</t>
  </si>
  <si>
    <t>806</t>
  </si>
  <si>
    <t>944711813</t>
  </si>
  <si>
    <t>Demontáž záchytné stříšky 
 zřizované současně s lehkým nebo těžkým lešením, šířky
 přes 2,0 do 2,5 m</t>
  </si>
  <si>
    <t>808</t>
  </si>
  <si>
    <t>405</t>
  </si>
  <si>
    <t>944511111</t>
  </si>
  <si>
    <t>Montáž ochranné sítě 
 zavěšené na konstrukci lešení
 z textilie z umělých vláken</t>
  </si>
  <si>
    <t>810</t>
  </si>
  <si>
    <t>944511211</t>
  </si>
  <si>
    <t>Montáž ochranné sítě 
 Příplatek za první a každý další den použití sítě
 k ceně -1111</t>
  </si>
  <si>
    <t>812</t>
  </si>
  <si>
    <t>407</t>
  </si>
  <si>
    <t>944511811</t>
  </si>
  <si>
    <t>Demontáž ochranné sítě 
 zavěšené na konstrukci lešení
 z textilie z umělých vláken</t>
  </si>
  <si>
    <t>814</t>
  </si>
  <si>
    <t>914111M01</t>
  </si>
  <si>
    <t>Montáž a dodávka cedulí na fasádě</t>
  </si>
  <si>
    <t>816</t>
  </si>
  <si>
    <t>409</t>
  </si>
  <si>
    <t>952901103</t>
  </si>
  <si>
    <t>Čištění budov při provádění oprav a udržovacích prací 
 oken nebo balkonových dveří jednoduchých
 omytím, plochy do
 přes 1,5 do 2,5 m2</t>
  </si>
  <si>
    <t>818</t>
  </si>
  <si>
    <t>011524M01</t>
  </si>
  <si>
    <t>Výtažné zkoušky KZS</t>
  </si>
  <si>
    <t>820</t>
  </si>
  <si>
    <t>411</t>
  </si>
  <si>
    <t>822</t>
  </si>
  <si>
    <t>764216646</t>
  </si>
  <si>
    <t>Oplechování parapetů z pozinkovaného plechu s povrchovou úpravou
 rovných
 celoplošně lepené, bez rohů
 rš 500 mm</t>
  </si>
  <si>
    <t>824</t>
  </si>
  <si>
    <t>413</t>
  </si>
  <si>
    <t>55349934</t>
  </si>
  <si>
    <t>Koncovka parapetu plastová z PP pod omítku  š 340 mm</t>
  </si>
  <si>
    <t>826</t>
  </si>
  <si>
    <t>764206167</t>
  </si>
  <si>
    <t>Montáž oplechování parapetů
 Příplatek k cenám
 za zvýšenou pracnost při provedení rohu nebo koutu
 přes rš 400 mm</t>
  </si>
  <si>
    <t>828</t>
  </si>
  <si>
    <t>415</t>
  </si>
  <si>
    <t>998764101</t>
  </si>
  <si>
    <t>Přesun hmot pro konstrukce klempířské
 stanovený z hmotnosti přesunovaného materiálu
 vodorovná dopravní vzdálenost do 50 m
 v objektech výšky
 do 6 m</t>
  </si>
  <si>
    <t>830</t>
  </si>
  <si>
    <t>E- 10</t>
  </si>
  <si>
    <t>Oprava střechy</t>
  </si>
  <si>
    <t>832</t>
  </si>
  <si>
    <t>417</t>
  </si>
  <si>
    <t>13010744</t>
  </si>
  <si>
    <t>Ocel profilová I, v jakosti 11 375, h=120 mm</t>
  </si>
  <si>
    <t>834</t>
  </si>
  <si>
    <t>340236212</t>
  </si>
  <si>
    <t>Zazdívka otvorů v příčkách nebo stěnách 
 plochy přes 0,0225 m2 do 0,09 m2
 cihlami pálenými, tl.
 přes 100 mm</t>
  </si>
  <si>
    <t>836</t>
  </si>
  <si>
    <t>419</t>
  </si>
  <si>
    <t>011524M11</t>
  </si>
  <si>
    <t>Kotevní zkoušky střecha</t>
  </si>
  <si>
    <t>838</t>
  </si>
  <si>
    <t>971033341</t>
  </si>
  <si>
    <t>Vybourání otvorů ve zdivu základovém nebo nadzákladovém z cihel, tvárnic, příčkovek 
 z cihel pálených
 na maltu vápennou nebo vápenocementovou
 plochy do 0,09 m2, tl.
 do 300 mm</t>
  </si>
  <si>
    <t>840</t>
  </si>
  <si>
    <t>421</t>
  </si>
  <si>
    <t>971033351</t>
  </si>
  <si>
    <t>Vybourání otvorů ve zdivu základovém nebo nadzákladovém z cihel, tvárnic, příčkovek 
 z cihel pálených
 na maltu vápennou nebo vápenocementovou
 plochy do 0,09 m2, tl.
 do 450 mm</t>
  </si>
  <si>
    <t>842</t>
  </si>
  <si>
    <t>844</t>
  </si>
  <si>
    <t>423</t>
  </si>
  <si>
    <t>846</t>
  </si>
  <si>
    <t>848</t>
  </si>
  <si>
    <t>425</t>
  </si>
  <si>
    <t>850</t>
  </si>
  <si>
    <t>852</t>
  </si>
  <si>
    <t>712b</t>
  </si>
  <si>
    <t>Povlakové krytiny- parozábrana přístavby</t>
  </si>
  <si>
    <t>427</t>
  </si>
  <si>
    <t>712311101</t>
  </si>
  <si>
    <t>Provedení povlakové krytiny střech plochých do 10 st. natěradly a tmely za studena 
 nátěrem
 lakem penetračním nebo asfaltovým</t>
  </si>
  <si>
    <t>854</t>
  </si>
  <si>
    <t>856</t>
  </si>
  <si>
    <t>429</t>
  </si>
  <si>
    <t>712341559</t>
  </si>
  <si>
    <t>Provedení povlakové krytiny střech plochých do 10 st. pásy přitavením 
 NAIP
 v plné ploše</t>
  </si>
  <si>
    <t>858</t>
  </si>
  <si>
    <t>860</t>
  </si>
  <si>
    <t>712c</t>
  </si>
  <si>
    <t>Povlakové krytiny- nový střešní plášť mPVC</t>
  </si>
  <si>
    <t>431</t>
  </si>
  <si>
    <t>712363001</t>
  </si>
  <si>
    <t>Provedení povlakové krytiny střech plochých do 10 st. fólií 
 termoplastickou
 mPVC (měkčené PVC)
 rozvinutí a natažení fólie v ploše</t>
  </si>
  <si>
    <t>862</t>
  </si>
  <si>
    <t>28322012</t>
  </si>
  <si>
    <t>Fólie hydroizolační střešní tl 1,5 mm š 1300 mm šedá</t>
  </si>
  <si>
    <t>864</t>
  </si>
  <si>
    <t>433</t>
  </si>
  <si>
    <t>712391171</t>
  </si>
  <si>
    <t>Provedení povlakové krytiny střech plochých do 10 st. -ostatní práce 
 provedení vrstvy
 textilní podkladní</t>
  </si>
  <si>
    <t>866</t>
  </si>
  <si>
    <t>868</t>
  </si>
  <si>
    <t>435</t>
  </si>
  <si>
    <t>712363003</t>
  </si>
  <si>
    <t>Provedení povlakové krytiny střech plochých do 10 st. fólií 
 termoplastickou
 mPVC (měkčené PVC)
 vytvoření spoje dvou pásů fólií
 horkovzdušným navařením</t>
  </si>
  <si>
    <t>870</t>
  </si>
  <si>
    <t>712363005</t>
  </si>
  <si>
    <t>Provedení povlakové krytiny střech plochých do 10 st. fólií 
 termoplastickou
 mPVC (měkčené PVC)
 aplikace fólie na oplechování (na tzv. fóliový plech)
 horkovzdušným navařením v plné ploše</t>
  </si>
  <si>
    <t>872</t>
  </si>
  <si>
    <t>437</t>
  </si>
  <si>
    <t>712363101</t>
  </si>
  <si>
    <t>Provedení povlakové krytiny střech plochých do 10 st. fólií 
 ostatní činnosti při pokládání hydroizolačních fólií (materiál ve specifikaci)
 mechanické ukotvení talířovou hmoždinkou
 do polystyrenu nebo desek z minerální vlny</t>
  </si>
  <si>
    <t>874</t>
  </si>
  <si>
    <t>712363112</t>
  </si>
  <si>
    <t>Provedení povlakové krytiny střech plochých do 10 st. fólií 
 ostatní činnosti při pokládání hydroizolačních fólií (materiál ve specifikaci)
 vodotěsné překrytí talířové hmoždinky pruhem fólie
 horkovzdušným navařením</t>
  </si>
  <si>
    <t>876</t>
  </si>
  <si>
    <t>439</t>
  </si>
  <si>
    <t>3090901700</t>
  </si>
  <si>
    <t>Šroub k upevnění izolace Climadur-Dabo TKR-4,8x300</t>
  </si>
  <si>
    <t>tis kus</t>
  </si>
  <si>
    <t>878</t>
  </si>
  <si>
    <t>3112201000</t>
  </si>
  <si>
    <t>Podložka talířová pro hydroizolace  D 40 mm</t>
  </si>
  <si>
    <t>880</t>
  </si>
  <si>
    <t>441</t>
  </si>
  <si>
    <t>712363115</t>
  </si>
  <si>
    <t>Provedení povlakové krytiny střech plochých do 10 st. fólií 
 ostatní činnosti při pokládání hydroizolačních fólií (materiál ve specifikaci)
 zaizolování prostupů střešní rovinou
 kruhový průřez, průměr
 do 300 mm</t>
  </si>
  <si>
    <t>882</t>
  </si>
  <si>
    <t>712363116</t>
  </si>
  <si>
    <t>Provedení povlakové krytiny střech plochých do 10 st. fólií 
 ostatní činnosti při pokládání hydroizolačních fólií (materiál ve specifikaci)
 zaizolování prostupů střešní rovinou
 kruhový průřez, průměr
 přes 300 mm do 500 mm</t>
  </si>
  <si>
    <t>884</t>
  </si>
  <si>
    <t>443</t>
  </si>
  <si>
    <t>712363312</t>
  </si>
  <si>
    <t>Povlakové krytiny střech plochých do 10 st. z tvarovaných poplastovaných lišt 
 pro mPVC, délka 2 m
 vnitřní koutová lišta rš 100 mm</t>
  </si>
  <si>
    <t>886</t>
  </si>
  <si>
    <t>712363318</t>
  </si>
  <si>
    <t>Povlakové krytiny střech plochých do 10 st. z tvarovaných poplastovaných lišt 
 pro mPVC, délka 2 m
 závětrná lišta rš 250 mm</t>
  </si>
  <si>
    <t>888</t>
  </si>
  <si>
    <t>445</t>
  </si>
  <si>
    <t>712363314</t>
  </si>
  <si>
    <t>Povlakové krytiny střech plochých do 10 st. z tvarovaných poplastovaných lišt 
 pro mPVC, délka 2 m
 stěnová lišta vyhnutá rš 71 mm</t>
  </si>
  <si>
    <t>890</t>
  </si>
  <si>
    <t>712363122</t>
  </si>
  <si>
    <t>Provedení povlakové krytiny střech plochých do 10 st. fólií 
 ostatní činnosti při pokládání hydroizolačních fólií (materiál ve specifikaci)
 zaizolování prostupů střešní rovinou
 provedení rohů a koutů izolačními tvarovkami
 horkovzdušným navařením</t>
  </si>
  <si>
    <t>892</t>
  </si>
  <si>
    <t>447</t>
  </si>
  <si>
    <t>28322070</t>
  </si>
  <si>
    <t>Roh vnitřní/vnější  pro střešní fólie mPVC</t>
  </si>
  <si>
    <t>894</t>
  </si>
  <si>
    <t>998712101</t>
  </si>
  <si>
    <t>Přesun hmot pro povlakové krytiny
 stanovený z hmotnosti přesunovaného materiálu
 vodorovná dopravní vzdálenost do 50 m
 v objektech výšky
 do 6 m</t>
  </si>
  <si>
    <t>896</t>
  </si>
  <si>
    <t>713a</t>
  </si>
  <si>
    <t>Izolace tepelné- nová spádová vrstva celé střechy</t>
  </si>
  <si>
    <t>449</t>
  </si>
  <si>
    <t>713141M11</t>
  </si>
  <si>
    <t>Montáž tepelné izolace střech plochých
 rohožemi, pásy, deskami, dílci, bloky (izolační materiál ve specifikaci)
 přišroubovanými šrouby
 tl. izolace přes 270 mm
 budovy výšky do 20 m
 vnitřní pole</t>
  </si>
  <si>
    <t>898</t>
  </si>
  <si>
    <t>713141M21</t>
  </si>
  <si>
    <t>Montáž tepelné izolace střech plochých
 rohožemi, pásy, deskami, dílci, bloky (izolační materiál ve specifikaci)
 přišroubovanými šrouby
 tl. izolace přes 270 mm
 budovy výšky do 20 m
 okrajové pole</t>
  </si>
  <si>
    <t>900</t>
  </si>
  <si>
    <t>451</t>
  </si>
  <si>
    <t>713141M31</t>
  </si>
  <si>
    <t>Montáž tepelné izolace střech plochých
 rohožemi, pásy, deskami, dílci, bloky (izolační materiál ve specifikaci)
 přišroubovanými šrouby
 tl. izolace přes 270 mm
 budovy výšky do 20 m
 rohové pole</t>
  </si>
  <si>
    <t>902</t>
  </si>
  <si>
    <t>28375914</t>
  </si>
  <si>
    <t>Deska z pěnového polystyrenu bílá EPS 150 S 1000 x 1000 x 100 mm - spádová, průměrná tloušťka 100 mm - (finální vrstva celé střechy)</t>
  </si>
  <si>
    <t>904</t>
  </si>
  <si>
    <t>453</t>
  </si>
  <si>
    <t>906</t>
  </si>
  <si>
    <t>713b</t>
  </si>
  <si>
    <t>Izolace tepelné- přístavba</t>
  </si>
  <si>
    <t>713141M01</t>
  </si>
  <si>
    <t>Montáž tepelné izolace střech plochých
 rohožemi, pásy, deskami, dílci, bloky (izolační materiál ve specifikaci)
 přišroubovanými šrouby
 tl. izolace přes 170 mm
 budovy výšky do 20 m</t>
  </si>
  <si>
    <t>908</t>
  </si>
  <si>
    <t>455</t>
  </si>
  <si>
    <t>28372309</t>
  </si>
  <si>
    <t>Deska z pěnového polystyrenu bílá EPS 100 S 1000 x 1000 x 100 mm - (první vrstva)</t>
  </si>
  <si>
    <t>910</t>
  </si>
  <si>
    <t>28372309.1</t>
  </si>
  <si>
    <t>Deska z pěnového polystyrenu bílá EPS 100 S 1000 x 1000 x 100 mm - (druhá vrstva)</t>
  </si>
  <si>
    <t>912</t>
  </si>
  <si>
    <t>457</t>
  </si>
  <si>
    <t>914</t>
  </si>
  <si>
    <t>713c</t>
  </si>
  <si>
    <t>Izolace tepelné- doplnění tepelné izolace nad stávajícím vstupem</t>
  </si>
  <si>
    <t>916</t>
  </si>
  <si>
    <t>Stávající vstup místnost č. 19</t>
  </si>
  <si>
    <t>16,41</t>
  </si>
  <si>
    <t>459</t>
  </si>
  <si>
    <t>28372302</t>
  </si>
  <si>
    <t>Deska z pěnového polystyrenu bílá EPS 100 S 1000 x 1000 x 30 mm - (výškové vyrovnání, podložení apod)</t>
  </si>
  <si>
    <t>918</t>
  </si>
  <si>
    <t>920</t>
  </si>
  <si>
    <t>461</t>
  </si>
  <si>
    <t>922</t>
  </si>
  <si>
    <t>713d</t>
  </si>
  <si>
    <t>Izolace tepelné- nosná konstrukce alternativních dodávek energií</t>
  </si>
  <si>
    <t>713141M41</t>
  </si>
  <si>
    <t>924</t>
  </si>
  <si>
    <t>V místě konstrukce alternativních dodávek energií</t>
  </si>
  <si>
    <t>3,5*3</t>
  </si>
  <si>
    <t>463</t>
  </si>
  <si>
    <t>926</t>
  </si>
  <si>
    <t>928</t>
  </si>
  <si>
    <t>465</t>
  </si>
  <si>
    <t>28372302.1</t>
  </si>
  <si>
    <t>Deska z pěnového polystyrenu bílá EPS 100 S 1000 x 1000 x 30 mm - (výškové vyrovnání)</t>
  </si>
  <si>
    <t>930</t>
  </si>
  <si>
    <t>932</t>
  </si>
  <si>
    <t>467</t>
  </si>
  <si>
    <t>721233112</t>
  </si>
  <si>
    <t xml:space="preserve">Střešní vtoky (vpusti) 
 polypropylenové (PP)
 pro ploché střechy s odtokem
 svislým
 DN 110 </t>
  </si>
  <si>
    <t>934</t>
  </si>
  <si>
    <t>721233M01</t>
  </si>
  <si>
    <t>Bezpečnostní úřepad polypropylen PP vodorovný odtok DN 110 - včetně opracování - (bezpečnostní přepad komplet)</t>
  </si>
  <si>
    <t>936</t>
  </si>
  <si>
    <t>469</t>
  </si>
  <si>
    <t>767871M01</t>
  </si>
  <si>
    <t>Montáž podpěrných konstrukcí pro alternativní dodávky energie</t>
  </si>
  <si>
    <t>938</t>
  </si>
  <si>
    <t>783314201</t>
  </si>
  <si>
    <t>Základní antikorozní nátěr zámečnických konstrukcí
 jednonásobný
 syntetický
 standardní</t>
  </si>
  <si>
    <t>940</t>
  </si>
  <si>
    <t>E- 11</t>
  </si>
  <si>
    <t>Venkovní úpravy</t>
  </si>
  <si>
    <t>471</t>
  </si>
  <si>
    <t>181006111</t>
  </si>
  <si>
    <t>Rozprostření zemin schopných zúrodnění 
 v rovině a ve sklonu do 1:5, tloušťka vrstvy
 do 0,10 m</t>
  </si>
  <si>
    <t>942</t>
  </si>
  <si>
    <t>181411131</t>
  </si>
  <si>
    <t>Založení trávníku
 na půdě předem připravené
 plochy do 1000 m2
 výsevem včetně utažení
 parkového
 v rovině nebo na svahu do 1:5</t>
  </si>
  <si>
    <t>944</t>
  </si>
  <si>
    <t>473</t>
  </si>
  <si>
    <t>348272113</t>
  </si>
  <si>
    <t>Ploty z tvárnic betonových 
 plotová zeď
 na maltu cementovou včetně spárování současně při zdění
 z tvarovek hladkých, dutých
 přírodních, tloušťka zdiva
 190 mm</t>
  </si>
  <si>
    <t>946</t>
  </si>
  <si>
    <t>348262501</t>
  </si>
  <si>
    <t>Ploty z betonových bloků-systém suchého zdění 
 výztuž 1x BSt 500 D 10 mm včetně výplně z betonu C16/20 plotové zdi, šířky
 přes 200 do 400 mm</t>
  </si>
  <si>
    <t>948</t>
  </si>
  <si>
    <t>475</t>
  </si>
  <si>
    <t>348278401</t>
  </si>
  <si>
    <t>Ploty z cihel a tvárnic nepálených vápenopískových 
 ukončovací prvky betonové
 na maltu cementovou
 stříška 270x390 mm</t>
  </si>
  <si>
    <t>950</t>
  </si>
  <si>
    <t>338171113</t>
  </si>
  <si>
    <t>Osazování sloupků a vzpěr plotových ocelových 
 trubkových nebo profilovaných
 výšky do 2,00 m
 se zabetonováním (tř. C 25/30) do 0,08 m3 do připravených jamek</t>
  </si>
  <si>
    <t>952</t>
  </si>
  <si>
    <t>477</t>
  </si>
  <si>
    <t>348401230M01</t>
  </si>
  <si>
    <t>Osazení oplocení z pletiva
 do 15 st. sklonu svahu, výšky
 přes 1,6 do 2,0 m</t>
  </si>
  <si>
    <t>954</t>
  </si>
  <si>
    <t>59233165M01</t>
  </si>
  <si>
    <t>Panel plotový  poplastovaný - (oprava rozebraného plotu)</t>
  </si>
  <si>
    <t>956</t>
  </si>
  <si>
    <t>479</t>
  </si>
  <si>
    <t>55342261M01</t>
  </si>
  <si>
    <t>Poplastované plotové sloupky 60×60*2400  mm k plotovým dílům  - (oprava rozebraného plotu)</t>
  </si>
  <si>
    <t>958</t>
  </si>
  <si>
    <t>564762111</t>
  </si>
  <si>
    <t>Podklad nebo kryt z vibrovaného štěrku VŠ 
 s rozprostřením, vlhčením a zhutněním, po zhutnění
 tl. 200 mm</t>
  </si>
  <si>
    <t>960</t>
  </si>
  <si>
    <t>481</t>
  </si>
  <si>
    <t>564831111</t>
  </si>
  <si>
    <t>Podklad ze štěrkodrti ŠD 
 s rozprostřením a zhutněním, po zhutnění
 tl. 100 mm</t>
  </si>
  <si>
    <t>962</t>
  </si>
  <si>
    <t>916231213</t>
  </si>
  <si>
    <t>Osazení chodníkového obrubníku betonového 
 se zřízením lože, s vyplněním a zatřením spár cementovou maltou
 stojatého
 s boční opěrou z betonu prostého tř. C 12/15, do lože
 z betonu prostého téže značky</t>
  </si>
  <si>
    <t>964</t>
  </si>
  <si>
    <t>483</t>
  </si>
  <si>
    <t>59217412</t>
  </si>
  <si>
    <t>Obrubník betonový chodníkový 13-10 100x10x20 cm</t>
  </si>
  <si>
    <t>966</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</si>
  <si>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</si>
  <si>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</si>
  <si>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968</t>
  </si>
  <si>
    <t>485</t>
  </si>
  <si>
    <t>59245038</t>
  </si>
  <si>
    <t>Dlažba zámková H-PROFIL 20x16,5x6 cm přírodní</t>
  </si>
  <si>
    <t>970</t>
  </si>
  <si>
    <t>564231111</t>
  </si>
  <si>
    <t>Podklad nebo podsyp ze štěrkopísku ŠP 
 s rozprostřením, vlhčením a zhutněním, po zhutnění
 tl. 100 mm</t>
  </si>
  <si>
    <t>972</t>
  </si>
  <si>
    <t>487</t>
  </si>
  <si>
    <t>637211112</t>
  </si>
  <si>
    <t>Okapový chodník z dlaždic 
 betonových
 se zalitím spár cementovou maltou
 do cementové malty MC-10, tl. dlaždic
 60 mm</t>
  </si>
  <si>
    <t>974</t>
  </si>
  <si>
    <t>767531121</t>
  </si>
  <si>
    <t>Montáž vstupních čistících zón z rohoží 
 osazení rámu mosazného nebo hliníkového
 zapuštěného
 z L profilů</t>
  </si>
  <si>
    <t>976</t>
  </si>
  <si>
    <t>489</t>
  </si>
  <si>
    <t>767995M01</t>
  </si>
  <si>
    <t>Škrabací rošt 500x100 mm</t>
  </si>
  <si>
    <t>978</t>
  </si>
  <si>
    <t>E- 13</t>
  </si>
  <si>
    <t>Ostatní práce</t>
  </si>
  <si>
    <t>952901111M01</t>
  </si>
  <si>
    <t>Vyčištění budov nebo objektů vystěhováním</t>
  </si>
  <si>
    <t>1186</t>
  </si>
  <si>
    <t>491</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</si>
  <si>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</si>
  <si>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</si>
  <si>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1188</t>
  </si>
  <si>
    <t>749913M01</t>
  </si>
  <si>
    <t>Ostatní doplňkové práce 
 montáž tabulek
 výstražné a označovací</t>
  </si>
  <si>
    <t>1190</t>
  </si>
  <si>
    <t>493</t>
  </si>
  <si>
    <t>722250M01</t>
  </si>
  <si>
    <t>Montáž hasících přístrojů</t>
  </si>
  <si>
    <t>1192</t>
  </si>
  <si>
    <t>44932113</t>
  </si>
  <si>
    <t>Přístroj hasicí ruční práškový</t>
  </si>
  <si>
    <t>Obchodní ceny</t>
  </si>
  <si>
    <t>1194</t>
  </si>
  <si>
    <t>E- 14</t>
  </si>
  <si>
    <t>Vedlejší rozpočtové náklady</t>
  </si>
  <si>
    <t>V01</t>
  </si>
  <si>
    <t>Průzkumné, geodetické a projektové práce</t>
  </si>
  <si>
    <t>495</t>
  </si>
  <si>
    <t>010001000</t>
  </si>
  <si>
    <t>Provedení průzkumu při odkrývání konstrukcí, zemních prací a demolicí jako je inženýrsko geotechnický průzkum, pedologický průzkum a botanický průzkum, mykologický průzkum. Geodetické práce které přímo souvisí s průzkumem. Projektové práce a výrobní dokumentace (součinnost projektanta), dokumentace změn stavby při realizaci (součinnost projektanta). Dále v případě potřeby provedení statického posouzení nosných konstrukcí.</t>
  </si>
  <si>
    <t>1196</t>
  </si>
  <si>
    <t>011514000</t>
  </si>
  <si>
    <t>Provedení stavebního průzkum stávajícího stavu budovy po odkrytí konstrukcí, vlivu bouracích a demoličních prací na objekt. Na základě těchto skutečností provedení stavebně statického průzkumu.</t>
  </si>
  <si>
    <t>1198</t>
  </si>
  <si>
    <t>497</t>
  </si>
  <si>
    <t>012303000</t>
  </si>
  <si>
    <t>Geodetické práce prováděné před, v průběhu a po výstavbě stavebních prací v.</t>
  </si>
  <si>
    <t>1200</t>
  </si>
  <si>
    <t>013254000</t>
  </si>
  <si>
    <t>Dokumentace skutečného provedení stavby.</t>
  </si>
  <si>
    <t>1202</t>
  </si>
  <si>
    <t>V03</t>
  </si>
  <si>
    <t>Zařízení staveniště</t>
  </si>
  <si>
    <t>499</t>
  </si>
  <si>
    <t>030001000</t>
  </si>
  <si>
    <t>Základní rozdělení průvodních činností a nákladů
 zařízení staveniště</t>
  </si>
  <si>
    <t>1204</t>
  </si>
  <si>
    <t>034103000</t>
  </si>
  <si>
    <t>Zařízení staveniště 
 zabezpečení staveniště
 energie pro zařízení staveniště</t>
  </si>
  <si>
    <t>1206</t>
  </si>
  <si>
    <t>501</t>
  </si>
  <si>
    <t>034403000</t>
  </si>
  <si>
    <t>Zařízení staveniště 
 zabezpečení staveniště
 dopravní značení na staveništi</t>
  </si>
  <si>
    <t>1208</t>
  </si>
  <si>
    <t>039002000</t>
  </si>
  <si>
    <t>Hlavní tituly průvodních činností a nákladů 
 zařízení staveniště
 zrušení zařízení staveniště</t>
  </si>
  <si>
    <t>1210</t>
  </si>
  <si>
    <t>503</t>
  </si>
  <si>
    <t>034503000</t>
  </si>
  <si>
    <t>Zařízení staveniště 
 zabezpečení staveniště
 informační tabule</t>
  </si>
  <si>
    <t>1212</t>
  </si>
  <si>
    <t>034503R01</t>
  </si>
  <si>
    <t>Informační tabule dotace - (jednotková cena= procento z celkové ceny bez VRN)</t>
  </si>
  <si>
    <t>1214</t>
  </si>
  <si>
    <t>V04</t>
  </si>
  <si>
    <t>Inženýrská činnost</t>
  </si>
  <si>
    <t>505</t>
  </si>
  <si>
    <t>041403000</t>
  </si>
  <si>
    <t>Splnění požadavků koordinátora BOZP</t>
  </si>
  <si>
    <t>1216</t>
  </si>
  <si>
    <t>042503000</t>
  </si>
  <si>
    <t>Inženýrská činnost 
 posudky
 plán BOZP na staveništi</t>
  </si>
  <si>
    <t>1218</t>
  </si>
  <si>
    <t>507</t>
  </si>
  <si>
    <t>071103000</t>
  </si>
  <si>
    <t>Provozní vlivy 
 provoz investora, třetích osob
 provoz investora</t>
  </si>
  <si>
    <t>1220</t>
  </si>
  <si>
    <t>053103000</t>
  </si>
  <si>
    <t>Jedná se o poplatky přímo související s výstavbou, jako zábor pozemku, komunikací, zastavení provozu, správní poplatky.</t>
  </si>
  <si>
    <t>1222</t>
  </si>
  <si>
    <t>D.1.1.1 - Sklad hraček</t>
  </si>
  <si>
    <t>E- 12 - Přístavba skladu hraček</t>
  </si>
  <si>
    <t xml:space="preserve">    006g - Úpravy povrchu-  podlahy</t>
  </si>
  <si>
    <t xml:space="preserve">    006h - Úpravy povrchu- stěny a stropy vnitřní</t>
  </si>
  <si>
    <t xml:space="preserve">    006i - Úpravy povrchu- stěny vnější</t>
  </si>
  <si>
    <t xml:space="preserve">    751 - Vzduchotechnika</t>
  </si>
  <si>
    <t>E- 12</t>
  </si>
  <si>
    <t>Přístavba skladu hraček</t>
  </si>
  <si>
    <t>131301101</t>
  </si>
  <si>
    <t>Hloubení nezapažených jam a zářezů
 s urovnáním dna do předepsaného profilu a spádu
 v hornině tř. 4
 do 100 m3</t>
  </si>
  <si>
    <t>-261464713</t>
  </si>
  <si>
    <t>131301109</t>
  </si>
  <si>
    <t>Hloubení nezapažených jam a zářezů
 s urovnáním dna do předepsaného profilu a spádu
 Příplatek k cenám
 za lepivost horniny tř. 4</t>
  </si>
  <si>
    <t>-417924655</t>
  </si>
  <si>
    <t>-2050676779</t>
  </si>
  <si>
    <t>1845018810</t>
  </si>
  <si>
    <t>1396034519</t>
  </si>
  <si>
    <t>-243429360</t>
  </si>
  <si>
    <t>-1499235091</t>
  </si>
  <si>
    <t>212752212</t>
  </si>
  <si>
    <t>Trativody z drenážních trubek 
 se zřízením štěrkopískového lože pod trubky a s jejich obsypem v průměrném celkovém množství do
 0,15 m3/m
 v otevřeném výkopu
 z trubek plastových flexibilních
 D přes 65 do 100 mm</t>
  </si>
  <si>
    <t>1364315452</t>
  </si>
  <si>
    <t>(5,4*2)+(1,5)+(3,0)</t>
  </si>
  <si>
    <t>-267041817</t>
  </si>
  <si>
    <t>273321116</t>
  </si>
  <si>
    <t>Základové konstrukce z betonu železového
 desky
 ve výkopu nebo na hlavách pilot
 C 20/25</t>
  </si>
  <si>
    <t>-1648292701</t>
  </si>
  <si>
    <t>273351215</t>
  </si>
  <si>
    <t>Bednění základových stěn
 desek
 svislé nebo šikmé (odkloněné), půdorysně přímé nebo zalomené
 ve volných nebo zapažených jámách, rýhách, šachtách, včetně případných vzpěr
 zřízení</t>
  </si>
  <si>
    <t>1712639195</t>
  </si>
  <si>
    <t>273351216</t>
  </si>
  <si>
    <t>Bednění základových stěn
 desek
 svislé nebo šikmé (odkloněné), půdorysně přímé nebo zalomené
 ve volných nebo zapažených jámách, rýhách, šachtách, včetně případných vzpěr
 odstranění</t>
  </si>
  <si>
    <t>260009912</t>
  </si>
  <si>
    <t>273361412</t>
  </si>
  <si>
    <t>Výztuž základových konstrukcí
 desek
 ze svařovaných sítí, hmotnosti
 přes 3,5 do 6 kg/m2</t>
  </si>
  <si>
    <t>-1331606979</t>
  </si>
  <si>
    <t>-1641272568</t>
  </si>
  <si>
    <t>311272123</t>
  </si>
  <si>
    <t>Zdivo z pórobetonových přesných tvárnic 
 nosné
 z tvárnic hladkých jakékoli pevnosti
 na tenké maltové lože, tloušťka zdiva
 200 mm, objemová hmotnost
 500 kg/m3</t>
  </si>
  <si>
    <t>2127924775</t>
  </si>
  <si>
    <t>317143422</t>
  </si>
  <si>
    <t>Překlady nosné prefabrikované z pórobetonu 
 osazené do tenkého maltového lože, ve zdech tloušťky
 200 mm, světlost otvoru
 přes 1100 do 1350 mm</t>
  </si>
  <si>
    <t>-139076349</t>
  </si>
  <si>
    <t>395367M11.1</t>
  </si>
  <si>
    <t>Kotvičky z nerezových spojek</t>
  </si>
  <si>
    <t>-789087096</t>
  </si>
  <si>
    <t>Stěny</t>
  </si>
  <si>
    <t>4*2</t>
  </si>
  <si>
    <t>Strop</t>
  </si>
  <si>
    <t>417321313</t>
  </si>
  <si>
    <t>Ztužující pásy a věnce z betonu železového (bez výztuže) 
 tř. C 16/20</t>
  </si>
  <si>
    <t>-1669038879</t>
  </si>
  <si>
    <t>1734046317</t>
  </si>
  <si>
    <t>-1757313152</t>
  </si>
  <si>
    <t>006g</t>
  </si>
  <si>
    <t>Úpravy povrchu-  podlahy</t>
  </si>
  <si>
    <t>631311123</t>
  </si>
  <si>
    <t>Mazanina z betonu 
 prostého bez zvýšených nároků na prostředí
 tl. přes 80 do 120 mm
 tř. C 12/15</t>
  </si>
  <si>
    <t>878296829</t>
  </si>
  <si>
    <t>1278188797</t>
  </si>
  <si>
    <t>632453341</t>
  </si>
  <si>
    <t>Potěr betonový samonivelační litý
 tl. přes 30 mm do 40 mm
 tř. C 25/30</t>
  </si>
  <si>
    <t>2050457059</t>
  </si>
  <si>
    <t>660361836</t>
  </si>
  <si>
    <t>-757038785</t>
  </si>
  <si>
    <t>006h</t>
  </si>
  <si>
    <t>Úpravy povrchu- stěny a stropy vnitřní</t>
  </si>
  <si>
    <t>470658432</t>
  </si>
  <si>
    <t>-689996889</t>
  </si>
  <si>
    <t>611311131</t>
  </si>
  <si>
    <t>Potažení vnitřních ploch štukem
 tloušťky do 3 mm
 vodorovných konstrukcí
 stropů rovných</t>
  </si>
  <si>
    <t>-608934103</t>
  </si>
  <si>
    <t>611321121</t>
  </si>
  <si>
    <t>Omítka vápenocementová vnitřních ploch 
 nanášená ručně
 jednovrstvá, tloušťky do 10 mm
 hladká
 vodorovných konstrukcí
 stropů rovných</t>
  </si>
  <si>
    <t>-1203936446</t>
  </si>
  <si>
    <t>612131102.1</t>
  </si>
  <si>
    <t>1908229573</t>
  </si>
  <si>
    <t>612135001.1</t>
  </si>
  <si>
    <t>-1361665985</t>
  </si>
  <si>
    <t>612142001</t>
  </si>
  <si>
    <t>Potažení vnitřních ploch pletivem 
 v ploše nebo pruzích, na plném podkladu
 sklovláknitým
 vtlačením do tmelu
 stěn</t>
  </si>
  <si>
    <t>1091017219</t>
  </si>
  <si>
    <t>612311131</t>
  </si>
  <si>
    <t>Potažení vnitřních ploch štukem
 tloušťky do 3 mm
 svislých konstrukcí
 stěn</t>
  </si>
  <si>
    <t>-1712196373</t>
  </si>
  <si>
    <t>612321121.1</t>
  </si>
  <si>
    <t>-1063518865</t>
  </si>
  <si>
    <t>-1405382641</t>
  </si>
  <si>
    <t>624635311</t>
  </si>
  <si>
    <t>Úpravy vnějších vodorovných a svislých spar obvodového pláště z panelových dílců 
 tmelení spáry tmelem
 akrylátovým, průřezu tmeleného profilu
 přes 200 do 400 mm2</t>
  </si>
  <si>
    <t>-572055153</t>
  </si>
  <si>
    <t>-1429431539</t>
  </si>
  <si>
    <t>-1723888637</t>
  </si>
  <si>
    <t>1855411999</t>
  </si>
  <si>
    <t>006i</t>
  </si>
  <si>
    <t>Úpravy povrchu- stěny vnější</t>
  </si>
  <si>
    <t>622131121.1</t>
  </si>
  <si>
    <t>601907547</t>
  </si>
  <si>
    <t>1579800091</t>
  </si>
  <si>
    <t>401387179</t>
  </si>
  <si>
    <t>-1291755282</t>
  </si>
  <si>
    <t>1967894113</t>
  </si>
  <si>
    <t>-1508129633</t>
  </si>
  <si>
    <t>-1164068350</t>
  </si>
  <si>
    <t>59051516</t>
  </si>
  <si>
    <t>Profil ukončovací 1,4 cm PVC hrana (délka 3 m) - (v místě dilatace)</t>
  </si>
  <si>
    <t>-1503950271</t>
  </si>
  <si>
    <t>-877871018</t>
  </si>
  <si>
    <t>-1589556139</t>
  </si>
  <si>
    <t>-277520359</t>
  </si>
  <si>
    <t>-113561343</t>
  </si>
  <si>
    <t>-659046230</t>
  </si>
  <si>
    <t>931992123</t>
  </si>
  <si>
    <t>Výplň dilatačních spár z polystyrenu 
 extrudovaného, tloušťky
 40 mm</t>
  </si>
  <si>
    <t>-2102821107</t>
  </si>
  <si>
    <t>5,7*0,2</t>
  </si>
  <si>
    <t>-1725888810</t>
  </si>
  <si>
    <t>1549073824</t>
  </si>
  <si>
    <t>1553305773</t>
  </si>
  <si>
    <t>978011191.1</t>
  </si>
  <si>
    <t>1050465723</t>
  </si>
  <si>
    <t>978013191.1</t>
  </si>
  <si>
    <t>1007341271</t>
  </si>
  <si>
    <t>-74356411</t>
  </si>
  <si>
    <t>-1115575802</t>
  </si>
  <si>
    <t>1191269888</t>
  </si>
  <si>
    <t>-379201489</t>
  </si>
  <si>
    <t>1631145602</t>
  </si>
  <si>
    <t>-1091925001</t>
  </si>
  <si>
    <t>-4684060</t>
  </si>
  <si>
    <t>766660186</t>
  </si>
  <si>
    <t>Montáž dveřních křídel dřevěných nebo plastových 
 otevíravých
 do obložkové zárubně
 protipožárních
 s olověnou vložkou
 jednokřídlových, šířky
 přes 800 mm</t>
  </si>
  <si>
    <t>-264165700</t>
  </si>
  <si>
    <t>-1304965144</t>
  </si>
  <si>
    <t>-1902366236</t>
  </si>
  <si>
    <t>917673424</t>
  </si>
  <si>
    <t>1539973043</t>
  </si>
  <si>
    <t>766681115</t>
  </si>
  <si>
    <t>Montáž zárubní dřevěných, plastových nebo z lamina 
 rámových, pro dveře
 jednokřídlové, šířky
 přes 900 mm</t>
  </si>
  <si>
    <t>1065386886</t>
  </si>
  <si>
    <t>55341170</t>
  </si>
  <si>
    <t>Dveře ocelové protipožární PN 74 6563 EW 15, 30, 45 D1 rohová zárubeň Z jednokřídlé 110 x 197 cm - (dveře + zárubeň)</t>
  </si>
  <si>
    <t>1166585705</t>
  </si>
  <si>
    <t>208633963</t>
  </si>
  <si>
    <t>-1701689034</t>
  </si>
  <si>
    <t>1747497664</t>
  </si>
  <si>
    <t>-305684648</t>
  </si>
  <si>
    <t>962042M01.1</t>
  </si>
  <si>
    <t>Bourání zdiva plotu z betonu prostého přes 1 m3</t>
  </si>
  <si>
    <t>-1489200722</t>
  </si>
  <si>
    <t>966071711.1</t>
  </si>
  <si>
    <t>-1384207860</t>
  </si>
  <si>
    <t>966071M01.1</t>
  </si>
  <si>
    <t>Rozebrání plotu z pletiva výšky do 1,6 m</t>
  </si>
  <si>
    <t>-856553334</t>
  </si>
  <si>
    <t>661143188</t>
  </si>
  <si>
    <t>-32513729</t>
  </si>
  <si>
    <t>-1749375207</t>
  </si>
  <si>
    <t>-1377045176</t>
  </si>
  <si>
    <t>545953201</t>
  </si>
  <si>
    <t>751</t>
  </si>
  <si>
    <t>Vzduchotechnika</t>
  </si>
  <si>
    <t>751398021</t>
  </si>
  <si>
    <t>Montáž ostatních zařízení 
 větrací mřížky
 stěnové, průřezu
 do 0,040 m2</t>
  </si>
  <si>
    <t>181754067</t>
  </si>
  <si>
    <t>56245613</t>
  </si>
  <si>
    <t>Mřížka větrací plast VM 150x150 UB bílá se žaluzií</t>
  </si>
  <si>
    <t>-1534088747</t>
  </si>
  <si>
    <t>764252M01</t>
  </si>
  <si>
    <t>Oplechování z nerezového plechu
 okapu dilatace
 rš 200 mm</t>
  </si>
  <si>
    <t>-767614081</t>
  </si>
  <si>
    <t>-497680655</t>
  </si>
  <si>
    <t>564908717</t>
  </si>
  <si>
    <t>-1582524247</t>
  </si>
  <si>
    <t>-309420078</t>
  </si>
  <si>
    <t>655332646</t>
  </si>
  <si>
    <t>1603491622</t>
  </si>
  <si>
    <t>-496211896</t>
  </si>
  <si>
    <t>778956111</t>
  </si>
  <si>
    <t>-1849623570</t>
  </si>
  <si>
    <t>-273918323</t>
  </si>
  <si>
    <t>-716334667</t>
  </si>
  <si>
    <t>2105922082</t>
  </si>
  <si>
    <t>-542914836</t>
  </si>
  <si>
    <t>958757473</t>
  </si>
  <si>
    <t>-1441583541</t>
  </si>
  <si>
    <t>1254949973</t>
  </si>
  <si>
    <t>D.1.1.2 - Vnitřní zařízení</t>
  </si>
  <si>
    <t>HSV - Práce a dodávky HSV</t>
  </si>
  <si>
    <t xml:space="preserve">    01BC - Bazénové centrum</t>
  </si>
  <si>
    <t xml:space="preserve">    01SH - Sklad hraček</t>
  </si>
  <si>
    <t>HSV</t>
  </si>
  <si>
    <t>Práce a dodávky HSV</t>
  </si>
  <si>
    <t>01BC</t>
  </si>
  <si>
    <t>Bazénové centrum</t>
  </si>
  <si>
    <t>BC001</t>
  </si>
  <si>
    <t>Šatní skříň s lavičkou 1800x300x500/900, m.č.3, odkládání svrchního oděvu a bot</t>
  </si>
  <si>
    <t>1638970670</t>
  </si>
  <si>
    <t>BC002</t>
  </si>
  <si>
    <t>Regál 1800x300x300, m.č.4, na mycí prostředky</t>
  </si>
  <si>
    <t>25768506</t>
  </si>
  <si>
    <t>BC003</t>
  </si>
  <si>
    <t>Šatní skřínka 1800x300x500,m.č.19, pro zaměstnance</t>
  </si>
  <si>
    <t>-1009722211</t>
  </si>
  <si>
    <t>BC004</t>
  </si>
  <si>
    <t>Regál 1800x600x300, m.č.21, na mycí prostředky</t>
  </si>
  <si>
    <t>-506828102</t>
  </si>
  <si>
    <t>BC005</t>
  </si>
  <si>
    <t>Regál 1800x600x300, m.č.24, na bazénové pomůcky</t>
  </si>
  <si>
    <t>707707560</t>
  </si>
  <si>
    <t>BC006</t>
  </si>
  <si>
    <t>Šatní skřínka boxová 900x300x500, m.č.28, pro převlékání do koupacího oděvu</t>
  </si>
  <si>
    <t>1015231334</t>
  </si>
  <si>
    <t>BC007</t>
  </si>
  <si>
    <t>Přebalovací závěsná stanice 900x300x500, m.č.29, sprchy</t>
  </si>
  <si>
    <t>510203916</t>
  </si>
  <si>
    <t>BC008</t>
  </si>
  <si>
    <t>Přebalovací závěsná stanice 900x300x500, m.č.33, sprchy</t>
  </si>
  <si>
    <t>1961874028</t>
  </si>
  <si>
    <t>01SH</t>
  </si>
  <si>
    <t>SH001</t>
  </si>
  <si>
    <t>Regál 1800x600x300, m.č.37, na hračky</t>
  </si>
  <si>
    <t>2133610586</t>
  </si>
  <si>
    <t>D.1.4.1a - Bazénová technologie</t>
  </si>
  <si>
    <t>1 - TĚLESO BAZÉNU</t>
  </si>
  <si>
    <t>2 - VNITŘNÍ VESTAVBY DO BAZÉNU</t>
  </si>
  <si>
    <t>3. - BAZÉNOVÁ HYDRAULIKA</t>
  </si>
  <si>
    <t>4 - VYBAVENÍ BAZÉNU</t>
  </si>
  <si>
    <t>TĚLESO BAZÉNU</t>
  </si>
  <si>
    <t>1.1</t>
  </si>
  <si>
    <t>Těleso bazénové vany s přelivným žlábkem</t>
  </si>
  <si>
    <t>P</t>
  </si>
  <si>
    <t>Poznámka k položce:
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vlnolamy ve žlábcích,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Na konstrukční části obvodových stěn jsou pak následně vodotěsně navařeny jednotlivé části bazénu, samostatně uvedené a specifikované v přiloženém rozpočtu.</t>
  </si>
  <si>
    <t>1.2</t>
  </si>
  <si>
    <t>Dno bazénu s protiskluznou úpravou</t>
  </si>
  <si>
    <t>Poznámka k položce:
Dno bazénu je tvořeno jednostranně raženým plechem, čtvercový prolis o straně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 Požadavek na doložení technického listu se čtvercovým ražením</t>
  </si>
  <si>
    <t>1.3</t>
  </si>
  <si>
    <t>Ztracené bednění nerezové</t>
  </si>
  <si>
    <t>Poznámka k položce:
Jedná se o nerezový ohýbaný profil vodotěsně navařený na zadní lem bazénu. Slouží jako ztracené bednění pro další stavební úpravy a zároveň jako plocha pro napojení vodorovné hydroizolace.Tl. plechu 1,5mm,materiál a tvar dle PD.</t>
  </si>
  <si>
    <t>VNITŘNÍ VESTAVBY DO BAZÉNU</t>
  </si>
  <si>
    <t>2.1</t>
  </si>
  <si>
    <t>Schodiště do bazénu - přímé</t>
  </si>
  <si>
    <t>Poznámka k položce:
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čtvercovém provedení provedení (prolis o straně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bazénu.Požadavek na doložení technického listu se čtvercovým ražením</t>
  </si>
  <si>
    <t>2.2</t>
  </si>
  <si>
    <t>Zábradlí k vodě, povrchová úprava - brus</t>
  </si>
  <si>
    <t>Poznámka k položce:
Zábradlí k vodě je koncipováno jako bezpečnostní prvek v bazénové sestavě.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brusem jakosti K400.</t>
  </si>
  <si>
    <t>2.3</t>
  </si>
  <si>
    <t>Rehabilitační madlo</t>
  </si>
  <si>
    <t>Poznámka k položce:
Je tvořeno trubkou TRKR 40x2mm, provedení, tvar a ukotvení dle PD. Provedení v souladu s ČSN EN 13451.</t>
  </si>
  <si>
    <t>3.</t>
  </si>
  <si>
    <t>BAZÉNOVÁ HYDRAULIKA</t>
  </si>
  <si>
    <t>3.1</t>
  </si>
  <si>
    <t>Kanál dnového rozvodu s bezšroubovým uzávěrem čistícího krytu</t>
  </si>
  <si>
    <t>Poznámka k položce:
Pro přívod čerstvé vody do bazénu, jsou ve dně bazénu zabudovány kanály s odnímatelnými poklopy (zajišťující jednoduchou údržbu a čištění) s prolisovanými vstřikovacími tryskami, provedení komplet z nerezové oceli. Těsnění mezi dnovým kanálem a krytem je z elastického pryžového materiálu. Tento profil se na lem krytu přisvorkuje a konce těsnícího profilu se přilepí. Upevnění krytů musí zajišťovat snadnou opětovnou montáž i demontáž, pomoci montážního klíče.Povrchy krytů dnových kanálů musí mít stejný design a povrch jako okolní dno v bazénu. Kryty musí být vyrobeny v takové délce, aby s nimi byla snadná manipulace a musí mít tuhou a stabilní konstrukci. Tvar kanálů a krytů kanálů, samotné provedení a průřez kanálů včetně napojení na cirkulační systém bazénové vody musí odpovídat platné PD. Množství proudící vody (tlak) vody nesmí překročit 0,03 MPa. Z bezpečnostního hlediska musí být veškeré pohledové plochy kanálu i krytu zaobleny bez ostrých hran a nerovností. Musí být dodrženy bezpečnostně technické požadavky dle ČSN EN 13451 zejména část 1/3  (např. doklad o kontrole zachycování vlasů). Vstřikovací trysky musí být v jedné rovině se dnem bazénu. Rozdělení a dimenze trysek musí odpovídat vyváženým hydraulickým poměrům tak, aby bylo zamezeno vzniku mrtvých zón v prostoru bazénového tělesa.  Kryt čisticího otvoru s tryskami je upevněn k otvoru dnového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 nebo na ní kolmá.;  Rameno vahadla a ozub vahadla jsou vyváženy vzhledem k čepu tak, že uzávěr je udržován gravitací  v uzavřené poloze.Uzávěr krytu je možné snadno ovládat /otevírat/ tlačným klíčem a to i v případě nevypuštěného bazénu. Požadavek na doložení technického listu bezšroubového rychlouzávěru.</t>
  </si>
  <si>
    <t>3.2</t>
  </si>
  <si>
    <t>Odtok z přelivného žlábku</t>
  </si>
  <si>
    <t>Poznámka k položce:
Slouží k plynulému odvodu bazénové vody z přelivného žlábku, jeho umístěním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                                         .</t>
  </si>
  <si>
    <t>3.3</t>
  </si>
  <si>
    <t>Tlumič hluku pro odtok ze žlábku</t>
  </si>
  <si>
    <t>Poznámka k položce:
Slouží k snížení hlučnosti vznikající v místě odtoku ze žlábku především u vnitřních bazénů. Tlumič je navržen jako jednoduše upevňovaný segment do konstrukce přelivného žlábku. Rozměry a provedení dle PD .                                         .</t>
  </si>
  <si>
    <t>3.4</t>
  </si>
  <si>
    <t>Vlnolam ve žlábku</t>
  </si>
  <si>
    <t>Poznámka k položce:
Směrová regulace proudu vody v rohovém dílu žlábku je tvořená přivařenými nerezovými žebry ke dnu žlábku, tvarově uzpůsobené požadovanému proudění vody ve žlábku.</t>
  </si>
  <si>
    <t>3.5</t>
  </si>
  <si>
    <t>Odtok ze dna bazénu s bezšroubovým uzávěrem krytu</t>
  </si>
  <si>
    <t>Poznámka k položce:
Slouží k vypouštění vody z bazénu a zároveň k přisávání bazénové vody ze dna bazénu do cirkulačního okruhu úpravy vody. Velikost a tvar dle PD, skládá se z uzavřené krabicové konstrukce, pevně ukotvené k betonovému základu a navařené na bazénové dno. Odtok je opatřen demontovatelným bezpečnostním děrovaným krytem s těsněním z elastického pryžového materiálu. Umístění krytu v úrovni dna bazénu. Odvodní potrubí do vzdálenosti 0,50 m od hrany bazénu, ukončeného lemem a přírubou musí odpovídat platné PD a  ČSN EN 1092-1. Musí být dodrženy bezpečnostně technické požadavky dle ČSN EN 13451 část 1/3  (např. doklad o kontrole zachycování vlasů). Děrovaný kryt je upevněn k otvoru odtoku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 nebo na ní kolmá. Rameno vahadla a ozub vahadla jsou vyváženy vzhledem k čepu tak, že uzávěr je udržován gravitací  v uzavřené poloze.Uzávěr krytu je možné snadno ovládat /otevírat/ tlačným klíčem a to i v případě nevypuštěného bazénu. Požadavek na doložení technického listu bezšroubového rychlouzávěru.</t>
  </si>
  <si>
    <t>3.6</t>
  </si>
  <si>
    <t>Tryska pro měření chlóru ve stěně bazénu</t>
  </si>
  <si>
    <t>Poznámka k položce:
Slouží pro měření obsahu Cl v bazénové vodě, sestávající se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t>
  </si>
  <si>
    <t>3.7</t>
  </si>
  <si>
    <t>Vysavačová tryska D100</t>
  </si>
  <si>
    <t>Poznámka k položce:
Jedná se o kónické provedení boční sací trysky umístěné ve stěně bazénu v odpovídající hloubce dle PD. Tryska slouží k nasunutí vysavačové hadice a je opatřena odklápěcí krytkou                                                                                                                          .</t>
  </si>
  <si>
    <t>VYBAVENÍ BAZÉNU</t>
  </si>
  <si>
    <t>4.1</t>
  </si>
  <si>
    <t>Roštnice přímá bílá PP</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</si>
  <si>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min. dvoubodové spojení v podélné ose závitovými tyčemi s matkami, aby nedocházelo k bočním posunům jednotlivých prutů a tím i zvětšování mezer mezi pruty na okrajích. Závitové tyče jsou stažené na obou stranách matkami a jak šroub tak matky jsou z materiálu dle EN 10088-2 jak. 1.4404 a vyšší.Materiál prvků polypropylén, barva bílá v celém rpůřezu prvku  RAL odstín 9001, nepřipouští se barvení povrchu prvku barvou. Nepřipouští se jednopáteřní propojení prvků roštnice k sobě vzájemným zásunem na pero drážku.    Požadavek na doložení technického listu.</t>
  </si>
  <si>
    <t>4.2</t>
  </si>
  <si>
    <t>Roštnice rohová bílá PP</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</si>
  <si>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min. dvoubodové spojení v podélné ose závitovými tyčemi s matkami, aby nedocházelo k bočním posunům jednotlivých prutů a tím i zvětšování mezer mezi pruty na okrajích. Závitové tyče jsou stažené na obou stranách matkami a jak šroub tak matky jsou dle EN 10088-2 jak. 1.4404 a vyšší.  Rohová roštnice musí mít stejný design a stejnou propustnost bazénové vody jako u roštnic v přímém provedení včetně dvoubodového napojení na přímé roštnice . Materiál  prvků polypropylén, barva bílá v celém rpůřezu prvku RAL odstín 9001, nepřipouští se barvení povrchu prvku barvou .Nepřipouští se jednopáteřní propojení prvků roštnice k sobě vzájemným zásunem na pero drážku.   Požadavek na doložení technického listu.</t>
  </si>
  <si>
    <t>4.3</t>
  </si>
  <si>
    <t>Bezpečnostní značka - informační piktogramy</t>
  </si>
  <si>
    <t>Poznámka k položce:
Bezpečnostní značka s piktogramem např. "pro neplavce, hl. vody". Umístění v jedné úrovni s horní stranou roštnice, bez výstupků a ostrých hran. Deska s označením modrá nebo červená, rám a symbolika bílá.</t>
  </si>
  <si>
    <t>4.4</t>
  </si>
  <si>
    <t>Servisní kufřík</t>
  </si>
  <si>
    <t>Poznámka k položce:
Plastový kufřík s uzavíratelným poklopem. Obsahuje základní materiály a nástroje pro údržbu a servis nerezových bazénů. Pasta MOLYKOT 50g, Pelox tekutina včetně štětečku, brusný pás, CL tester, nerezový tlačný klíč, plastový kelímek, příbalové bezpečnostní listy chemikálií,</t>
  </si>
  <si>
    <t>D.1.4.1b - Bazénová technologie</t>
  </si>
  <si>
    <t xml:space="preserve">A - Okruh "A" - vnitřní nerezový bazén </t>
  </si>
  <si>
    <t xml:space="preserve">    TZU - Technologické zařízení úpravny bazénových vod</t>
  </si>
  <si>
    <t xml:space="preserve">    PAT - Potrubí, armatury, tvarovky - vnitřní nerezový bazén</t>
  </si>
  <si>
    <t xml:space="preserve">    PV - Provozní vybavení - doplňková zařízení</t>
  </si>
  <si>
    <t>A</t>
  </si>
  <si>
    <t xml:space="preserve">Okruh "A" - vnitřní nerezový bazén </t>
  </si>
  <si>
    <t>TZU</t>
  </si>
  <si>
    <t>Technologické zařízení úpravny bazénových vod</t>
  </si>
  <si>
    <t>A.1</t>
  </si>
  <si>
    <t>Filtrační zařízení s výškou písku 1,2 m (O650mm), výkon 10 m3/h při filtrační rychlosti 30 m3/h/m2; max.tlak ve filtru 2,5 bar; boční revizní otvor DN200, manometr, vypouštěcí kohout 1/4", praní vodou, připojení 1 1/2", vizor O135 mm</t>
  </si>
  <si>
    <t>A.1.1</t>
  </si>
  <si>
    <t>Armaturní systém k filtru - 6-cestný ventil, připojení 1 1/2", praní voda</t>
  </si>
  <si>
    <t>A.1.2</t>
  </si>
  <si>
    <t>Komplet pro vybavení filtru - automatický odvzdušňovací ventil pro instalaci na filtr, z nerezu</t>
  </si>
  <si>
    <t>A.1.3</t>
  </si>
  <si>
    <t>Filtrační náplň ZEOLIT 1-2,5 mm - minerál vulkanického původu, chemické absorbční vlastnosti, asbsorbuje amonné ionty = snížení zápachu po chlóru a snížení podráždění očí, lehčí než písek= výhody při praní filtru, větší pórovistost (čistí plocha) než křemičitý písek, dodávka včetně uložení do filtru</t>
  </si>
  <si>
    <t>A.2</t>
  </si>
  <si>
    <t>Horizontální recirkulační čerpadlo z norylu s nerezovou osou a s předřazeným lapačem nečistot : Q= 20 m3/hod, P1=1,40 kW, P2=1,0 kW, H=10m, 400 V , 2,07 A, 2840 ot/min, napojení sání 2", výtlak 1 1/2", krytí IP55, motor IE2</t>
  </si>
  <si>
    <t>A.2.1</t>
  </si>
  <si>
    <t>Měnič frekvence pro čerpadla do 1,5 kW, 400V, IP66, NON SWITCHED</t>
  </si>
  <si>
    <t>A.3.3</t>
  </si>
  <si>
    <t>Průtokový nerezový elektrický ohřívač vody 9 kW, 400V, 20A, s el. průtokovou klapkou, termostatem do 40oC a tepelnou pojistkou. Výměník je součástí dodávky profese BT.</t>
  </si>
  <si>
    <t>A.3.4</t>
  </si>
  <si>
    <t>Jímka nerez pro vsazení teplotního čidla regulace ohřevu (bez teplotního čidla)</t>
  </si>
  <si>
    <t>A.3.5</t>
  </si>
  <si>
    <t>Průtokový spínač do potrubí pro hlídání průtoku včetně osazovací jímky do potrubí</t>
  </si>
  <si>
    <t>A.4.1</t>
  </si>
  <si>
    <t>Demontáž, uskladnění a následná montáž. Oživení jednotky a přeprogramování, kontrola a kalibrace měřících sond, kontrola přívodních kabelů a servis autorizovaným technikem Dinotec (rozsah bude upřesněn dle skutečnostného stavu a posouzení)</t>
  </si>
  <si>
    <t>kpt.</t>
  </si>
  <si>
    <t>A.5</t>
  </si>
  <si>
    <t>Dávkovací čerpadlo koagulantu, 0-6 l/hod, 0,03 kW, 230V</t>
  </si>
  <si>
    <t>A.6</t>
  </si>
  <si>
    <t>PE společné rozpouštěcí nádrže 25l</t>
  </si>
  <si>
    <t>A.6.1</t>
  </si>
  <si>
    <t>Pojistná záchytná vanička</t>
  </si>
  <si>
    <t>A.7</t>
  </si>
  <si>
    <t>Středotlaký UV zářič Q = 33 m3/h., P= 0,66 kW , připojení DN65, obsahuje LCD displej včetně obsluhy menu v českém jazyce, řídící skříňku, senzor a monitor záření, výkon min. 60mJ/cm2, s automatickým čištěním trubice, plynulá regulace výkonu, hlídač průtoku pro hlídání funkce UV lampy. Provedení z nerez oceli 316L</t>
  </si>
  <si>
    <t>A.9.1</t>
  </si>
  <si>
    <t>Sondy - pro hlídání hladiny v akumulační nádrži, blokování čerpadel a dopouštění vody do akumulační jímky, 7 ks elektrod 316L, včetně elektroventilu dopouštění, včetně skříňky s relé pro zpracování kontaktu, monitoring 6-ti stavů</t>
  </si>
  <si>
    <t>A.9.1.1</t>
  </si>
  <si>
    <t>Stavoznak - signalizace hladiny v akumulační jímce v provedení transparentní trubice s plovákem výška po bezpečnostní přepad z AJ, instalace na vypouštěcí ventil AJ.</t>
  </si>
  <si>
    <t>A.9.1.2</t>
  </si>
  <si>
    <t>Vyfoliování AJ, vč prořezu</t>
  </si>
  <si>
    <t>A.10</t>
  </si>
  <si>
    <t>Průtokoměr indukční pro potrubí DN65 - pro snímání intenzity cirkulované vody a automatické kontinuální měření, proudový a reléový výstup, nerezová měřící část, pryžová výstelka, snímání průtoku s dálkovým přenosem dat, 230V</t>
  </si>
  <si>
    <t>A.11</t>
  </si>
  <si>
    <t>Horizontální čerpadlo pro odběr vzorku z norylu s předřazeným lapačem nečistot : Q= 4 m3/hod, P1=0,35 kW, P2=0,18 kW, H=8m, 230 V, 2840 ot/min, napojení sání 1 1/2", výtlak 1/4", krytí IP54, motor IE2</t>
  </si>
  <si>
    <t>A.12</t>
  </si>
  <si>
    <t>Servoventil pro odběr vzorku DN40</t>
  </si>
  <si>
    <t>PAT</t>
  </si>
  <si>
    <t>Potrubí, armatury, tvarovky - vnitřní nerezový bazén</t>
  </si>
  <si>
    <t>1001</t>
  </si>
  <si>
    <t>Trubní rozvody - materiálové provedení: Tlakové PVC, IPE nebo PP v tlakové řadě 1,0 nebo 1,6 Mpa DN 50 - DN 150. Spoje potrubí a tvarovek v provedení PVC lepidlem na plochu vyčištěnou čističem pro lepení PVC spojů. Spoje potrubí a tvarovek IPE svařováním na tupu.</t>
  </si>
  <si>
    <t>1002</t>
  </si>
  <si>
    <t>Armaturní systém - kulové ventily, mezipřírubové uzavírací klapky, mezipřírubové zpětné ventily - instalace na potrubí IPE nebo PVC. Připojení armatur do DN 80 šroubením, od profilu DN 100 přírubový spoj, připojení včetně oboustraných montážních přírub.</t>
  </si>
  <si>
    <t>1003</t>
  </si>
  <si>
    <t>Stěnový nerezový prostup DN80, dl. 1275 mm (sání z akumulační nádrže, vypouštění AJ)</t>
  </si>
  <si>
    <t>1004</t>
  </si>
  <si>
    <t>Stěnový nerezový prostup DN100, dl. 1275 mm (bezp. Přepad, dopouštění, sondy a vratka vzorku)</t>
  </si>
  <si>
    <t>1005</t>
  </si>
  <si>
    <t>Pomocné a podpěrné konstrukce ve strojovně (konzoly, podpěry, úchyty, …), materiál beton, ocel, pozink, …</t>
  </si>
  <si>
    <t>1006</t>
  </si>
  <si>
    <t>Uvedení do provozu včetně první provozní chemie, zaučení obsluhy , provozní řád, dokumentace skutečného provedení stavby, komplet pro ověření všech fyzikálních a chemických požadavků na kvalitu bazénové vody dle 238/2011 včetně provozní chemie a náplní na 1 týden provozu celého zařízení. (další provozní chemii zajistí provozovatel)</t>
  </si>
  <si>
    <t>1007</t>
  </si>
  <si>
    <t>Demontáž stávající technologie a PVC potrubí, ekologická likvidace, odvoz odpadu a skladovné (zahrnuje 1x filtr O600mm včetně filtrační náplně, demontáž 1x cirklučního čerpadla, elektrický výměník pro ohřev vody na uskladnění)</t>
  </si>
  <si>
    <t>1008</t>
  </si>
  <si>
    <t>Montáž technologie</t>
  </si>
  <si>
    <t>kpt</t>
  </si>
  <si>
    <t>1571109881</t>
  </si>
  <si>
    <t>PV</t>
  </si>
  <si>
    <t>Provozní vybavení - doplňková zařízení</t>
  </si>
  <si>
    <t>1009</t>
  </si>
  <si>
    <t xml:space="preserve">Komplet pro ověření všech fyzikálních a chemických požadavků na kvalitu bazénové vody dle vyhlášky č. 238/2011 ve znění dle vyhl. č. 97/2014 „Hygienické požadavky na koupaliště, sauny a hygienické limity písku v pískovištích venkovních hracích ploch”. Digitální fotometr 7 v 1 (měření: pH 6,0-8,5, volný 0,05-12 mg/l, vázaný 0,05-12 mg/l a celkový chlór 0,05-12 mg/l, alkalita 11-200 mg/l, tvrdost 19-550 mg/l) včetně proužku pro uvedené parametry, IP67- odběr vzorku přímo z bazénu, tester plave na hladině. 
</t>
  </si>
  <si>
    <t>-51146180</t>
  </si>
  <si>
    <t>1010</t>
  </si>
  <si>
    <t xml:space="preserve">Tepelně izolační plachta, tloušťka 12 mm, pro bazény s teplotou vody nad 29oC. Váha 0,49 kg/m2, světle modrý polyetylén, obšití lemovým páskem. 
</t>
  </si>
  <si>
    <t>1176443637</t>
  </si>
  <si>
    <t>1011</t>
  </si>
  <si>
    <t xml:space="preserve">Navijecí zařízení ruční, podélně pojízdné z nerezové oceli včetně teleskopické tyče (eloxovaný hlíník), délka 2,7-4,4 m. 
</t>
  </si>
  <si>
    <t>-1263793381</t>
  </si>
  <si>
    <t>1012</t>
  </si>
  <si>
    <t xml:space="preserve">Sada čistícího příslušenství pro bazén (síťka hladinová, prohnutý kartáč šířka 450 mm, ruční vysavač trojůhelníkový, teploměr s plováčkem, tester kapičkový) včetně teleskopické hliníkové tyče 2,5-4 m, plovoucí vysavačové hadice Ø 50 mm s koncovkou - délka 5 m a držáku příslušenství čištění bazénu na stěnu.
</t>
  </si>
  <si>
    <t>1029492720</t>
  </si>
  <si>
    <t>D1.4.1c - Bazénová technologie - elektroinstalace</t>
  </si>
  <si>
    <t>M21 - Elektromontáže</t>
  </si>
  <si>
    <t>D1 - Výzbroj skříně</t>
  </si>
  <si>
    <t>M21</t>
  </si>
  <si>
    <t>Elektromontáže</t>
  </si>
  <si>
    <t>210010002RT2</t>
  </si>
  <si>
    <t>Trubka ohebná pod omítku, typ 23.. 16 mm, včetně dodávky Monoflex 1416/1</t>
  </si>
  <si>
    <t>210010021RT1</t>
  </si>
  <si>
    <t>Trubka tuhá z PVC uložená pevně, 16 mm, včetně dodávky trubky 1516</t>
  </si>
  <si>
    <t>210010022RT1</t>
  </si>
  <si>
    <t>Trubka tuhá z PVC uložená pevně, 23 mm, včetně dodávky trubky 1525</t>
  </si>
  <si>
    <t>210010023RT1</t>
  </si>
  <si>
    <t>Trubka tuhá z PVC uložená pevně, 29 mm, včetně dodávky trubky 1532</t>
  </si>
  <si>
    <t>210010344RT1</t>
  </si>
  <si>
    <t>Krabice přístrojová LK 80/1, včetně dodávky krabice LK 80/1</t>
  </si>
  <si>
    <t>210020302RT1</t>
  </si>
  <si>
    <t>Žlab kabelový s příslušenstvím, 62/50 mm bez víka</t>
  </si>
  <si>
    <t>210020304R00</t>
  </si>
  <si>
    <t>Žlab kabelový s příslušenstvím, 125/50 mm bez víka</t>
  </si>
  <si>
    <t>210100001R00</t>
  </si>
  <si>
    <t>Ukončení vodičů v rozvaděči + zapojení do 2,5 mm2</t>
  </si>
  <si>
    <t>210100002R00</t>
  </si>
  <si>
    <t>Ukončení vodičů v rozvaděči + zapojení do 6 mm2</t>
  </si>
  <si>
    <t>210111021RT1</t>
  </si>
  <si>
    <t>Zásuvka domovní v krabici - provedení 2P+PE, včetně dodávky zásuvky 5518-2929</t>
  </si>
  <si>
    <t>210190003R00</t>
  </si>
  <si>
    <t>Montáž celoplechových rozvodnic do váhy 100 kg</t>
  </si>
  <si>
    <t>210800626RT1</t>
  </si>
  <si>
    <t>Vodič nn a vn CYA 6 mm2 uložený volně, včetně dodávky vodiče CYA 6</t>
  </si>
  <si>
    <t>210810005RT1</t>
  </si>
  <si>
    <t>Kabel CYKY-m 750 V 3 x 1,5 mm2 volně uložený, včetně dodávky kabelu</t>
  </si>
  <si>
    <t>210810006RT1</t>
  </si>
  <si>
    <t>Kabel CYKY-m 750 V 3 x 2,5 mm2 volně uložený, včetně dodávky kabelu</t>
  </si>
  <si>
    <t>210810016RT1</t>
  </si>
  <si>
    <t>Kabel CYKY-m 750 V 4 x 1,5 mm2 volně uložený, včetně dodávky kabelu</t>
  </si>
  <si>
    <t>210810016RT1.1</t>
  </si>
  <si>
    <t>Kabel CYKY-m 750 V 5 x 4 mm2 volně uložený, včetně dodávky kabelu</t>
  </si>
  <si>
    <t>210810225RT1</t>
  </si>
  <si>
    <t>Kabel 2YSLCYK-JB 4x1,5 volně uložený, včetně dodávky kabelu</t>
  </si>
  <si>
    <t>210860201RT1</t>
  </si>
  <si>
    <t>Kabel speciální JYTY s Al 2 x 1 mm volně uložený, včetně dodávky kabelu</t>
  </si>
  <si>
    <t>210860201RT1.1</t>
  </si>
  <si>
    <t>Kabel speciální JYTY s Al 4 x 1 mm volně uložený, včetně dodávky kabelu</t>
  </si>
  <si>
    <t>210860203RT1</t>
  </si>
  <si>
    <t>Kabel speciální JYTY s Al 7 x 1 mm volně uložený, včetně dodávky kabelu</t>
  </si>
  <si>
    <t>211010006RT1</t>
  </si>
  <si>
    <t>Osazení hmoždinky do ostrých cihel/kamene, HM 8, včetně dodávky hmoždinky</t>
  </si>
  <si>
    <t>D1</t>
  </si>
  <si>
    <t>Výzbroj skříně</t>
  </si>
  <si>
    <t>35712343R</t>
  </si>
  <si>
    <t>Skříň rozvaděčová CS88/300</t>
  </si>
  <si>
    <t>S63JD 1103 A6</t>
  </si>
  <si>
    <t>Hlavní vypínač</t>
  </si>
  <si>
    <t>HRH-5</t>
  </si>
  <si>
    <t>Hladinový spínač</t>
  </si>
  <si>
    <t>CRM-91H/230</t>
  </si>
  <si>
    <t>Multifunkční časová relé</t>
  </si>
  <si>
    <t>SHT-1/230</t>
  </si>
  <si>
    <t>Digitální spínací hodiny</t>
  </si>
  <si>
    <t>40.52.8.230.5000</t>
  </si>
  <si>
    <t>Paticové relé,2p,230VAC,8A,zlacené.kontakty</t>
  </si>
  <si>
    <t>95.05</t>
  </si>
  <si>
    <t>Patice pro relé i časový modul</t>
  </si>
  <si>
    <t>55.34.8.230.0040</t>
  </si>
  <si>
    <t>Paticové relé,4p,230VAC,8A,zlacené.kontakty</t>
  </si>
  <si>
    <t>94.04</t>
  </si>
  <si>
    <t>M22-K01</t>
  </si>
  <si>
    <t>Kontaktní prvek,šroub.svor,čelní,1v</t>
  </si>
  <si>
    <t>M22-K10</t>
  </si>
  <si>
    <t>Kontaktní prvek,šroub.svor,čelní,1z</t>
  </si>
  <si>
    <t>M22-L-R</t>
  </si>
  <si>
    <t>Signálky,IP67,zapuštěné,kr.titan,červená</t>
  </si>
  <si>
    <t>M22-L-W</t>
  </si>
  <si>
    <t>Signálky,IP67,zapuštěné,kr.titan,bílá</t>
  </si>
  <si>
    <t>M22-L-Y</t>
  </si>
  <si>
    <t>Signálky,IP67,zapuštěné,kr.titan,žlutá</t>
  </si>
  <si>
    <t>M22-LED230-W</t>
  </si>
  <si>
    <t>Prvek LED,šroub.sv,čelní,85-264VAC,5-15mA,bílá</t>
  </si>
  <si>
    <t>M22-WRK3</t>
  </si>
  <si>
    <t>Ovl.hlav,přep,3p,s aret,kr.titan,60st,bílá</t>
  </si>
  <si>
    <t>M22-WRLK-W</t>
  </si>
  <si>
    <t>Ovl.hlav,přep,prosv,2p,s aret,kr.titan,60st,bílá</t>
  </si>
  <si>
    <t>M22-WRLK3-W</t>
  </si>
  <si>
    <t>Ovl.hlav,přep,prosv,3p,s aret,kr.titan,60st,bílá</t>
  </si>
  <si>
    <t>PF7-63/4/003</t>
  </si>
  <si>
    <t>Chránič Ir=250A, typ AC, 4-pól</t>
  </si>
  <si>
    <t>PF7-40/4/01-U</t>
  </si>
  <si>
    <t>Chránič Ir=5kA, typ U, 4-pól pro frekv.měniče</t>
  </si>
  <si>
    <t>PL7-B6/1</t>
  </si>
  <si>
    <t>Jistič PL7 char B, 1-pólový</t>
  </si>
  <si>
    <t>PL7-B20/3</t>
  </si>
  <si>
    <t>Jistič PL7 char B, 3-pólový</t>
  </si>
  <si>
    <t>PL7-C6/1</t>
  </si>
  <si>
    <t>Jistič PL7 char C, 1-pólový</t>
  </si>
  <si>
    <t>PL7-C10/3</t>
  </si>
  <si>
    <t>Jistič PL7 char C, 3-pólový</t>
  </si>
  <si>
    <t>Z-MS-1,6/3</t>
  </si>
  <si>
    <t>Spínač motorů 3-pól</t>
  </si>
  <si>
    <t>ZP-IHK</t>
  </si>
  <si>
    <t>Jednotka pom.kont.průchozí 1z1v pro PL, PFL, Z-MS</t>
  </si>
  <si>
    <t>LADN20</t>
  </si>
  <si>
    <t>Pomocné kontakty pro stykače LC1-D a LC1-DT 2Z</t>
  </si>
  <si>
    <t>LC1K0910P7</t>
  </si>
  <si>
    <t>Ministykač 9A 1Z 230V st</t>
  </si>
  <si>
    <t>LC1K1610P7</t>
  </si>
  <si>
    <t>Ministykač 16A 1Z 230V st</t>
  </si>
  <si>
    <t>PG11</t>
  </si>
  <si>
    <t>Vývodka PG11 včetně matky</t>
  </si>
  <si>
    <t>PG16</t>
  </si>
  <si>
    <t>Vývodka PG16 včetně matky</t>
  </si>
  <si>
    <t>WDU 2,5</t>
  </si>
  <si>
    <t>Svorka řadová šroubová řada WDU</t>
  </si>
  <si>
    <t>WDU 2,5 BL</t>
  </si>
  <si>
    <t>Svorka řadová šroubová řada WDU modrá</t>
  </si>
  <si>
    <t>WDU 4</t>
  </si>
  <si>
    <t>WDU 4 BL</t>
  </si>
  <si>
    <t>WDU 6</t>
  </si>
  <si>
    <t>WDU 6 BL</t>
  </si>
  <si>
    <t>WPE 2,5</t>
  </si>
  <si>
    <t>Svorka řadová šroubová řada WPE</t>
  </si>
  <si>
    <t>WPE 4</t>
  </si>
  <si>
    <t>WPE 6</t>
  </si>
  <si>
    <t>BTEL001</t>
  </si>
  <si>
    <t>Pomocný materiál (lišty, vodiče, vruty, dutinky, …)</t>
  </si>
  <si>
    <t>BTEL002</t>
  </si>
  <si>
    <t>Výroba rozvaděče</t>
  </si>
  <si>
    <t>BTEL003</t>
  </si>
  <si>
    <t>Dokumentace skutečného provedení stavby</t>
  </si>
  <si>
    <t>BTEL004</t>
  </si>
  <si>
    <t>Výchozí revize elektro</t>
  </si>
  <si>
    <t>BTEL005</t>
  </si>
  <si>
    <t>Komplexní zkoušky, zkušební provoz</t>
  </si>
  <si>
    <t>BTEL006</t>
  </si>
  <si>
    <t>Přesun hmot</t>
  </si>
  <si>
    <t>D.1.4.2 - Zdravotně technické instalace</t>
  </si>
  <si>
    <t xml:space="preserve">    1 - Zemní práce</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</si>
  <si>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</si>
  <si>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</si>
  <si>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</si>
  <si>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</si>
  <si>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</si>
  <si>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</si>
  <si>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</si>
  <si>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</si>
  <si>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</si>
  <si>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</si>
  <si>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</si>
  <si>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</si>
  <si>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</si>
  <si>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</si>
  <si>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</si>
  <si>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</si>
  <si>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</si>
  <si>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</si>
  <si>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121112011</t>
  </si>
  <si>
    <t>Sejmutí ornice ručně bez vodorovného přemístění s naložením na dopravní prostředek nebo s odhozením do 3 m tloušťky vrstvy do 150 mm</t>
  </si>
  <si>
    <t>CS ÚRS 2017 01</t>
  </si>
  <si>
    <t>8,0*6,0</t>
  </si>
  <si>
    <t>131203101</t>
  </si>
  <si>
    <t>Hloubení zapažených i nezapažených jam ručním nebo pneumatickým nářadím s urovnáním dna do předepsaného profilu a spádu v horninách tř. 3 soudržných</t>
  </si>
  <si>
    <t>"J1" 2,0*2,0*2,6</t>
  </si>
  <si>
    <t>"J2" 2,0*2,0*2,5</t>
  </si>
  <si>
    <t>"J3" 2,0*2,0*1,6</t>
  </si>
  <si>
    <t>131203109</t>
  </si>
  <si>
    <t>Hloubení zapažených i nezapažených jam ručním nebo pneumatickým nářadím s urovnáním dna do předepsaného profilu a spádu v horninách tř. 3 Příplatek k cenám za lepivost horniny tř. 3</t>
  </si>
  <si>
    <t>132212201</t>
  </si>
  <si>
    <t>Hloubení zapažených i nezapažených rýh šířky přes 600 do 2 000 mm ručním nebo pneumatickým nářadím s urovnáním dna do předepsaného profilu a spádu v horninách tř. 3 soudržných</t>
  </si>
  <si>
    <t>"R1" 1,5*1,2*2,55</t>
  </si>
  <si>
    <t>"R2" 1,0*1,2*2,5</t>
  </si>
  <si>
    <t>"R3" 1,0*1,2*1,6</t>
  </si>
  <si>
    <t>"R4" 1,5*1,2*1,6</t>
  </si>
  <si>
    <t>"R5" 3,2*1,2*1,6</t>
  </si>
  <si>
    <t>132212209</t>
  </si>
  <si>
    <t>Hloubení zapažených i nezapažených rýh šířky přes 600 do 2 000 mm ručním nebo pneumatickým nářadím s urovnáním dna do předepsaného profilu a spádu v horninách tř. 3 Příplatek k cenám za lepivost horniny tř. 3</t>
  </si>
  <si>
    <t>Vykopávka v uzavřených prostorách s naložením výkopku na dopravní prostředek v hornině tř. 1 až 4</t>
  </si>
  <si>
    <t>(6,0+3,5+2,0+4,5+1,5+6,0+10,0+4,0)*1,05*0,6</t>
  </si>
  <si>
    <t>(4,5+5,0)*0,65*0,6</t>
  </si>
  <si>
    <t>5,0*2,23*1,0</t>
  </si>
  <si>
    <t>151101101</t>
  </si>
  <si>
    <t>Zřízení pažení a rozepření stěn rýh pro podzemní vedení pro všechny šířky rýhy příložné pro jakoukoliv mezerovitost, hloubky do 2 m</t>
  </si>
  <si>
    <t>"J3" (2,0*1,7)*2</t>
  </si>
  <si>
    <t>"R3" (1,0*1,7)*2</t>
  </si>
  <si>
    <t>"R4" (1,5*1,7)*2</t>
  </si>
  <si>
    <t>"R5" (3,2*1,7)*2</t>
  </si>
  <si>
    <t>151101102</t>
  </si>
  <si>
    <t>Zřízení pažení a rozepření stěn rýh pro podzemní vedení pro všechny šířky rýhy příložné pro jakoukoliv mezerovitost, hloubky do 4 m</t>
  </si>
  <si>
    <t>"J1" (2,0*2,7)*4</t>
  </si>
  <si>
    <t>"J2" (2,0*2,6)*2</t>
  </si>
  <si>
    <t>"R1" (1,5*2,65)*2</t>
  </si>
  <si>
    <t>"R2" (1,0*2,6)*2</t>
  </si>
  <si>
    <t>"VK3" (4,0*2,23)*2</t>
  </si>
  <si>
    <t>151101111</t>
  </si>
  <si>
    <t>Odstranění pažení a rozepření stěn rýh pro podzemní vedení s uložením materiálu na vzdálenost do 3 m od kraje výkopu příložné, hloubky do 2 m</t>
  </si>
  <si>
    <t>151101112</t>
  </si>
  <si>
    <t>Odstranění pažení a rozepření stěn rýh pro podzemní vedení s uložením materiálu na vzdálenost do 3 m od kraje výkopu příložné, hloubky přes 2 do 4 m</t>
  </si>
  <si>
    <t>161101101</t>
  </si>
  <si>
    <t>Svislé přemístění výkopku bez naložení do dopravní nádoby avšak s vyprázdněním dopravní nádoby na hromadu nebo do dopravního prostředku z horniny tř. 1 až 4, při hloubce výkopu přes 1 do 2,5 m</t>
  </si>
  <si>
    <t>"131203101" 26,800</t>
  </si>
  <si>
    <t>"132212201" 18,534</t>
  </si>
  <si>
    <t>162701105</t>
  </si>
  <si>
    <t>Vodorovné přemístění výkopku nebo sypaniny po suchu na obvyklém dopravním prostředku, bez naložení výkopku, avšak se složením bez rozhrnutí z horniny tř. 1 až 4 na vzdálenost přes 9 000 do 10 000 m</t>
  </si>
  <si>
    <t>"175111101" 6,552</t>
  </si>
  <si>
    <t>"451573111" 2,064</t>
  </si>
  <si>
    <t>"451573111" 2,25+0,57+0,5</t>
  </si>
  <si>
    <t>"175111101" 6,75+1,71+1,5</t>
  </si>
  <si>
    <t>Nakládání, skládání a překládání neulehlého výkopku nebo sypaniny nakládání, množství do 100 m3, z hornin tř. 1 až 4</t>
  </si>
  <si>
    <t>6,552 + 2,064</t>
  </si>
  <si>
    <t>Uložení sypaniny na skládky</t>
  </si>
  <si>
    <t>Uložení sypaniny poplatek za uložení sypaniny na skládce (skládkovné)</t>
  </si>
  <si>
    <t>21,896*2 "Přepočtené koeficientem množství</t>
  </si>
  <si>
    <t>174101101</t>
  </si>
  <si>
    <t>Zásyp sypaninou z jakékoliv horniny s uložením výkopku ve vrstvách se zhutněním jam, šachet, rýh nebo kolem objektů v těchto vykopávkách</t>
  </si>
  <si>
    <t>"175111101" -6,552</t>
  </si>
  <si>
    <t>"451573111" -2,064</t>
  </si>
  <si>
    <t>"Š" -0,305</t>
  </si>
  <si>
    <t>"Š1" -0,735</t>
  </si>
  <si>
    <t>"Š2" -0,481</t>
  </si>
  <si>
    <t>174101102</t>
  </si>
  <si>
    <t>Zásyp sypaninou z jakékoliv horniny s uložením výkopku ve vrstvách se zhutněním v uzavřených prostorách s urovnáním povrchu zásypu</t>
  </si>
  <si>
    <t>38,48-(6,75+1,71+1,5+2,25+0,57+0,5)</t>
  </si>
  <si>
    <t>175111101</t>
  </si>
  <si>
    <t>Obsypání potrubí ručně sypaninou z vhodných hornin tř. 1 až 4 nebo materiálem připraveným podél výkopu ve vzdálenosti do 3 m od jeho kraje, pro jakoukoliv hloubku výkopu a míru zhutnění bez prohození sypaniny</t>
  </si>
  <si>
    <t>"J1" 2,0*2,0*0,3</t>
  </si>
  <si>
    <t>"J2" 2,0*2,0*0,3</t>
  </si>
  <si>
    <t>"J3" 2,0*2,0*0,3</t>
  </si>
  <si>
    <t>"R1" 1,5*1,2*0,3</t>
  </si>
  <si>
    <t>"R2" 1,0*1,2*0,3</t>
  </si>
  <si>
    <t>"R3" 1,0*1,2*0,3</t>
  </si>
  <si>
    <t>"R4" 1,5*1,2*0,3</t>
  </si>
  <si>
    <t>"R5" 3,2*1,2*0,3</t>
  </si>
  <si>
    <t>"VK1" 37,5*0,6*0,3</t>
  </si>
  <si>
    <t>"VK2" 9,5*0,6*0,3</t>
  </si>
  <si>
    <t>"VK3" 5,0*1,0*0,3</t>
  </si>
  <si>
    <t>583312000</t>
  </si>
  <si>
    <t>štěrkopísek netříděný zásypový materiál</t>
  </si>
  <si>
    <t>16,512*2 "Přepočtené koeficientem množství</t>
  </si>
  <si>
    <t>181301101</t>
  </si>
  <si>
    <t>Rozprostření a urovnání ornice v rovině nebo ve svahu sklonu do 1:5 při souvislé ploše do 500 m2, tl. vrstvy do 100 mm</t>
  </si>
  <si>
    <t>181411141</t>
  </si>
  <si>
    <t>Založení trávníku na půdě předem připravené plochy do 1000 m2 výsevem včetně utažení parterového v rovině nebo na svahu do 1:5</t>
  </si>
  <si>
    <t>005724150</t>
  </si>
  <si>
    <t>osivo směs travní parková směs exclusive</t>
  </si>
  <si>
    <t>48*0,015 "Přepočtené koeficientem množství</t>
  </si>
  <si>
    <t>Svislé a kompletní konstrukce</t>
  </si>
  <si>
    <t>310235241</t>
  </si>
  <si>
    <t>Zazdívka otvorů ve zdivu nadzákladovém cihlami pálenými plochy do 0,0225 m2, ve zdi tl. do 300 mm</t>
  </si>
  <si>
    <t>310236251</t>
  </si>
  <si>
    <t>Zazdívka otvorů ve zdivu nadzákladovém cihlami pálenými plochy přes 0,0225 m2 do 0,09 m2, ve zdi tl. přes 300 do 450 mm</t>
  </si>
  <si>
    <t>310236261</t>
  </si>
  <si>
    <t>Zazdívka otvorů ve zdivu nadzákladovém cihlami pálenými plochy přes 0,0225 m2 do 0,09 m2, ve zdi tl. přes 450 do 600 mm</t>
  </si>
  <si>
    <t>Zazdívka otvorů v příčkách nebo stěnách plochy přes 0,0225 m2 do 0,09 m2 cihlami pálenými, tl. přes 100 mm</t>
  </si>
  <si>
    <t>451573111</t>
  </si>
  <si>
    <t>Lože pod potrubí, stoky a drobné objekty v otevřeném výkopu z písku a štěrkopísku do 63 mm</t>
  </si>
  <si>
    <t>"J1" 2,0*2,0*0,1</t>
  </si>
  <si>
    <t>"J2" 2,0*2,0*0,1</t>
  </si>
  <si>
    <t>"J3" 2,0*2,0*0,1</t>
  </si>
  <si>
    <t>"R1" 1,5*1,2*0,1</t>
  </si>
  <si>
    <t>"R3" 1,0*1,2*0,1</t>
  </si>
  <si>
    <t>"R4" 1,5*1,2*0,1</t>
  </si>
  <si>
    <t>"R5" 3,2*1,2*0,1</t>
  </si>
  <si>
    <t>"VK1" 37,5*0,6*0,10</t>
  </si>
  <si>
    <t>"VK2" 9,5*0,6*0,1</t>
  </si>
  <si>
    <t>"VK3" 5,0*1,0*0,1</t>
  </si>
  <si>
    <t>Úpravy povrchů, podlahy a osazování výplní</t>
  </si>
  <si>
    <t>612135101</t>
  </si>
  <si>
    <t>Hrubá výplň rýh maltou jakékoli šířky rýhy ve stěnách</t>
  </si>
  <si>
    <t>(4+44)*0,15</t>
  </si>
  <si>
    <t>9,0*0,20</t>
  </si>
  <si>
    <t>612335201</t>
  </si>
  <si>
    <t>Cementová omítka jednotlivých malých ploch hrubá na stěnách, plochy jednotlivě do 0,09 m2</t>
  </si>
  <si>
    <t>Trubní vedení</t>
  </si>
  <si>
    <t>871273121</t>
  </si>
  <si>
    <t>Montáž kanalizačního potrubí z plastů z tvrdého PVC těsněných gumovým kroužkem v otevřeném výkopu ve sklonu do 20 % DN 125</t>
  </si>
  <si>
    <t>286113070</t>
  </si>
  <si>
    <t>trubka kanalizační plastová KG - DN 125x1000 mm SN4</t>
  </si>
  <si>
    <t>286113080</t>
  </si>
  <si>
    <t>trubka kanalizační plastová KG - DN 125x2000 mm SN4</t>
  </si>
  <si>
    <t>871313121</t>
  </si>
  <si>
    <t>Montáž kanalizačního potrubí z plastů z tvrdého PVC těsněných gumovým kroužkem v otevřeném výkopu ve sklonu do 20 % DN 160</t>
  </si>
  <si>
    <t>286113120</t>
  </si>
  <si>
    <t>trubka kanalizační plastová KG - DN 160x1000 mm SN4</t>
  </si>
  <si>
    <t>286113130</t>
  </si>
  <si>
    <t>trubka kanalizační plastová KG - DN 160x2000 mm SN4</t>
  </si>
  <si>
    <t>286113140</t>
  </si>
  <si>
    <t>trubka kanalizační plastová KG - DN 160x3000 mm SN4</t>
  </si>
  <si>
    <t>877275211</t>
  </si>
  <si>
    <t>Montáž tvarovek na kanalizačním potrubí z trub z plastu z tvrdého PVC nebo z polypropylenu v otevřeném výkopu jednoosých DN 125</t>
  </si>
  <si>
    <t>286113560</t>
  </si>
  <si>
    <t>koleno kanalizace plastové KG 125x45°</t>
  </si>
  <si>
    <t>286117400</t>
  </si>
  <si>
    <t>spojka dvouhrdlá kanalizace plastové PVC KG DN 125</t>
  </si>
  <si>
    <t>877315211</t>
  </si>
  <si>
    <t>Montáž tvarovek na kanalizačním potrubí z trub z plastu z tvrdého PVC nebo z polypropylenu v otevřeném výkopu jednoosých DN 150</t>
  </si>
  <si>
    <t>286113600</t>
  </si>
  <si>
    <t>koleno kanalizace plastové KG 150x30°</t>
  </si>
  <si>
    <t>286117420</t>
  </si>
  <si>
    <t>spojka dvouhrdlá kanalizace plastové PVC KG DN 160</t>
  </si>
  <si>
    <t>286116617</t>
  </si>
  <si>
    <t>šachtová vložka</t>
  </si>
  <si>
    <t>286618420</t>
  </si>
  <si>
    <t>spojka navrtávané kanalizace DN 150 mm do korugovaného potrubí</t>
  </si>
  <si>
    <t>286117220</t>
  </si>
  <si>
    <t>víčko kanalizace plastové KG DN 160</t>
  </si>
  <si>
    <t>286117540</t>
  </si>
  <si>
    <t>montážní mazivo KG - 500g</t>
  </si>
  <si>
    <t>892351111</t>
  </si>
  <si>
    <t>Tlakové zkoušky vodou na potrubí DN 150 nebo 200</t>
  </si>
  <si>
    <t>894812311</t>
  </si>
  <si>
    <t>Revizní a čistící šachta z polypropylenu PP pro hladké trouby DN 600 šachtové dno (DN šachty / DN trubního vedení) DN 600/160 průtočné</t>
  </si>
  <si>
    <t>894812313</t>
  </si>
  <si>
    <t>Revizní a čistící šachta z polypropylenu PP pro hladké trouby DN 600 šachtové dno (DN šachty / DN trubního vedení) DN 600/160 s přítokem tvaru T</t>
  </si>
  <si>
    <t>894812332</t>
  </si>
  <si>
    <t>Revizní a čistící šachta z polypropylenu PP pro hladké trouby DN 600 roura šachtová korugovaná, světlé hloubky 2 000 mm</t>
  </si>
  <si>
    <t>894812333</t>
  </si>
  <si>
    <t>Revizní a čistící šachta z polypropylenu PP pro hladké trouby DN 600 roura šachtová korugovaná, světlé hloubky 3 000 mm</t>
  </si>
  <si>
    <t>894812339</t>
  </si>
  <si>
    <t>Revizní a čistící šachta z polypropylenu PP pro hladké trouby DN 600 Příplatek k cenám 2331 - 2334 za uříznutí šachtové roury</t>
  </si>
  <si>
    <t>894812377</t>
  </si>
  <si>
    <t>Revizní a čistící šachta z polypropylenu PP pro hladké trouby DN 600 poklop (mříž) litinový pro zatížení od 25 t do 40 t s teleskopickým adaptérem</t>
  </si>
  <si>
    <t>899102111</t>
  </si>
  <si>
    <t>Osazení poklopů litinových a ocelových včetně rámů hmotnosti jednotlivě přes 50 do 100 kg</t>
  </si>
  <si>
    <t>899721111</t>
  </si>
  <si>
    <t>Signalizační vodič na potrubí PVC DN do 150 mm</t>
  </si>
  <si>
    <t>16*1,1 "Přepočtené koeficientem množství</t>
  </si>
  <si>
    <t>899722113</t>
  </si>
  <si>
    <t>Krytí potrubí z plastů výstražnou fólií z PVC šířky 34cm</t>
  </si>
  <si>
    <t>Ostatní konstrukce a práce, bourání</t>
  </si>
  <si>
    <t>971033231</t>
  </si>
  <si>
    <t>Vybourání otvorů ve zdivu základovém nebo nadzákladovém z cihel, tvárnic, příčkovek z cihel pálených na maltu vápennou nebo vápenocementovou plochy do 0,0225 m2, tl. do 150 mm</t>
  </si>
  <si>
    <t>Vybourání otvorů ve zdivu základovém nebo nadzákladovém z cihel, tvárnic, příčkovek z cihel pálených na maltu vápennou nebo vápenocementovou plochy do 0,09 m2, tl. do 300 mm</t>
  </si>
  <si>
    <t>971042351</t>
  </si>
  <si>
    <t>Vybourání otvorů v betonových příčkách a zdech základových nebo nadzákladových plochy do 0,09 m2, tl. do 450 mm</t>
  </si>
  <si>
    <t>971042361</t>
  </si>
  <si>
    <t>Vybourání otvorů v betonových příčkách a zdech základových nebo nadzákladových plochy do 0,09 m2, tl. do 600 mm</t>
  </si>
  <si>
    <t>973031324</t>
  </si>
  <si>
    <t>Vysekání výklenků nebo kapes ve zdivu z cihel na maltu vápennou nebo vápenocementovou kapes, plochy do 0,10 m2, hl. do 150 mm</t>
  </si>
  <si>
    <t>974031154</t>
  </si>
  <si>
    <t>Vysekání rýh ve zdivu cihelném na maltu vápennou nebo vápenocementovou do hl. 100 mm a šířky do 150 mm</t>
  </si>
  <si>
    <t>974031155</t>
  </si>
  <si>
    <t>Vysekání rýh ve zdivu cihelném na maltu vápennou nebo vápenocementovou do hl. 100 mm a šířky do 200 mm</t>
  </si>
  <si>
    <t>977151123</t>
  </si>
  <si>
    <t>Jádrové vrty diamantovými korunkami do stavebních materiálů (železobetonu, betonu, cihel, obkladů, dlažeb, kamene) průměru přes 130 do 150 mm</t>
  </si>
  <si>
    <t>977151125</t>
  </si>
  <si>
    <t>Jádrové vrty diamantovými korunkami do stavebních materiálů (železobetonu, betonu, cihel, obkladů, dlažeb, kamene) průměru přes 180 do 200 mm</t>
  </si>
  <si>
    <t>977151911</t>
  </si>
  <si>
    <t>Jádrové vrty diamantovými korunkami do stavebních materiálů (železobetonu, betonu, cihel, obkladů, dlažeb, kamene) Příplatek k cenám za práci ve stísněném prostoru</t>
  </si>
  <si>
    <t>997</t>
  </si>
  <si>
    <t>Přesun sutě</t>
  </si>
  <si>
    <t>Odvoz suti a vybouraných hmot na skládku nebo meziskládku se složením, na vzdálenost do 1 km</t>
  </si>
  <si>
    <t>Odvoz suti a vybouraných hmot na skládku nebo meziskládku se složením, na vzdálenost Příplatek k ceně za každý další i započatý 1 km přes 1 km</t>
  </si>
  <si>
    <t>3,434*10 "Přepočtené koeficientem množství</t>
  </si>
  <si>
    <t>Poplatek za uložení stavebního odpadu na skládce (skládkovné) směsného</t>
  </si>
  <si>
    <t>998</t>
  </si>
  <si>
    <t>998276101</t>
  </si>
  <si>
    <t>Přesun hmot pro trubní vedení hloubené z trub z plastických hmot nebo sklolaminátových pro vodovody nebo kanalizace v otevřeném výkopu dopravní vzdálenost do 15 m</t>
  </si>
  <si>
    <t>PSV</t>
  </si>
  <si>
    <t>Práce a dodávky PSV</t>
  </si>
  <si>
    <t>Zdravotechnika - vnitřní kanalizace</t>
  </si>
  <si>
    <t>721110806</t>
  </si>
  <si>
    <t>Demontáž potrubí z kameninových trub normálních nebo kyselinovzdorných přes 100 do DN 200</t>
  </si>
  <si>
    <t>721140802</t>
  </si>
  <si>
    <t>Demontáž potrubí z litinových trub odpadních nebo dešťových do DN 100</t>
  </si>
  <si>
    <t>721140905</t>
  </si>
  <si>
    <t>Opravy odpadního potrubí litinového vsazení odbočky do potrubí DN 100</t>
  </si>
  <si>
    <t>721140915</t>
  </si>
  <si>
    <t>Opravy odpadního potrubí litinového propojení dosavadního potrubí DN 100</t>
  </si>
  <si>
    <t>721173316</t>
  </si>
  <si>
    <t>Potrubí z plastových trub PVC SN4 dešťové DN 125</t>
  </si>
  <si>
    <t>721173401</t>
  </si>
  <si>
    <t>Potrubí z plastových trub PVC SN4 svodné (ležaté) DN 110</t>
  </si>
  <si>
    <t>721173402</t>
  </si>
  <si>
    <t>Potrubí z plastových trub PVC SN4 svodné (ležaté) DN 125</t>
  </si>
  <si>
    <t>721173403</t>
  </si>
  <si>
    <t>Potrubí z plastových trub PVC SN4 svodné (ležaté) DN 160</t>
  </si>
  <si>
    <t>721174025</t>
  </si>
  <si>
    <t>Potrubí z plastových trub polypropylenové odpadní (svislé) DN 100</t>
  </si>
  <si>
    <t>721174042</t>
  </si>
  <si>
    <t>Potrubí z plastových trub polypropylenové připojovací DN 40</t>
  </si>
  <si>
    <t>721174043</t>
  </si>
  <si>
    <t>Potrubí z plastových trub polypropylenové připojovací DN 50</t>
  </si>
  <si>
    <t>721174044</t>
  </si>
  <si>
    <t>Potrubí z plastových trub polypropylenové připojovací DN 70</t>
  </si>
  <si>
    <t>721174055</t>
  </si>
  <si>
    <t>Potrubí z plastových trub polypropylenové dešťové DN 100</t>
  </si>
  <si>
    <t>286156020</t>
  </si>
  <si>
    <t>čistící tvarovka HTRE, DN 75</t>
  </si>
  <si>
    <t>286156030</t>
  </si>
  <si>
    <t>čistící tvarovka HTRE, DN 100</t>
  </si>
  <si>
    <t>721194104</t>
  </si>
  <si>
    <t>Vyměření přípojek na potrubí vyvedení a upevnění odpadních výpustek DN 40</t>
  </si>
  <si>
    <t>721194105</t>
  </si>
  <si>
    <t>Vyměření přípojek na potrubí vyvedení a upevnění odpadních výpustek DN 50</t>
  </si>
  <si>
    <t>721194109</t>
  </si>
  <si>
    <t>Vyměření přípojek na potrubí vyvedení a upevnění odpadních výpustek DN 100</t>
  </si>
  <si>
    <t>721210813</t>
  </si>
  <si>
    <t>Demontáž kanalizačního příslušenství vpustí podlahových z kyselinovzdorné kameniny DN 100</t>
  </si>
  <si>
    <t>721211913</t>
  </si>
  <si>
    <t>Podlahové vpusti montáž podlahových vpustí DN 110</t>
  </si>
  <si>
    <t>551617502</t>
  </si>
  <si>
    <t>uzávěrka zápachová podlahová DN50, DN70 nerez</t>
  </si>
  <si>
    <t>562311760</t>
  </si>
  <si>
    <t>vpusť dvorní s folií DN 110, 160 mm</t>
  </si>
  <si>
    <t>721212113</t>
  </si>
  <si>
    <t>Odtokové sprchové žlaby se zápachovou uzávěrkou a krycím roštem délky 900 mm</t>
  </si>
  <si>
    <t>721220801</t>
  </si>
  <si>
    <t>Demontáž zápachových uzávěrek do DN 70</t>
  </si>
  <si>
    <t>721233215R</t>
  </si>
  <si>
    <t>Střešní vtoky (vpusti) polypropylenové (PP) pro pochůzné střechy s odtokem svislým Montáž srtřešního vtoku</t>
  </si>
  <si>
    <t>562311162</t>
  </si>
  <si>
    <t>vtok střeš.pro PVC izol.pochůz.stř. s vyhříváním 75,110,125,160 mm</t>
  </si>
  <si>
    <t>562311242</t>
  </si>
  <si>
    <t>nástavec žebrovaný s nerez mřížkou průměr 145 mm</t>
  </si>
  <si>
    <t>721273153</t>
  </si>
  <si>
    <t xml:space="preserve">Ventilační hlavice z polypropylenu (PP) DN 110 </t>
  </si>
  <si>
    <t>721274125</t>
  </si>
  <si>
    <t>Ventily přivzdušňovací odpadních potrubí vnitřní DN 110 HL901</t>
  </si>
  <si>
    <t>721290111</t>
  </si>
  <si>
    <t>Zkouška těsnosti kanalizace v objektech vodou do DN 125</t>
  </si>
  <si>
    <t>721290821</t>
  </si>
  <si>
    <t>Vnitrostaveništní přemístění vybouraných (demontovaných) hmot vnitřní kanalizace vodorovně do 100 m v objektech výšky do 6 m</t>
  </si>
  <si>
    <t>721300912</t>
  </si>
  <si>
    <t>Pročištění svislých odpadů v jednom podlaží do DN 200</t>
  </si>
  <si>
    <t>998721101</t>
  </si>
  <si>
    <t>Přesun hmot pro vnitřní kanalizace stanovený z hmotnosti přesunovaného materiálu vodorovná dopravní vzdálenost do 50 m v objektech výšky do 6 m</t>
  </si>
  <si>
    <t>Zdravotechnika - vnitřní vodovod</t>
  </si>
  <si>
    <t>722130231</t>
  </si>
  <si>
    <t>Potrubí z ocelových trubek pozinkovaných závitových svařovaných běžných DN 15</t>
  </si>
  <si>
    <t>722130234</t>
  </si>
  <si>
    <t>Potrubí z ocelových trubek pozinkovaných závitových svařovaných běžných DN 32</t>
  </si>
  <si>
    <t>722130235</t>
  </si>
  <si>
    <t>Potrubí z ocelových trubek pozinkovaných závitových svařovaných běžných DN 40</t>
  </si>
  <si>
    <t>722130236</t>
  </si>
  <si>
    <t>Potrubí z ocelových trubek pozinkovaných závitových svařovaných běžných DN 50</t>
  </si>
  <si>
    <t>722130801</t>
  </si>
  <si>
    <t>Demontáž potrubí z ocelových trubek pozinkovaných závitových do DN 25</t>
  </si>
  <si>
    <t>722130802</t>
  </si>
  <si>
    <t>Demontáž potrubí z ocelových trubek pozinkovaných závitových přes 25 do DN 40</t>
  </si>
  <si>
    <t>722130803</t>
  </si>
  <si>
    <t>Demontáž potrubí z ocelových trubek pozinkovaných závitových přes 40 do DN 50</t>
  </si>
  <si>
    <t>722131916</t>
  </si>
  <si>
    <t>Opravy vodovodního potrubí z ocelových trubek pozinkovaných závitových vsazení odbočky do potrubí DN 50</t>
  </si>
  <si>
    <t>722131932</t>
  </si>
  <si>
    <t>Opravy vodovodního potrubí z ocelových trubek pozinkovaných závitových propojení dosavadního potrubí DN 20</t>
  </si>
  <si>
    <t>722131933</t>
  </si>
  <si>
    <t>Opravy vodovodního potrubí z ocelových trubek pozinkovaných závitových propojení dosavadního potrubí DN 25</t>
  </si>
  <si>
    <t>722131936</t>
  </si>
  <si>
    <t>Opravy vodovodního potrubí z ocelových trubek pozinkovaných závitových propojení dosavadního potrubí DN 50</t>
  </si>
  <si>
    <t>722174002</t>
  </si>
  <si>
    <t>Potrubí z plastových trubek z polypropylenu (PPR) svařovaných polyfuzně PN 16 (SDR 7,4) D 20 x 2,8</t>
  </si>
  <si>
    <t>722174003</t>
  </si>
  <si>
    <t>Potrubí z plastových trubek z polypropylenu (PPR) svařovaných polyfuzně PN 16 (SDR 7,4) D 25 x 3,5</t>
  </si>
  <si>
    <t>722174004</t>
  </si>
  <si>
    <t>Potrubí z plastových trubek z polypropylenu (PPR) svařovaných polyfuzně PN 16 (SDR 7,4) D 32 x 4,4</t>
  </si>
  <si>
    <t>722174022</t>
  </si>
  <si>
    <t>Potrubí z plastových trubek z polypropylenu (PPR) svařovaných polyfuzně PN 20 (SDR 6) D 20 x 3,4</t>
  </si>
  <si>
    <t>722174023</t>
  </si>
  <si>
    <t>Potrubí z plastových trubek z polypropylenu (PPR) svařovaných polyfuzně PN 20 (SDR 6) D 25 x 4,2</t>
  </si>
  <si>
    <t>722174024</t>
  </si>
  <si>
    <t>Potrubí z plastových trubek z polypropylenu (PPR) svařovaných polyfuzně PN 20 (SDR 6) D 32 x 5,4</t>
  </si>
  <si>
    <t>722174073</t>
  </si>
  <si>
    <t>Potrubí z plastových trubek z polypropylenu (PPR) svařovaných polyfuzně kompenzační smyčky na potrubí (PPR) D 25 x 4,2</t>
  </si>
  <si>
    <t>722174074</t>
  </si>
  <si>
    <t>Potrubí z plastových trubek z polypropylenu (PPR) svařovaných polyfuzně kompenzační smyčky na potrubí (PPR) D 32 x 5,4</t>
  </si>
  <si>
    <t>722181231</t>
  </si>
  <si>
    <t>Ochrana potrubí termoizolačními trubicemi z pěnového polyetylenu PE přilepenými v příčných a podélných spojích, tloušťky izolace přes 9 do 13 mm, vnitřního průměru izolace DN do 22 mm</t>
  </si>
  <si>
    <t>722181232</t>
  </si>
  <si>
    <t>Ochrana potrubí termoizolačními trubicemi z pěnového polyetylenu PE přilepenými v příčných a podélných spojích, tloušťky izolace přes 9 do 13 mm, vnitřního průměru izolace DN přes 22 do 45 mm</t>
  </si>
  <si>
    <t>722181233</t>
  </si>
  <si>
    <t>Ochrana potrubí termoizolačními trubicemi z pěnového polyetylenu PE přilepenými v příčných a podélných spojích, tloušťky izolace přes 9 do 13 mm, vnitřního průměru izolace DN přes 45 do 63 mm</t>
  </si>
  <si>
    <t>722181241</t>
  </si>
  <si>
    <t>Ochrana potrubí termoizolačními trubicemi z pěnového polyetylenu PE přilepenými v příčných a podélných spojích, tloušťky izolace přes 13 do 20 mm, vnitřního průměru izolace DN do 22 mm</t>
  </si>
  <si>
    <t>722181242</t>
  </si>
  <si>
    <t>Ochrana potrubí termoizolačními trubicemi z pěnového polyetylenu PE přilepenými v příčných a podélných spojích, tloušťky izolace přes 13 do 20 mm, vnitřního průměru izolace DN přes 22 do 45 mm</t>
  </si>
  <si>
    <t>722182011</t>
  </si>
  <si>
    <t>Podpůrný žlab pro potrubí průměru D 20</t>
  </si>
  <si>
    <t>722182012</t>
  </si>
  <si>
    <t>Podpůrný žlab pro potrubí průměru D 25</t>
  </si>
  <si>
    <t>722182013</t>
  </si>
  <si>
    <t>Podpůrný žlab pro potrubí průměru D 32</t>
  </si>
  <si>
    <t>722190901</t>
  </si>
  <si>
    <t>Opravy ostatní uzavření nebo otevření vodovodního potrubí při opravách včetně vypuštění a napuštění</t>
  </si>
  <si>
    <t>722220152</t>
  </si>
  <si>
    <t>Armatury s jedním závitem plastové (PPR) PN 20 (SDR 6) DN 20 x G 1/2</t>
  </si>
  <si>
    <t>722220153</t>
  </si>
  <si>
    <t>Armatury s jedním závitem plastové (PPR) PN 20 (SDR 6) DN 25 x G 3/4</t>
  </si>
  <si>
    <t>722220161</t>
  </si>
  <si>
    <t>Armatury s jedním závitem plastové (PPR) PN 20 (SDR 6) DN 20 x G 1/2 (nástěnný komplet)</t>
  </si>
  <si>
    <t>722220231</t>
  </si>
  <si>
    <t>Armatury s jedním závitem přechodové tvarovky PPR, PN 20 (SDR 6) s kovovým závitem vnitřním přechodky dGK D 20 x G 1/2</t>
  </si>
  <si>
    <t>722220232</t>
  </si>
  <si>
    <t>Armatury s jedním závitem přechodové tvarovky PPR, PN 20 (SDR 6) s kovovým závitem vnitřním přechodky dGK D 25 x G 3/4</t>
  </si>
  <si>
    <t>722220233</t>
  </si>
  <si>
    <t>Armatury s jedním závitem přechodové tvarovky PPR, PN 20 (SDR 6) s kovovým závitem vnitřním přechodky dGK D 32 x G 1</t>
  </si>
  <si>
    <t>722220862</t>
  </si>
  <si>
    <t>Demontáž armatur závitových se dvěma závity přes 3/4 do G 5/4</t>
  </si>
  <si>
    <t>722221135</t>
  </si>
  <si>
    <t xml:space="preserve">Armatury s jedním závitem ventily výtokové G 3/4 </t>
  </si>
  <si>
    <t>722231077</t>
  </si>
  <si>
    <t>Armatury se dvěma závity ventily zpětné mosazné PN 10 do 110 st.C G 2</t>
  </si>
  <si>
    <t>-913090467</t>
  </si>
  <si>
    <t>722239101</t>
  </si>
  <si>
    <t>Armatury se dvěma závity montáž vodovodních armatur se dvěma závity ostatních typů G 1/2</t>
  </si>
  <si>
    <t>551141240</t>
  </si>
  <si>
    <t>kulový kohout, PN 42, T 185 C, chromovaný 1/2" červený</t>
  </si>
  <si>
    <t>551211960</t>
  </si>
  <si>
    <t>závitový zpětný ventil 1/2"</t>
  </si>
  <si>
    <t>722239102</t>
  </si>
  <si>
    <t>Armatury se dvěma závity montáž vodovodních armatur se dvěma závity ostatních typů G 3/4</t>
  </si>
  <si>
    <t>551141260</t>
  </si>
  <si>
    <t>kulový kohout, PN 42, T 185 C, chromovaný 3/4" červený</t>
  </si>
  <si>
    <t>551119852</t>
  </si>
  <si>
    <t>ventil cirkulační termostatický pro teplou vodu MTCV 15 Danfoss</t>
  </si>
  <si>
    <t>551119856</t>
  </si>
  <si>
    <t>722239103</t>
  </si>
  <si>
    <t>Armatury se dvěma závity montáž vodovodních armatur se dvěma závity ostatních typů G 1</t>
  </si>
  <si>
    <t>551141280</t>
  </si>
  <si>
    <t>kulový kohout, PN 35, T 185 C, chromovaný 1" červený</t>
  </si>
  <si>
    <t>722239106</t>
  </si>
  <si>
    <t>Armatury se dvěma závity montáž vodovodních armatur se dvěma závity ostatních typů G 2</t>
  </si>
  <si>
    <t>551141340</t>
  </si>
  <si>
    <t>kulový kohout, PN 35, T 185 C, chromovaný 2" červený</t>
  </si>
  <si>
    <t>551212020</t>
  </si>
  <si>
    <t>závitový zpětný ventil 2"</t>
  </si>
  <si>
    <t>722261924</t>
  </si>
  <si>
    <t>Oprava vodoměrů výměna vodoměrů závitových G 6/4</t>
  </si>
  <si>
    <t>388217756</t>
  </si>
  <si>
    <t>vodoměr registrační 40°C, Qn=16 m3/h</t>
  </si>
  <si>
    <t>722262211</t>
  </si>
  <si>
    <t>Vodoměry pro vodu do 40 st.C závitové horizontální jednovtokové suchoběžné G 1/2 x 80 mm Qn 1,5</t>
  </si>
  <si>
    <t>7222632R</t>
  </si>
  <si>
    <t>Vodoměr závitový vícevtokový suchoběžný do 40°C G 6/4 x 300 mm Qn 10,0 m3/h horizontální</t>
  </si>
  <si>
    <t>-1284352993</t>
  </si>
  <si>
    <t>722290226</t>
  </si>
  <si>
    <t>Zkoušky, proplach a desinfekce vodovodního potrubí zkoušky těsnosti vodovodního potrubí závitového do DN 50</t>
  </si>
  <si>
    <t>722290227</t>
  </si>
  <si>
    <t>Zkoušky, proplach a desinfekce vodovodního potrubí zkoušky těsnosti vodovodního potrubí závitového Zkouška těsnosti vodovodního potrubí plastového do D 63</t>
  </si>
  <si>
    <t>722290234</t>
  </si>
  <si>
    <t>Zkoušky, proplach a desinfekce vodovodního potrubí proplach a desinfekce vodovodního potrubí do DN 80</t>
  </si>
  <si>
    <t>998722101</t>
  </si>
  <si>
    <t>Přesun hmot pro vnitřní vodovod stanovený z hmotnosti přesunovaného materiálu vodorovná dopravní vzdálenost do 50 m v objektech výšky do 6 m</t>
  </si>
  <si>
    <t>725</t>
  </si>
  <si>
    <t>Zdravotechnika - zařizovací předměty</t>
  </si>
  <si>
    <t>725110811</t>
  </si>
  <si>
    <t>Demontáž klozetů splachovacích s nádrží nebo tlakovým splachovačem</t>
  </si>
  <si>
    <t>725119101</t>
  </si>
  <si>
    <t>Zařízení záchodů montáž splachovačů ostatních typů nádržkových plastových vysokopoložených</t>
  </si>
  <si>
    <t>551470321</t>
  </si>
  <si>
    <t>splachovač nádržkový úsporný z PH</t>
  </si>
  <si>
    <t>725119125</t>
  </si>
  <si>
    <t>Zařízení záchodů montáž klozetových mís závěsných na nosné stěny</t>
  </si>
  <si>
    <t>642360310</t>
  </si>
  <si>
    <t>klozet závěsný keramický hluboké splachování bílý 530x360x350 mm</t>
  </si>
  <si>
    <t>551673811</t>
  </si>
  <si>
    <t>sedátko klozetové s poklopem duroplastové bílé</t>
  </si>
  <si>
    <t>725129101</t>
  </si>
  <si>
    <t>Pisoárové záchodky montáž ostatních typů keramických</t>
  </si>
  <si>
    <t>642507600</t>
  </si>
  <si>
    <t>urinál keramický s otvorem bílý</t>
  </si>
  <si>
    <t>725210821</t>
  </si>
  <si>
    <t>Demontáž umyvadel bez výtokových armatur umyvadel</t>
  </si>
  <si>
    <t>725219102</t>
  </si>
  <si>
    <t>Umyvadla montáž umyvadel ostatních typů na šrouby do zdiva</t>
  </si>
  <si>
    <t>642110460</t>
  </si>
  <si>
    <t>umyvadlo keramické závěsné 60 x 49 cm bílé</t>
  </si>
  <si>
    <t>725291621</t>
  </si>
  <si>
    <t>Doplňky zařízení koupelen a záchodů nerezové zásobník toaletních papírů d=300 mm</t>
  </si>
  <si>
    <t>725291641</t>
  </si>
  <si>
    <t>Doplňky zařízení koupelen a záchodů nerezové madlo sprchové 750 x 450 mm</t>
  </si>
  <si>
    <t>554310853</t>
  </si>
  <si>
    <t>WC souprava</t>
  </si>
  <si>
    <t>554310980</t>
  </si>
  <si>
    <t>dávkovač tekutého mýdla 800 ml bílý</t>
  </si>
  <si>
    <t>554310981</t>
  </si>
  <si>
    <t>držák toaletního papíru</t>
  </si>
  <si>
    <t>554310991</t>
  </si>
  <si>
    <t>zrcadlo pevné, nástěnné</t>
  </si>
  <si>
    <t>554310803</t>
  </si>
  <si>
    <t>koš odpadkový nášlapný</t>
  </si>
  <si>
    <t>283201112</t>
  </si>
  <si>
    <t>textilní koupelnový závěs 180x180 cm vč. závěsné tyče</t>
  </si>
  <si>
    <t>725330840</t>
  </si>
  <si>
    <t>Demontáž výlevek bez výtokových armatur a bez nádrže a splachovacího potrubí ocelových nebo litinových</t>
  </si>
  <si>
    <t>725339111</t>
  </si>
  <si>
    <t>Výlevky montáž výlevky</t>
  </si>
  <si>
    <t>642711010</t>
  </si>
  <si>
    <t>výlevka keramická</t>
  </si>
  <si>
    <t>725590811</t>
  </si>
  <si>
    <t>Vnitrostaveništní přemístění vybouraných (demontovaných) hmot zařizovacích předmětů vodorovně do 100 m v objektech výšky do 6 m</t>
  </si>
  <si>
    <t>725813111</t>
  </si>
  <si>
    <t>Ventily rohové bez připojovací trubičky nebo flexi hadičky G 1/2</t>
  </si>
  <si>
    <t>725819201</t>
  </si>
  <si>
    <t>Ventily montáž ventilů ostatních typů nástěnných G 1/2</t>
  </si>
  <si>
    <t>551458244</t>
  </si>
  <si>
    <t>Tlačný samouzavírací ventil pisoárový nástěnný, P12 samočistící se syntetickým rubínem</t>
  </si>
  <si>
    <t>725820801</t>
  </si>
  <si>
    <t>Demontáž baterií nástěnných do G 3/4</t>
  </si>
  <si>
    <t>725821316</t>
  </si>
  <si>
    <t>Baterie dřezové nástěnné pákové s otáčivým plochým ústím a délkou ramínka 300 mm</t>
  </si>
  <si>
    <t>725822611</t>
  </si>
  <si>
    <t>Baterie umyvadlové stojánkové pákové bez výpusti</t>
  </si>
  <si>
    <t>725829131</t>
  </si>
  <si>
    <t>Baterie umyvadlové montáž ostatních typů stojánkových G 1/2</t>
  </si>
  <si>
    <t>551458241</t>
  </si>
  <si>
    <t>baterie na jednu vodu, stojánková umyvadlová</t>
  </si>
  <si>
    <t>725849413</t>
  </si>
  <si>
    <t>Baterie sprchové montáž nástěnných baterií termostatických</t>
  </si>
  <si>
    <t>551288210</t>
  </si>
  <si>
    <t>ventil skupinový termoskopický</t>
  </si>
  <si>
    <t>551288211</t>
  </si>
  <si>
    <t>725849414</t>
  </si>
  <si>
    <t>Baterie sprchové montáž nástěnných baterií automatických</t>
  </si>
  <si>
    <t>551458251</t>
  </si>
  <si>
    <t>tlačný samouzavírací ventil na jednu vodu, krycí nerezová deska</t>
  </si>
  <si>
    <t>551458258</t>
  </si>
  <si>
    <t>pevná sprchová hlavice s otočnou růžicí, s omezením průtoku, vandaluvzdorná</t>
  </si>
  <si>
    <t>725859101</t>
  </si>
  <si>
    <t>Ventily odpadní pro zařizovací předměty montáž ventilů do DN 32</t>
  </si>
  <si>
    <t>551613154</t>
  </si>
  <si>
    <t>uzávěrka zápachová pro odvod kondezátu DN40</t>
  </si>
  <si>
    <t>725869101</t>
  </si>
  <si>
    <t>Zápachové uzávěrky zařizovacích předmětů montáž zápachových uzávěrek umyvadlových do DN 40</t>
  </si>
  <si>
    <t>551613142</t>
  </si>
  <si>
    <t>sifon umyvadlový DN40 s nerezovou mřížkou</t>
  </si>
  <si>
    <t>725980126</t>
  </si>
  <si>
    <t>Dvířka Dvířka kovová 150x300 mm, bílá lakovaná</t>
  </si>
  <si>
    <t>725980130</t>
  </si>
  <si>
    <t>Dvířka Mřížka větrací kovová 300x300 mm, bílá lakovaná</t>
  </si>
  <si>
    <t>998725101</t>
  </si>
  <si>
    <t>Přesun hmot pro zařizovací předměty stanovený z hmotnosti přesunovaného materiálu vodorovná dopravní vzdálenost do 50 m v objektech výšky do 6 m</t>
  </si>
  <si>
    <t>Zdravotechnika - předstěnové instalace</t>
  </si>
  <si>
    <t>726131204</t>
  </si>
  <si>
    <t>Předstěnové instalační systémy do lehkých stěn s kovovou konstrukcí montáž ostatních typů klozetů</t>
  </si>
  <si>
    <t>552817000</t>
  </si>
  <si>
    <t>montážní prvek pro závěsné WC ovládání zepředu, hloubka 12 cm</t>
  </si>
  <si>
    <t>552817930</t>
  </si>
  <si>
    <t>tlačítko pro ovládání WC zepředu</t>
  </si>
  <si>
    <t>726191002</t>
  </si>
  <si>
    <t>Ostatní příslušenství instalačních systémů souprava pro předstěnovou montáž</t>
  </si>
  <si>
    <t>998726111</t>
  </si>
  <si>
    <t>Přesun hmot pro instalační prefabrikáty stanovený z hmotnosti přesunovaného materiálu vodorovná dopravní vzdálenost do 50 m v objektech výšky do 6 m</t>
  </si>
  <si>
    <t>HZS</t>
  </si>
  <si>
    <t>Hodinové zúčtovací sazby</t>
  </si>
  <si>
    <t>HZS2212</t>
  </si>
  <si>
    <t>Hodinové zúčtovací sazby profesí PSV provádění stavebních instalací instalatér odborný</t>
  </si>
  <si>
    <t>262144</t>
  </si>
  <si>
    <t>VRN</t>
  </si>
  <si>
    <t>VRN1</t>
  </si>
  <si>
    <t>012303001</t>
  </si>
  <si>
    <t>Průzkumné, geodetické a projektové práce geodetické práce Geodetické práce po výstavbě, zaměření vodovodní přípojky</t>
  </si>
  <si>
    <t>Kč</t>
  </si>
  <si>
    <t>Průzkumné, geodetické a projektové práce projektové práce dokumentace stavby (výkresová a textová) skutečného provedení stavby</t>
  </si>
  <si>
    <t>…</t>
  </si>
  <si>
    <t>VRN3</t>
  </si>
  <si>
    <t>032002000</t>
  </si>
  <si>
    <t>Hlavní tituly průvodních činností a nákladů zařízení staveniště vybavení staveniště</t>
  </si>
  <si>
    <t>VRN4</t>
  </si>
  <si>
    <t>043103002</t>
  </si>
  <si>
    <t>Inženýrská činnost zkoušky a ostatní měření zkoušky Rozbor pitné vody (krácený) dle vyhl. č. 252/2004 Sb.</t>
  </si>
  <si>
    <t>043194001</t>
  </si>
  <si>
    <t>Inženýrská činnost zkoušky a ostatní měření zkoušky Zkouška vydatnosti hydrantového systému</t>
  </si>
  <si>
    <t>sou</t>
  </si>
  <si>
    <t>049203021</t>
  </si>
  <si>
    <t>Inženýrská činnost inženýrská činnost ostatní Vytyčení podzemních sítí - SčVK, ČEZ, VO, RWE atd.</t>
  </si>
  <si>
    <t>VRN9</t>
  </si>
  <si>
    <t>Ostatní náklady</t>
  </si>
  <si>
    <t>091003011</t>
  </si>
  <si>
    <t>Ostatní náklady související s objektem Doprava zásypového štěrkopísku</t>
  </si>
  <si>
    <t>D.1.4.3 - Vzduchotechnika a klimatizace</t>
  </si>
  <si>
    <t>N.C.RE.PSZ - Montážní a demontážní práce, doprava</t>
  </si>
  <si>
    <t>N.C.RE.RRE - Kontrolní činnost (revize a zkoušky)</t>
  </si>
  <si>
    <t>N.C.RE.SP - Stavební přípomoce</t>
  </si>
  <si>
    <t>N.V.ND.VEN - Zařízení poz. 1.1</t>
  </si>
  <si>
    <t>D1 - Zařízení poz. 2.1</t>
  </si>
  <si>
    <t>D2 - Zařízení poz. 3.1</t>
  </si>
  <si>
    <t>D3 - Zařízení poz. 4.1</t>
  </si>
  <si>
    <t>D4 - Zařízení poz. 5.1</t>
  </si>
  <si>
    <t>D5 - Zařízení poz. 6.1</t>
  </si>
  <si>
    <t>D6 - Zařízení poz. 8.1</t>
  </si>
  <si>
    <t>N.V.PM.VZTP - Ostatní materiál</t>
  </si>
  <si>
    <t>N.C.RE.PSZ</t>
  </si>
  <si>
    <t>Montážní a demontážní práce, doprava</t>
  </si>
  <si>
    <t>444-001</t>
  </si>
  <si>
    <t>Montážní práce zařízení vzduchotechniky</t>
  </si>
  <si>
    <t>444-002</t>
  </si>
  <si>
    <t>Doprava zařízení vzduchotechniky na místo stavby</t>
  </si>
  <si>
    <t>N.C.RE.RRE</t>
  </si>
  <si>
    <t>Kontrolní činnost (revize a zkoušky)</t>
  </si>
  <si>
    <t>555-001</t>
  </si>
  <si>
    <t>Zkoušky, uvedení do provozu, vyregulování</t>
  </si>
  <si>
    <t>555-002</t>
  </si>
  <si>
    <t>Zajištění chodu VZT zařízení ve zkušebním provozu</t>
  </si>
  <si>
    <t>555-003</t>
  </si>
  <si>
    <t>Zaškolení obsluhy</t>
  </si>
  <si>
    <t>555-004</t>
  </si>
  <si>
    <t>Návrh provozního řádu</t>
  </si>
  <si>
    <t>555-005</t>
  </si>
  <si>
    <t>Dokumentace skutečného provedení</t>
  </si>
  <si>
    <t>N.C.RE.SP</t>
  </si>
  <si>
    <t>Stavební přípomoce</t>
  </si>
  <si>
    <t>333-001</t>
  </si>
  <si>
    <t>Stavební přípomoce - spolupráce se stavbou na vyznačení míst, kde budou provedeny stavební otvory pro vedení vzduchotechnických potrubních rozvodů</t>
  </si>
  <si>
    <t>333-002</t>
  </si>
  <si>
    <t>Lešení pomocné jednořadové lehké s podlahami do výšky 2 m</t>
  </si>
  <si>
    <t>333-003</t>
  </si>
  <si>
    <t>Jeřáb pro vyzvednutí VZT jednotky na střechu objektu, váha jednotky 1,35 tuny</t>
  </si>
  <si>
    <t>N.V.ND.VEN</t>
  </si>
  <si>
    <t>Zařízení poz. 1.1</t>
  </si>
  <si>
    <t>101-001</t>
  </si>
  <si>
    <t>1.1 - Vzduchotechnická bazénová jednotka AquaVent DEH 2000 HP/Iso35, Frivent, vzduchový výkon :     Vpř = 1 300 m3/h, Vod = 1 350 m3/h,       Včerstvý léto = 1 300 m3/h,       Včerstvý zima = 550 m3/h,       Vcirkulační léto = 0 m3/h,       Vcirkulační zima = 750 m3/h, tlaková ztráta :   ppř ext = 280 Pa, pod ext = 280 Pa, el. příkon ventilátorů : 2x 0,75 kW (U = 230 V, I = 2x 3,3 A), el. příkon kompresoru : 2,16 kW (U = 3x 400 V, I = 3,89 A), el. topný výkon instalovaný :  6x 1,5 kW + 3x 2 kW, el. topný výkon provozní : 7,23 kW, váha :  1 350 kg</t>
  </si>
  <si>
    <t>Poznámka k položce:
MaR pro vzduchotechnickou jednotku AquaVent DEH 2000 HP/Iso35, Frivent (poz. 1.1), - včetně rozvaděče, rozvaděčové skříně, prokabelování (mezi VZT jednotkou, rozvaděčem), čidel teploty, tlaku a vlhkosti, snímačů, montáže zařízení MaR, oživení a uvedení do provozu, - požadavky na Měření a regulaci VZT jednotky viz technická zpráva !!!, - cena MaR je zahrnuta v ceně VZT jednotky</t>
  </si>
  <si>
    <t>101-003</t>
  </si>
  <si>
    <t>Nasávací kus 500x500 s ochrannou mřížkou proti vniknutí mechanických nečistot</t>
  </si>
  <si>
    <t>101-004</t>
  </si>
  <si>
    <t>Výfukový kus 500x500 s ochrannou mřížkou proti vniknutí mechanických nečistot</t>
  </si>
  <si>
    <t>101-005</t>
  </si>
  <si>
    <t>Tlumič hluku 500x500-2000, Stavoklima, včetně sdružujícího plechového pláště - pro celkový útlum hluku pod 55 dB (do venkovního prostředí), - čerstvý vzduch + odpadní vzduch</t>
  </si>
  <si>
    <t>101-006</t>
  </si>
  <si>
    <t>Tlumič hluku 500x500-3000, Stavoklima, včetně sdružujícího plechového pláště - pro celkový útlum hluku pod 50 dB (do vnitřního prostředí), - přívodní vzduch a odvodní vzduch</t>
  </si>
  <si>
    <t>101-007</t>
  </si>
  <si>
    <t>Vyústka nastavitelná VNM-1-525x280-R1-S, TPM 015/01, Mandík, Atyp - nerezové provedení</t>
  </si>
  <si>
    <t>101-008</t>
  </si>
  <si>
    <t>ALP potrubí tl. 21 mm - polyisokyanátové sendvičové panely kryté z obou stran hliníkovou fólií, - sendvičové panely budou při montáži přímo v místě stavby seřezány a složeny do příslušných rozměrů dané projektem</t>
  </si>
  <si>
    <t>101-009</t>
  </si>
  <si>
    <t>Izolace na potrubí vedené ve venkovním prostředí a na tlumiče hluku, minerální vlna tl. 50 mm + Al polep, objemová hmotnost min. 75 kg/m3</t>
  </si>
  <si>
    <t>Zařízení poz. 2.1</t>
  </si>
  <si>
    <t>102-001</t>
  </si>
  <si>
    <t>2.1 - Potrubní odtahový ventilátor s doběhem Mixvent TD-800/200 T, Elektrodesign, Vod = 380 m3/h, pod = 170 Pa (střední otáčky), elektrický příkon 103 W, 230 V, 0,5 A, váha - 4,9 kg</t>
  </si>
  <si>
    <t>102-002</t>
  </si>
  <si>
    <t>Odvodní talířový plastový ventil TVOM160, TPM 028/3, Mandík, průtok - V = 80 až 150 m3/h</t>
  </si>
  <si>
    <t>102-003</t>
  </si>
  <si>
    <t>Spiro potrubí A 200, L = 1000 mm</t>
  </si>
  <si>
    <t>102-004</t>
  </si>
  <si>
    <t>Spiro potrubí A 160, L = 1000 mm</t>
  </si>
  <si>
    <t>102-005</t>
  </si>
  <si>
    <t>Flexibilní potrubí A 200, Semiflex Standard L = 1000 mm</t>
  </si>
  <si>
    <t>102-006</t>
  </si>
  <si>
    <t>Flexibilní potrubí A 160, Semiflex Standard L = 1000 mm</t>
  </si>
  <si>
    <t>102-007</t>
  </si>
  <si>
    <t>Odbočka jednoduchá 90o A 200-A 200</t>
  </si>
  <si>
    <t>102-008</t>
  </si>
  <si>
    <t>Odbočka jednoduchá 90o A 160-A 160</t>
  </si>
  <si>
    <t>102-009</t>
  </si>
  <si>
    <t>Oblouk 90o A 200</t>
  </si>
  <si>
    <t>102-010</t>
  </si>
  <si>
    <t>Oblouk 90o A 160</t>
  </si>
  <si>
    <t>102-011</t>
  </si>
  <si>
    <t>Přechod osový A 200-A 160</t>
  </si>
  <si>
    <t>102-012</t>
  </si>
  <si>
    <t>Plastová venkovní samočinná žaluzie WSK-20-02, Multivac</t>
  </si>
  <si>
    <t>D2</t>
  </si>
  <si>
    <t>Zařízení poz. 3.1</t>
  </si>
  <si>
    <t>103-001</t>
  </si>
  <si>
    <t>3.1 - Potrubní odtahový ventilátor s doběhem Mixvent TD-350/125 T, Elektrodesign, Vod = 100 m3/h, pod = 65 Pa (nízké otáčky), elektrický příkon 26 W, 230 V, 0,11 A, váha - 2,0 kg</t>
  </si>
  <si>
    <t>103-002</t>
  </si>
  <si>
    <t>Odvodní talířový plastový ventil TVOM160, TPM 028/3, Mandík, průtok - V = 50 m3/h</t>
  </si>
  <si>
    <t>103-003</t>
  </si>
  <si>
    <t>103-004</t>
  </si>
  <si>
    <t>103-005</t>
  </si>
  <si>
    <t>103-006</t>
  </si>
  <si>
    <t>103-007</t>
  </si>
  <si>
    <t>Přechod osový A 160-A 125</t>
  </si>
  <si>
    <t>103-008</t>
  </si>
  <si>
    <t>D3</t>
  </si>
  <si>
    <t>Zařízení poz. 4.1</t>
  </si>
  <si>
    <t>104-001</t>
  </si>
  <si>
    <t>4.1 - Potrubní odtahový ventilátor s doběhem Mixvent TD-500/150T, Elektrodesign, Vod = 210 m3/h, pod = 130 Pa (střední otáčky), elektrický příkon 53 W, 230 V, 0,22 A, váha - 2,7 kg</t>
  </si>
  <si>
    <t>104-002</t>
  </si>
  <si>
    <t>Odvodní talířový plastový ventil TVOM160, TPM 028/3, Mandík, průtok - V = 50 až 80 m3/h</t>
  </si>
  <si>
    <t>104-003</t>
  </si>
  <si>
    <t>104-004</t>
  </si>
  <si>
    <t>104-005</t>
  </si>
  <si>
    <t>Odbočka dvojitá 90o A 160-A 160</t>
  </si>
  <si>
    <t>104-006</t>
  </si>
  <si>
    <t>104-007</t>
  </si>
  <si>
    <t>D4</t>
  </si>
  <si>
    <t>Zařízení poz. 5.1</t>
  </si>
  <si>
    <t>105-001</t>
  </si>
  <si>
    <t>5.1 - Potrubní odtahový ventilátor s doběhem Mixvent TD-350/125 T, Elektrodesign, Vod = 160 m3/h, pod = 80 Pa (vyšší otáčky), elektrický příkon 26 W, 230 V, 0,11 A, váha - 2,0 kg</t>
  </si>
  <si>
    <t>105-002</t>
  </si>
  <si>
    <t>Odvodní talířový plastový ventil TVOM160, TPM 028/3, Mandík, průtok - V = 80 m3/h</t>
  </si>
  <si>
    <t>105-003</t>
  </si>
  <si>
    <t>105-004</t>
  </si>
  <si>
    <t>105-005</t>
  </si>
  <si>
    <t>105-006</t>
  </si>
  <si>
    <t>105-007</t>
  </si>
  <si>
    <t>105-008</t>
  </si>
  <si>
    <t>D5</t>
  </si>
  <si>
    <t>Zařízení poz. 6.1</t>
  </si>
  <si>
    <t>106-001</t>
  </si>
  <si>
    <t>6.1 - Nástěnný radiální odtahový ventilátor s doběhem CF 100 T, Elektrodesign, Vod = 80 m3/h, pod = 60 Pa, elektrický příkon 19 W, 230 V, váha - 1,1 kg</t>
  </si>
  <si>
    <t>106-002</t>
  </si>
  <si>
    <t>Spiro potrubí A 100, L = 1000 mm</t>
  </si>
  <si>
    <t>106-003</t>
  </si>
  <si>
    <t>Flexibilní potrubí A 100, Semiflex Standard L = 1000 mm</t>
  </si>
  <si>
    <t>106-004</t>
  </si>
  <si>
    <t>Oblouk 90o A 100</t>
  </si>
  <si>
    <t>106-005</t>
  </si>
  <si>
    <t>Plastová venkovní samočinná žaluzie WSK-15-02, Multivac</t>
  </si>
  <si>
    <t>D6</t>
  </si>
  <si>
    <t>Zařízení poz. 8.1</t>
  </si>
  <si>
    <t>108-001</t>
  </si>
  <si>
    <t>8.1 - Nástěnný radiální odtahový ventilátor s doběhem EBB 250 T Design, Elektrodesign, Vod = 180 m3/h, pod = 130 Pa, elektrický příkon 68 W, 230 V, váha - 2,2 kg</t>
  </si>
  <si>
    <t>108-002</t>
  </si>
  <si>
    <t>108-003</t>
  </si>
  <si>
    <t>108-004</t>
  </si>
  <si>
    <t>108-005</t>
  </si>
  <si>
    <t>Oblouk 45o A 100</t>
  </si>
  <si>
    <t>108-006</t>
  </si>
  <si>
    <t>N.V.PM.VZTP</t>
  </si>
  <si>
    <t>Ostatní materiál</t>
  </si>
  <si>
    <t>222-001</t>
  </si>
  <si>
    <t>Pomocný ocelový materiál pro uchycení potrubí, materiál ocel tř.11 – konzole, třmeny, objímky, včetně ochranného nátěru</t>
  </si>
  <si>
    <t>222-002</t>
  </si>
  <si>
    <t>Popisné štítky na zařízení včetně šipek proudění</t>
  </si>
  <si>
    <t>D.1.4.4  - Vytápění</t>
  </si>
  <si>
    <t>N.V.ND.ARM - Zařízení zdroje tepla - kotle, zásobníky, čerpadla, armatury, topný tělesa</t>
  </si>
  <si>
    <t>N.V.PM.STP - Potrubní díly + ostatní materiál</t>
  </si>
  <si>
    <t>Montážní práce zařízení pro vytápění</t>
  </si>
  <si>
    <t>Doprava zařízení pro vytápění na místo stavby</t>
  </si>
  <si>
    <t>444-003</t>
  </si>
  <si>
    <t>Demontáž 3 stávajících článkových topných těles 900x160 (celkový počet článků - 68) a 4 stávajících deskových topných těles v rekonstruovaných prostorách bazénu v jeslích, pak i demontáž všech přípojek ke stávajícím demontovaným topným tělesům a jejich regulačních a uzavíracích armatur, potrubí do DN 15 (odhad cca 50 m) – odhad demontovaného materiálu cca 1050 kg</t>
  </si>
  <si>
    <t>Zkoušky, uvedení do provozu a vyregulování</t>
  </si>
  <si>
    <t>Vypuštění, vyčištění a opětovné napuštění topné soustavy budovy bazénu v jeslích</t>
  </si>
  <si>
    <t>Zajištění chodu zařízení ve zkušebním provozu</t>
  </si>
  <si>
    <t>Návrh úprav provozního řádu</t>
  </si>
  <si>
    <t>555-006</t>
  </si>
  <si>
    <t>N.V.ND.ARM</t>
  </si>
  <si>
    <t>Zařízení zdroje tepla - kotle, zásobníky, čerpadla, armatury, topný tělesa</t>
  </si>
  <si>
    <t>777-001</t>
  </si>
  <si>
    <t>Otopné těleso typ Radik Klasik 21-600/400, Korado</t>
  </si>
  <si>
    <t>777-002</t>
  </si>
  <si>
    <t>Otopné těleso typ Radik Klasik 21-600/600, Korado</t>
  </si>
  <si>
    <t>777-003</t>
  </si>
  <si>
    <t>Otopné těleso typ Radik Klasik 21-600/1000, Korado</t>
  </si>
  <si>
    <t>777-004</t>
  </si>
  <si>
    <t>Otopné těleso typ Radik Klasik 22-600/600, Korado</t>
  </si>
  <si>
    <t>777-005</t>
  </si>
  <si>
    <t>Otopné těleso typ Radik Klasik 22-600/1400, Korado</t>
  </si>
  <si>
    <t>777-006</t>
  </si>
  <si>
    <t>Otopné těleso typ Radik Klasik 22-900/500, Korado</t>
  </si>
  <si>
    <t>777-007</t>
  </si>
  <si>
    <t>Termostatický ventil přímý RA-N 10, 3/8“, Danfoss</t>
  </si>
  <si>
    <t>777-008</t>
  </si>
  <si>
    <t>Uzavíratelné radiátorové šroubení V 4300, 3/8“</t>
  </si>
  <si>
    <t>777-009</t>
  </si>
  <si>
    <t>Termostatická hlavice standardní typ RAE 5154 s vestavěným teplotním čidlem, Danfoss</t>
  </si>
  <si>
    <t>777-010</t>
  </si>
  <si>
    <t>Elektrický přímotop Solius 15, Fénix Group, topný výkon 1500 W</t>
  </si>
  <si>
    <t>777-011</t>
  </si>
  <si>
    <t>Elektrický přímotop Solius 10, Fénix Group, topný výkon 1000 W</t>
  </si>
  <si>
    <t>777-012</t>
  </si>
  <si>
    <t>Elektrický přímotop Solius 07, Fénix Group, topný výkon 750 W</t>
  </si>
  <si>
    <t>777-013</t>
  </si>
  <si>
    <t>Skládaný deskový výměník tepla SF11-IS10-7-TL-Liguid, Sondex, - topný výkon 70 kW, - váha 130 kg, - rozměry DxŠxV - 424x253x1230</t>
  </si>
  <si>
    <t>777-014</t>
  </si>
  <si>
    <t>Čerpadlo P1, ohřev bazénové vody, MAGNA 32-60, průtok Q = 2,47 m3/h, p = 30 kPa</t>
  </si>
  <si>
    <t>777-015</t>
  </si>
  <si>
    <t>Regulační ventil RV 221 (2-cestný), DN 25, PN 16, KVS 10, LDM, - včetně servopohonu Siemens SKB62, - ventil bude mítpouze funkci uzavírací/otevírací v době požadavku na ohřev bazénové vody</t>
  </si>
  <si>
    <t>777-016</t>
  </si>
  <si>
    <t>Kulový kohout R 250 D 2“, Giacomini</t>
  </si>
  <si>
    <t>777-017</t>
  </si>
  <si>
    <t>Zpětná klapka Clapet 2“, F.I.V.</t>
  </si>
  <si>
    <t>777-018</t>
  </si>
  <si>
    <t>Manometr 312, D 100, 0-600 kPa, včetně jímky, konden. smyčky a manometr. ventilu</t>
  </si>
  <si>
    <t>777-019</t>
  </si>
  <si>
    <t>Teploměr TR, L = 60 mm, D 100 mm, 0-120 oC, včetně teploměrné jímky M20x1,5 a návarku</t>
  </si>
  <si>
    <t>777-020</t>
  </si>
  <si>
    <t>Výměník tepla pro ohřev bazénové vody solárními kolektory typ Vitotrans 200 WTT, Viessmann, 3003456</t>
  </si>
  <si>
    <t>777-021</t>
  </si>
  <si>
    <t>Sluneční vakuový kolektor Vitosol 200-FM, typ SV2F – 2,5 m2, včetně čidla teploty kolektoru a připojovací sady, Viessmann, ZK02453</t>
  </si>
  <si>
    <t>777-022</t>
  </si>
  <si>
    <t>Upevňovací sada pro montáž solárních kolektorů (6 ks) na ploché střechy, vztyčení 25o-60o, Viessmann, Z005456</t>
  </si>
  <si>
    <t>777-023</t>
  </si>
  <si>
    <t>Upevňovací sada pro montáž solárních kolektorů (4 ks) na ploché střechy, vztyčení 25o-60o, Viessmann, Z005454</t>
  </si>
  <si>
    <t>777-024</t>
  </si>
  <si>
    <t>Solární regulace Vitosolic 100 Typ SD1, Viessmann, Z007387</t>
  </si>
  <si>
    <t>777-025</t>
  </si>
  <si>
    <t>Připojovací sada - ohebné připojovací trubky pro napojení solárního kolektoru včetně šroubení se svěrným kroužkem, Viessmann, 7248240</t>
  </si>
  <si>
    <t>777-026</t>
  </si>
  <si>
    <t>Čerpací stanice Solar Divicon PS10 s VE čerpadlem, Viessmann, Z012020, - čerpadlo, pojišťovací ventil, uzavírací a měřící armatury, zpětné klapky</t>
  </si>
  <si>
    <t>777-027</t>
  </si>
  <si>
    <t>Tlaková expanzní membránová nádoba 50 litrů, 10 bar, Viessmann, 7248244, - pro jištění solárního okruhu</t>
  </si>
  <si>
    <t>777-028</t>
  </si>
  <si>
    <t>Nemrznoucí kapalina pro solární kolektory Tyfocor-LS, 25 litrů, Viessmann, 7159727</t>
  </si>
  <si>
    <t>777-029</t>
  </si>
  <si>
    <t>Rychloodvzdušňovač, Viessmann, 7316789</t>
  </si>
  <si>
    <t>777-030</t>
  </si>
  <si>
    <t>Spojovací trubky (sada 2ks) - propojení solárních kolektorů, Viessmann, 7174993</t>
  </si>
  <si>
    <t>777-031</t>
  </si>
  <si>
    <t>Sada jímky - jímka pro čidlo teploty na solární okruh, Viessmann, 7174993</t>
  </si>
  <si>
    <t>N.V.PM.STP</t>
  </si>
  <si>
    <t>Potrubní díly + ostatní materiál</t>
  </si>
  <si>
    <t>111-001</t>
  </si>
  <si>
    <t>Potrubí DN 100, ocelové hladké, ČSN 42 57 15, materiál tř. 17 nerez</t>
  </si>
  <si>
    <t>111-002</t>
  </si>
  <si>
    <t>Potrubí DN 80, ocelové hladké, ČSN 42 57 15, materiál tř. 17 nerez</t>
  </si>
  <si>
    <t>111-003</t>
  </si>
  <si>
    <t>Potrubí DN 50, ocelové hladké, ČSN 42 57 15, materiál tř. 11</t>
  </si>
  <si>
    <t>111-004</t>
  </si>
  <si>
    <t>Potrubí DN 25, ocelové hladké, ČSN 42 57 15, materiál tř. 17 nerez, - napojení na výměník tepla Sondex</t>
  </si>
  <si>
    <t>111-005</t>
  </si>
  <si>
    <t>Měděné potrubí 64x2,0</t>
  </si>
  <si>
    <t>111-006</t>
  </si>
  <si>
    <t>Měděné potrubí 35x1,5</t>
  </si>
  <si>
    <t>111-007</t>
  </si>
  <si>
    <t>Měděné potrubí 15x1,0</t>
  </si>
  <si>
    <t>111-008</t>
  </si>
  <si>
    <t>Měděné potrubí 12x1,0</t>
  </si>
  <si>
    <t>111-009</t>
  </si>
  <si>
    <t>Tepelná izolace na DN 100, tl. izolace 50 mm - minerální vlna + Al polep</t>
  </si>
  <si>
    <t>111-010</t>
  </si>
  <si>
    <t>Tepelná izolace na DN 80, tl. izolace 50 mm - minerální vlna + Al polep</t>
  </si>
  <si>
    <t>111-011</t>
  </si>
  <si>
    <t>Tepelná izolace na DN 50, tl. izolace 40 mm - minerální vlna + Al polep</t>
  </si>
  <si>
    <t>111-012</t>
  </si>
  <si>
    <t>Tepelná izolace na potrubí Cu 35x1,5, tl. izolace 19 mm - syntetická kaučuková pěna + Al plech ve venkovním prostředí</t>
  </si>
  <si>
    <t>111-013</t>
  </si>
  <si>
    <t>Jímka do potrubí pro snímače teploty – pouze montáž, - počet bude stanoven profesí MaR</t>
  </si>
  <si>
    <t>111-014</t>
  </si>
  <si>
    <t>Cu - kolena, redukce, T-kusy a další tvarovky příslušných dimenzí - přesný počet bude stanoven při montáži</t>
  </si>
  <si>
    <t>111-015</t>
  </si>
  <si>
    <t>Ocelová kolena tř.11 a tř. 17, T-kusy, redukční šroubení a další tvarovky příslušných dimenzí, držáky, těsnění, konzole, objímky, nastřelovací šrouby, matice, hmoždinky, ostatní spojovací materiál atd. - přesný počet bude stanoven na stavbě při montáži</t>
  </si>
  <si>
    <t>111-016</t>
  </si>
  <si>
    <t>Nátěr – syntetické základní ocelového potrubí z trubek středotlakých pod izolaci</t>
  </si>
  <si>
    <t>111-017</t>
  </si>
  <si>
    <t>Pomocný ocelový materiál pro uchycení potrubí –, konzole, třmeny, objímky, včetně nátěru</t>
  </si>
  <si>
    <t>111-018</t>
  </si>
  <si>
    <t>D.1.4.5 - Silnoproudá elektrotechnika včetně bleskosvodů</t>
  </si>
  <si>
    <t>IM - Instalační materiály:</t>
  </si>
  <si>
    <t>K - Kabely:</t>
  </si>
  <si>
    <t>IP - Instalační přístroje:</t>
  </si>
  <si>
    <t>ÚH - Úprava hromosvodu, uzemnění vnější/vnitřní, pospojování</t>
  </si>
  <si>
    <t>RE - Rozvodnice, skříňky v silnoproudu :</t>
  </si>
  <si>
    <t>S - svítidla</t>
  </si>
  <si>
    <t>PDC - přípravné a doplňující činnosti</t>
  </si>
  <si>
    <t>IM</t>
  </si>
  <si>
    <t>Instalační materiály:</t>
  </si>
  <si>
    <t>1000</t>
  </si>
  <si>
    <t>Trubka ohebná d 13,5</t>
  </si>
  <si>
    <t>Trubka ohebná d 16</t>
  </si>
  <si>
    <t>Trubka ohebná d 23</t>
  </si>
  <si>
    <t>Trubka ohebná d 29</t>
  </si>
  <si>
    <t>Trubka ohebná d 36</t>
  </si>
  <si>
    <t>Trubka ohebná d 42</t>
  </si>
  <si>
    <t>Trubka ohebná d 90</t>
  </si>
  <si>
    <t>Trubka tuhá d 13,5</t>
  </si>
  <si>
    <t>Trubka tuhá d 16</t>
  </si>
  <si>
    <t>Trubka tuhá d 23</t>
  </si>
  <si>
    <t>Trubka tuhá d 36</t>
  </si>
  <si>
    <t>Trubka tuhá d 42</t>
  </si>
  <si>
    <t>Příchytky s vrutem</t>
  </si>
  <si>
    <t>1013</t>
  </si>
  <si>
    <t>Držák kabelů OBO nebo Protec až do 30kabelů, hmožď,šroub</t>
  </si>
  <si>
    <t>1014</t>
  </si>
  <si>
    <t>Lišta vkládací LV 20/20</t>
  </si>
  <si>
    <t>1015</t>
  </si>
  <si>
    <t>Lišta vkládací LV 40/20</t>
  </si>
  <si>
    <t>1016</t>
  </si>
  <si>
    <t>Lišta vkládací LV 40/40</t>
  </si>
  <si>
    <t>1017</t>
  </si>
  <si>
    <t>Lišta vkládací LV 60/40</t>
  </si>
  <si>
    <t>1018</t>
  </si>
  <si>
    <t>Kanál instalační vkládací EK 80/40</t>
  </si>
  <si>
    <t>1019</t>
  </si>
  <si>
    <t>Upevňovací materiál</t>
  </si>
  <si>
    <t>1020</t>
  </si>
  <si>
    <t>Kryty lišt</t>
  </si>
  <si>
    <t>soub</t>
  </si>
  <si>
    <t>1021</t>
  </si>
  <si>
    <t>Instalační žlab 62/50 bez víka</t>
  </si>
  <si>
    <t>1022</t>
  </si>
  <si>
    <t>Instalační žlab 125/50 bez víka</t>
  </si>
  <si>
    <t>1023</t>
  </si>
  <si>
    <t>Instalační žlab 125/100 bez víka</t>
  </si>
  <si>
    <t>1024</t>
  </si>
  <si>
    <t>Podpěrka nebo závěs žlabu</t>
  </si>
  <si>
    <t>1025</t>
  </si>
  <si>
    <t>Připevňovací materiál</t>
  </si>
  <si>
    <t>1026</t>
  </si>
  <si>
    <t>Krabice instalační pod om. přístrojová KP 68</t>
  </si>
  <si>
    <t>1027</t>
  </si>
  <si>
    <t>Krabice lištová, přístrojová</t>
  </si>
  <si>
    <t>1028</t>
  </si>
  <si>
    <t>Krabice odbočná KO68 s víčkem</t>
  </si>
  <si>
    <t>1029</t>
  </si>
  <si>
    <t>Krabice odbočná KO98 s víčkem</t>
  </si>
  <si>
    <t>1030</t>
  </si>
  <si>
    <t>Krabice odbočná KO 125 s víkem</t>
  </si>
  <si>
    <t>1031</t>
  </si>
  <si>
    <t>Krabice ACIDUR s víkem</t>
  </si>
  <si>
    <t>1032</t>
  </si>
  <si>
    <t>Svorka WAGO ALO + 2 x 2,5</t>
  </si>
  <si>
    <t>1033</t>
  </si>
  <si>
    <t>Svorka WAGO ALO + 3 x 2,5</t>
  </si>
  <si>
    <t>1034</t>
  </si>
  <si>
    <t>Svorka WAGO ALO + 4 x 2,5</t>
  </si>
  <si>
    <t>1035</t>
  </si>
  <si>
    <t>Svorka WAGO ALO + 5 x 2,5</t>
  </si>
  <si>
    <t>Kabely:</t>
  </si>
  <si>
    <t>1036</t>
  </si>
  <si>
    <t>CYKY 4B x 25</t>
  </si>
  <si>
    <t>1037</t>
  </si>
  <si>
    <t>CYKY 4B x 10</t>
  </si>
  <si>
    <t>1038</t>
  </si>
  <si>
    <t>CYKY 5C x 6</t>
  </si>
  <si>
    <t>1039</t>
  </si>
  <si>
    <t>CYKY 5C x 2,5 pro MaR</t>
  </si>
  <si>
    <t>1040</t>
  </si>
  <si>
    <t>CYKY 3C x 2,5</t>
  </si>
  <si>
    <t>1041</t>
  </si>
  <si>
    <t>CYKY 7C x 1,5</t>
  </si>
  <si>
    <t>1042</t>
  </si>
  <si>
    <t>CYKY 12C x 1,5 pro MaR</t>
  </si>
  <si>
    <t>1043</t>
  </si>
  <si>
    <t>CYKY 5C x 1,5</t>
  </si>
  <si>
    <t>1044</t>
  </si>
  <si>
    <t>CYKY 3C x 1,5</t>
  </si>
  <si>
    <t>1045</t>
  </si>
  <si>
    <t>CYKY 3A x 1,5</t>
  </si>
  <si>
    <t>1046</t>
  </si>
  <si>
    <t>CYKY 2A x 1,5</t>
  </si>
  <si>
    <t>1047</t>
  </si>
  <si>
    <t>CYKY 3B x 1,5</t>
  </si>
  <si>
    <t>1048</t>
  </si>
  <si>
    <t>JYTY 4Dx1 pro MaR</t>
  </si>
  <si>
    <t>1049</t>
  </si>
  <si>
    <t>Šňůra do 5C x 2,5</t>
  </si>
  <si>
    <t>1050</t>
  </si>
  <si>
    <t>CY 25 žz</t>
  </si>
  <si>
    <t>1051</t>
  </si>
  <si>
    <t>CY 16 žz</t>
  </si>
  <si>
    <t>1052</t>
  </si>
  <si>
    <t>CY 10 žz</t>
  </si>
  <si>
    <t>1053</t>
  </si>
  <si>
    <t>CY 2,5 žz</t>
  </si>
  <si>
    <t>1054</t>
  </si>
  <si>
    <t>BELDEN 4p0,5, UTP , k regulaci světel bazénu DALI</t>
  </si>
  <si>
    <t>1055</t>
  </si>
  <si>
    <t>Ukončení kabelů do 5 x 25</t>
  </si>
  <si>
    <t>1056</t>
  </si>
  <si>
    <t>Ukončení kabelů do 5 x 10</t>
  </si>
  <si>
    <t>1057</t>
  </si>
  <si>
    <t>Ukončení kabelů do 5 x 6</t>
  </si>
  <si>
    <t>1058</t>
  </si>
  <si>
    <t>Ukončení kabelů do 5 x 2,5</t>
  </si>
  <si>
    <t>1059</t>
  </si>
  <si>
    <t>Ukončení šňůry do 5 x 2,5</t>
  </si>
  <si>
    <t>1060</t>
  </si>
  <si>
    <t>Ukončení vodičů do 25</t>
  </si>
  <si>
    <t>1061</t>
  </si>
  <si>
    <t>Ukončení vodičů do 16</t>
  </si>
  <si>
    <t>1062</t>
  </si>
  <si>
    <t>Ukončení vodičů do 6</t>
  </si>
  <si>
    <t>1063</t>
  </si>
  <si>
    <t>Ukončení kabelů Belden</t>
  </si>
  <si>
    <t>1064</t>
  </si>
  <si>
    <t>Demontáž kabelu AYKY 4x10</t>
  </si>
  <si>
    <t>1065</t>
  </si>
  <si>
    <t>Odpojení kabelu v rozvaděčích</t>
  </si>
  <si>
    <t>1066</t>
  </si>
  <si>
    <t>Vyhledání kabelů mezi řešenou a neřešenou částí k odpojení</t>
  </si>
  <si>
    <t>1067</t>
  </si>
  <si>
    <t>Přerušení a odpojení kabelů</t>
  </si>
  <si>
    <t>1068</t>
  </si>
  <si>
    <t>Demontáž dosavadní elektroinstalace v řešené části</t>
  </si>
  <si>
    <t>1069</t>
  </si>
  <si>
    <t>Náhradní propojení</t>
  </si>
  <si>
    <t>IP</t>
  </si>
  <si>
    <t>Instalační přístroje:</t>
  </si>
  <si>
    <t>1070</t>
  </si>
  <si>
    <t>Vypínač 1 pól, 10 A/230 V, pod om.</t>
  </si>
  <si>
    <t>1071</t>
  </si>
  <si>
    <t>Vypínač seriový, 10 A/230 V, pod om</t>
  </si>
  <si>
    <t>1072</t>
  </si>
  <si>
    <t>Přepínač střídavý, 10 A/230 V, pod om.</t>
  </si>
  <si>
    <t>1073</t>
  </si>
  <si>
    <t>Přepínač křížový, 10 A/230 V, pod om.</t>
  </si>
  <si>
    <t>1074</t>
  </si>
  <si>
    <t>Ovladač s regulátorem+zdroj,1pól, pod om, 203V AC/ DALI 22,5V s držáky, kryty, ráměček, kompletovat ABB 2117/11U</t>
  </si>
  <si>
    <t>1075</t>
  </si>
  <si>
    <t>Ovladač s regulátorem 1pól, pod om, DALI 22,5V s držáky, kryty, ráměček, kompletovat ABB 2117U</t>
  </si>
  <si>
    <t>1076</t>
  </si>
  <si>
    <t>Vypínač povrchový 10A/230V</t>
  </si>
  <si>
    <t>1077</t>
  </si>
  <si>
    <t>Přepínač střídavý povrchový 10A/230V</t>
  </si>
  <si>
    <t>1078</t>
  </si>
  <si>
    <t>Časovací člen pro vypnutí ventilátoru do krabice s ovladačem signal. zap., pod om. nebo jiný vhodný vypínač</t>
  </si>
  <si>
    <t>1079</t>
  </si>
  <si>
    <t>Zásuvka jednoduchá, 16 A/230 V, pod om</t>
  </si>
  <si>
    <t>1080</t>
  </si>
  <si>
    <t>Zásuvka dvojitá, 16 A/230 V, pod om.</t>
  </si>
  <si>
    <t>1081</t>
  </si>
  <si>
    <t>Zásuvka jednoduchá povrchová 16 A/230 V, IP54</t>
  </si>
  <si>
    <t>1082</t>
  </si>
  <si>
    <t>Zásuvka třífázová pětikolík 3+N+PE,16A/400V, povrch. IP 54</t>
  </si>
  <si>
    <t>1083</t>
  </si>
  <si>
    <t>Vidlice třífázová, pětikolíková, 3+N+PE, 16A/400V</t>
  </si>
  <si>
    <t>1084</t>
  </si>
  <si>
    <t>Přístrojová přípojka s víčkem a vývodem k přip.konvektoru</t>
  </si>
  <si>
    <t>1085</t>
  </si>
  <si>
    <t>Infrapasivní spínač, 10 A/230 V, 360 stupňů,vnitřní, IP 20</t>
  </si>
  <si>
    <t>1086</t>
  </si>
  <si>
    <t>Infrapasivní spínač, 10 A/230 V, 180 stupňů,venkovní, IP 54</t>
  </si>
  <si>
    <t>1087</t>
  </si>
  <si>
    <t>Inpas spínač, 10 A/230 V, 360 stupňů,2 kontakty,IP41/20</t>
  </si>
  <si>
    <t>1088</t>
  </si>
  <si>
    <t>Vyříznutí otvoru do podhledu</t>
  </si>
  <si>
    <t>1089</t>
  </si>
  <si>
    <t>Vytýčení tras, průrazů, kapes</t>
  </si>
  <si>
    <t>km</t>
  </si>
  <si>
    <t>1090</t>
  </si>
  <si>
    <t>Vytýčení, rozměření upevňovacích bodů svítidel 104+8+10res</t>
  </si>
  <si>
    <t>1091</t>
  </si>
  <si>
    <t>Vytýčení, rozměření zásuvek, vypínačů, krabic</t>
  </si>
  <si>
    <t>1092</t>
  </si>
  <si>
    <t>Připojení konvektorů, kontrola provozu</t>
  </si>
  <si>
    <t>1093</t>
  </si>
  <si>
    <t>Připojení ventilátorů, časovací členy, zprovoznění</t>
  </si>
  <si>
    <t>1094</t>
  </si>
  <si>
    <t>Kontrola zapojení fází v rozvodnicích pro souměrnost</t>
  </si>
  <si>
    <t>1095</t>
  </si>
  <si>
    <t>Nastavení a seřízení pohybových čidel</t>
  </si>
  <si>
    <t>1096</t>
  </si>
  <si>
    <t>Kompletace elektroinstalace v úseku budovy</t>
  </si>
  <si>
    <t>ÚH</t>
  </si>
  <si>
    <t>Úprava hromosvodu, uzemnění vnější/vnitřní, pospojování</t>
  </si>
  <si>
    <t>1097</t>
  </si>
  <si>
    <t>Odpojení a demontáž dvou svodů z fasády s držáky</t>
  </si>
  <si>
    <t>1098</t>
  </si>
  <si>
    <t>Pomocný žebřík</t>
  </si>
  <si>
    <t>1099</t>
  </si>
  <si>
    <t>Urovnání hrmsv. vedení na střeše u demontovaných svodů</t>
  </si>
  <si>
    <t>1100</t>
  </si>
  <si>
    <t>Odkopání, zához dosavadního zemniče</t>
  </si>
  <si>
    <t>1101</t>
  </si>
  <si>
    <t>Výkop rýhy do š.60,hl.80cm, z.tř.3</t>
  </si>
  <si>
    <t>1102</t>
  </si>
  <si>
    <t>Zához rýhy do š.60,hl.80cm, z.tř.3</t>
  </si>
  <si>
    <t>1103</t>
  </si>
  <si>
    <t>Jímač do trojnožky l=2m, AlMg, JR2, d18mm</t>
  </si>
  <si>
    <t>1104</t>
  </si>
  <si>
    <t>Trojnožka - stojan k jímači, FeZn</t>
  </si>
  <si>
    <t>1105</t>
  </si>
  <si>
    <t>Podstavec betonový s gumovou podložkou pro stojan PB19</t>
  </si>
  <si>
    <t>1106</t>
  </si>
  <si>
    <t>Svody hromosvodu na podpěrách do zateplené fasády do 10m, svorka měřící, ochranný úhelník, propojení na zemnič</t>
  </si>
  <si>
    <t>1107</t>
  </si>
  <si>
    <t>Svorka jímače</t>
  </si>
  <si>
    <t>1108</t>
  </si>
  <si>
    <t>Svorka hromosvodu</t>
  </si>
  <si>
    <t>1109</t>
  </si>
  <si>
    <t>Průraz stěnami pro pásek a vodiče pospojování</t>
  </si>
  <si>
    <t>1110</t>
  </si>
  <si>
    <t>Uzemňovací pásek FeZn 30/4-obvodové uzemnění,do rostlé země do základů do betonu pod izolaci, ne do štěrku</t>
  </si>
  <si>
    <t>1111</t>
  </si>
  <si>
    <t>Uzemňovací vodič d 8 mm</t>
  </si>
  <si>
    <t>1112</t>
  </si>
  <si>
    <t>Svorky zemniče, izolace</t>
  </si>
  <si>
    <t>1113</t>
  </si>
  <si>
    <t>Svorkovnice PA - potenciálového vyrovnání</t>
  </si>
  <si>
    <t>1114</t>
  </si>
  <si>
    <t>Propojení kovových částí vzd - nespojovat s hromosvodem</t>
  </si>
  <si>
    <t>1115</t>
  </si>
  <si>
    <t>Bernard svorka na potrubí vč. pásku</t>
  </si>
  <si>
    <t>1116</t>
  </si>
  <si>
    <t>Svorka na potrubí většího průměru</t>
  </si>
  <si>
    <t>1117</t>
  </si>
  <si>
    <t>Uzemňovací pásek FeZn 30/4 na povrchu-obvodová přípojnice PA</t>
  </si>
  <si>
    <t>1118</t>
  </si>
  <si>
    <t>Držáky vodiče 30/4 do zdi</t>
  </si>
  <si>
    <t>1119</t>
  </si>
  <si>
    <t>Svorka pospojování - pásek/vodič</t>
  </si>
  <si>
    <t>1120</t>
  </si>
  <si>
    <t>Propojení kovových konstrukcí v objektu</t>
  </si>
  <si>
    <t>1121</t>
  </si>
  <si>
    <t>Zhotovení otvorů</t>
  </si>
  <si>
    <t>1122</t>
  </si>
  <si>
    <t>Připojovací svorky na pásek</t>
  </si>
  <si>
    <t>1123</t>
  </si>
  <si>
    <t>Tvarování dílu vedení</t>
  </si>
  <si>
    <t>1124</t>
  </si>
  <si>
    <t>Překlenutí vodoměrů, ventilů</t>
  </si>
  <si>
    <t>1125</t>
  </si>
  <si>
    <t>Provést kontrolu vnitřního pospojování, doplnění - reserva</t>
  </si>
  <si>
    <t>1126</t>
  </si>
  <si>
    <t>Měření zemního odporu</t>
  </si>
  <si>
    <t>RE</t>
  </si>
  <si>
    <t>Rozvodnice, skříňky v silnoproudu :</t>
  </si>
  <si>
    <t>1127</t>
  </si>
  <si>
    <t>poplatek za zvýšení jističe z 80 na 125A</t>
  </si>
  <si>
    <t>1128</t>
  </si>
  <si>
    <t>odplombování, zaplombování elektroměrové rozvodnice, ČEZ</t>
  </si>
  <si>
    <t>1129</t>
  </si>
  <si>
    <t>demontáž a montáž krytů rozvodnice RE</t>
  </si>
  <si>
    <t>1130</t>
  </si>
  <si>
    <t>demontáž propojení v přívodu a vývodu</t>
  </si>
  <si>
    <t>1131</t>
  </si>
  <si>
    <t>demontáž jističů 32, 80A</t>
  </si>
  <si>
    <t>1132</t>
  </si>
  <si>
    <t>demontáž proudových transformátorů, odpojení, značení</t>
  </si>
  <si>
    <t>1133</t>
  </si>
  <si>
    <t>úprava nosných konstrukcí</t>
  </si>
  <si>
    <t>1134</t>
  </si>
  <si>
    <t>Jistič před elektroměrem s plombou 3f 125A/B, 15kA</t>
  </si>
  <si>
    <t>1135</t>
  </si>
  <si>
    <t>Jistič vývodu 3f 80A/B, 15kA</t>
  </si>
  <si>
    <t>1136</t>
  </si>
  <si>
    <t>Měřící transformátory proudu cejchované, plomba,125A/5A, tř.0,5S, 10VA</t>
  </si>
  <si>
    <t>1137</t>
  </si>
  <si>
    <t>Zapojení měřících transformátorů, číslování, značení,kontrola</t>
  </si>
  <si>
    <t>1138</t>
  </si>
  <si>
    <t>Zapojení přívodu In=125A přes MTP, fázování</t>
  </si>
  <si>
    <t>1139</t>
  </si>
  <si>
    <t>Zapojení vývodu In=80A, fázování</t>
  </si>
  <si>
    <t>1140</t>
  </si>
  <si>
    <t>Demontáž montáž vývodového kabelu, prostup stropem</t>
  </si>
  <si>
    <t>1141</t>
  </si>
  <si>
    <t>Dílčí revize, jednání s ČEZem</t>
  </si>
  <si>
    <t>1142</t>
  </si>
  <si>
    <t>Demontáž a montáž dílů dosavadní rozvodnice RS1</t>
  </si>
  <si>
    <t>1143</t>
  </si>
  <si>
    <t>Odpojení rozvodnice RS1, odpojení vývodu</t>
  </si>
  <si>
    <t>1144</t>
  </si>
  <si>
    <t>Vyhledání vývodů do budovy, značení, odpojování RS1</t>
  </si>
  <si>
    <t>1145R1</t>
  </si>
  <si>
    <t>Nová R1 - ARIA86 IP54/IP20 s dveřmi, závěsy na stěnu, 600/800/300, 10x vývodky nahoru, přístrojový rošt, kryty, štítky; přípojnice PEN, PE, N,</t>
  </si>
  <si>
    <t>1146R1</t>
  </si>
  <si>
    <t>Hl. 3pól. vypínač 100A</t>
  </si>
  <si>
    <t>1147R1</t>
  </si>
  <si>
    <t>Přepěťová ochrana 1+2.stupeň, 3+N+PE, TN-S, 230/400V</t>
  </si>
  <si>
    <t>1148R1</t>
  </si>
  <si>
    <t>3f jistič 32A/B , 10kA</t>
  </si>
  <si>
    <t>1149R1</t>
  </si>
  <si>
    <t>3f jistič 25A/B , 10kA</t>
  </si>
  <si>
    <t>1150R1</t>
  </si>
  <si>
    <t>1f jistič 16A/B , 10kA</t>
  </si>
  <si>
    <t>1151R1</t>
  </si>
  <si>
    <t>4p proudový chránič 400V,25/0,03A</t>
  </si>
  <si>
    <t>1152R1</t>
  </si>
  <si>
    <t>Propojení přístrojů podle schematu</t>
  </si>
  <si>
    <t>1153R2</t>
  </si>
  <si>
    <t>Nová R2 - kovová zapuštěná do zdi, s dveřmi IP40/IP20, 54mod., přípojnice PE, N, přístrojový rošt, kryty, štítky</t>
  </si>
  <si>
    <t>1154R2</t>
  </si>
  <si>
    <t>Hl. 3pól. vypínač 40A</t>
  </si>
  <si>
    <t>1155R2</t>
  </si>
  <si>
    <t>Přepěťová ochrana 2.stupeň, 3+N+PE, TN-S, 230/400V</t>
  </si>
  <si>
    <t>1156R2</t>
  </si>
  <si>
    <t>1157R2</t>
  </si>
  <si>
    <t>1f jistič 10A/B , 10kA</t>
  </si>
  <si>
    <t>1158R2</t>
  </si>
  <si>
    <t>1f jistič 6A/B , 10kA</t>
  </si>
  <si>
    <t>1159R2</t>
  </si>
  <si>
    <t>3f jistič 16A/B , 10kA</t>
  </si>
  <si>
    <t>1160R2</t>
  </si>
  <si>
    <t>3f jistič 10A/B , 10kA</t>
  </si>
  <si>
    <t>1161R2</t>
  </si>
  <si>
    <t>4p proudový chránič 400V,16/0,03A</t>
  </si>
  <si>
    <t>1162R2</t>
  </si>
  <si>
    <t>2p jistič s proudovým chráničem 16/0,03A</t>
  </si>
  <si>
    <t>1163R2</t>
  </si>
  <si>
    <t>2p jistič s proudovým chráničem 10/0,03A</t>
  </si>
  <si>
    <t>1164R2</t>
  </si>
  <si>
    <t>1165R2</t>
  </si>
  <si>
    <t>Vysekání niky do 600,600/200, začištění</t>
  </si>
  <si>
    <t>S</t>
  </si>
  <si>
    <t>svítidla</t>
  </si>
  <si>
    <t>1166A</t>
  </si>
  <si>
    <t>Svítidlo se zdroji LED, stropní, nástěnné, opál kryt d375/108,230V kruhové, IP44,27W,2800lm,4000K,např.BRSB4KO375V2/ND</t>
  </si>
  <si>
    <t xml:space="preserve">Poznámka k položce:
Svítidla dodána kompletně vybavená světelnými zdroji, s předřadníky, charakteristika pro bazén odpovídá výpočtu umělého osvětlení. Některá svítidla A,B jsou do sprch, zóna 2, přes FI </t>
  </si>
  <si>
    <t>1167B</t>
  </si>
  <si>
    <t>Svítidlo se zdroji LED, stropní, nástěnné, opál kryt d285/89,230V kruhové, IP44,14W,1400lm,4000K,např.BRSB4KO300V1/ND; Svítidla C a CN jsou do místnsti bazénu do zóny 2, přes FI</t>
  </si>
  <si>
    <t>1168C</t>
  </si>
  <si>
    <t>Svítidlo průmyslové se zdroji LED, IP66, propojení 230V+ DALI 65W,2x4400/7920lm,spektrum 840, stmívání protokol DALI; např.FUTURA2,4ft ABS Al 8800/840 bez nouzového zdroje</t>
  </si>
  <si>
    <t>Poznámka k položce:
Svítidla C a CN ovládaná regulátorem s vypínačem, jeden se zdrojem 230V v m.č.20, druhý bez 230V v m.č.33</t>
  </si>
  <si>
    <t>1169CN</t>
  </si>
  <si>
    <t>Svítidlo průmyslové se zdroji LED, IP66, propojení 230V+ DALI 65W,2x4400/7920lm,spektrum 840, stmívání protokol DALI,; vybavené nouzovým zdrojem 1hod, automatikou-svítí ; při výpadku sítě, dobíjení; např.FUTURA2,4ft ABS Al 8800/840 DALI, M1h</t>
  </si>
  <si>
    <t>1170D</t>
  </si>
  <si>
    <t>Svítidlo průmyslové se zdroji LED, IP66, 230V, 33W,4400/4030lm,spektrum 840, bez stmívání a nouz.zdroje; např.FUTURA2,2ft ABS Al 4400/840,; Jedno svítidlo N1 je do sprch, zóna 2, přes FI</t>
  </si>
  <si>
    <t>KS</t>
  </si>
  <si>
    <t>1171N1</t>
  </si>
  <si>
    <t>Svítidlo nouzové, zdroj LED, rozsvěcí při výpadku sítě, svítí 1hod, s baterií, automatikou, dobíjením, 25cd/1,2W, 70lm, 356/136mm; PC kryt, IP42, třída II, např.Helios-LED,autotest,zelený symbol</t>
  </si>
  <si>
    <t>1172N2</t>
  </si>
  <si>
    <t>Svítidlo nouzové, zdroj LED, rozsvěcí při výpadku sítě, svítí 1hod, s baterií, automatikou, dobíjením, 25cd/1,2W, 70lm, 356/136mm; PC kryt, IP65, třída II, např.Helios-LED,autotest,zelený symbol</t>
  </si>
  <si>
    <t>1173</t>
  </si>
  <si>
    <t>Demontáž dosavadních svítidel</t>
  </si>
  <si>
    <t>PDC</t>
  </si>
  <si>
    <t>přípravné a doplňující činnosti</t>
  </si>
  <si>
    <t>1174</t>
  </si>
  <si>
    <t>dodavatelská dokumentace, kladečské, konstrukční výkresy</t>
  </si>
  <si>
    <t>1175</t>
  </si>
  <si>
    <t>dokumentace skutečného provedení</t>
  </si>
  <si>
    <t>1176</t>
  </si>
  <si>
    <t>eliminace vývodů, postupné odpojování</t>
  </si>
  <si>
    <t>1177</t>
  </si>
  <si>
    <t>stavební výpomoce, sekání drážek, kapes, průrazy 6% z nákladů na montáže</t>
  </si>
  <si>
    <t>1178</t>
  </si>
  <si>
    <t>doprava a manipulace s materiálem, odpady 3% z nákladů na materiály</t>
  </si>
  <si>
    <t>1179</t>
  </si>
  <si>
    <t>koordinační činnosti</t>
  </si>
  <si>
    <t>1180</t>
  </si>
  <si>
    <t>kompletační práce</t>
  </si>
  <si>
    <t>1181</t>
  </si>
  <si>
    <t>výchozí revize</t>
  </si>
  <si>
    <t>D.1.4.6 - Měření a regulace</t>
  </si>
  <si>
    <t>D1 - Specifikace dodávky</t>
  </si>
  <si>
    <t xml:space="preserve">    D2 - Rozváděč DT1</t>
  </si>
  <si>
    <t>D4 - Řídící systém</t>
  </si>
  <si>
    <t xml:space="preserve">    D4 - Řídící systém</t>
  </si>
  <si>
    <t>D6 - Materiál</t>
  </si>
  <si>
    <t xml:space="preserve">    D7 - Polní instrumentace</t>
  </si>
  <si>
    <t xml:space="preserve">    D9 - Kabely, žlaby</t>
  </si>
  <si>
    <t>D11 - Montáže, SW a ostatní služby</t>
  </si>
  <si>
    <t>Specifikace dodávky</t>
  </si>
  <si>
    <t>Rozváděč DT1</t>
  </si>
  <si>
    <t>DM.1001</t>
  </si>
  <si>
    <t>Oceloplechový rozvaděč, v 1200, š 800, h 400, nástěnný, dveře s panty vlevo, světlo</t>
  </si>
  <si>
    <t>G01_SRO</t>
  </si>
  <si>
    <t>REM.technik, PS5R-SF24, 120W, 2,5A</t>
  </si>
  <si>
    <t>QV1.1_SRO</t>
  </si>
  <si>
    <t>Hlavní vypínač, umístění na dveře, 25A/3</t>
  </si>
  <si>
    <t>ZS 1.3_SRO</t>
  </si>
  <si>
    <t>Zásuvka na DIN lištu, 230V AC</t>
  </si>
  <si>
    <t>FQ1.5_SRO</t>
  </si>
  <si>
    <t>Pojistkový odpínač 3x1A</t>
  </si>
  <si>
    <t>BV1.5_SRO</t>
  </si>
  <si>
    <t>Hlídač výpadku fáze, RM17 TG20</t>
  </si>
  <si>
    <t>FA14.1_SRO</t>
  </si>
  <si>
    <t>Jistič 3f., 10A, char. B</t>
  </si>
  <si>
    <t>FA1.3,2.1_SRO</t>
  </si>
  <si>
    <t>Jistič 1f., 6A, char. C</t>
  </si>
  <si>
    <t>FA13.2_SRO</t>
  </si>
  <si>
    <t>Jistič 1f, 2A, char. C</t>
  </si>
  <si>
    <t>FQ4.1_SRO</t>
  </si>
  <si>
    <t>Motorový spouštěč 2,5</t>
  </si>
  <si>
    <t>KM4.1_SRO</t>
  </si>
  <si>
    <t>Stykač 3/3kW</t>
  </si>
  <si>
    <t>KA_SRO</t>
  </si>
  <si>
    <t>Relé , 2x přepínací kontakt, cívka 24V DC, včetně patice</t>
  </si>
  <si>
    <t>FV2.1_SRO</t>
  </si>
  <si>
    <t>Saltek, Přepěťová ochrana 3.st s VF filtrem, DA275 DF6, 6A</t>
  </si>
  <si>
    <t>SBA 4.5_SRO</t>
  </si>
  <si>
    <t>Tlačítko "STOP" pro montáž na rozvaděč, kontakt: 1xrozpínací, 1xspínací, hřibová hlavice s aretací ve stisk. poloze, barva: červená, typ: XB5-AS8445</t>
  </si>
  <si>
    <t>SA4.6_SRO</t>
  </si>
  <si>
    <t>Tlačítko, barva: černá, kontakt: 1xspínací, typ: XB5-AA21</t>
  </si>
  <si>
    <t>SA4.1_SRO</t>
  </si>
  <si>
    <t>Ovladač otočný, 3 pevné polohy, kontakt: 3xspínací, barva: černá, typ: XB5-AD33</t>
  </si>
  <si>
    <t>HL4.7_SRO</t>
  </si>
  <si>
    <t>Signálka, barva: červená, typ: HIS-95-R-24VDC</t>
  </si>
  <si>
    <t>FU_SRO</t>
  </si>
  <si>
    <t>Pojistková svorkovnice na trubičkové pojistky, včetně pojistek</t>
  </si>
  <si>
    <t>X_SRO</t>
  </si>
  <si>
    <t>Svorkovnice 2,5</t>
  </si>
  <si>
    <t>SRO.1002</t>
  </si>
  <si>
    <t>Průchodky M16-25</t>
  </si>
  <si>
    <t>SRO.1003</t>
  </si>
  <si>
    <t>Drobný montážní materiál</t>
  </si>
  <si>
    <t>DM.1004</t>
  </si>
  <si>
    <t>Montáž rozváděče</t>
  </si>
  <si>
    <t>Řídící systém</t>
  </si>
  <si>
    <t>SRO.1005</t>
  </si>
  <si>
    <t>SIMATIC DP, CPU 1510SP-1 PN FOR ET 200SP, CENTRAL PROCESSING UNIT WITH WORKING MEMORY 100 KB FOR PROGRAM AND 750 KB FOR DATA, 1. INTERFACE: PROFINET IRT WITH 3 PORT SWITCH, 72 NS BIT-PERFORMANCE, SIMATIC MEMORY CARD NECESSARY, BUSADAPTER NECESSARY FOR PORT 1 AND 2</t>
  </si>
  <si>
    <t>SRO.1006</t>
  </si>
  <si>
    <t>SIMATIC S7, MEMORY CARD FOR S7-1X00 CPU/SINAMICS, 3,3 V FLASH, 12 MBYTE</t>
  </si>
  <si>
    <t>SRO.1007</t>
  </si>
  <si>
    <t>SIMATIC ET 200SP, BASEUNIT BU15-P16+A10+2D, BU-TYPE A0, PUSH-IN TERMINALS, WITH 10 AUX-TERMINALS, NEW LOADGROUP, WXH: 15MMX141MM</t>
  </si>
  <si>
    <t>SRO.1008</t>
  </si>
  <si>
    <t>SIMATIC ET 200SP, BASEUNIT BU15-P16+A10+2B, BU-TYPE A0, PUSH-IN TERMINALS, WITH 10 AUX-TERMINALS, BRIDGED TO LEFT BU WXH: 15MMX141MM</t>
  </si>
  <si>
    <t>SRO.1009</t>
  </si>
  <si>
    <t>SIMATIC ET 200SP, BUSADAPTER BA 2X RJ45, 2 RJ45 SOCKETS FOR PROFINET</t>
  </si>
  <si>
    <t>SRO.1010</t>
  </si>
  <si>
    <t>SIMATIC ET 200SP, ANALOG INPUT MODULE, AI 4XU/I 2-WIRE STANDARD, FITS TO BU-TYPE A0, A1, COLOR CODE CC03, MODULE DIAGNOSIS, 16BIT, +/-0,3%</t>
  </si>
  <si>
    <t>SRO.1011</t>
  </si>
  <si>
    <t>SIMATIC ET 200SP, DIGITAL OUTPUT MODULE, DQ 8X24VDC/0,5A STANDARD, FITS TO BU-TYPE A0, COLOR CODE CC02, MODULE DIAGNOSIS</t>
  </si>
  <si>
    <t>SRO.1012</t>
  </si>
  <si>
    <t>SIMATIC ET 200SP, DIGITAL INPUT MODULE, DI 16X 24VDC STANDARD, FITS TO BU-TYPE A0, COLOR CODE CC00, MODULE DIAGNOSIS</t>
  </si>
  <si>
    <t>SRO.1013</t>
  </si>
  <si>
    <t>SIMATIC,STAND.SECTIONAL RAIL WIDTH 35MM, LENGTH 483MM FOR 19 IN.CABINETS</t>
  </si>
  <si>
    <t>SRO.1014</t>
  </si>
  <si>
    <t>Záložní zdroj SITOP DC-USV-Modul 6, 24V DC / 6EP1931-2DC21</t>
  </si>
  <si>
    <t>SRO.1015</t>
  </si>
  <si>
    <t>Bateriový modul 24V DC, 1,2Ah / 6EP1 935-6MC01</t>
  </si>
  <si>
    <t>SRO.1016</t>
  </si>
  <si>
    <t>SIMATIC HMI KTP400 COMFORT, COMFORT PANEL, TOUCH AND KEY OPERATION, 4" WIDESCREEN-TFT-DISPLAY, 16 MIL. COLORS, PROFINET INTERFACE, MPI/PROFIBUS DP INTERFACE, 4 MB USER MEMORY, WINDOWS CE 6.0, CONFIGURABLE FROM WINCC COMFORT V11</t>
  </si>
  <si>
    <t>SRO.1017</t>
  </si>
  <si>
    <t>Komunikační kabel pro OP / 6GK1 500-0EA02</t>
  </si>
  <si>
    <t>Materiál</t>
  </si>
  <si>
    <t>D7</t>
  </si>
  <si>
    <t>Polní instrumentace</t>
  </si>
  <si>
    <t>TIC 5_DM</t>
  </si>
  <si>
    <t>Snímač teploty, Pt 1000, rozsah: 0-150°C, 4-20mA, provedení do potrubí, NS520, včetně jímky, jímka je opatřena závitem G1/2"</t>
  </si>
  <si>
    <t>DP.1018</t>
  </si>
  <si>
    <t>Návarek, odběr teploty s vnitřním závitem G1/2" - nerez</t>
  </si>
  <si>
    <t>TC3.1_DP</t>
  </si>
  <si>
    <t>Regulační ventil s pružinou pro automatické zavření při výpadku napájení</t>
  </si>
  <si>
    <t>TAZ3.1_DP</t>
  </si>
  <si>
    <t>Termostat rozsah 30-50°C</t>
  </si>
  <si>
    <t>D9</t>
  </si>
  <si>
    <t>Kabely, žlaby</t>
  </si>
  <si>
    <t>DM.1019</t>
  </si>
  <si>
    <t>Kabel CYKY-J 5x2,5</t>
  </si>
  <si>
    <t>DM.1020</t>
  </si>
  <si>
    <t>Kabel CYKY-J 4x2,5</t>
  </si>
  <si>
    <t>DM.1021</t>
  </si>
  <si>
    <t>Kabel CYKY-J 5x1,5</t>
  </si>
  <si>
    <t>DM.1022</t>
  </si>
  <si>
    <t>Kabel JYTY-O 7x1</t>
  </si>
  <si>
    <t>DM.1023</t>
  </si>
  <si>
    <t>Kabel JYTY-O 4x1</t>
  </si>
  <si>
    <t>DM.1024</t>
  </si>
  <si>
    <t>Kabelový žlab 62/50mm s víkem, včetně nosníků a závěsných šroubů</t>
  </si>
  <si>
    <t>DM.1025</t>
  </si>
  <si>
    <t>Plastová lišta 25x25 mm</t>
  </si>
  <si>
    <t>DM.1026</t>
  </si>
  <si>
    <t>D11</t>
  </si>
  <si>
    <t>Montáže, SW a ostatní služby</t>
  </si>
  <si>
    <t>DM.1027</t>
  </si>
  <si>
    <t>SW práce a oživení ŘS</t>
  </si>
  <si>
    <t>DM.1028</t>
  </si>
  <si>
    <t>SW práce a oživení OP</t>
  </si>
  <si>
    <t>DM.1029</t>
  </si>
  <si>
    <t>Montáže a zapojení přístrojů</t>
  </si>
  <si>
    <t>DM.1030</t>
  </si>
  <si>
    <t>Doplnění a oprava kabelových tras včetně montážních prací</t>
  </si>
  <si>
    <t>DM.1031</t>
  </si>
  <si>
    <t>Umístění rozvaděče na místo a jeho připojení</t>
  </si>
  <si>
    <t>DM.1032</t>
  </si>
  <si>
    <t>Zprovoznění a odzkoušení ŘS a ovladacího panelu</t>
  </si>
  <si>
    <t>DM.1033</t>
  </si>
  <si>
    <t>Revize+HZS</t>
  </si>
  <si>
    <t>DM.1034</t>
  </si>
  <si>
    <t>Kompletační a inženýrská činnost</t>
  </si>
  <si>
    <t>DM.1035</t>
  </si>
  <si>
    <t>PD Skutečného stavu</t>
  </si>
  <si>
    <t>VON - Vedlejší a ostatní náklady</t>
  </si>
  <si>
    <t>Základní rozdělení průvodních činností a nákladů průzkumné, geodetické a projektové práce</t>
  </si>
  <si>
    <t>CS ÚRS 2017 02</t>
  </si>
  <si>
    <t>44032483</t>
  </si>
  <si>
    <t>Zhotovitelská dokumentace</t>
  </si>
  <si>
    <t>dokumentace skutečného provedení stavby</t>
  </si>
  <si>
    <t>Základní rozdělení průvodních činností a nákladů zařízení staveniště</t>
  </si>
  <si>
    <t>1926662343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</si>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</sst>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27</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27</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27</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27</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27</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34</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102" customHeight="1">
      <c r="B23" s="21"/>
      <c r="C23" s="22"/>
      <c r="D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1"/>
    </row>
    <row r="29" spans="2:57" s="2" customFormat="1" ht="14.4" customHeight="1">
      <c r="B29" s="45"/>
      <c r="C29" s="46"/>
      <c r="D29" s="32" t="s">
        <v>43</v>
      </c>
      <c r="E29" s="46"/>
      <c r="F29" s="32" t="s">
        <v>44</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45</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46</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47</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48</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52</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16_350</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Ústí nad Labem - Severní Terasa – rekonstrukce bazénu v jeslích</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Ústí nad Labem</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3. 10. 2017</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25</v>
      </c>
      <c r="D49" s="39"/>
      <c r="E49" s="39"/>
      <c r="F49" s="39"/>
      <c r="G49" s="39"/>
      <c r="H49" s="39"/>
      <c r="I49" s="39"/>
      <c r="J49" s="39"/>
      <c r="K49" s="39"/>
      <c r="L49" s="63" t="str">
        <f>IF(E11="","",E11)</f>
        <v>Statutární město Ústí nad Labem</v>
      </c>
      <c r="M49" s="39"/>
      <c r="N49" s="39"/>
      <c r="O49" s="39"/>
      <c r="P49" s="39"/>
      <c r="Q49" s="39"/>
      <c r="R49" s="39"/>
      <c r="S49" s="39"/>
      <c r="T49" s="39"/>
      <c r="U49" s="39"/>
      <c r="V49" s="39"/>
      <c r="W49" s="39"/>
      <c r="X49" s="39"/>
      <c r="Y49" s="39"/>
      <c r="Z49" s="39"/>
      <c r="AA49" s="39"/>
      <c r="AB49" s="39"/>
      <c r="AC49" s="39"/>
      <c r="AD49" s="39"/>
      <c r="AE49" s="39"/>
      <c r="AF49" s="39"/>
      <c r="AG49" s="39"/>
      <c r="AH49" s="39"/>
      <c r="AI49" s="32" t="s">
        <v>32</v>
      </c>
      <c r="AJ49" s="39"/>
      <c r="AK49" s="39"/>
      <c r="AL49" s="39"/>
      <c r="AM49" s="72" t="str">
        <f>IF(E17="","",E17)</f>
        <v>AZ Consult spol. s r.o.</v>
      </c>
      <c r="AN49" s="63"/>
      <c r="AO49" s="63"/>
      <c r="AP49" s="63"/>
      <c r="AQ49" s="39"/>
      <c r="AR49" s="43"/>
      <c r="AS49" s="73" t="s">
        <v>53</v>
      </c>
      <c r="AT49" s="74"/>
      <c r="AU49" s="75"/>
      <c r="AV49" s="75"/>
      <c r="AW49" s="75"/>
      <c r="AX49" s="75"/>
      <c r="AY49" s="75"/>
      <c r="AZ49" s="75"/>
      <c r="BA49" s="75"/>
      <c r="BB49" s="75"/>
      <c r="BC49" s="75"/>
      <c r="BD49" s="76"/>
    </row>
    <row r="50" spans="2:56" s="1" customFormat="1" ht="15.15" customHeight="1">
      <c r="B50" s="38"/>
      <c r="C50" s="32" t="s">
        <v>30</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35</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54</v>
      </c>
      <c r="D52" s="86"/>
      <c r="E52" s="86"/>
      <c r="F52" s="86"/>
      <c r="G52" s="86"/>
      <c r="H52" s="87"/>
      <c r="I52" s="88" t="s">
        <v>55</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56</v>
      </c>
      <c r="AH52" s="86"/>
      <c r="AI52" s="86"/>
      <c r="AJ52" s="86"/>
      <c r="AK52" s="86"/>
      <c r="AL52" s="86"/>
      <c r="AM52" s="86"/>
      <c r="AN52" s="88" t="s">
        <v>57</v>
      </c>
      <c r="AO52" s="86"/>
      <c r="AP52" s="86"/>
      <c r="AQ52" s="90" t="s">
        <v>58</v>
      </c>
      <c r="AR52" s="43"/>
      <c r="AS52" s="91" t="s">
        <v>59</v>
      </c>
      <c r="AT52" s="92" t="s">
        <v>60</v>
      </c>
      <c r="AU52" s="92" t="s">
        <v>61</v>
      </c>
      <c r="AV52" s="92" t="s">
        <v>62</v>
      </c>
      <c r="AW52" s="92" t="s">
        <v>63</v>
      </c>
      <c r="AX52" s="92" t="s">
        <v>64</v>
      </c>
      <c r="AY52" s="92" t="s">
        <v>65</v>
      </c>
      <c r="AZ52" s="92" t="s">
        <v>66</v>
      </c>
      <c r="BA52" s="92" t="s">
        <v>67</v>
      </c>
      <c r="BB52" s="92" t="s">
        <v>68</v>
      </c>
      <c r="BC52" s="92" t="s">
        <v>69</v>
      </c>
      <c r="BD52" s="93" t="s">
        <v>70</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71</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ROUND(SUM(AG55:AG66),2)</f>
        <v>0</v>
      </c>
      <c r="AH54" s="100"/>
      <c r="AI54" s="100"/>
      <c r="AJ54" s="100"/>
      <c r="AK54" s="100"/>
      <c r="AL54" s="100"/>
      <c r="AM54" s="100"/>
      <c r="AN54" s="101">
        <f>SUM(AG54,AT54)</f>
        <v>0</v>
      </c>
      <c r="AO54" s="101"/>
      <c r="AP54" s="101"/>
      <c r="AQ54" s="102" t="s">
        <v>19</v>
      </c>
      <c r="AR54" s="103"/>
      <c r="AS54" s="104">
        <f>ROUND(SUM(AS55:AS66),2)</f>
        <v>0</v>
      </c>
      <c r="AT54" s="105">
        <f>ROUND(SUM(AV54:AW54),2)</f>
        <v>0</v>
      </c>
      <c r="AU54" s="106">
        <f>ROUND(SUM(AU55:AU66),5)</f>
        <v>0</v>
      </c>
      <c r="AV54" s="105">
        <f>ROUND(AZ54*L29,2)</f>
        <v>0</v>
      </c>
      <c r="AW54" s="105">
        <f>ROUND(BA54*L30,2)</f>
        <v>0</v>
      </c>
      <c r="AX54" s="105">
        <f>ROUND(BB54*L29,2)</f>
        <v>0</v>
      </c>
      <c r="AY54" s="105">
        <f>ROUND(BC54*L30,2)</f>
        <v>0</v>
      </c>
      <c r="AZ54" s="105">
        <f>ROUND(SUM(AZ55:AZ66),2)</f>
        <v>0</v>
      </c>
      <c r="BA54" s="105">
        <f>ROUND(SUM(BA55:BA66),2)</f>
        <v>0</v>
      </c>
      <c r="BB54" s="105">
        <f>ROUND(SUM(BB55:BB66),2)</f>
        <v>0</v>
      </c>
      <c r="BC54" s="105">
        <f>ROUND(SUM(BC55:BC66),2)</f>
        <v>0</v>
      </c>
      <c r="BD54" s="107">
        <f>ROUND(SUM(BD55:BD66),2)</f>
        <v>0</v>
      </c>
      <c r="BS54" s="108" t="s">
        <v>72</v>
      </c>
      <c r="BT54" s="108" t="s">
        <v>73</v>
      </c>
      <c r="BU54" s="109" t="s">
        <v>74</v>
      </c>
      <c r="BV54" s="108" t="s">
        <v>75</v>
      </c>
      <c r="BW54" s="108" t="s">
        <v>5</v>
      </c>
      <c r="BX54" s="108" t="s">
        <v>76</v>
      </c>
      <c r="CL54" s="108" t="s">
        <v>19</v>
      </c>
    </row>
    <row r="55" spans="1:91" s="6" customFormat="1" ht="27" customHeight="1">
      <c r="A55" s="110" t="s">
        <v>77</v>
      </c>
      <c r="B55" s="111"/>
      <c r="C55" s="112"/>
      <c r="D55" s="113" t="s">
        <v>78</v>
      </c>
      <c r="E55" s="113"/>
      <c r="F55" s="113"/>
      <c r="G55" s="113"/>
      <c r="H55" s="113"/>
      <c r="I55" s="114"/>
      <c r="J55" s="113" t="s">
        <v>79</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'D.1.1 - Architektonicko-s...'!J30</f>
        <v>0</v>
      </c>
      <c r="AH55" s="114"/>
      <c r="AI55" s="114"/>
      <c r="AJ55" s="114"/>
      <c r="AK55" s="114"/>
      <c r="AL55" s="114"/>
      <c r="AM55" s="114"/>
      <c r="AN55" s="115">
        <f>SUM(AG55,AT55)</f>
        <v>0</v>
      </c>
      <c r="AO55" s="114"/>
      <c r="AP55" s="114"/>
      <c r="AQ55" s="116" t="s">
        <v>80</v>
      </c>
      <c r="AR55" s="117"/>
      <c r="AS55" s="118">
        <v>0</v>
      </c>
      <c r="AT55" s="119">
        <f>ROUND(SUM(AV55:AW55),2)</f>
        <v>0</v>
      </c>
      <c r="AU55" s="120">
        <f>'D.1.1 - Architektonicko-s...'!P191</f>
        <v>0</v>
      </c>
      <c r="AV55" s="119">
        <f>'D.1.1 - Architektonicko-s...'!J33</f>
        <v>0</v>
      </c>
      <c r="AW55" s="119">
        <f>'D.1.1 - Architektonicko-s...'!J34</f>
        <v>0</v>
      </c>
      <c r="AX55" s="119">
        <f>'D.1.1 - Architektonicko-s...'!J35</f>
        <v>0</v>
      </c>
      <c r="AY55" s="119">
        <f>'D.1.1 - Architektonicko-s...'!J36</f>
        <v>0</v>
      </c>
      <c r="AZ55" s="119">
        <f>'D.1.1 - Architektonicko-s...'!F33</f>
        <v>0</v>
      </c>
      <c r="BA55" s="119">
        <f>'D.1.1 - Architektonicko-s...'!F34</f>
        <v>0</v>
      </c>
      <c r="BB55" s="119">
        <f>'D.1.1 - Architektonicko-s...'!F35</f>
        <v>0</v>
      </c>
      <c r="BC55" s="119">
        <f>'D.1.1 - Architektonicko-s...'!F36</f>
        <v>0</v>
      </c>
      <c r="BD55" s="121">
        <f>'D.1.1 - Architektonicko-s...'!F37</f>
        <v>0</v>
      </c>
      <c r="BT55" s="122" t="s">
        <v>81</v>
      </c>
      <c r="BV55" s="122" t="s">
        <v>75</v>
      </c>
      <c r="BW55" s="122" t="s">
        <v>82</v>
      </c>
      <c r="BX55" s="122" t="s">
        <v>5</v>
      </c>
      <c r="CL55" s="122" t="s">
        <v>19</v>
      </c>
      <c r="CM55" s="122" t="s">
        <v>83</v>
      </c>
    </row>
    <row r="56" spans="1:91" s="6" customFormat="1" ht="16.5" customHeight="1">
      <c r="A56" s="110" t="s">
        <v>77</v>
      </c>
      <c r="B56" s="111"/>
      <c r="C56" s="112"/>
      <c r="D56" s="113" t="s">
        <v>84</v>
      </c>
      <c r="E56" s="113"/>
      <c r="F56" s="113"/>
      <c r="G56" s="113"/>
      <c r="H56" s="113"/>
      <c r="I56" s="114"/>
      <c r="J56" s="113" t="s">
        <v>85</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'D.1.1.1 - Sklad hraček'!J30</f>
        <v>0</v>
      </c>
      <c r="AH56" s="114"/>
      <c r="AI56" s="114"/>
      <c r="AJ56" s="114"/>
      <c r="AK56" s="114"/>
      <c r="AL56" s="114"/>
      <c r="AM56" s="114"/>
      <c r="AN56" s="115">
        <f>SUM(AG56,AT56)</f>
        <v>0</v>
      </c>
      <c r="AO56" s="114"/>
      <c r="AP56" s="114"/>
      <c r="AQ56" s="116" t="s">
        <v>80</v>
      </c>
      <c r="AR56" s="117"/>
      <c r="AS56" s="118">
        <v>0</v>
      </c>
      <c r="AT56" s="119">
        <f>ROUND(SUM(AV56:AW56),2)</f>
        <v>0</v>
      </c>
      <c r="AU56" s="120">
        <f>'D.1.1.1 - Sklad hraček'!P97</f>
        <v>0</v>
      </c>
      <c r="AV56" s="119">
        <f>'D.1.1.1 - Sklad hraček'!J33</f>
        <v>0</v>
      </c>
      <c r="AW56" s="119">
        <f>'D.1.1.1 - Sklad hraček'!J34</f>
        <v>0</v>
      </c>
      <c r="AX56" s="119">
        <f>'D.1.1.1 - Sklad hraček'!J35</f>
        <v>0</v>
      </c>
      <c r="AY56" s="119">
        <f>'D.1.1.1 - Sklad hraček'!J36</f>
        <v>0</v>
      </c>
      <c r="AZ56" s="119">
        <f>'D.1.1.1 - Sklad hraček'!F33</f>
        <v>0</v>
      </c>
      <c r="BA56" s="119">
        <f>'D.1.1.1 - Sklad hraček'!F34</f>
        <v>0</v>
      </c>
      <c r="BB56" s="119">
        <f>'D.1.1.1 - Sklad hraček'!F35</f>
        <v>0</v>
      </c>
      <c r="BC56" s="119">
        <f>'D.1.1.1 - Sklad hraček'!F36</f>
        <v>0</v>
      </c>
      <c r="BD56" s="121">
        <f>'D.1.1.1 - Sklad hraček'!F37</f>
        <v>0</v>
      </c>
      <c r="BT56" s="122" t="s">
        <v>81</v>
      </c>
      <c r="BV56" s="122" t="s">
        <v>75</v>
      </c>
      <c r="BW56" s="122" t="s">
        <v>86</v>
      </c>
      <c r="BX56" s="122" t="s">
        <v>5</v>
      </c>
      <c r="CL56" s="122" t="s">
        <v>19</v>
      </c>
      <c r="CM56" s="122" t="s">
        <v>83</v>
      </c>
    </row>
    <row r="57" spans="1:91" s="6" customFormat="1" ht="16.5" customHeight="1">
      <c r="A57" s="110" t="s">
        <v>77</v>
      </c>
      <c r="B57" s="111"/>
      <c r="C57" s="112"/>
      <c r="D57" s="113" t="s">
        <v>87</v>
      </c>
      <c r="E57" s="113"/>
      <c r="F57" s="113"/>
      <c r="G57" s="113"/>
      <c r="H57" s="113"/>
      <c r="I57" s="114"/>
      <c r="J57" s="113" t="s">
        <v>88</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'D.1.1.2 - Vnitřní zařízení'!J30</f>
        <v>0</v>
      </c>
      <c r="AH57" s="114"/>
      <c r="AI57" s="114"/>
      <c r="AJ57" s="114"/>
      <c r="AK57" s="114"/>
      <c r="AL57" s="114"/>
      <c r="AM57" s="114"/>
      <c r="AN57" s="115">
        <f>SUM(AG57,AT57)</f>
        <v>0</v>
      </c>
      <c r="AO57" s="114"/>
      <c r="AP57" s="114"/>
      <c r="AQ57" s="116" t="s">
        <v>80</v>
      </c>
      <c r="AR57" s="117"/>
      <c r="AS57" s="118">
        <v>0</v>
      </c>
      <c r="AT57" s="119">
        <f>ROUND(SUM(AV57:AW57),2)</f>
        <v>0</v>
      </c>
      <c r="AU57" s="120">
        <f>'D.1.1.2 - Vnitřní zařízení'!P82</f>
        <v>0</v>
      </c>
      <c r="AV57" s="119">
        <f>'D.1.1.2 - Vnitřní zařízení'!J33</f>
        <v>0</v>
      </c>
      <c r="AW57" s="119">
        <f>'D.1.1.2 - Vnitřní zařízení'!J34</f>
        <v>0</v>
      </c>
      <c r="AX57" s="119">
        <f>'D.1.1.2 - Vnitřní zařízení'!J35</f>
        <v>0</v>
      </c>
      <c r="AY57" s="119">
        <f>'D.1.1.2 - Vnitřní zařízení'!J36</f>
        <v>0</v>
      </c>
      <c r="AZ57" s="119">
        <f>'D.1.1.2 - Vnitřní zařízení'!F33</f>
        <v>0</v>
      </c>
      <c r="BA57" s="119">
        <f>'D.1.1.2 - Vnitřní zařízení'!F34</f>
        <v>0</v>
      </c>
      <c r="BB57" s="119">
        <f>'D.1.1.2 - Vnitřní zařízení'!F35</f>
        <v>0</v>
      </c>
      <c r="BC57" s="119">
        <f>'D.1.1.2 - Vnitřní zařízení'!F36</f>
        <v>0</v>
      </c>
      <c r="BD57" s="121">
        <f>'D.1.1.2 - Vnitřní zařízení'!F37</f>
        <v>0</v>
      </c>
      <c r="BT57" s="122" t="s">
        <v>81</v>
      </c>
      <c r="BV57" s="122" t="s">
        <v>75</v>
      </c>
      <c r="BW57" s="122" t="s">
        <v>89</v>
      </c>
      <c r="BX57" s="122" t="s">
        <v>5</v>
      </c>
      <c r="CL57" s="122" t="s">
        <v>19</v>
      </c>
      <c r="CM57" s="122" t="s">
        <v>83</v>
      </c>
    </row>
    <row r="58" spans="1:91" s="6" customFormat="1" ht="16.5" customHeight="1">
      <c r="A58" s="110" t="s">
        <v>77</v>
      </c>
      <c r="B58" s="111"/>
      <c r="C58" s="112"/>
      <c r="D58" s="113" t="s">
        <v>90</v>
      </c>
      <c r="E58" s="113"/>
      <c r="F58" s="113"/>
      <c r="G58" s="113"/>
      <c r="H58" s="113"/>
      <c r="I58" s="114"/>
      <c r="J58" s="113" t="s">
        <v>91</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'D.1.4.1a - Bazénová techn...'!J30</f>
        <v>0</v>
      </c>
      <c r="AH58" s="114"/>
      <c r="AI58" s="114"/>
      <c r="AJ58" s="114"/>
      <c r="AK58" s="114"/>
      <c r="AL58" s="114"/>
      <c r="AM58" s="114"/>
      <c r="AN58" s="115">
        <f>SUM(AG58,AT58)</f>
        <v>0</v>
      </c>
      <c r="AO58" s="114"/>
      <c r="AP58" s="114"/>
      <c r="AQ58" s="116" t="s">
        <v>80</v>
      </c>
      <c r="AR58" s="117"/>
      <c r="AS58" s="118">
        <v>0</v>
      </c>
      <c r="AT58" s="119">
        <f>ROUND(SUM(AV58:AW58),2)</f>
        <v>0</v>
      </c>
      <c r="AU58" s="120">
        <f>'D.1.4.1a - Bazénová techn...'!P83</f>
        <v>0</v>
      </c>
      <c r="AV58" s="119">
        <f>'D.1.4.1a - Bazénová techn...'!J33</f>
        <v>0</v>
      </c>
      <c r="AW58" s="119">
        <f>'D.1.4.1a - Bazénová techn...'!J34</f>
        <v>0</v>
      </c>
      <c r="AX58" s="119">
        <f>'D.1.4.1a - Bazénová techn...'!J35</f>
        <v>0</v>
      </c>
      <c r="AY58" s="119">
        <f>'D.1.4.1a - Bazénová techn...'!J36</f>
        <v>0</v>
      </c>
      <c r="AZ58" s="119">
        <f>'D.1.4.1a - Bazénová techn...'!F33</f>
        <v>0</v>
      </c>
      <c r="BA58" s="119">
        <f>'D.1.4.1a - Bazénová techn...'!F34</f>
        <v>0</v>
      </c>
      <c r="BB58" s="119">
        <f>'D.1.4.1a - Bazénová techn...'!F35</f>
        <v>0</v>
      </c>
      <c r="BC58" s="119">
        <f>'D.1.4.1a - Bazénová techn...'!F36</f>
        <v>0</v>
      </c>
      <c r="BD58" s="121">
        <f>'D.1.4.1a - Bazénová techn...'!F37</f>
        <v>0</v>
      </c>
      <c r="BT58" s="122" t="s">
        <v>81</v>
      </c>
      <c r="BV58" s="122" t="s">
        <v>75</v>
      </c>
      <c r="BW58" s="122" t="s">
        <v>92</v>
      </c>
      <c r="BX58" s="122" t="s">
        <v>5</v>
      </c>
      <c r="CL58" s="122" t="s">
        <v>19</v>
      </c>
      <c r="CM58" s="122" t="s">
        <v>83</v>
      </c>
    </row>
    <row r="59" spans="1:91" s="6" customFormat="1" ht="16.5" customHeight="1">
      <c r="A59" s="110" t="s">
        <v>77</v>
      </c>
      <c r="B59" s="111"/>
      <c r="C59" s="112"/>
      <c r="D59" s="113" t="s">
        <v>93</v>
      </c>
      <c r="E59" s="113"/>
      <c r="F59" s="113"/>
      <c r="G59" s="113"/>
      <c r="H59" s="113"/>
      <c r="I59" s="114"/>
      <c r="J59" s="113" t="s">
        <v>91</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'D.1.4.1b - Bazénová techn...'!J30</f>
        <v>0</v>
      </c>
      <c r="AH59" s="114"/>
      <c r="AI59" s="114"/>
      <c r="AJ59" s="114"/>
      <c r="AK59" s="114"/>
      <c r="AL59" s="114"/>
      <c r="AM59" s="114"/>
      <c r="AN59" s="115">
        <f>SUM(AG59,AT59)</f>
        <v>0</v>
      </c>
      <c r="AO59" s="114"/>
      <c r="AP59" s="114"/>
      <c r="AQ59" s="116" t="s">
        <v>80</v>
      </c>
      <c r="AR59" s="117"/>
      <c r="AS59" s="118">
        <v>0</v>
      </c>
      <c r="AT59" s="119">
        <f>ROUND(SUM(AV59:AW59),2)</f>
        <v>0</v>
      </c>
      <c r="AU59" s="120">
        <f>'D.1.4.1b - Bazénová techn...'!P83</f>
        <v>0</v>
      </c>
      <c r="AV59" s="119">
        <f>'D.1.4.1b - Bazénová techn...'!J33</f>
        <v>0</v>
      </c>
      <c r="AW59" s="119">
        <f>'D.1.4.1b - Bazénová techn...'!J34</f>
        <v>0</v>
      </c>
      <c r="AX59" s="119">
        <f>'D.1.4.1b - Bazénová techn...'!J35</f>
        <v>0</v>
      </c>
      <c r="AY59" s="119">
        <f>'D.1.4.1b - Bazénová techn...'!J36</f>
        <v>0</v>
      </c>
      <c r="AZ59" s="119">
        <f>'D.1.4.1b - Bazénová techn...'!F33</f>
        <v>0</v>
      </c>
      <c r="BA59" s="119">
        <f>'D.1.4.1b - Bazénová techn...'!F34</f>
        <v>0</v>
      </c>
      <c r="BB59" s="119">
        <f>'D.1.4.1b - Bazénová techn...'!F35</f>
        <v>0</v>
      </c>
      <c r="BC59" s="119">
        <f>'D.1.4.1b - Bazénová techn...'!F36</f>
        <v>0</v>
      </c>
      <c r="BD59" s="121">
        <f>'D.1.4.1b - Bazénová techn...'!F37</f>
        <v>0</v>
      </c>
      <c r="BT59" s="122" t="s">
        <v>81</v>
      </c>
      <c r="BV59" s="122" t="s">
        <v>75</v>
      </c>
      <c r="BW59" s="122" t="s">
        <v>94</v>
      </c>
      <c r="BX59" s="122" t="s">
        <v>5</v>
      </c>
      <c r="CL59" s="122" t="s">
        <v>19</v>
      </c>
      <c r="CM59" s="122" t="s">
        <v>83</v>
      </c>
    </row>
    <row r="60" spans="1:91" s="6" customFormat="1" ht="16.5" customHeight="1">
      <c r="A60" s="110" t="s">
        <v>77</v>
      </c>
      <c r="B60" s="111"/>
      <c r="C60" s="112"/>
      <c r="D60" s="113" t="s">
        <v>95</v>
      </c>
      <c r="E60" s="113"/>
      <c r="F60" s="113"/>
      <c r="G60" s="113"/>
      <c r="H60" s="113"/>
      <c r="I60" s="114"/>
      <c r="J60" s="113" t="s">
        <v>96</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'D1.4.1c - Bazénová techno...'!J30</f>
        <v>0</v>
      </c>
      <c r="AH60" s="114"/>
      <c r="AI60" s="114"/>
      <c r="AJ60" s="114"/>
      <c r="AK60" s="114"/>
      <c r="AL60" s="114"/>
      <c r="AM60" s="114"/>
      <c r="AN60" s="115">
        <f>SUM(AG60,AT60)</f>
        <v>0</v>
      </c>
      <c r="AO60" s="114"/>
      <c r="AP60" s="114"/>
      <c r="AQ60" s="116" t="s">
        <v>80</v>
      </c>
      <c r="AR60" s="117"/>
      <c r="AS60" s="118">
        <v>0</v>
      </c>
      <c r="AT60" s="119">
        <f>ROUND(SUM(AV60:AW60),2)</f>
        <v>0</v>
      </c>
      <c r="AU60" s="120">
        <f>'D1.4.1c - Bazénová techno...'!P81</f>
        <v>0</v>
      </c>
      <c r="AV60" s="119">
        <f>'D1.4.1c - Bazénová techno...'!J33</f>
        <v>0</v>
      </c>
      <c r="AW60" s="119">
        <f>'D1.4.1c - Bazénová techno...'!J34</f>
        <v>0</v>
      </c>
      <c r="AX60" s="119">
        <f>'D1.4.1c - Bazénová techno...'!J35</f>
        <v>0</v>
      </c>
      <c r="AY60" s="119">
        <f>'D1.4.1c - Bazénová techno...'!J36</f>
        <v>0</v>
      </c>
      <c r="AZ60" s="119">
        <f>'D1.4.1c - Bazénová techno...'!F33</f>
        <v>0</v>
      </c>
      <c r="BA60" s="119">
        <f>'D1.4.1c - Bazénová techno...'!F34</f>
        <v>0</v>
      </c>
      <c r="BB60" s="119">
        <f>'D1.4.1c - Bazénová techno...'!F35</f>
        <v>0</v>
      </c>
      <c r="BC60" s="119">
        <f>'D1.4.1c - Bazénová techno...'!F36</f>
        <v>0</v>
      </c>
      <c r="BD60" s="121">
        <f>'D1.4.1c - Bazénová techno...'!F37</f>
        <v>0</v>
      </c>
      <c r="BT60" s="122" t="s">
        <v>81</v>
      </c>
      <c r="BV60" s="122" t="s">
        <v>75</v>
      </c>
      <c r="BW60" s="122" t="s">
        <v>97</v>
      </c>
      <c r="BX60" s="122" t="s">
        <v>5</v>
      </c>
      <c r="CL60" s="122" t="s">
        <v>19</v>
      </c>
      <c r="CM60" s="122" t="s">
        <v>83</v>
      </c>
    </row>
    <row r="61" spans="1:91" s="6" customFormat="1" ht="16.5" customHeight="1">
      <c r="A61" s="110" t="s">
        <v>77</v>
      </c>
      <c r="B61" s="111"/>
      <c r="C61" s="112"/>
      <c r="D61" s="113" t="s">
        <v>98</v>
      </c>
      <c r="E61" s="113"/>
      <c r="F61" s="113"/>
      <c r="G61" s="113"/>
      <c r="H61" s="113"/>
      <c r="I61" s="114"/>
      <c r="J61" s="113" t="s">
        <v>99</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5">
        <f>'D.1.4.2 - Zdravotně techn...'!J30</f>
        <v>0</v>
      </c>
      <c r="AH61" s="114"/>
      <c r="AI61" s="114"/>
      <c r="AJ61" s="114"/>
      <c r="AK61" s="114"/>
      <c r="AL61" s="114"/>
      <c r="AM61" s="114"/>
      <c r="AN61" s="115">
        <f>SUM(AG61,AT61)</f>
        <v>0</v>
      </c>
      <c r="AO61" s="114"/>
      <c r="AP61" s="114"/>
      <c r="AQ61" s="116" t="s">
        <v>80</v>
      </c>
      <c r="AR61" s="117"/>
      <c r="AS61" s="118">
        <v>0</v>
      </c>
      <c r="AT61" s="119">
        <f>ROUND(SUM(AV61:AW61),2)</f>
        <v>0</v>
      </c>
      <c r="AU61" s="120">
        <f>'D.1.4.2 - Zdravotně techn...'!P99</f>
        <v>0</v>
      </c>
      <c r="AV61" s="119">
        <f>'D.1.4.2 - Zdravotně techn...'!J33</f>
        <v>0</v>
      </c>
      <c r="AW61" s="119">
        <f>'D.1.4.2 - Zdravotně techn...'!J34</f>
        <v>0</v>
      </c>
      <c r="AX61" s="119">
        <f>'D.1.4.2 - Zdravotně techn...'!J35</f>
        <v>0</v>
      </c>
      <c r="AY61" s="119">
        <f>'D.1.4.2 - Zdravotně techn...'!J36</f>
        <v>0</v>
      </c>
      <c r="AZ61" s="119">
        <f>'D.1.4.2 - Zdravotně techn...'!F33</f>
        <v>0</v>
      </c>
      <c r="BA61" s="119">
        <f>'D.1.4.2 - Zdravotně techn...'!F34</f>
        <v>0</v>
      </c>
      <c r="BB61" s="119">
        <f>'D.1.4.2 - Zdravotně techn...'!F35</f>
        <v>0</v>
      </c>
      <c r="BC61" s="119">
        <f>'D.1.4.2 - Zdravotně techn...'!F36</f>
        <v>0</v>
      </c>
      <c r="BD61" s="121">
        <f>'D.1.4.2 - Zdravotně techn...'!F37</f>
        <v>0</v>
      </c>
      <c r="BT61" s="122" t="s">
        <v>81</v>
      </c>
      <c r="BV61" s="122" t="s">
        <v>75</v>
      </c>
      <c r="BW61" s="122" t="s">
        <v>100</v>
      </c>
      <c r="BX61" s="122" t="s">
        <v>5</v>
      </c>
      <c r="CL61" s="122" t="s">
        <v>19</v>
      </c>
      <c r="CM61" s="122" t="s">
        <v>83</v>
      </c>
    </row>
    <row r="62" spans="1:91" s="6" customFormat="1" ht="16.5" customHeight="1">
      <c r="A62" s="110" t="s">
        <v>77</v>
      </c>
      <c r="B62" s="111"/>
      <c r="C62" s="112"/>
      <c r="D62" s="113" t="s">
        <v>101</v>
      </c>
      <c r="E62" s="113"/>
      <c r="F62" s="113"/>
      <c r="G62" s="113"/>
      <c r="H62" s="113"/>
      <c r="I62" s="114"/>
      <c r="J62" s="113" t="s">
        <v>102</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5">
        <f>'D.1.4.3 - Vzduchotechnika...'!J30</f>
        <v>0</v>
      </c>
      <c r="AH62" s="114"/>
      <c r="AI62" s="114"/>
      <c r="AJ62" s="114"/>
      <c r="AK62" s="114"/>
      <c r="AL62" s="114"/>
      <c r="AM62" s="114"/>
      <c r="AN62" s="115">
        <f>SUM(AG62,AT62)</f>
        <v>0</v>
      </c>
      <c r="AO62" s="114"/>
      <c r="AP62" s="114"/>
      <c r="AQ62" s="116" t="s">
        <v>80</v>
      </c>
      <c r="AR62" s="117"/>
      <c r="AS62" s="118">
        <v>0</v>
      </c>
      <c r="AT62" s="119">
        <f>ROUND(SUM(AV62:AW62),2)</f>
        <v>0</v>
      </c>
      <c r="AU62" s="120">
        <f>'D.1.4.3 - Vzduchotechnika...'!P90</f>
        <v>0</v>
      </c>
      <c r="AV62" s="119">
        <f>'D.1.4.3 - Vzduchotechnika...'!J33</f>
        <v>0</v>
      </c>
      <c r="AW62" s="119">
        <f>'D.1.4.3 - Vzduchotechnika...'!J34</f>
        <v>0</v>
      </c>
      <c r="AX62" s="119">
        <f>'D.1.4.3 - Vzduchotechnika...'!J35</f>
        <v>0</v>
      </c>
      <c r="AY62" s="119">
        <f>'D.1.4.3 - Vzduchotechnika...'!J36</f>
        <v>0</v>
      </c>
      <c r="AZ62" s="119">
        <f>'D.1.4.3 - Vzduchotechnika...'!F33</f>
        <v>0</v>
      </c>
      <c r="BA62" s="119">
        <f>'D.1.4.3 - Vzduchotechnika...'!F34</f>
        <v>0</v>
      </c>
      <c r="BB62" s="119">
        <f>'D.1.4.3 - Vzduchotechnika...'!F35</f>
        <v>0</v>
      </c>
      <c r="BC62" s="119">
        <f>'D.1.4.3 - Vzduchotechnika...'!F36</f>
        <v>0</v>
      </c>
      <c r="BD62" s="121">
        <f>'D.1.4.3 - Vzduchotechnika...'!F37</f>
        <v>0</v>
      </c>
      <c r="BT62" s="122" t="s">
        <v>81</v>
      </c>
      <c r="BV62" s="122" t="s">
        <v>75</v>
      </c>
      <c r="BW62" s="122" t="s">
        <v>103</v>
      </c>
      <c r="BX62" s="122" t="s">
        <v>5</v>
      </c>
      <c r="CL62" s="122" t="s">
        <v>19</v>
      </c>
      <c r="CM62" s="122" t="s">
        <v>83</v>
      </c>
    </row>
    <row r="63" spans="1:91" s="6" customFormat="1" ht="16.5" customHeight="1">
      <c r="A63" s="110" t="s">
        <v>77</v>
      </c>
      <c r="B63" s="111"/>
      <c r="C63" s="112"/>
      <c r="D63" s="113" t="s">
        <v>104</v>
      </c>
      <c r="E63" s="113"/>
      <c r="F63" s="113"/>
      <c r="G63" s="113"/>
      <c r="H63" s="113"/>
      <c r="I63" s="114"/>
      <c r="J63" s="113" t="s">
        <v>105</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5">
        <f>'D.1.4.4  - Vytápění'!J30</f>
        <v>0</v>
      </c>
      <c r="AH63" s="114"/>
      <c r="AI63" s="114"/>
      <c r="AJ63" s="114"/>
      <c r="AK63" s="114"/>
      <c r="AL63" s="114"/>
      <c r="AM63" s="114"/>
      <c r="AN63" s="115">
        <f>SUM(AG63,AT63)</f>
        <v>0</v>
      </c>
      <c r="AO63" s="114"/>
      <c r="AP63" s="114"/>
      <c r="AQ63" s="116" t="s">
        <v>80</v>
      </c>
      <c r="AR63" s="117"/>
      <c r="AS63" s="118">
        <v>0</v>
      </c>
      <c r="AT63" s="119">
        <f>ROUND(SUM(AV63:AW63),2)</f>
        <v>0</v>
      </c>
      <c r="AU63" s="120">
        <f>'D.1.4.4  - Vytápění'!P84</f>
        <v>0</v>
      </c>
      <c r="AV63" s="119">
        <f>'D.1.4.4  - Vytápění'!J33</f>
        <v>0</v>
      </c>
      <c r="AW63" s="119">
        <f>'D.1.4.4  - Vytápění'!J34</f>
        <v>0</v>
      </c>
      <c r="AX63" s="119">
        <f>'D.1.4.4  - Vytápění'!J35</f>
        <v>0</v>
      </c>
      <c r="AY63" s="119">
        <f>'D.1.4.4  - Vytápění'!J36</f>
        <v>0</v>
      </c>
      <c r="AZ63" s="119">
        <f>'D.1.4.4  - Vytápění'!F33</f>
        <v>0</v>
      </c>
      <c r="BA63" s="119">
        <f>'D.1.4.4  - Vytápění'!F34</f>
        <v>0</v>
      </c>
      <c r="BB63" s="119">
        <f>'D.1.4.4  - Vytápění'!F35</f>
        <v>0</v>
      </c>
      <c r="BC63" s="119">
        <f>'D.1.4.4  - Vytápění'!F36</f>
        <v>0</v>
      </c>
      <c r="BD63" s="121">
        <f>'D.1.4.4  - Vytápění'!F37</f>
        <v>0</v>
      </c>
      <c r="BT63" s="122" t="s">
        <v>81</v>
      </c>
      <c r="BV63" s="122" t="s">
        <v>75</v>
      </c>
      <c r="BW63" s="122" t="s">
        <v>106</v>
      </c>
      <c r="BX63" s="122" t="s">
        <v>5</v>
      </c>
      <c r="CL63" s="122" t="s">
        <v>19</v>
      </c>
      <c r="CM63" s="122" t="s">
        <v>83</v>
      </c>
    </row>
    <row r="64" spans="1:91" s="6" customFormat="1" ht="27" customHeight="1">
      <c r="A64" s="110" t="s">
        <v>77</v>
      </c>
      <c r="B64" s="111"/>
      <c r="C64" s="112"/>
      <c r="D64" s="113" t="s">
        <v>107</v>
      </c>
      <c r="E64" s="113"/>
      <c r="F64" s="113"/>
      <c r="G64" s="113"/>
      <c r="H64" s="113"/>
      <c r="I64" s="114"/>
      <c r="J64" s="113" t="s">
        <v>108</v>
      </c>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5">
        <f>'D.1.4.5 - Silnoproudá ele...'!J30</f>
        <v>0</v>
      </c>
      <c r="AH64" s="114"/>
      <c r="AI64" s="114"/>
      <c r="AJ64" s="114"/>
      <c r="AK64" s="114"/>
      <c r="AL64" s="114"/>
      <c r="AM64" s="114"/>
      <c r="AN64" s="115">
        <f>SUM(AG64,AT64)</f>
        <v>0</v>
      </c>
      <c r="AO64" s="114"/>
      <c r="AP64" s="114"/>
      <c r="AQ64" s="116" t="s">
        <v>80</v>
      </c>
      <c r="AR64" s="117"/>
      <c r="AS64" s="118">
        <v>0</v>
      </c>
      <c r="AT64" s="119">
        <f>ROUND(SUM(AV64:AW64),2)</f>
        <v>0</v>
      </c>
      <c r="AU64" s="120">
        <f>'D.1.4.5 - Silnoproudá ele...'!P86</f>
        <v>0</v>
      </c>
      <c r="AV64" s="119">
        <f>'D.1.4.5 - Silnoproudá ele...'!J33</f>
        <v>0</v>
      </c>
      <c r="AW64" s="119">
        <f>'D.1.4.5 - Silnoproudá ele...'!J34</f>
        <v>0</v>
      </c>
      <c r="AX64" s="119">
        <f>'D.1.4.5 - Silnoproudá ele...'!J35</f>
        <v>0</v>
      </c>
      <c r="AY64" s="119">
        <f>'D.1.4.5 - Silnoproudá ele...'!J36</f>
        <v>0</v>
      </c>
      <c r="AZ64" s="119">
        <f>'D.1.4.5 - Silnoproudá ele...'!F33</f>
        <v>0</v>
      </c>
      <c r="BA64" s="119">
        <f>'D.1.4.5 - Silnoproudá ele...'!F34</f>
        <v>0</v>
      </c>
      <c r="BB64" s="119">
        <f>'D.1.4.5 - Silnoproudá ele...'!F35</f>
        <v>0</v>
      </c>
      <c r="BC64" s="119">
        <f>'D.1.4.5 - Silnoproudá ele...'!F36</f>
        <v>0</v>
      </c>
      <c r="BD64" s="121">
        <f>'D.1.4.5 - Silnoproudá ele...'!F37</f>
        <v>0</v>
      </c>
      <c r="BT64" s="122" t="s">
        <v>81</v>
      </c>
      <c r="BV64" s="122" t="s">
        <v>75</v>
      </c>
      <c r="BW64" s="122" t="s">
        <v>109</v>
      </c>
      <c r="BX64" s="122" t="s">
        <v>5</v>
      </c>
      <c r="CL64" s="122" t="s">
        <v>19</v>
      </c>
      <c r="CM64" s="122" t="s">
        <v>83</v>
      </c>
    </row>
    <row r="65" spans="1:91" s="6" customFormat="1" ht="16.5" customHeight="1">
      <c r="A65" s="110" t="s">
        <v>77</v>
      </c>
      <c r="B65" s="111"/>
      <c r="C65" s="112"/>
      <c r="D65" s="113" t="s">
        <v>110</v>
      </c>
      <c r="E65" s="113"/>
      <c r="F65" s="113"/>
      <c r="G65" s="113"/>
      <c r="H65" s="113"/>
      <c r="I65" s="114"/>
      <c r="J65" s="113" t="s">
        <v>111</v>
      </c>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5">
        <f>'D.1.4.6 - Měření a regulace'!J30</f>
        <v>0</v>
      </c>
      <c r="AH65" s="114"/>
      <c r="AI65" s="114"/>
      <c r="AJ65" s="114"/>
      <c r="AK65" s="114"/>
      <c r="AL65" s="114"/>
      <c r="AM65" s="114"/>
      <c r="AN65" s="115">
        <f>SUM(AG65,AT65)</f>
        <v>0</v>
      </c>
      <c r="AO65" s="114"/>
      <c r="AP65" s="114"/>
      <c r="AQ65" s="116" t="s">
        <v>80</v>
      </c>
      <c r="AR65" s="117"/>
      <c r="AS65" s="118">
        <v>0</v>
      </c>
      <c r="AT65" s="119">
        <f>ROUND(SUM(AV65:AW65),2)</f>
        <v>0</v>
      </c>
      <c r="AU65" s="120">
        <f>'D.1.4.6 - Měření a regulace'!P87</f>
        <v>0</v>
      </c>
      <c r="AV65" s="119">
        <f>'D.1.4.6 - Měření a regulace'!J33</f>
        <v>0</v>
      </c>
      <c r="AW65" s="119">
        <f>'D.1.4.6 - Měření a regulace'!J34</f>
        <v>0</v>
      </c>
      <c r="AX65" s="119">
        <f>'D.1.4.6 - Měření a regulace'!J35</f>
        <v>0</v>
      </c>
      <c r="AY65" s="119">
        <f>'D.1.4.6 - Měření a regulace'!J36</f>
        <v>0</v>
      </c>
      <c r="AZ65" s="119">
        <f>'D.1.4.6 - Měření a regulace'!F33</f>
        <v>0</v>
      </c>
      <c r="BA65" s="119">
        <f>'D.1.4.6 - Měření a regulace'!F34</f>
        <v>0</v>
      </c>
      <c r="BB65" s="119">
        <f>'D.1.4.6 - Měření a regulace'!F35</f>
        <v>0</v>
      </c>
      <c r="BC65" s="119">
        <f>'D.1.4.6 - Měření a regulace'!F36</f>
        <v>0</v>
      </c>
      <c r="BD65" s="121">
        <f>'D.1.4.6 - Měření a regulace'!F37</f>
        <v>0</v>
      </c>
      <c r="BT65" s="122" t="s">
        <v>81</v>
      </c>
      <c r="BV65" s="122" t="s">
        <v>75</v>
      </c>
      <c r="BW65" s="122" t="s">
        <v>112</v>
      </c>
      <c r="BX65" s="122" t="s">
        <v>5</v>
      </c>
      <c r="CL65" s="122" t="s">
        <v>19</v>
      </c>
      <c r="CM65" s="122" t="s">
        <v>83</v>
      </c>
    </row>
    <row r="66" spans="1:91" s="6" customFormat="1" ht="16.5" customHeight="1">
      <c r="A66" s="110" t="s">
        <v>77</v>
      </c>
      <c r="B66" s="111"/>
      <c r="C66" s="112"/>
      <c r="D66" s="113" t="s">
        <v>113</v>
      </c>
      <c r="E66" s="113"/>
      <c r="F66" s="113"/>
      <c r="G66" s="113"/>
      <c r="H66" s="113"/>
      <c r="I66" s="114"/>
      <c r="J66" s="113" t="s">
        <v>114</v>
      </c>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5">
        <f>'VON - Vedlejší a ostatní ...'!J30</f>
        <v>0</v>
      </c>
      <c r="AH66" s="114"/>
      <c r="AI66" s="114"/>
      <c r="AJ66" s="114"/>
      <c r="AK66" s="114"/>
      <c r="AL66" s="114"/>
      <c r="AM66" s="114"/>
      <c r="AN66" s="115">
        <f>SUM(AG66,AT66)</f>
        <v>0</v>
      </c>
      <c r="AO66" s="114"/>
      <c r="AP66" s="114"/>
      <c r="AQ66" s="116" t="s">
        <v>80</v>
      </c>
      <c r="AR66" s="117"/>
      <c r="AS66" s="123">
        <v>0</v>
      </c>
      <c r="AT66" s="124">
        <f>ROUND(SUM(AV66:AW66),2)</f>
        <v>0</v>
      </c>
      <c r="AU66" s="125">
        <f>'VON - Vedlejší a ostatní ...'!P82</f>
        <v>0</v>
      </c>
      <c r="AV66" s="124">
        <f>'VON - Vedlejší a ostatní ...'!J33</f>
        <v>0</v>
      </c>
      <c r="AW66" s="124">
        <f>'VON - Vedlejší a ostatní ...'!J34</f>
        <v>0</v>
      </c>
      <c r="AX66" s="124">
        <f>'VON - Vedlejší a ostatní ...'!J35</f>
        <v>0</v>
      </c>
      <c r="AY66" s="124">
        <f>'VON - Vedlejší a ostatní ...'!J36</f>
        <v>0</v>
      </c>
      <c r="AZ66" s="124">
        <f>'VON - Vedlejší a ostatní ...'!F33</f>
        <v>0</v>
      </c>
      <c r="BA66" s="124">
        <f>'VON - Vedlejší a ostatní ...'!F34</f>
        <v>0</v>
      </c>
      <c r="BB66" s="124">
        <f>'VON - Vedlejší a ostatní ...'!F35</f>
        <v>0</v>
      </c>
      <c r="BC66" s="124">
        <f>'VON - Vedlejší a ostatní ...'!F36</f>
        <v>0</v>
      </c>
      <c r="BD66" s="126">
        <f>'VON - Vedlejší a ostatní ...'!F37</f>
        <v>0</v>
      </c>
      <c r="BT66" s="122" t="s">
        <v>81</v>
      </c>
      <c r="BV66" s="122" t="s">
        <v>75</v>
      </c>
      <c r="BW66" s="122" t="s">
        <v>115</v>
      </c>
      <c r="BX66" s="122" t="s">
        <v>5</v>
      </c>
      <c r="CL66" s="122" t="s">
        <v>19</v>
      </c>
      <c r="CM66" s="122" t="s">
        <v>83</v>
      </c>
    </row>
    <row r="67" spans="2:44" s="1" customFormat="1" ht="30" customHeight="1">
      <c r="B67" s="3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43"/>
    </row>
    <row r="68" spans="2:44" s="1" customFormat="1" ht="6.95" customHeight="1">
      <c r="B68" s="5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43"/>
    </row>
  </sheetData>
  <sheetProtection password="CC35" sheet="1" objects="1" scenarios="1" formatColumns="0" formatRows="0"/>
  <mergeCells count="8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D62:H62"/>
    <mergeCell ref="D55:H55"/>
    <mergeCell ref="D56:H56"/>
    <mergeCell ref="D57:H57"/>
    <mergeCell ref="D58:H58"/>
    <mergeCell ref="D59:H59"/>
    <mergeCell ref="D60:H60"/>
    <mergeCell ref="D61:H61"/>
    <mergeCell ref="D63:H63"/>
    <mergeCell ref="D64:H64"/>
    <mergeCell ref="D65:H65"/>
    <mergeCell ref="D66:H66"/>
    <mergeCell ref="AG64:AM64"/>
    <mergeCell ref="AG63:AM63"/>
    <mergeCell ref="AG65:AM65"/>
    <mergeCell ref="AG66:AM66"/>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D.1.1 - Architektonicko-s...'!C2" display="/"/>
    <hyperlink ref="A56" location="'D.1.1.1 - Sklad hraček'!C2" display="/"/>
    <hyperlink ref="A57" location="'D.1.1.2 - Vnitřní zařízení'!C2" display="/"/>
    <hyperlink ref="A58" location="'D.1.4.1a - Bazénová techn...'!C2" display="/"/>
    <hyperlink ref="A59" location="'D.1.4.1b - Bazénová techn...'!C2" display="/"/>
    <hyperlink ref="A60" location="'D1.4.1c - Bazénová techno...'!C2" display="/"/>
    <hyperlink ref="A61" location="'D.1.4.2 - Zdravotně techn...'!C2" display="/"/>
    <hyperlink ref="A62" location="'D.1.4.3 - Vzduchotechnika...'!C2" display="/"/>
    <hyperlink ref="A63" location="'D.1.4.4  - Vytápění'!C2" display="/"/>
    <hyperlink ref="A64" location="'D.1.4.5 - Silnoproudá ele...'!C2" display="/"/>
    <hyperlink ref="A65" location="'D.1.4.6 - Měření a regulace'!C2" display="/"/>
    <hyperlink ref="A6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5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106</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3187</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ROUND(J84,2)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ROUND((SUM(BE84:BE149)),2)</f>
        <v>0</v>
      </c>
      <c r="I33" s="150">
        <v>0.21</v>
      </c>
      <c r="J33" s="149">
        <f>ROUND(((SUM(BE84:BE149))*I33),2)</f>
        <v>0</v>
      </c>
      <c r="L33" s="43"/>
    </row>
    <row r="34" spans="2:12" s="1" customFormat="1" ht="14.4" customHeight="1">
      <c r="B34" s="43"/>
      <c r="E34" s="133" t="s">
        <v>45</v>
      </c>
      <c r="F34" s="149">
        <f>ROUND((SUM(BF84:BF149)),2)</f>
        <v>0</v>
      </c>
      <c r="I34" s="150">
        <v>0.15</v>
      </c>
      <c r="J34" s="149">
        <f>ROUND(((SUM(BF84:BF149))*I34),2)</f>
        <v>0</v>
      </c>
      <c r="L34" s="43"/>
    </row>
    <row r="35" spans="2:12" s="1" customFormat="1" ht="14.4" customHeight="1" hidden="1">
      <c r="B35" s="43"/>
      <c r="E35" s="133" t="s">
        <v>46</v>
      </c>
      <c r="F35" s="149">
        <f>ROUND((SUM(BG84:BG149)),2)</f>
        <v>0</v>
      </c>
      <c r="I35" s="150">
        <v>0.21</v>
      </c>
      <c r="J35" s="149">
        <f>0</f>
        <v>0</v>
      </c>
      <c r="L35" s="43"/>
    </row>
    <row r="36" spans="2:12" s="1" customFormat="1" ht="14.4" customHeight="1" hidden="1">
      <c r="B36" s="43"/>
      <c r="E36" s="133" t="s">
        <v>47</v>
      </c>
      <c r="F36" s="149">
        <f>ROUND((SUM(BH84:BH149)),2)</f>
        <v>0</v>
      </c>
      <c r="I36" s="150">
        <v>0.15</v>
      </c>
      <c r="J36" s="149">
        <f>0</f>
        <v>0</v>
      </c>
      <c r="L36" s="43"/>
    </row>
    <row r="37" spans="2:12" s="1" customFormat="1" ht="14.4" customHeight="1" hidden="1">
      <c r="B37" s="43"/>
      <c r="E37" s="133" t="s">
        <v>48</v>
      </c>
      <c r="F37" s="149">
        <f>ROUND((SUM(BI84:BI149)),2)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 xml:space="preserve">D.1.4.4  - Vytápění</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J84</f>
        <v>0</v>
      </c>
      <c r="K59" s="39"/>
      <c r="L59" s="43"/>
      <c r="AU59" s="17" t="s">
        <v>123</v>
      </c>
    </row>
    <row r="60" spans="2:12" s="8" customFormat="1" ht="24.95" customHeight="1">
      <c r="B60" s="171"/>
      <c r="C60" s="172"/>
      <c r="D60" s="173" t="s">
        <v>3041</v>
      </c>
      <c r="E60" s="174"/>
      <c r="F60" s="174"/>
      <c r="G60" s="174"/>
      <c r="H60" s="174"/>
      <c r="I60" s="175"/>
      <c r="J60" s="176">
        <f>J85</f>
        <v>0</v>
      </c>
      <c r="K60" s="172"/>
      <c r="L60" s="177"/>
    </row>
    <row r="61" spans="2:12" s="8" customFormat="1" ht="24.95" customHeight="1">
      <c r="B61" s="171"/>
      <c r="C61" s="172"/>
      <c r="D61" s="173" t="s">
        <v>3042</v>
      </c>
      <c r="E61" s="174"/>
      <c r="F61" s="174"/>
      <c r="G61" s="174"/>
      <c r="H61" s="174"/>
      <c r="I61" s="175"/>
      <c r="J61" s="176">
        <f>J89</f>
        <v>0</v>
      </c>
      <c r="K61" s="172"/>
      <c r="L61" s="177"/>
    </row>
    <row r="62" spans="2:12" s="8" customFormat="1" ht="24.95" customHeight="1">
      <c r="B62" s="171"/>
      <c r="C62" s="172"/>
      <c r="D62" s="173" t="s">
        <v>3043</v>
      </c>
      <c r="E62" s="174"/>
      <c r="F62" s="174"/>
      <c r="G62" s="174"/>
      <c r="H62" s="174"/>
      <c r="I62" s="175"/>
      <c r="J62" s="176">
        <f>J96</f>
        <v>0</v>
      </c>
      <c r="K62" s="172"/>
      <c r="L62" s="177"/>
    </row>
    <row r="63" spans="2:12" s="8" customFormat="1" ht="24.95" customHeight="1">
      <c r="B63" s="171"/>
      <c r="C63" s="172"/>
      <c r="D63" s="173" t="s">
        <v>3188</v>
      </c>
      <c r="E63" s="174"/>
      <c r="F63" s="174"/>
      <c r="G63" s="174"/>
      <c r="H63" s="174"/>
      <c r="I63" s="175"/>
      <c r="J63" s="176">
        <f>J99</f>
        <v>0</v>
      </c>
      <c r="K63" s="172"/>
      <c r="L63" s="177"/>
    </row>
    <row r="64" spans="2:12" s="8" customFormat="1" ht="24.95" customHeight="1">
      <c r="B64" s="171"/>
      <c r="C64" s="172"/>
      <c r="D64" s="173" t="s">
        <v>3189</v>
      </c>
      <c r="E64" s="174"/>
      <c r="F64" s="174"/>
      <c r="G64" s="174"/>
      <c r="H64" s="174"/>
      <c r="I64" s="175"/>
      <c r="J64" s="176">
        <f>J131</f>
        <v>0</v>
      </c>
      <c r="K64" s="172"/>
      <c r="L64" s="177"/>
    </row>
    <row r="65" spans="2:12" s="1" customFormat="1" ht="21.8" customHeight="1">
      <c r="B65" s="38"/>
      <c r="C65" s="39"/>
      <c r="D65" s="39"/>
      <c r="E65" s="39"/>
      <c r="F65" s="39"/>
      <c r="G65" s="39"/>
      <c r="H65" s="39"/>
      <c r="I65" s="135"/>
      <c r="J65" s="39"/>
      <c r="K65" s="39"/>
      <c r="L65" s="43"/>
    </row>
    <row r="66" spans="2:12" s="1" customFormat="1" ht="6.95" customHeight="1">
      <c r="B66" s="58"/>
      <c r="C66" s="59"/>
      <c r="D66" s="59"/>
      <c r="E66" s="59"/>
      <c r="F66" s="59"/>
      <c r="G66" s="59"/>
      <c r="H66" s="59"/>
      <c r="I66" s="161"/>
      <c r="J66" s="59"/>
      <c r="K66" s="59"/>
      <c r="L66" s="43"/>
    </row>
    <row r="70" spans="2:12" s="1" customFormat="1" ht="6.95" customHeight="1">
      <c r="B70" s="60"/>
      <c r="C70" s="61"/>
      <c r="D70" s="61"/>
      <c r="E70" s="61"/>
      <c r="F70" s="61"/>
      <c r="G70" s="61"/>
      <c r="H70" s="61"/>
      <c r="I70" s="164"/>
      <c r="J70" s="61"/>
      <c r="K70" s="61"/>
      <c r="L70" s="43"/>
    </row>
    <row r="71" spans="2:12" s="1" customFormat="1" ht="24.95" customHeight="1">
      <c r="B71" s="38"/>
      <c r="C71" s="23" t="s">
        <v>189</v>
      </c>
      <c r="D71" s="39"/>
      <c r="E71" s="39"/>
      <c r="F71" s="39"/>
      <c r="G71" s="39"/>
      <c r="H71" s="39"/>
      <c r="I71" s="135"/>
      <c r="J71" s="39"/>
      <c r="K71" s="39"/>
      <c r="L71" s="43"/>
    </row>
    <row r="72" spans="2:12" s="1" customFormat="1" ht="6.95" customHeight="1">
      <c r="B72" s="38"/>
      <c r="C72" s="39"/>
      <c r="D72" s="39"/>
      <c r="E72" s="39"/>
      <c r="F72" s="39"/>
      <c r="G72" s="39"/>
      <c r="H72" s="39"/>
      <c r="I72" s="135"/>
      <c r="J72" s="39"/>
      <c r="K72" s="39"/>
      <c r="L72" s="43"/>
    </row>
    <row r="73" spans="2:12" s="1" customFormat="1" ht="12" customHeight="1">
      <c r="B73" s="38"/>
      <c r="C73" s="32" t="s">
        <v>16</v>
      </c>
      <c r="D73" s="39"/>
      <c r="E73" s="39"/>
      <c r="F73" s="39"/>
      <c r="G73" s="39"/>
      <c r="H73" s="39"/>
      <c r="I73" s="135"/>
      <c r="J73" s="39"/>
      <c r="K73" s="39"/>
      <c r="L73" s="43"/>
    </row>
    <row r="74" spans="2:12" s="1" customFormat="1" ht="16.5" customHeight="1">
      <c r="B74" s="38"/>
      <c r="C74" s="39"/>
      <c r="D74" s="39"/>
      <c r="E74" s="165" t="str">
        <f>E7</f>
        <v>Ústí nad Labem - Severní Terasa – rekonstrukce bazénu v jeslích</v>
      </c>
      <c r="F74" s="32"/>
      <c r="G74" s="32"/>
      <c r="H74" s="32"/>
      <c r="I74" s="135"/>
      <c r="J74" s="39"/>
      <c r="K74" s="39"/>
      <c r="L74" s="43"/>
    </row>
    <row r="75" spans="2:12" s="1" customFormat="1" ht="12" customHeight="1">
      <c r="B75" s="38"/>
      <c r="C75" s="32" t="s">
        <v>117</v>
      </c>
      <c r="D75" s="39"/>
      <c r="E75" s="39"/>
      <c r="F75" s="39"/>
      <c r="G75" s="39"/>
      <c r="H75" s="39"/>
      <c r="I75" s="135"/>
      <c r="J75" s="39"/>
      <c r="K75" s="39"/>
      <c r="L75" s="43"/>
    </row>
    <row r="76" spans="2:12" s="1" customFormat="1" ht="16.5" customHeight="1">
      <c r="B76" s="38"/>
      <c r="C76" s="39"/>
      <c r="D76" s="39"/>
      <c r="E76" s="68" t="str">
        <f>E9</f>
        <v xml:space="preserve">D.1.4.4  - Vytápění</v>
      </c>
      <c r="F76" s="39"/>
      <c r="G76" s="39"/>
      <c r="H76" s="39"/>
      <c r="I76" s="135"/>
      <c r="J76" s="39"/>
      <c r="K76" s="39"/>
      <c r="L76" s="43"/>
    </row>
    <row r="77" spans="2:12" s="1" customFormat="1" ht="6.95" customHeight="1">
      <c r="B77" s="38"/>
      <c r="C77" s="39"/>
      <c r="D77" s="39"/>
      <c r="E77" s="39"/>
      <c r="F77" s="39"/>
      <c r="G77" s="39"/>
      <c r="H77" s="39"/>
      <c r="I77" s="135"/>
      <c r="J77" s="39"/>
      <c r="K77" s="39"/>
      <c r="L77" s="43"/>
    </row>
    <row r="78" spans="2:12" s="1" customFormat="1" ht="12" customHeight="1">
      <c r="B78" s="38"/>
      <c r="C78" s="32" t="s">
        <v>21</v>
      </c>
      <c r="D78" s="39"/>
      <c r="E78" s="39"/>
      <c r="F78" s="27" t="str">
        <f>F12</f>
        <v>Ústí nad Labem</v>
      </c>
      <c r="G78" s="39"/>
      <c r="H78" s="39"/>
      <c r="I78" s="138" t="s">
        <v>23</v>
      </c>
      <c r="J78" s="71" t="str">
        <f>IF(J12="","",J12)</f>
        <v>3. 10. 2017</v>
      </c>
      <c r="K78" s="39"/>
      <c r="L78" s="43"/>
    </row>
    <row r="79" spans="2:12" s="1" customFormat="1" ht="6.95" customHeight="1">
      <c r="B79" s="38"/>
      <c r="C79" s="39"/>
      <c r="D79" s="39"/>
      <c r="E79" s="39"/>
      <c r="F79" s="39"/>
      <c r="G79" s="39"/>
      <c r="H79" s="39"/>
      <c r="I79" s="135"/>
      <c r="J79" s="39"/>
      <c r="K79" s="39"/>
      <c r="L79" s="43"/>
    </row>
    <row r="80" spans="2:12" s="1" customFormat="1" ht="27.9" customHeight="1">
      <c r="B80" s="38"/>
      <c r="C80" s="32" t="s">
        <v>25</v>
      </c>
      <c r="D80" s="39"/>
      <c r="E80" s="39"/>
      <c r="F80" s="27" t="str">
        <f>E15</f>
        <v>Statutární město Ústí nad Labem</v>
      </c>
      <c r="G80" s="39"/>
      <c r="H80" s="39"/>
      <c r="I80" s="138" t="s">
        <v>32</v>
      </c>
      <c r="J80" s="36" t="str">
        <f>E21</f>
        <v>AZ Consult spol. s r.o.</v>
      </c>
      <c r="K80" s="39"/>
      <c r="L80" s="43"/>
    </row>
    <row r="81" spans="2:12" s="1" customFormat="1" ht="15.15" customHeight="1">
      <c r="B81" s="38"/>
      <c r="C81" s="32" t="s">
        <v>30</v>
      </c>
      <c r="D81" s="39"/>
      <c r="E81" s="39"/>
      <c r="F81" s="27" t="str">
        <f>IF(E18="","",E18)</f>
        <v>Vyplň údaj</v>
      </c>
      <c r="G81" s="39"/>
      <c r="H81" s="39"/>
      <c r="I81" s="138" t="s">
        <v>35</v>
      </c>
      <c r="J81" s="36" t="str">
        <f>E24</f>
        <v xml:space="preserve"> </v>
      </c>
      <c r="K81" s="39"/>
      <c r="L81" s="43"/>
    </row>
    <row r="82" spans="2:12" s="1" customFormat="1" ht="10.3" customHeight="1">
      <c r="B82" s="38"/>
      <c r="C82" s="39"/>
      <c r="D82" s="39"/>
      <c r="E82" s="39"/>
      <c r="F82" s="39"/>
      <c r="G82" s="39"/>
      <c r="H82" s="39"/>
      <c r="I82" s="135"/>
      <c r="J82" s="39"/>
      <c r="K82" s="39"/>
      <c r="L82" s="43"/>
    </row>
    <row r="83" spans="2:20" s="10" customFormat="1" ht="29.25" customHeight="1">
      <c r="B83" s="185"/>
      <c r="C83" s="186" t="s">
        <v>190</v>
      </c>
      <c r="D83" s="187" t="s">
        <v>58</v>
      </c>
      <c r="E83" s="187" t="s">
        <v>54</v>
      </c>
      <c r="F83" s="187" t="s">
        <v>55</v>
      </c>
      <c r="G83" s="187" t="s">
        <v>191</v>
      </c>
      <c r="H83" s="187" t="s">
        <v>192</v>
      </c>
      <c r="I83" s="188" t="s">
        <v>193</v>
      </c>
      <c r="J83" s="187" t="s">
        <v>122</v>
      </c>
      <c r="K83" s="189" t="s">
        <v>194</v>
      </c>
      <c r="L83" s="190"/>
      <c r="M83" s="91" t="s">
        <v>19</v>
      </c>
      <c r="N83" s="92" t="s">
        <v>43</v>
      </c>
      <c r="O83" s="92" t="s">
        <v>195</v>
      </c>
      <c r="P83" s="92" t="s">
        <v>196</v>
      </c>
      <c r="Q83" s="92" t="s">
        <v>197</v>
      </c>
      <c r="R83" s="92" t="s">
        <v>198</v>
      </c>
      <c r="S83" s="92" t="s">
        <v>199</v>
      </c>
      <c r="T83" s="93" t="s">
        <v>200</v>
      </c>
    </row>
    <row r="84" spans="2:63" s="1" customFormat="1" ht="22.8" customHeight="1">
      <c r="B84" s="38"/>
      <c r="C84" s="98" t="s">
        <v>201</v>
      </c>
      <c r="D84" s="39"/>
      <c r="E84" s="39"/>
      <c r="F84" s="39"/>
      <c r="G84" s="39"/>
      <c r="H84" s="39"/>
      <c r="I84" s="135"/>
      <c r="J84" s="191">
        <f>BK84</f>
        <v>0</v>
      </c>
      <c r="K84" s="39"/>
      <c r="L84" s="43"/>
      <c r="M84" s="94"/>
      <c r="N84" s="95"/>
      <c r="O84" s="95"/>
      <c r="P84" s="192">
        <f>P85+P89+P96+P99+P131</f>
        <v>0</v>
      </c>
      <c r="Q84" s="95"/>
      <c r="R84" s="192">
        <f>R85+R89+R96+R99+R131</f>
        <v>0</v>
      </c>
      <c r="S84" s="95"/>
      <c r="T84" s="193">
        <f>T85+T89+T96+T99+T131</f>
        <v>0</v>
      </c>
      <c r="AT84" s="17" t="s">
        <v>72</v>
      </c>
      <c r="AU84" s="17" t="s">
        <v>123</v>
      </c>
      <c r="BK84" s="194">
        <f>BK85+BK89+BK96+BK99+BK131</f>
        <v>0</v>
      </c>
    </row>
    <row r="85" spans="2:63" s="11" customFormat="1" ht="25.9" customHeight="1">
      <c r="B85" s="195"/>
      <c r="C85" s="196"/>
      <c r="D85" s="197" t="s">
        <v>72</v>
      </c>
      <c r="E85" s="198" t="s">
        <v>3052</v>
      </c>
      <c r="F85" s="198" t="s">
        <v>3053</v>
      </c>
      <c r="G85" s="196"/>
      <c r="H85" s="196"/>
      <c r="I85" s="199"/>
      <c r="J85" s="200">
        <f>BK85</f>
        <v>0</v>
      </c>
      <c r="K85" s="196"/>
      <c r="L85" s="201"/>
      <c r="M85" s="202"/>
      <c r="N85" s="203"/>
      <c r="O85" s="203"/>
      <c r="P85" s="204">
        <f>SUM(P86:P88)</f>
        <v>0</v>
      </c>
      <c r="Q85" s="203"/>
      <c r="R85" s="204">
        <f>SUM(R86:R88)</f>
        <v>0</v>
      </c>
      <c r="S85" s="203"/>
      <c r="T85" s="205">
        <f>SUM(T86:T88)</f>
        <v>0</v>
      </c>
      <c r="AR85" s="206" t="s">
        <v>81</v>
      </c>
      <c r="AT85" s="207" t="s">
        <v>72</v>
      </c>
      <c r="AU85" s="207" t="s">
        <v>73</v>
      </c>
      <c r="AY85" s="206" t="s">
        <v>204</v>
      </c>
      <c r="BK85" s="208">
        <f>SUM(BK86:BK88)</f>
        <v>0</v>
      </c>
    </row>
    <row r="86" spans="2:65" s="1" customFormat="1" ht="16.5" customHeight="1">
      <c r="B86" s="38"/>
      <c r="C86" s="211" t="s">
        <v>73</v>
      </c>
      <c r="D86" s="211" t="s">
        <v>207</v>
      </c>
      <c r="E86" s="212" t="s">
        <v>3054</v>
      </c>
      <c r="F86" s="213" t="s">
        <v>3190</v>
      </c>
      <c r="G86" s="214" t="s">
        <v>761</v>
      </c>
      <c r="H86" s="215">
        <v>780</v>
      </c>
      <c r="I86" s="216"/>
      <c r="J86" s="217">
        <f>ROUND(I86*H86,2)</f>
        <v>0</v>
      </c>
      <c r="K86" s="213" t="s">
        <v>19</v>
      </c>
      <c r="L86" s="43"/>
      <c r="M86" s="218" t="s">
        <v>19</v>
      </c>
      <c r="N86" s="219" t="s">
        <v>44</v>
      </c>
      <c r="O86" s="83"/>
      <c r="P86" s="220">
        <f>O86*H86</f>
        <v>0</v>
      </c>
      <c r="Q86" s="220">
        <v>0</v>
      </c>
      <c r="R86" s="220">
        <f>Q86*H86</f>
        <v>0</v>
      </c>
      <c r="S86" s="220">
        <v>0</v>
      </c>
      <c r="T86" s="221">
        <f>S86*H86</f>
        <v>0</v>
      </c>
      <c r="AR86" s="222" t="s">
        <v>212</v>
      </c>
      <c r="AT86" s="222" t="s">
        <v>207</v>
      </c>
      <c r="AU86" s="222" t="s">
        <v>81</v>
      </c>
      <c r="AY86" s="17" t="s">
        <v>204</v>
      </c>
      <c r="BE86" s="223">
        <f>IF(N86="základní",J86,0)</f>
        <v>0</v>
      </c>
      <c r="BF86" s="223">
        <f>IF(N86="snížená",J86,0)</f>
        <v>0</v>
      </c>
      <c r="BG86" s="223">
        <f>IF(N86="zákl. přenesená",J86,0)</f>
        <v>0</v>
      </c>
      <c r="BH86" s="223">
        <f>IF(N86="sníž. přenesená",J86,0)</f>
        <v>0</v>
      </c>
      <c r="BI86" s="223">
        <f>IF(N86="nulová",J86,0)</f>
        <v>0</v>
      </c>
      <c r="BJ86" s="17" t="s">
        <v>81</v>
      </c>
      <c r="BK86" s="223">
        <f>ROUND(I86*H86,2)</f>
        <v>0</v>
      </c>
      <c r="BL86" s="17" t="s">
        <v>212</v>
      </c>
      <c r="BM86" s="222" t="s">
        <v>83</v>
      </c>
    </row>
    <row r="87" spans="2:65" s="1" customFormat="1" ht="16.5" customHeight="1">
      <c r="B87" s="38"/>
      <c r="C87" s="211" t="s">
        <v>73</v>
      </c>
      <c r="D87" s="211" t="s">
        <v>207</v>
      </c>
      <c r="E87" s="212" t="s">
        <v>3056</v>
      </c>
      <c r="F87" s="213" t="s">
        <v>3191</v>
      </c>
      <c r="G87" s="214" t="s">
        <v>761</v>
      </c>
      <c r="H87" s="215">
        <v>240</v>
      </c>
      <c r="I87" s="216"/>
      <c r="J87" s="217">
        <f>ROUND(I87*H87,2)</f>
        <v>0</v>
      </c>
      <c r="K87" s="213" t="s">
        <v>19</v>
      </c>
      <c r="L87" s="43"/>
      <c r="M87" s="218" t="s">
        <v>19</v>
      </c>
      <c r="N87" s="219" t="s">
        <v>44</v>
      </c>
      <c r="O87" s="83"/>
      <c r="P87" s="220">
        <f>O87*H87</f>
        <v>0</v>
      </c>
      <c r="Q87" s="220">
        <v>0</v>
      </c>
      <c r="R87" s="220">
        <f>Q87*H87</f>
        <v>0</v>
      </c>
      <c r="S87" s="220">
        <v>0</v>
      </c>
      <c r="T87" s="221">
        <f>S87*H87</f>
        <v>0</v>
      </c>
      <c r="AR87" s="222" t="s">
        <v>212</v>
      </c>
      <c r="AT87" s="222" t="s">
        <v>207</v>
      </c>
      <c r="AU87" s="222" t="s">
        <v>81</v>
      </c>
      <c r="AY87" s="17" t="s">
        <v>204</v>
      </c>
      <c r="BE87" s="223">
        <f>IF(N87="základní",J87,0)</f>
        <v>0</v>
      </c>
      <c r="BF87" s="223">
        <f>IF(N87="snížená",J87,0)</f>
        <v>0</v>
      </c>
      <c r="BG87" s="223">
        <f>IF(N87="zákl. přenesená",J87,0)</f>
        <v>0</v>
      </c>
      <c r="BH87" s="223">
        <f>IF(N87="sníž. přenesená",J87,0)</f>
        <v>0</v>
      </c>
      <c r="BI87" s="223">
        <f>IF(N87="nulová",J87,0)</f>
        <v>0</v>
      </c>
      <c r="BJ87" s="17" t="s">
        <v>81</v>
      </c>
      <c r="BK87" s="223">
        <f>ROUND(I87*H87,2)</f>
        <v>0</v>
      </c>
      <c r="BL87" s="17" t="s">
        <v>212</v>
      </c>
      <c r="BM87" s="222" t="s">
        <v>212</v>
      </c>
    </row>
    <row r="88" spans="2:65" s="1" customFormat="1" ht="48" customHeight="1">
      <c r="B88" s="38"/>
      <c r="C88" s="211" t="s">
        <v>73</v>
      </c>
      <c r="D88" s="211" t="s">
        <v>207</v>
      </c>
      <c r="E88" s="212" t="s">
        <v>3192</v>
      </c>
      <c r="F88" s="213" t="s">
        <v>3193</v>
      </c>
      <c r="G88" s="214" t="s">
        <v>974</v>
      </c>
      <c r="H88" s="215">
        <v>1050</v>
      </c>
      <c r="I88" s="216"/>
      <c r="J88" s="217">
        <f>ROUND(I88*H88,2)</f>
        <v>0</v>
      </c>
      <c r="K88" s="213" t="s">
        <v>19</v>
      </c>
      <c r="L88" s="43"/>
      <c r="M88" s="218" t="s">
        <v>19</v>
      </c>
      <c r="N88" s="219" t="s">
        <v>44</v>
      </c>
      <c r="O88" s="83"/>
      <c r="P88" s="220">
        <f>O88*H88</f>
        <v>0</v>
      </c>
      <c r="Q88" s="220">
        <v>0</v>
      </c>
      <c r="R88" s="220">
        <f>Q88*H88</f>
        <v>0</v>
      </c>
      <c r="S88" s="220">
        <v>0</v>
      </c>
      <c r="T88" s="221">
        <f>S88*H88</f>
        <v>0</v>
      </c>
      <c r="AR88" s="222" t="s">
        <v>212</v>
      </c>
      <c r="AT88" s="222" t="s">
        <v>207</v>
      </c>
      <c r="AU88" s="222" t="s">
        <v>81</v>
      </c>
      <c r="AY88" s="17" t="s">
        <v>204</v>
      </c>
      <c r="BE88" s="223">
        <f>IF(N88="základní",J88,0)</f>
        <v>0</v>
      </c>
      <c r="BF88" s="223">
        <f>IF(N88="snížená",J88,0)</f>
        <v>0</v>
      </c>
      <c r="BG88" s="223">
        <f>IF(N88="zákl. přenesená",J88,0)</f>
        <v>0</v>
      </c>
      <c r="BH88" s="223">
        <f>IF(N88="sníž. přenesená",J88,0)</f>
        <v>0</v>
      </c>
      <c r="BI88" s="223">
        <f>IF(N88="nulová",J88,0)</f>
        <v>0</v>
      </c>
      <c r="BJ88" s="17" t="s">
        <v>81</v>
      </c>
      <c r="BK88" s="223">
        <f>ROUND(I88*H88,2)</f>
        <v>0</v>
      </c>
      <c r="BL88" s="17" t="s">
        <v>212</v>
      </c>
      <c r="BM88" s="222" t="s">
        <v>227</v>
      </c>
    </row>
    <row r="89" spans="2:63" s="11" customFormat="1" ht="25.9" customHeight="1">
      <c r="B89" s="195"/>
      <c r="C89" s="196"/>
      <c r="D89" s="197" t="s">
        <v>72</v>
      </c>
      <c r="E89" s="198" t="s">
        <v>3058</v>
      </c>
      <c r="F89" s="198" t="s">
        <v>3059</v>
      </c>
      <c r="G89" s="196"/>
      <c r="H89" s="196"/>
      <c r="I89" s="199"/>
      <c r="J89" s="200">
        <f>BK89</f>
        <v>0</v>
      </c>
      <c r="K89" s="196"/>
      <c r="L89" s="201"/>
      <c r="M89" s="202"/>
      <c r="N89" s="203"/>
      <c r="O89" s="203"/>
      <c r="P89" s="204">
        <f>SUM(P90:P95)</f>
        <v>0</v>
      </c>
      <c r="Q89" s="203"/>
      <c r="R89" s="204">
        <f>SUM(R90:R95)</f>
        <v>0</v>
      </c>
      <c r="S89" s="203"/>
      <c r="T89" s="205">
        <f>SUM(T90:T95)</f>
        <v>0</v>
      </c>
      <c r="AR89" s="206" t="s">
        <v>81</v>
      </c>
      <c r="AT89" s="207" t="s">
        <v>72</v>
      </c>
      <c r="AU89" s="207" t="s">
        <v>73</v>
      </c>
      <c r="AY89" s="206" t="s">
        <v>204</v>
      </c>
      <c r="BK89" s="208">
        <f>SUM(BK90:BK95)</f>
        <v>0</v>
      </c>
    </row>
    <row r="90" spans="2:65" s="1" customFormat="1" ht="16.5" customHeight="1">
      <c r="B90" s="38"/>
      <c r="C90" s="211" t="s">
        <v>73</v>
      </c>
      <c r="D90" s="211" t="s">
        <v>207</v>
      </c>
      <c r="E90" s="212" t="s">
        <v>3060</v>
      </c>
      <c r="F90" s="213" t="s">
        <v>3194</v>
      </c>
      <c r="G90" s="214" t="s">
        <v>761</v>
      </c>
      <c r="H90" s="215">
        <v>40</v>
      </c>
      <c r="I90" s="216"/>
      <c r="J90" s="217">
        <f>ROUND(I90*H90,2)</f>
        <v>0</v>
      </c>
      <c r="K90" s="213" t="s">
        <v>19</v>
      </c>
      <c r="L90" s="43"/>
      <c r="M90" s="218" t="s">
        <v>19</v>
      </c>
      <c r="N90" s="219" t="s">
        <v>44</v>
      </c>
      <c r="O90" s="83"/>
      <c r="P90" s="220">
        <f>O90*H90</f>
        <v>0</v>
      </c>
      <c r="Q90" s="220">
        <v>0</v>
      </c>
      <c r="R90" s="220">
        <f>Q90*H90</f>
        <v>0</v>
      </c>
      <c r="S90" s="220">
        <v>0</v>
      </c>
      <c r="T90" s="221">
        <f>S90*H90</f>
        <v>0</v>
      </c>
      <c r="AR90" s="222" t="s">
        <v>212</v>
      </c>
      <c r="AT90" s="222" t="s">
        <v>207</v>
      </c>
      <c r="AU90" s="222" t="s">
        <v>81</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212</v>
      </c>
      <c r="BM90" s="222" t="s">
        <v>230</v>
      </c>
    </row>
    <row r="91" spans="2:65" s="1" customFormat="1" ht="16.5" customHeight="1">
      <c r="B91" s="38"/>
      <c r="C91" s="211" t="s">
        <v>73</v>
      </c>
      <c r="D91" s="211" t="s">
        <v>207</v>
      </c>
      <c r="E91" s="212" t="s">
        <v>3062</v>
      </c>
      <c r="F91" s="213" t="s">
        <v>3195</v>
      </c>
      <c r="G91" s="214" t="s">
        <v>761</v>
      </c>
      <c r="H91" s="215">
        <v>20</v>
      </c>
      <c r="I91" s="216"/>
      <c r="J91" s="217">
        <f>ROUND(I91*H91,2)</f>
        <v>0</v>
      </c>
      <c r="K91" s="213" t="s">
        <v>19</v>
      </c>
      <c r="L91" s="43"/>
      <c r="M91" s="218" t="s">
        <v>19</v>
      </c>
      <c r="N91" s="219" t="s">
        <v>44</v>
      </c>
      <c r="O91" s="83"/>
      <c r="P91" s="220">
        <f>O91*H91</f>
        <v>0</v>
      </c>
      <c r="Q91" s="220">
        <v>0</v>
      </c>
      <c r="R91" s="220">
        <f>Q91*H91</f>
        <v>0</v>
      </c>
      <c r="S91" s="220">
        <v>0</v>
      </c>
      <c r="T91" s="221">
        <f>S91*H91</f>
        <v>0</v>
      </c>
      <c r="AR91" s="222" t="s">
        <v>212</v>
      </c>
      <c r="AT91" s="222" t="s">
        <v>207</v>
      </c>
      <c r="AU91" s="222" t="s">
        <v>81</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212</v>
      </c>
      <c r="BM91" s="222" t="s">
        <v>236</v>
      </c>
    </row>
    <row r="92" spans="2:65" s="1" customFormat="1" ht="16.5" customHeight="1">
      <c r="B92" s="38"/>
      <c r="C92" s="211" t="s">
        <v>73</v>
      </c>
      <c r="D92" s="211" t="s">
        <v>207</v>
      </c>
      <c r="E92" s="212" t="s">
        <v>3064</v>
      </c>
      <c r="F92" s="213" t="s">
        <v>3196</v>
      </c>
      <c r="G92" s="214" t="s">
        <v>761</v>
      </c>
      <c r="H92" s="215">
        <v>15</v>
      </c>
      <c r="I92" s="216"/>
      <c r="J92" s="217">
        <f>ROUND(I92*H92,2)</f>
        <v>0</v>
      </c>
      <c r="K92" s="213" t="s">
        <v>19</v>
      </c>
      <c r="L92" s="43"/>
      <c r="M92" s="218" t="s">
        <v>19</v>
      </c>
      <c r="N92" s="219" t="s">
        <v>44</v>
      </c>
      <c r="O92" s="83"/>
      <c r="P92" s="220">
        <f>O92*H92</f>
        <v>0</v>
      </c>
      <c r="Q92" s="220">
        <v>0</v>
      </c>
      <c r="R92" s="220">
        <f>Q92*H92</f>
        <v>0</v>
      </c>
      <c r="S92" s="220">
        <v>0</v>
      </c>
      <c r="T92" s="221">
        <f>S92*H92</f>
        <v>0</v>
      </c>
      <c r="AR92" s="222" t="s">
        <v>212</v>
      </c>
      <c r="AT92" s="222" t="s">
        <v>207</v>
      </c>
      <c r="AU92" s="222" t="s">
        <v>81</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212</v>
      </c>
      <c r="BM92" s="222" t="s">
        <v>240</v>
      </c>
    </row>
    <row r="93" spans="2:65" s="1" customFormat="1" ht="16.5" customHeight="1">
      <c r="B93" s="38"/>
      <c r="C93" s="211" t="s">
        <v>73</v>
      </c>
      <c r="D93" s="211" t="s">
        <v>207</v>
      </c>
      <c r="E93" s="212" t="s">
        <v>3066</v>
      </c>
      <c r="F93" s="213" t="s">
        <v>3065</v>
      </c>
      <c r="G93" s="214" t="s">
        <v>761</v>
      </c>
      <c r="H93" s="215">
        <v>8</v>
      </c>
      <c r="I93" s="216"/>
      <c r="J93" s="217">
        <f>ROUND(I93*H93,2)</f>
        <v>0</v>
      </c>
      <c r="K93" s="213" t="s">
        <v>19</v>
      </c>
      <c r="L93" s="43"/>
      <c r="M93" s="218" t="s">
        <v>19</v>
      </c>
      <c r="N93" s="219" t="s">
        <v>44</v>
      </c>
      <c r="O93" s="83"/>
      <c r="P93" s="220">
        <f>O93*H93</f>
        <v>0</v>
      </c>
      <c r="Q93" s="220">
        <v>0</v>
      </c>
      <c r="R93" s="220">
        <f>Q93*H93</f>
        <v>0</v>
      </c>
      <c r="S93" s="220">
        <v>0</v>
      </c>
      <c r="T93" s="221">
        <f>S93*H93</f>
        <v>0</v>
      </c>
      <c r="AR93" s="222" t="s">
        <v>212</v>
      </c>
      <c r="AT93" s="222" t="s">
        <v>207</v>
      </c>
      <c r="AU93" s="222" t="s">
        <v>81</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212</v>
      </c>
      <c r="BM93" s="222" t="s">
        <v>245</v>
      </c>
    </row>
    <row r="94" spans="2:65" s="1" customFormat="1" ht="16.5" customHeight="1">
      <c r="B94" s="38"/>
      <c r="C94" s="211" t="s">
        <v>73</v>
      </c>
      <c r="D94" s="211" t="s">
        <v>207</v>
      </c>
      <c r="E94" s="212" t="s">
        <v>3068</v>
      </c>
      <c r="F94" s="213" t="s">
        <v>3197</v>
      </c>
      <c r="G94" s="214" t="s">
        <v>552</v>
      </c>
      <c r="H94" s="215">
        <v>1</v>
      </c>
      <c r="I94" s="216"/>
      <c r="J94" s="217">
        <f>ROUND(I94*H94,2)</f>
        <v>0</v>
      </c>
      <c r="K94" s="213" t="s">
        <v>19</v>
      </c>
      <c r="L94" s="43"/>
      <c r="M94" s="218" t="s">
        <v>19</v>
      </c>
      <c r="N94" s="219" t="s">
        <v>44</v>
      </c>
      <c r="O94" s="83"/>
      <c r="P94" s="220">
        <f>O94*H94</f>
        <v>0</v>
      </c>
      <c r="Q94" s="220">
        <v>0</v>
      </c>
      <c r="R94" s="220">
        <f>Q94*H94</f>
        <v>0</v>
      </c>
      <c r="S94" s="220">
        <v>0</v>
      </c>
      <c r="T94" s="221">
        <f>S94*H94</f>
        <v>0</v>
      </c>
      <c r="AR94" s="222" t="s">
        <v>212</v>
      </c>
      <c r="AT94" s="222" t="s">
        <v>207</v>
      </c>
      <c r="AU94" s="222" t="s">
        <v>81</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212</v>
      </c>
      <c r="BM94" s="222" t="s">
        <v>251</v>
      </c>
    </row>
    <row r="95" spans="2:65" s="1" customFormat="1" ht="16.5" customHeight="1">
      <c r="B95" s="38"/>
      <c r="C95" s="211" t="s">
        <v>73</v>
      </c>
      <c r="D95" s="211" t="s">
        <v>207</v>
      </c>
      <c r="E95" s="212" t="s">
        <v>3198</v>
      </c>
      <c r="F95" s="213" t="s">
        <v>3069</v>
      </c>
      <c r="G95" s="214" t="s">
        <v>552</v>
      </c>
      <c r="H95" s="215">
        <v>1</v>
      </c>
      <c r="I95" s="216"/>
      <c r="J95" s="217">
        <f>ROUND(I95*H95,2)</f>
        <v>0</v>
      </c>
      <c r="K95" s="213" t="s">
        <v>19</v>
      </c>
      <c r="L95" s="43"/>
      <c r="M95" s="218" t="s">
        <v>19</v>
      </c>
      <c r="N95" s="219" t="s">
        <v>44</v>
      </c>
      <c r="O95" s="83"/>
      <c r="P95" s="220">
        <f>O95*H95</f>
        <v>0</v>
      </c>
      <c r="Q95" s="220">
        <v>0</v>
      </c>
      <c r="R95" s="220">
        <f>Q95*H95</f>
        <v>0</v>
      </c>
      <c r="S95" s="220">
        <v>0</v>
      </c>
      <c r="T95" s="221">
        <f>S95*H95</f>
        <v>0</v>
      </c>
      <c r="AR95" s="222" t="s">
        <v>212</v>
      </c>
      <c r="AT95" s="222" t="s">
        <v>207</v>
      </c>
      <c r="AU95" s="222" t="s">
        <v>81</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212</v>
      </c>
      <c r="BM95" s="222" t="s">
        <v>255</v>
      </c>
    </row>
    <row r="96" spans="2:63" s="11" customFormat="1" ht="25.9" customHeight="1">
      <c r="B96" s="195"/>
      <c r="C96" s="196"/>
      <c r="D96" s="197" t="s">
        <v>72</v>
      </c>
      <c r="E96" s="198" t="s">
        <v>3070</v>
      </c>
      <c r="F96" s="198" t="s">
        <v>3071</v>
      </c>
      <c r="G96" s="196"/>
      <c r="H96" s="196"/>
      <c r="I96" s="199"/>
      <c r="J96" s="200">
        <f>BK96</f>
        <v>0</v>
      </c>
      <c r="K96" s="196"/>
      <c r="L96" s="201"/>
      <c r="M96" s="202"/>
      <c r="N96" s="203"/>
      <c r="O96" s="203"/>
      <c r="P96" s="204">
        <f>SUM(P97:P98)</f>
        <v>0</v>
      </c>
      <c r="Q96" s="203"/>
      <c r="R96" s="204">
        <f>SUM(R97:R98)</f>
        <v>0</v>
      </c>
      <c r="S96" s="203"/>
      <c r="T96" s="205">
        <f>SUM(T97:T98)</f>
        <v>0</v>
      </c>
      <c r="AR96" s="206" t="s">
        <v>81</v>
      </c>
      <c r="AT96" s="207" t="s">
        <v>72</v>
      </c>
      <c r="AU96" s="207" t="s">
        <v>73</v>
      </c>
      <c r="AY96" s="206" t="s">
        <v>204</v>
      </c>
      <c r="BK96" s="208">
        <f>SUM(BK97:BK98)</f>
        <v>0</v>
      </c>
    </row>
    <row r="97" spans="2:65" s="1" customFormat="1" ht="24" customHeight="1">
      <c r="B97" s="38"/>
      <c r="C97" s="211" t="s">
        <v>73</v>
      </c>
      <c r="D97" s="211" t="s">
        <v>207</v>
      </c>
      <c r="E97" s="212" t="s">
        <v>3072</v>
      </c>
      <c r="F97" s="213" t="s">
        <v>3073</v>
      </c>
      <c r="G97" s="214" t="s">
        <v>761</v>
      </c>
      <c r="H97" s="215">
        <v>20</v>
      </c>
      <c r="I97" s="216"/>
      <c r="J97" s="217">
        <f>ROUND(I97*H97,2)</f>
        <v>0</v>
      </c>
      <c r="K97" s="213" t="s">
        <v>19</v>
      </c>
      <c r="L97" s="43"/>
      <c r="M97" s="218" t="s">
        <v>19</v>
      </c>
      <c r="N97" s="219" t="s">
        <v>44</v>
      </c>
      <c r="O97" s="83"/>
      <c r="P97" s="220">
        <f>O97*H97</f>
        <v>0</v>
      </c>
      <c r="Q97" s="220">
        <v>0</v>
      </c>
      <c r="R97" s="220">
        <f>Q97*H97</f>
        <v>0</v>
      </c>
      <c r="S97" s="220">
        <v>0</v>
      </c>
      <c r="T97" s="221">
        <f>S97*H97</f>
        <v>0</v>
      </c>
      <c r="AR97" s="222" t="s">
        <v>212</v>
      </c>
      <c r="AT97" s="222" t="s">
        <v>207</v>
      </c>
      <c r="AU97" s="222" t="s">
        <v>81</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212</v>
      </c>
      <c r="BM97" s="222" t="s">
        <v>258</v>
      </c>
    </row>
    <row r="98" spans="2:65" s="1" customFormat="1" ht="16.5" customHeight="1">
      <c r="B98" s="38"/>
      <c r="C98" s="211" t="s">
        <v>73</v>
      </c>
      <c r="D98" s="211" t="s">
        <v>207</v>
      </c>
      <c r="E98" s="212" t="s">
        <v>3074</v>
      </c>
      <c r="F98" s="213" t="s">
        <v>3075</v>
      </c>
      <c r="G98" s="214" t="s">
        <v>221</v>
      </c>
      <c r="H98" s="215">
        <v>50</v>
      </c>
      <c r="I98" s="216"/>
      <c r="J98" s="217">
        <f>ROUND(I98*H98,2)</f>
        <v>0</v>
      </c>
      <c r="K98" s="213" t="s">
        <v>19</v>
      </c>
      <c r="L98" s="43"/>
      <c r="M98" s="218" t="s">
        <v>19</v>
      </c>
      <c r="N98" s="219" t="s">
        <v>44</v>
      </c>
      <c r="O98" s="83"/>
      <c r="P98" s="220">
        <f>O98*H98</f>
        <v>0</v>
      </c>
      <c r="Q98" s="220">
        <v>0</v>
      </c>
      <c r="R98" s="220">
        <f>Q98*H98</f>
        <v>0</v>
      </c>
      <c r="S98" s="220">
        <v>0</v>
      </c>
      <c r="T98" s="221">
        <f>S98*H98</f>
        <v>0</v>
      </c>
      <c r="AR98" s="222" t="s">
        <v>212</v>
      </c>
      <c r="AT98" s="222" t="s">
        <v>207</v>
      </c>
      <c r="AU98" s="222" t="s">
        <v>81</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212</v>
      </c>
      <c r="BM98" s="222" t="s">
        <v>262</v>
      </c>
    </row>
    <row r="99" spans="2:63" s="11" customFormat="1" ht="25.9" customHeight="1">
      <c r="B99" s="195"/>
      <c r="C99" s="196"/>
      <c r="D99" s="197" t="s">
        <v>72</v>
      </c>
      <c r="E99" s="198" t="s">
        <v>3199</v>
      </c>
      <c r="F99" s="198" t="s">
        <v>3200</v>
      </c>
      <c r="G99" s="196"/>
      <c r="H99" s="196"/>
      <c r="I99" s="199"/>
      <c r="J99" s="200">
        <f>BK99</f>
        <v>0</v>
      </c>
      <c r="K99" s="196"/>
      <c r="L99" s="201"/>
      <c r="M99" s="202"/>
      <c r="N99" s="203"/>
      <c r="O99" s="203"/>
      <c r="P99" s="204">
        <f>SUM(P100:P130)</f>
        <v>0</v>
      </c>
      <c r="Q99" s="203"/>
      <c r="R99" s="204">
        <f>SUM(R100:R130)</f>
        <v>0</v>
      </c>
      <c r="S99" s="203"/>
      <c r="T99" s="205">
        <f>SUM(T100:T130)</f>
        <v>0</v>
      </c>
      <c r="AR99" s="206" t="s">
        <v>81</v>
      </c>
      <c r="AT99" s="207" t="s">
        <v>72</v>
      </c>
      <c r="AU99" s="207" t="s">
        <v>73</v>
      </c>
      <c r="AY99" s="206" t="s">
        <v>204</v>
      </c>
      <c r="BK99" s="208">
        <f>SUM(BK100:BK130)</f>
        <v>0</v>
      </c>
    </row>
    <row r="100" spans="2:65" s="1" customFormat="1" ht="16.5" customHeight="1">
      <c r="B100" s="38"/>
      <c r="C100" s="257" t="s">
        <v>73</v>
      </c>
      <c r="D100" s="257" t="s">
        <v>242</v>
      </c>
      <c r="E100" s="258" t="s">
        <v>3201</v>
      </c>
      <c r="F100" s="259" t="s">
        <v>3202</v>
      </c>
      <c r="G100" s="260" t="s">
        <v>552</v>
      </c>
      <c r="H100" s="261">
        <v>5</v>
      </c>
      <c r="I100" s="262"/>
      <c r="J100" s="263">
        <f>ROUND(I100*H100,2)</f>
        <v>0</v>
      </c>
      <c r="K100" s="259" t="s">
        <v>19</v>
      </c>
      <c r="L100" s="264"/>
      <c r="M100" s="265" t="s">
        <v>19</v>
      </c>
      <c r="N100" s="266" t="s">
        <v>44</v>
      </c>
      <c r="O100" s="83"/>
      <c r="P100" s="220">
        <f>O100*H100</f>
        <v>0</v>
      </c>
      <c r="Q100" s="220">
        <v>0</v>
      </c>
      <c r="R100" s="220">
        <f>Q100*H100</f>
        <v>0</v>
      </c>
      <c r="S100" s="220">
        <v>0</v>
      </c>
      <c r="T100" s="221">
        <f>S100*H100</f>
        <v>0</v>
      </c>
      <c r="AR100" s="222" t="s">
        <v>230</v>
      </c>
      <c r="AT100" s="222" t="s">
        <v>242</v>
      </c>
      <c r="AU100" s="222" t="s">
        <v>81</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212</v>
      </c>
      <c r="BM100" s="222" t="s">
        <v>265</v>
      </c>
    </row>
    <row r="101" spans="2:65" s="1" customFormat="1" ht="16.5" customHeight="1">
      <c r="B101" s="38"/>
      <c r="C101" s="257" t="s">
        <v>73</v>
      </c>
      <c r="D101" s="257" t="s">
        <v>242</v>
      </c>
      <c r="E101" s="258" t="s">
        <v>3203</v>
      </c>
      <c r="F101" s="259" t="s">
        <v>3204</v>
      </c>
      <c r="G101" s="260" t="s">
        <v>552</v>
      </c>
      <c r="H101" s="261">
        <v>2</v>
      </c>
      <c r="I101" s="262"/>
      <c r="J101" s="263">
        <f>ROUND(I101*H101,2)</f>
        <v>0</v>
      </c>
      <c r="K101" s="259" t="s">
        <v>19</v>
      </c>
      <c r="L101" s="264"/>
      <c r="M101" s="265" t="s">
        <v>19</v>
      </c>
      <c r="N101" s="266" t="s">
        <v>44</v>
      </c>
      <c r="O101" s="83"/>
      <c r="P101" s="220">
        <f>O101*H101</f>
        <v>0</v>
      </c>
      <c r="Q101" s="220">
        <v>0</v>
      </c>
      <c r="R101" s="220">
        <f>Q101*H101</f>
        <v>0</v>
      </c>
      <c r="S101" s="220">
        <v>0</v>
      </c>
      <c r="T101" s="221">
        <f>S101*H101</f>
        <v>0</v>
      </c>
      <c r="AR101" s="222" t="s">
        <v>230</v>
      </c>
      <c r="AT101" s="222" t="s">
        <v>242</v>
      </c>
      <c r="AU101" s="222" t="s">
        <v>81</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212</v>
      </c>
      <c r="BM101" s="222" t="s">
        <v>269</v>
      </c>
    </row>
    <row r="102" spans="2:65" s="1" customFormat="1" ht="16.5" customHeight="1">
      <c r="B102" s="38"/>
      <c r="C102" s="257" t="s">
        <v>73</v>
      </c>
      <c r="D102" s="257" t="s">
        <v>242</v>
      </c>
      <c r="E102" s="258" t="s">
        <v>3205</v>
      </c>
      <c r="F102" s="259" t="s">
        <v>3206</v>
      </c>
      <c r="G102" s="260" t="s">
        <v>552</v>
      </c>
      <c r="H102" s="261">
        <v>4</v>
      </c>
      <c r="I102" s="262"/>
      <c r="J102" s="263">
        <f>ROUND(I102*H102,2)</f>
        <v>0</v>
      </c>
      <c r="K102" s="259" t="s">
        <v>19</v>
      </c>
      <c r="L102" s="264"/>
      <c r="M102" s="265" t="s">
        <v>19</v>
      </c>
      <c r="N102" s="266" t="s">
        <v>44</v>
      </c>
      <c r="O102" s="83"/>
      <c r="P102" s="220">
        <f>O102*H102</f>
        <v>0</v>
      </c>
      <c r="Q102" s="220">
        <v>0</v>
      </c>
      <c r="R102" s="220">
        <f>Q102*H102</f>
        <v>0</v>
      </c>
      <c r="S102" s="220">
        <v>0</v>
      </c>
      <c r="T102" s="221">
        <f>S102*H102</f>
        <v>0</v>
      </c>
      <c r="AR102" s="222" t="s">
        <v>230</v>
      </c>
      <c r="AT102" s="222" t="s">
        <v>242</v>
      </c>
      <c r="AU102" s="222" t="s">
        <v>81</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212</v>
      </c>
      <c r="BM102" s="222" t="s">
        <v>274</v>
      </c>
    </row>
    <row r="103" spans="2:65" s="1" customFormat="1" ht="16.5" customHeight="1">
      <c r="B103" s="38"/>
      <c r="C103" s="257" t="s">
        <v>73</v>
      </c>
      <c r="D103" s="257" t="s">
        <v>242</v>
      </c>
      <c r="E103" s="258" t="s">
        <v>3207</v>
      </c>
      <c r="F103" s="259" t="s">
        <v>3208</v>
      </c>
      <c r="G103" s="260" t="s">
        <v>552</v>
      </c>
      <c r="H103" s="261">
        <v>1</v>
      </c>
      <c r="I103" s="262"/>
      <c r="J103" s="263">
        <f>ROUND(I103*H103,2)</f>
        <v>0</v>
      </c>
      <c r="K103" s="259" t="s">
        <v>19</v>
      </c>
      <c r="L103" s="264"/>
      <c r="M103" s="265" t="s">
        <v>19</v>
      </c>
      <c r="N103" s="266" t="s">
        <v>44</v>
      </c>
      <c r="O103" s="83"/>
      <c r="P103" s="220">
        <f>O103*H103</f>
        <v>0</v>
      </c>
      <c r="Q103" s="220">
        <v>0</v>
      </c>
      <c r="R103" s="220">
        <f>Q103*H103</f>
        <v>0</v>
      </c>
      <c r="S103" s="220">
        <v>0</v>
      </c>
      <c r="T103" s="221">
        <f>S103*H103</f>
        <v>0</v>
      </c>
      <c r="AR103" s="222" t="s">
        <v>230</v>
      </c>
      <c r="AT103" s="222" t="s">
        <v>242</v>
      </c>
      <c r="AU103" s="222" t="s">
        <v>81</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212</v>
      </c>
      <c r="BM103" s="222" t="s">
        <v>277</v>
      </c>
    </row>
    <row r="104" spans="2:65" s="1" customFormat="1" ht="16.5" customHeight="1">
      <c r="B104" s="38"/>
      <c r="C104" s="257" t="s">
        <v>73</v>
      </c>
      <c r="D104" s="257" t="s">
        <v>242</v>
      </c>
      <c r="E104" s="258" t="s">
        <v>3209</v>
      </c>
      <c r="F104" s="259" t="s">
        <v>3210</v>
      </c>
      <c r="G104" s="260" t="s">
        <v>552</v>
      </c>
      <c r="H104" s="261">
        <v>1</v>
      </c>
      <c r="I104" s="262"/>
      <c r="J104" s="263">
        <f>ROUND(I104*H104,2)</f>
        <v>0</v>
      </c>
      <c r="K104" s="259" t="s">
        <v>19</v>
      </c>
      <c r="L104" s="264"/>
      <c r="M104" s="265" t="s">
        <v>19</v>
      </c>
      <c r="N104" s="266" t="s">
        <v>44</v>
      </c>
      <c r="O104" s="83"/>
      <c r="P104" s="220">
        <f>O104*H104</f>
        <v>0</v>
      </c>
      <c r="Q104" s="220">
        <v>0</v>
      </c>
      <c r="R104" s="220">
        <f>Q104*H104</f>
        <v>0</v>
      </c>
      <c r="S104" s="220">
        <v>0</v>
      </c>
      <c r="T104" s="221">
        <f>S104*H104</f>
        <v>0</v>
      </c>
      <c r="AR104" s="222" t="s">
        <v>230</v>
      </c>
      <c r="AT104" s="222" t="s">
        <v>242</v>
      </c>
      <c r="AU104" s="222" t="s">
        <v>81</v>
      </c>
      <c r="AY104" s="17" t="s">
        <v>204</v>
      </c>
      <c r="BE104" s="223">
        <f>IF(N104="základní",J104,0)</f>
        <v>0</v>
      </c>
      <c r="BF104" s="223">
        <f>IF(N104="snížená",J104,0)</f>
        <v>0</v>
      </c>
      <c r="BG104" s="223">
        <f>IF(N104="zákl. přenesená",J104,0)</f>
        <v>0</v>
      </c>
      <c r="BH104" s="223">
        <f>IF(N104="sníž. přenesená",J104,0)</f>
        <v>0</v>
      </c>
      <c r="BI104" s="223">
        <f>IF(N104="nulová",J104,0)</f>
        <v>0</v>
      </c>
      <c r="BJ104" s="17" t="s">
        <v>81</v>
      </c>
      <c r="BK104" s="223">
        <f>ROUND(I104*H104,2)</f>
        <v>0</v>
      </c>
      <c r="BL104" s="17" t="s">
        <v>212</v>
      </c>
      <c r="BM104" s="222" t="s">
        <v>280</v>
      </c>
    </row>
    <row r="105" spans="2:65" s="1" customFormat="1" ht="16.5" customHeight="1">
      <c r="B105" s="38"/>
      <c r="C105" s="257" t="s">
        <v>73</v>
      </c>
      <c r="D105" s="257" t="s">
        <v>242</v>
      </c>
      <c r="E105" s="258" t="s">
        <v>3211</v>
      </c>
      <c r="F105" s="259" t="s">
        <v>3212</v>
      </c>
      <c r="G105" s="260" t="s">
        <v>552</v>
      </c>
      <c r="H105" s="261">
        <v>1</v>
      </c>
      <c r="I105" s="262"/>
      <c r="J105" s="263">
        <f>ROUND(I105*H105,2)</f>
        <v>0</v>
      </c>
      <c r="K105" s="259" t="s">
        <v>19</v>
      </c>
      <c r="L105" s="264"/>
      <c r="M105" s="265" t="s">
        <v>19</v>
      </c>
      <c r="N105" s="266" t="s">
        <v>44</v>
      </c>
      <c r="O105" s="83"/>
      <c r="P105" s="220">
        <f>O105*H105</f>
        <v>0</v>
      </c>
      <c r="Q105" s="220">
        <v>0</v>
      </c>
      <c r="R105" s="220">
        <f>Q105*H105</f>
        <v>0</v>
      </c>
      <c r="S105" s="220">
        <v>0</v>
      </c>
      <c r="T105" s="221">
        <f>S105*H105</f>
        <v>0</v>
      </c>
      <c r="AR105" s="222" t="s">
        <v>230</v>
      </c>
      <c r="AT105" s="222" t="s">
        <v>242</v>
      </c>
      <c r="AU105" s="222" t="s">
        <v>81</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212</v>
      </c>
      <c r="BM105" s="222" t="s">
        <v>285</v>
      </c>
    </row>
    <row r="106" spans="2:65" s="1" customFormat="1" ht="16.5" customHeight="1">
      <c r="B106" s="38"/>
      <c r="C106" s="257" t="s">
        <v>73</v>
      </c>
      <c r="D106" s="257" t="s">
        <v>242</v>
      </c>
      <c r="E106" s="258" t="s">
        <v>3213</v>
      </c>
      <c r="F106" s="259" t="s">
        <v>3214</v>
      </c>
      <c r="G106" s="260" t="s">
        <v>552</v>
      </c>
      <c r="H106" s="261">
        <v>14</v>
      </c>
      <c r="I106" s="262"/>
      <c r="J106" s="263">
        <f>ROUND(I106*H106,2)</f>
        <v>0</v>
      </c>
      <c r="K106" s="259" t="s">
        <v>19</v>
      </c>
      <c r="L106" s="264"/>
      <c r="M106" s="265" t="s">
        <v>19</v>
      </c>
      <c r="N106" s="266" t="s">
        <v>44</v>
      </c>
      <c r="O106" s="83"/>
      <c r="P106" s="220">
        <f>O106*H106</f>
        <v>0</v>
      </c>
      <c r="Q106" s="220">
        <v>0</v>
      </c>
      <c r="R106" s="220">
        <f>Q106*H106</f>
        <v>0</v>
      </c>
      <c r="S106" s="220">
        <v>0</v>
      </c>
      <c r="T106" s="221">
        <f>S106*H106</f>
        <v>0</v>
      </c>
      <c r="AR106" s="222" t="s">
        <v>230</v>
      </c>
      <c r="AT106" s="222" t="s">
        <v>242</v>
      </c>
      <c r="AU106" s="222" t="s">
        <v>81</v>
      </c>
      <c r="AY106" s="17" t="s">
        <v>204</v>
      </c>
      <c r="BE106" s="223">
        <f>IF(N106="základní",J106,0)</f>
        <v>0</v>
      </c>
      <c r="BF106" s="223">
        <f>IF(N106="snížená",J106,0)</f>
        <v>0</v>
      </c>
      <c r="BG106" s="223">
        <f>IF(N106="zákl. přenesená",J106,0)</f>
        <v>0</v>
      </c>
      <c r="BH106" s="223">
        <f>IF(N106="sníž. přenesená",J106,0)</f>
        <v>0</v>
      </c>
      <c r="BI106" s="223">
        <f>IF(N106="nulová",J106,0)</f>
        <v>0</v>
      </c>
      <c r="BJ106" s="17" t="s">
        <v>81</v>
      </c>
      <c r="BK106" s="223">
        <f>ROUND(I106*H106,2)</f>
        <v>0</v>
      </c>
      <c r="BL106" s="17" t="s">
        <v>212</v>
      </c>
      <c r="BM106" s="222" t="s">
        <v>290</v>
      </c>
    </row>
    <row r="107" spans="2:65" s="1" customFormat="1" ht="16.5" customHeight="1">
      <c r="B107" s="38"/>
      <c r="C107" s="257" t="s">
        <v>73</v>
      </c>
      <c r="D107" s="257" t="s">
        <v>242</v>
      </c>
      <c r="E107" s="258" t="s">
        <v>3215</v>
      </c>
      <c r="F107" s="259" t="s">
        <v>3216</v>
      </c>
      <c r="G107" s="260" t="s">
        <v>552</v>
      </c>
      <c r="H107" s="261">
        <v>14</v>
      </c>
      <c r="I107" s="262"/>
      <c r="J107" s="263">
        <f>ROUND(I107*H107,2)</f>
        <v>0</v>
      </c>
      <c r="K107" s="259" t="s">
        <v>19</v>
      </c>
      <c r="L107" s="264"/>
      <c r="M107" s="265" t="s">
        <v>19</v>
      </c>
      <c r="N107" s="266" t="s">
        <v>44</v>
      </c>
      <c r="O107" s="83"/>
      <c r="P107" s="220">
        <f>O107*H107</f>
        <v>0</v>
      </c>
      <c r="Q107" s="220">
        <v>0</v>
      </c>
      <c r="R107" s="220">
        <f>Q107*H107</f>
        <v>0</v>
      </c>
      <c r="S107" s="220">
        <v>0</v>
      </c>
      <c r="T107" s="221">
        <f>S107*H107</f>
        <v>0</v>
      </c>
      <c r="AR107" s="222" t="s">
        <v>230</v>
      </c>
      <c r="AT107" s="222" t="s">
        <v>242</v>
      </c>
      <c r="AU107" s="222" t="s">
        <v>81</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212</v>
      </c>
      <c r="BM107" s="222" t="s">
        <v>294</v>
      </c>
    </row>
    <row r="108" spans="2:65" s="1" customFormat="1" ht="16.5" customHeight="1">
      <c r="B108" s="38"/>
      <c r="C108" s="257" t="s">
        <v>73</v>
      </c>
      <c r="D108" s="257" t="s">
        <v>242</v>
      </c>
      <c r="E108" s="258" t="s">
        <v>3217</v>
      </c>
      <c r="F108" s="259" t="s">
        <v>3218</v>
      </c>
      <c r="G108" s="260" t="s">
        <v>552</v>
      </c>
      <c r="H108" s="261">
        <v>14</v>
      </c>
      <c r="I108" s="262"/>
      <c r="J108" s="263">
        <f>ROUND(I108*H108,2)</f>
        <v>0</v>
      </c>
      <c r="K108" s="259" t="s">
        <v>19</v>
      </c>
      <c r="L108" s="264"/>
      <c r="M108" s="265" t="s">
        <v>19</v>
      </c>
      <c r="N108" s="266" t="s">
        <v>44</v>
      </c>
      <c r="O108" s="83"/>
      <c r="P108" s="220">
        <f>O108*H108</f>
        <v>0</v>
      </c>
      <c r="Q108" s="220">
        <v>0</v>
      </c>
      <c r="R108" s="220">
        <f>Q108*H108</f>
        <v>0</v>
      </c>
      <c r="S108" s="220">
        <v>0</v>
      </c>
      <c r="T108" s="221">
        <f>S108*H108</f>
        <v>0</v>
      </c>
      <c r="AR108" s="222" t="s">
        <v>230</v>
      </c>
      <c r="AT108" s="222" t="s">
        <v>242</v>
      </c>
      <c r="AU108" s="222" t="s">
        <v>81</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212</v>
      </c>
      <c r="BM108" s="222" t="s">
        <v>298</v>
      </c>
    </row>
    <row r="109" spans="2:65" s="1" customFormat="1" ht="16.5" customHeight="1">
      <c r="B109" s="38"/>
      <c r="C109" s="257" t="s">
        <v>73</v>
      </c>
      <c r="D109" s="257" t="s">
        <v>242</v>
      </c>
      <c r="E109" s="258" t="s">
        <v>3219</v>
      </c>
      <c r="F109" s="259" t="s">
        <v>3220</v>
      </c>
      <c r="G109" s="260" t="s">
        <v>552</v>
      </c>
      <c r="H109" s="261">
        <v>1</v>
      </c>
      <c r="I109" s="262"/>
      <c r="J109" s="263">
        <f>ROUND(I109*H109,2)</f>
        <v>0</v>
      </c>
      <c r="K109" s="259" t="s">
        <v>19</v>
      </c>
      <c r="L109" s="264"/>
      <c r="M109" s="265" t="s">
        <v>19</v>
      </c>
      <c r="N109" s="266" t="s">
        <v>44</v>
      </c>
      <c r="O109" s="83"/>
      <c r="P109" s="220">
        <f>O109*H109</f>
        <v>0</v>
      </c>
      <c r="Q109" s="220">
        <v>0</v>
      </c>
      <c r="R109" s="220">
        <f>Q109*H109</f>
        <v>0</v>
      </c>
      <c r="S109" s="220">
        <v>0</v>
      </c>
      <c r="T109" s="221">
        <f>S109*H109</f>
        <v>0</v>
      </c>
      <c r="AR109" s="222" t="s">
        <v>230</v>
      </c>
      <c r="AT109" s="222" t="s">
        <v>242</v>
      </c>
      <c r="AU109" s="222" t="s">
        <v>81</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212</v>
      </c>
      <c r="BM109" s="222" t="s">
        <v>302</v>
      </c>
    </row>
    <row r="110" spans="2:65" s="1" customFormat="1" ht="16.5" customHeight="1">
      <c r="B110" s="38"/>
      <c r="C110" s="257" t="s">
        <v>73</v>
      </c>
      <c r="D110" s="257" t="s">
        <v>242</v>
      </c>
      <c r="E110" s="258" t="s">
        <v>3221</v>
      </c>
      <c r="F110" s="259" t="s">
        <v>3222</v>
      </c>
      <c r="G110" s="260" t="s">
        <v>552</v>
      </c>
      <c r="H110" s="261">
        <v>2</v>
      </c>
      <c r="I110" s="262"/>
      <c r="J110" s="263">
        <f>ROUND(I110*H110,2)</f>
        <v>0</v>
      </c>
      <c r="K110" s="259" t="s">
        <v>19</v>
      </c>
      <c r="L110" s="264"/>
      <c r="M110" s="265" t="s">
        <v>19</v>
      </c>
      <c r="N110" s="266" t="s">
        <v>44</v>
      </c>
      <c r="O110" s="83"/>
      <c r="P110" s="220">
        <f>O110*H110</f>
        <v>0</v>
      </c>
      <c r="Q110" s="220">
        <v>0</v>
      </c>
      <c r="R110" s="220">
        <f>Q110*H110</f>
        <v>0</v>
      </c>
      <c r="S110" s="220">
        <v>0</v>
      </c>
      <c r="T110" s="221">
        <f>S110*H110</f>
        <v>0</v>
      </c>
      <c r="AR110" s="222" t="s">
        <v>230</v>
      </c>
      <c r="AT110" s="222" t="s">
        <v>242</v>
      </c>
      <c r="AU110" s="222" t="s">
        <v>81</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212</v>
      </c>
      <c r="BM110" s="222" t="s">
        <v>305</v>
      </c>
    </row>
    <row r="111" spans="2:65" s="1" customFormat="1" ht="16.5" customHeight="1">
      <c r="B111" s="38"/>
      <c r="C111" s="257" t="s">
        <v>73</v>
      </c>
      <c r="D111" s="257" t="s">
        <v>242</v>
      </c>
      <c r="E111" s="258" t="s">
        <v>3223</v>
      </c>
      <c r="F111" s="259" t="s">
        <v>3224</v>
      </c>
      <c r="G111" s="260" t="s">
        <v>552</v>
      </c>
      <c r="H111" s="261">
        <v>1</v>
      </c>
      <c r="I111" s="262"/>
      <c r="J111" s="263">
        <f>ROUND(I111*H111,2)</f>
        <v>0</v>
      </c>
      <c r="K111" s="259" t="s">
        <v>19</v>
      </c>
      <c r="L111" s="264"/>
      <c r="M111" s="265" t="s">
        <v>19</v>
      </c>
      <c r="N111" s="266" t="s">
        <v>44</v>
      </c>
      <c r="O111" s="83"/>
      <c r="P111" s="220">
        <f>O111*H111</f>
        <v>0</v>
      </c>
      <c r="Q111" s="220">
        <v>0</v>
      </c>
      <c r="R111" s="220">
        <f>Q111*H111</f>
        <v>0</v>
      </c>
      <c r="S111" s="220">
        <v>0</v>
      </c>
      <c r="T111" s="221">
        <f>S111*H111</f>
        <v>0</v>
      </c>
      <c r="AR111" s="222" t="s">
        <v>230</v>
      </c>
      <c r="AT111" s="222" t="s">
        <v>242</v>
      </c>
      <c r="AU111" s="222" t="s">
        <v>81</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212</v>
      </c>
      <c r="BM111" s="222" t="s">
        <v>311</v>
      </c>
    </row>
    <row r="112" spans="2:65" s="1" customFormat="1" ht="24" customHeight="1">
      <c r="B112" s="38"/>
      <c r="C112" s="257" t="s">
        <v>73</v>
      </c>
      <c r="D112" s="257" t="s">
        <v>242</v>
      </c>
      <c r="E112" s="258" t="s">
        <v>3225</v>
      </c>
      <c r="F112" s="259" t="s">
        <v>3226</v>
      </c>
      <c r="G112" s="260" t="s">
        <v>552</v>
      </c>
      <c r="H112" s="261">
        <v>1</v>
      </c>
      <c r="I112" s="262"/>
      <c r="J112" s="263">
        <f>ROUND(I112*H112,2)</f>
        <v>0</v>
      </c>
      <c r="K112" s="259" t="s">
        <v>19</v>
      </c>
      <c r="L112" s="264"/>
      <c r="M112" s="265" t="s">
        <v>19</v>
      </c>
      <c r="N112" s="266" t="s">
        <v>44</v>
      </c>
      <c r="O112" s="83"/>
      <c r="P112" s="220">
        <f>O112*H112</f>
        <v>0</v>
      </c>
      <c r="Q112" s="220">
        <v>0</v>
      </c>
      <c r="R112" s="220">
        <f>Q112*H112</f>
        <v>0</v>
      </c>
      <c r="S112" s="220">
        <v>0</v>
      </c>
      <c r="T112" s="221">
        <f>S112*H112</f>
        <v>0</v>
      </c>
      <c r="AR112" s="222" t="s">
        <v>230</v>
      </c>
      <c r="AT112" s="222" t="s">
        <v>242</v>
      </c>
      <c r="AU112" s="222" t="s">
        <v>81</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212</v>
      </c>
      <c r="BM112" s="222" t="s">
        <v>314</v>
      </c>
    </row>
    <row r="113" spans="2:65" s="1" customFormat="1" ht="16.5" customHeight="1">
      <c r="B113" s="38"/>
      <c r="C113" s="257" t="s">
        <v>73</v>
      </c>
      <c r="D113" s="257" t="s">
        <v>242</v>
      </c>
      <c r="E113" s="258" t="s">
        <v>3227</v>
      </c>
      <c r="F113" s="259" t="s">
        <v>3228</v>
      </c>
      <c r="G113" s="260" t="s">
        <v>552</v>
      </c>
      <c r="H113" s="261">
        <v>1</v>
      </c>
      <c r="I113" s="262"/>
      <c r="J113" s="263">
        <f>ROUND(I113*H113,2)</f>
        <v>0</v>
      </c>
      <c r="K113" s="259" t="s">
        <v>19</v>
      </c>
      <c r="L113" s="264"/>
      <c r="M113" s="265" t="s">
        <v>19</v>
      </c>
      <c r="N113" s="266" t="s">
        <v>44</v>
      </c>
      <c r="O113" s="83"/>
      <c r="P113" s="220">
        <f>O113*H113</f>
        <v>0</v>
      </c>
      <c r="Q113" s="220">
        <v>0</v>
      </c>
      <c r="R113" s="220">
        <f>Q113*H113</f>
        <v>0</v>
      </c>
      <c r="S113" s="220">
        <v>0</v>
      </c>
      <c r="T113" s="221">
        <f>S113*H113</f>
        <v>0</v>
      </c>
      <c r="AR113" s="222" t="s">
        <v>230</v>
      </c>
      <c r="AT113" s="222" t="s">
        <v>242</v>
      </c>
      <c r="AU113" s="222" t="s">
        <v>81</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212</v>
      </c>
      <c r="BM113" s="222" t="s">
        <v>318</v>
      </c>
    </row>
    <row r="114" spans="2:65" s="1" customFormat="1" ht="24" customHeight="1">
      <c r="B114" s="38"/>
      <c r="C114" s="257" t="s">
        <v>73</v>
      </c>
      <c r="D114" s="257" t="s">
        <v>242</v>
      </c>
      <c r="E114" s="258" t="s">
        <v>3229</v>
      </c>
      <c r="F114" s="259" t="s">
        <v>3230</v>
      </c>
      <c r="G114" s="260" t="s">
        <v>552</v>
      </c>
      <c r="H114" s="261">
        <v>1</v>
      </c>
      <c r="I114" s="262"/>
      <c r="J114" s="263">
        <f>ROUND(I114*H114,2)</f>
        <v>0</v>
      </c>
      <c r="K114" s="259" t="s">
        <v>19</v>
      </c>
      <c r="L114" s="264"/>
      <c r="M114" s="265" t="s">
        <v>19</v>
      </c>
      <c r="N114" s="266" t="s">
        <v>44</v>
      </c>
      <c r="O114" s="83"/>
      <c r="P114" s="220">
        <f>O114*H114</f>
        <v>0</v>
      </c>
      <c r="Q114" s="220">
        <v>0</v>
      </c>
      <c r="R114" s="220">
        <f>Q114*H114</f>
        <v>0</v>
      </c>
      <c r="S114" s="220">
        <v>0</v>
      </c>
      <c r="T114" s="221">
        <f>S114*H114</f>
        <v>0</v>
      </c>
      <c r="AR114" s="222" t="s">
        <v>230</v>
      </c>
      <c r="AT114" s="222" t="s">
        <v>242</v>
      </c>
      <c r="AU114" s="222" t="s">
        <v>81</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212</v>
      </c>
      <c r="BM114" s="222" t="s">
        <v>321</v>
      </c>
    </row>
    <row r="115" spans="2:65" s="1" customFormat="1" ht="16.5" customHeight="1">
      <c r="B115" s="38"/>
      <c r="C115" s="257" t="s">
        <v>73</v>
      </c>
      <c r="D115" s="257" t="s">
        <v>242</v>
      </c>
      <c r="E115" s="258" t="s">
        <v>3231</v>
      </c>
      <c r="F115" s="259" t="s">
        <v>3232</v>
      </c>
      <c r="G115" s="260" t="s">
        <v>552</v>
      </c>
      <c r="H115" s="261">
        <v>4</v>
      </c>
      <c r="I115" s="262"/>
      <c r="J115" s="263">
        <f>ROUND(I115*H115,2)</f>
        <v>0</v>
      </c>
      <c r="K115" s="259" t="s">
        <v>19</v>
      </c>
      <c r="L115" s="264"/>
      <c r="M115" s="265" t="s">
        <v>19</v>
      </c>
      <c r="N115" s="266" t="s">
        <v>44</v>
      </c>
      <c r="O115" s="83"/>
      <c r="P115" s="220">
        <f>O115*H115</f>
        <v>0</v>
      </c>
      <c r="Q115" s="220">
        <v>0</v>
      </c>
      <c r="R115" s="220">
        <f>Q115*H115</f>
        <v>0</v>
      </c>
      <c r="S115" s="220">
        <v>0</v>
      </c>
      <c r="T115" s="221">
        <f>S115*H115</f>
        <v>0</v>
      </c>
      <c r="AR115" s="222" t="s">
        <v>230</v>
      </c>
      <c r="AT115" s="222" t="s">
        <v>242</v>
      </c>
      <c r="AU115" s="222" t="s">
        <v>81</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212</v>
      </c>
      <c r="BM115" s="222" t="s">
        <v>325</v>
      </c>
    </row>
    <row r="116" spans="2:65" s="1" customFormat="1" ht="16.5" customHeight="1">
      <c r="B116" s="38"/>
      <c r="C116" s="257" t="s">
        <v>73</v>
      </c>
      <c r="D116" s="257" t="s">
        <v>242</v>
      </c>
      <c r="E116" s="258" t="s">
        <v>3233</v>
      </c>
      <c r="F116" s="259" t="s">
        <v>3234</v>
      </c>
      <c r="G116" s="260" t="s">
        <v>552</v>
      </c>
      <c r="H116" s="261">
        <v>1</v>
      </c>
      <c r="I116" s="262"/>
      <c r="J116" s="263">
        <f>ROUND(I116*H116,2)</f>
        <v>0</v>
      </c>
      <c r="K116" s="259" t="s">
        <v>19</v>
      </c>
      <c r="L116" s="264"/>
      <c r="M116" s="265" t="s">
        <v>19</v>
      </c>
      <c r="N116" s="266" t="s">
        <v>44</v>
      </c>
      <c r="O116" s="83"/>
      <c r="P116" s="220">
        <f>O116*H116</f>
        <v>0</v>
      </c>
      <c r="Q116" s="220">
        <v>0</v>
      </c>
      <c r="R116" s="220">
        <f>Q116*H116</f>
        <v>0</v>
      </c>
      <c r="S116" s="220">
        <v>0</v>
      </c>
      <c r="T116" s="221">
        <f>S116*H116</f>
        <v>0</v>
      </c>
      <c r="AR116" s="222" t="s">
        <v>230</v>
      </c>
      <c r="AT116" s="222" t="s">
        <v>242</v>
      </c>
      <c r="AU116" s="222" t="s">
        <v>81</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212</v>
      </c>
      <c r="BM116" s="222" t="s">
        <v>326</v>
      </c>
    </row>
    <row r="117" spans="2:65" s="1" customFormat="1" ht="16.5" customHeight="1">
      <c r="B117" s="38"/>
      <c r="C117" s="257" t="s">
        <v>73</v>
      </c>
      <c r="D117" s="257" t="s">
        <v>242</v>
      </c>
      <c r="E117" s="258" t="s">
        <v>3235</v>
      </c>
      <c r="F117" s="259" t="s">
        <v>3236</v>
      </c>
      <c r="G117" s="260" t="s">
        <v>552</v>
      </c>
      <c r="H117" s="261">
        <v>1</v>
      </c>
      <c r="I117" s="262"/>
      <c r="J117" s="263">
        <f>ROUND(I117*H117,2)</f>
        <v>0</v>
      </c>
      <c r="K117" s="259" t="s">
        <v>19</v>
      </c>
      <c r="L117" s="264"/>
      <c r="M117" s="265" t="s">
        <v>19</v>
      </c>
      <c r="N117" s="266" t="s">
        <v>44</v>
      </c>
      <c r="O117" s="83"/>
      <c r="P117" s="220">
        <f>O117*H117</f>
        <v>0</v>
      </c>
      <c r="Q117" s="220">
        <v>0</v>
      </c>
      <c r="R117" s="220">
        <f>Q117*H117</f>
        <v>0</v>
      </c>
      <c r="S117" s="220">
        <v>0</v>
      </c>
      <c r="T117" s="221">
        <f>S117*H117</f>
        <v>0</v>
      </c>
      <c r="AR117" s="222" t="s">
        <v>230</v>
      </c>
      <c r="AT117" s="222" t="s">
        <v>242</v>
      </c>
      <c r="AU117" s="222" t="s">
        <v>81</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212</v>
      </c>
      <c r="BM117" s="222" t="s">
        <v>332</v>
      </c>
    </row>
    <row r="118" spans="2:65" s="1" customFormat="1" ht="16.5" customHeight="1">
      <c r="B118" s="38"/>
      <c r="C118" s="257" t="s">
        <v>73</v>
      </c>
      <c r="D118" s="257" t="s">
        <v>242</v>
      </c>
      <c r="E118" s="258" t="s">
        <v>3237</v>
      </c>
      <c r="F118" s="259" t="s">
        <v>3238</v>
      </c>
      <c r="G118" s="260" t="s">
        <v>552</v>
      </c>
      <c r="H118" s="261">
        <v>1</v>
      </c>
      <c r="I118" s="262"/>
      <c r="J118" s="263">
        <f>ROUND(I118*H118,2)</f>
        <v>0</v>
      </c>
      <c r="K118" s="259" t="s">
        <v>19</v>
      </c>
      <c r="L118" s="264"/>
      <c r="M118" s="265" t="s">
        <v>19</v>
      </c>
      <c r="N118" s="266" t="s">
        <v>44</v>
      </c>
      <c r="O118" s="83"/>
      <c r="P118" s="220">
        <f>O118*H118</f>
        <v>0</v>
      </c>
      <c r="Q118" s="220">
        <v>0</v>
      </c>
      <c r="R118" s="220">
        <f>Q118*H118</f>
        <v>0</v>
      </c>
      <c r="S118" s="220">
        <v>0</v>
      </c>
      <c r="T118" s="221">
        <f>S118*H118</f>
        <v>0</v>
      </c>
      <c r="AR118" s="222" t="s">
        <v>230</v>
      </c>
      <c r="AT118" s="222" t="s">
        <v>242</v>
      </c>
      <c r="AU118" s="222" t="s">
        <v>81</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212</v>
      </c>
      <c r="BM118" s="222" t="s">
        <v>335</v>
      </c>
    </row>
    <row r="119" spans="2:65" s="1" customFormat="1" ht="16.5" customHeight="1">
      <c r="B119" s="38"/>
      <c r="C119" s="257" t="s">
        <v>73</v>
      </c>
      <c r="D119" s="257" t="s">
        <v>242</v>
      </c>
      <c r="E119" s="258" t="s">
        <v>3239</v>
      </c>
      <c r="F119" s="259" t="s">
        <v>3240</v>
      </c>
      <c r="G119" s="260" t="s">
        <v>552</v>
      </c>
      <c r="H119" s="261">
        <v>1</v>
      </c>
      <c r="I119" s="262"/>
      <c r="J119" s="263">
        <f>ROUND(I119*H119,2)</f>
        <v>0</v>
      </c>
      <c r="K119" s="259" t="s">
        <v>19</v>
      </c>
      <c r="L119" s="264"/>
      <c r="M119" s="265" t="s">
        <v>19</v>
      </c>
      <c r="N119" s="266" t="s">
        <v>44</v>
      </c>
      <c r="O119" s="83"/>
      <c r="P119" s="220">
        <f>O119*H119</f>
        <v>0</v>
      </c>
      <c r="Q119" s="220">
        <v>0</v>
      </c>
      <c r="R119" s="220">
        <f>Q119*H119</f>
        <v>0</v>
      </c>
      <c r="S119" s="220">
        <v>0</v>
      </c>
      <c r="T119" s="221">
        <f>S119*H119</f>
        <v>0</v>
      </c>
      <c r="AR119" s="222" t="s">
        <v>230</v>
      </c>
      <c r="AT119" s="222" t="s">
        <v>242</v>
      </c>
      <c r="AU119" s="222" t="s">
        <v>81</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212</v>
      </c>
      <c r="BM119" s="222" t="s">
        <v>339</v>
      </c>
    </row>
    <row r="120" spans="2:65" s="1" customFormat="1" ht="24" customHeight="1">
      <c r="B120" s="38"/>
      <c r="C120" s="257" t="s">
        <v>73</v>
      </c>
      <c r="D120" s="257" t="s">
        <v>242</v>
      </c>
      <c r="E120" s="258" t="s">
        <v>3241</v>
      </c>
      <c r="F120" s="259" t="s">
        <v>3242</v>
      </c>
      <c r="G120" s="260" t="s">
        <v>552</v>
      </c>
      <c r="H120" s="261">
        <v>10</v>
      </c>
      <c r="I120" s="262"/>
      <c r="J120" s="263">
        <f>ROUND(I120*H120,2)</f>
        <v>0</v>
      </c>
      <c r="K120" s="259" t="s">
        <v>19</v>
      </c>
      <c r="L120" s="264"/>
      <c r="M120" s="265" t="s">
        <v>19</v>
      </c>
      <c r="N120" s="266" t="s">
        <v>44</v>
      </c>
      <c r="O120" s="83"/>
      <c r="P120" s="220">
        <f>O120*H120</f>
        <v>0</v>
      </c>
      <c r="Q120" s="220">
        <v>0</v>
      </c>
      <c r="R120" s="220">
        <f>Q120*H120</f>
        <v>0</v>
      </c>
      <c r="S120" s="220">
        <v>0</v>
      </c>
      <c r="T120" s="221">
        <f>S120*H120</f>
        <v>0</v>
      </c>
      <c r="AR120" s="222" t="s">
        <v>230</v>
      </c>
      <c r="AT120" s="222" t="s">
        <v>242</v>
      </c>
      <c r="AU120" s="222" t="s">
        <v>81</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212</v>
      </c>
      <c r="BM120" s="222" t="s">
        <v>342</v>
      </c>
    </row>
    <row r="121" spans="2:65" s="1" customFormat="1" ht="24" customHeight="1">
      <c r="B121" s="38"/>
      <c r="C121" s="257" t="s">
        <v>73</v>
      </c>
      <c r="D121" s="257" t="s">
        <v>242</v>
      </c>
      <c r="E121" s="258" t="s">
        <v>3243</v>
      </c>
      <c r="F121" s="259" t="s">
        <v>3244</v>
      </c>
      <c r="G121" s="260" t="s">
        <v>552</v>
      </c>
      <c r="H121" s="261">
        <v>1</v>
      </c>
      <c r="I121" s="262"/>
      <c r="J121" s="263">
        <f>ROUND(I121*H121,2)</f>
        <v>0</v>
      </c>
      <c r="K121" s="259" t="s">
        <v>19</v>
      </c>
      <c r="L121" s="264"/>
      <c r="M121" s="265" t="s">
        <v>19</v>
      </c>
      <c r="N121" s="266" t="s">
        <v>44</v>
      </c>
      <c r="O121" s="83"/>
      <c r="P121" s="220">
        <f>O121*H121</f>
        <v>0</v>
      </c>
      <c r="Q121" s="220">
        <v>0</v>
      </c>
      <c r="R121" s="220">
        <f>Q121*H121</f>
        <v>0</v>
      </c>
      <c r="S121" s="220">
        <v>0</v>
      </c>
      <c r="T121" s="221">
        <f>S121*H121</f>
        <v>0</v>
      </c>
      <c r="AR121" s="222" t="s">
        <v>230</v>
      </c>
      <c r="AT121" s="222" t="s">
        <v>242</v>
      </c>
      <c r="AU121" s="222" t="s">
        <v>81</v>
      </c>
      <c r="AY121" s="17" t="s">
        <v>204</v>
      </c>
      <c r="BE121" s="223">
        <f>IF(N121="základní",J121,0)</f>
        <v>0</v>
      </c>
      <c r="BF121" s="223">
        <f>IF(N121="snížená",J121,0)</f>
        <v>0</v>
      </c>
      <c r="BG121" s="223">
        <f>IF(N121="zákl. přenesená",J121,0)</f>
        <v>0</v>
      </c>
      <c r="BH121" s="223">
        <f>IF(N121="sníž. přenesená",J121,0)</f>
        <v>0</v>
      </c>
      <c r="BI121" s="223">
        <f>IF(N121="nulová",J121,0)</f>
        <v>0</v>
      </c>
      <c r="BJ121" s="17" t="s">
        <v>81</v>
      </c>
      <c r="BK121" s="223">
        <f>ROUND(I121*H121,2)</f>
        <v>0</v>
      </c>
      <c r="BL121" s="17" t="s">
        <v>212</v>
      </c>
      <c r="BM121" s="222" t="s">
        <v>346</v>
      </c>
    </row>
    <row r="122" spans="2:65" s="1" customFormat="1" ht="24" customHeight="1">
      <c r="B122" s="38"/>
      <c r="C122" s="257" t="s">
        <v>73</v>
      </c>
      <c r="D122" s="257" t="s">
        <v>242</v>
      </c>
      <c r="E122" s="258" t="s">
        <v>3245</v>
      </c>
      <c r="F122" s="259" t="s">
        <v>3246</v>
      </c>
      <c r="G122" s="260" t="s">
        <v>552</v>
      </c>
      <c r="H122" s="261">
        <v>1</v>
      </c>
      <c r="I122" s="262"/>
      <c r="J122" s="263">
        <f>ROUND(I122*H122,2)</f>
        <v>0</v>
      </c>
      <c r="K122" s="259" t="s">
        <v>19</v>
      </c>
      <c r="L122" s="264"/>
      <c r="M122" s="265" t="s">
        <v>19</v>
      </c>
      <c r="N122" s="266" t="s">
        <v>44</v>
      </c>
      <c r="O122" s="83"/>
      <c r="P122" s="220">
        <f>O122*H122</f>
        <v>0</v>
      </c>
      <c r="Q122" s="220">
        <v>0</v>
      </c>
      <c r="R122" s="220">
        <f>Q122*H122</f>
        <v>0</v>
      </c>
      <c r="S122" s="220">
        <v>0</v>
      </c>
      <c r="T122" s="221">
        <f>S122*H122</f>
        <v>0</v>
      </c>
      <c r="AR122" s="222" t="s">
        <v>230</v>
      </c>
      <c r="AT122" s="222" t="s">
        <v>242</v>
      </c>
      <c r="AU122" s="222" t="s">
        <v>81</v>
      </c>
      <c r="AY122" s="17" t="s">
        <v>204</v>
      </c>
      <c r="BE122" s="223">
        <f>IF(N122="základní",J122,0)</f>
        <v>0</v>
      </c>
      <c r="BF122" s="223">
        <f>IF(N122="snížená",J122,0)</f>
        <v>0</v>
      </c>
      <c r="BG122" s="223">
        <f>IF(N122="zákl. přenesená",J122,0)</f>
        <v>0</v>
      </c>
      <c r="BH122" s="223">
        <f>IF(N122="sníž. přenesená",J122,0)</f>
        <v>0</v>
      </c>
      <c r="BI122" s="223">
        <f>IF(N122="nulová",J122,0)</f>
        <v>0</v>
      </c>
      <c r="BJ122" s="17" t="s">
        <v>81</v>
      </c>
      <c r="BK122" s="223">
        <f>ROUND(I122*H122,2)</f>
        <v>0</v>
      </c>
      <c r="BL122" s="17" t="s">
        <v>212</v>
      </c>
      <c r="BM122" s="222" t="s">
        <v>349</v>
      </c>
    </row>
    <row r="123" spans="2:65" s="1" customFormat="1" ht="16.5" customHeight="1">
      <c r="B123" s="38"/>
      <c r="C123" s="257" t="s">
        <v>73</v>
      </c>
      <c r="D123" s="257" t="s">
        <v>242</v>
      </c>
      <c r="E123" s="258" t="s">
        <v>3247</v>
      </c>
      <c r="F123" s="259" t="s">
        <v>3248</v>
      </c>
      <c r="G123" s="260" t="s">
        <v>552</v>
      </c>
      <c r="H123" s="261">
        <v>1</v>
      </c>
      <c r="I123" s="262"/>
      <c r="J123" s="263">
        <f>ROUND(I123*H123,2)</f>
        <v>0</v>
      </c>
      <c r="K123" s="259" t="s">
        <v>19</v>
      </c>
      <c r="L123" s="264"/>
      <c r="M123" s="265" t="s">
        <v>19</v>
      </c>
      <c r="N123" s="266" t="s">
        <v>44</v>
      </c>
      <c r="O123" s="83"/>
      <c r="P123" s="220">
        <f>O123*H123</f>
        <v>0</v>
      </c>
      <c r="Q123" s="220">
        <v>0</v>
      </c>
      <c r="R123" s="220">
        <f>Q123*H123</f>
        <v>0</v>
      </c>
      <c r="S123" s="220">
        <v>0</v>
      </c>
      <c r="T123" s="221">
        <f>S123*H123</f>
        <v>0</v>
      </c>
      <c r="AR123" s="222" t="s">
        <v>230</v>
      </c>
      <c r="AT123" s="222" t="s">
        <v>242</v>
      </c>
      <c r="AU123" s="222" t="s">
        <v>81</v>
      </c>
      <c r="AY123" s="17" t="s">
        <v>204</v>
      </c>
      <c r="BE123" s="223">
        <f>IF(N123="základní",J123,0)</f>
        <v>0</v>
      </c>
      <c r="BF123" s="223">
        <f>IF(N123="snížená",J123,0)</f>
        <v>0</v>
      </c>
      <c r="BG123" s="223">
        <f>IF(N123="zákl. přenesená",J123,0)</f>
        <v>0</v>
      </c>
      <c r="BH123" s="223">
        <f>IF(N123="sníž. přenesená",J123,0)</f>
        <v>0</v>
      </c>
      <c r="BI123" s="223">
        <f>IF(N123="nulová",J123,0)</f>
        <v>0</v>
      </c>
      <c r="BJ123" s="17" t="s">
        <v>81</v>
      </c>
      <c r="BK123" s="223">
        <f>ROUND(I123*H123,2)</f>
        <v>0</v>
      </c>
      <c r="BL123" s="17" t="s">
        <v>212</v>
      </c>
      <c r="BM123" s="222" t="s">
        <v>353</v>
      </c>
    </row>
    <row r="124" spans="2:65" s="1" customFormat="1" ht="24" customHeight="1">
      <c r="B124" s="38"/>
      <c r="C124" s="257" t="s">
        <v>73</v>
      </c>
      <c r="D124" s="257" t="s">
        <v>242</v>
      </c>
      <c r="E124" s="258" t="s">
        <v>3249</v>
      </c>
      <c r="F124" s="259" t="s">
        <v>3250</v>
      </c>
      <c r="G124" s="260" t="s">
        <v>552</v>
      </c>
      <c r="H124" s="261">
        <v>1</v>
      </c>
      <c r="I124" s="262"/>
      <c r="J124" s="263">
        <f>ROUND(I124*H124,2)</f>
        <v>0</v>
      </c>
      <c r="K124" s="259" t="s">
        <v>19</v>
      </c>
      <c r="L124" s="264"/>
      <c r="M124" s="265" t="s">
        <v>19</v>
      </c>
      <c r="N124" s="266" t="s">
        <v>44</v>
      </c>
      <c r="O124" s="83"/>
      <c r="P124" s="220">
        <f>O124*H124</f>
        <v>0</v>
      </c>
      <c r="Q124" s="220">
        <v>0</v>
      </c>
      <c r="R124" s="220">
        <f>Q124*H124</f>
        <v>0</v>
      </c>
      <c r="S124" s="220">
        <v>0</v>
      </c>
      <c r="T124" s="221">
        <f>S124*H124</f>
        <v>0</v>
      </c>
      <c r="AR124" s="222" t="s">
        <v>230</v>
      </c>
      <c r="AT124" s="222" t="s">
        <v>242</v>
      </c>
      <c r="AU124" s="222" t="s">
        <v>81</v>
      </c>
      <c r="AY124" s="17" t="s">
        <v>204</v>
      </c>
      <c r="BE124" s="223">
        <f>IF(N124="základní",J124,0)</f>
        <v>0</v>
      </c>
      <c r="BF124" s="223">
        <f>IF(N124="snížená",J124,0)</f>
        <v>0</v>
      </c>
      <c r="BG124" s="223">
        <f>IF(N124="zákl. přenesená",J124,0)</f>
        <v>0</v>
      </c>
      <c r="BH124" s="223">
        <f>IF(N124="sníž. přenesená",J124,0)</f>
        <v>0</v>
      </c>
      <c r="BI124" s="223">
        <f>IF(N124="nulová",J124,0)</f>
        <v>0</v>
      </c>
      <c r="BJ124" s="17" t="s">
        <v>81</v>
      </c>
      <c r="BK124" s="223">
        <f>ROUND(I124*H124,2)</f>
        <v>0</v>
      </c>
      <c r="BL124" s="17" t="s">
        <v>212</v>
      </c>
      <c r="BM124" s="222" t="s">
        <v>356</v>
      </c>
    </row>
    <row r="125" spans="2:65" s="1" customFormat="1" ht="24" customHeight="1">
      <c r="B125" s="38"/>
      <c r="C125" s="257" t="s">
        <v>73</v>
      </c>
      <c r="D125" s="257" t="s">
        <v>242</v>
      </c>
      <c r="E125" s="258" t="s">
        <v>3251</v>
      </c>
      <c r="F125" s="259" t="s">
        <v>3252</v>
      </c>
      <c r="G125" s="260" t="s">
        <v>552</v>
      </c>
      <c r="H125" s="261">
        <v>1</v>
      </c>
      <c r="I125" s="262"/>
      <c r="J125" s="263">
        <f>ROUND(I125*H125,2)</f>
        <v>0</v>
      </c>
      <c r="K125" s="259" t="s">
        <v>19</v>
      </c>
      <c r="L125" s="264"/>
      <c r="M125" s="265" t="s">
        <v>19</v>
      </c>
      <c r="N125" s="266" t="s">
        <v>44</v>
      </c>
      <c r="O125" s="83"/>
      <c r="P125" s="220">
        <f>O125*H125</f>
        <v>0</v>
      </c>
      <c r="Q125" s="220">
        <v>0</v>
      </c>
      <c r="R125" s="220">
        <f>Q125*H125</f>
        <v>0</v>
      </c>
      <c r="S125" s="220">
        <v>0</v>
      </c>
      <c r="T125" s="221">
        <f>S125*H125</f>
        <v>0</v>
      </c>
      <c r="AR125" s="222" t="s">
        <v>230</v>
      </c>
      <c r="AT125" s="222" t="s">
        <v>242</v>
      </c>
      <c r="AU125" s="222" t="s">
        <v>81</v>
      </c>
      <c r="AY125" s="17" t="s">
        <v>204</v>
      </c>
      <c r="BE125" s="223">
        <f>IF(N125="základní",J125,0)</f>
        <v>0</v>
      </c>
      <c r="BF125" s="223">
        <f>IF(N125="snížená",J125,0)</f>
        <v>0</v>
      </c>
      <c r="BG125" s="223">
        <f>IF(N125="zákl. přenesená",J125,0)</f>
        <v>0</v>
      </c>
      <c r="BH125" s="223">
        <f>IF(N125="sníž. přenesená",J125,0)</f>
        <v>0</v>
      </c>
      <c r="BI125" s="223">
        <f>IF(N125="nulová",J125,0)</f>
        <v>0</v>
      </c>
      <c r="BJ125" s="17" t="s">
        <v>81</v>
      </c>
      <c r="BK125" s="223">
        <f>ROUND(I125*H125,2)</f>
        <v>0</v>
      </c>
      <c r="BL125" s="17" t="s">
        <v>212</v>
      </c>
      <c r="BM125" s="222" t="s">
        <v>364</v>
      </c>
    </row>
    <row r="126" spans="2:65" s="1" customFormat="1" ht="16.5" customHeight="1">
      <c r="B126" s="38"/>
      <c r="C126" s="257" t="s">
        <v>73</v>
      </c>
      <c r="D126" s="257" t="s">
        <v>242</v>
      </c>
      <c r="E126" s="258" t="s">
        <v>3253</v>
      </c>
      <c r="F126" s="259" t="s">
        <v>3254</v>
      </c>
      <c r="G126" s="260" t="s">
        <v>552</v>
      </c>
      <c r="H126" s="261">
        <v>2</v>
      </c>
      <c r="I126" s="262"/>
      <c r="J126" s="263">
        <f>ROUND(I126*H126,2)</f>
        <v>0</v>
      </c>
      <c r="K126" s="259" t="s">
        <v>19</v>
      </c>
      <c r="L126" s="264"/>
      <c r="M126" s="265" t="s">
        <v>19</v>
      </c>
      <c r="N126" s="266" t="s">
        <v>44</v>
      </c>
      <c r="O126" s="83"/>
      <c r="P126" s="220">
        <f>O126*H126</f>
        <v>0</v>
      </c>
      <c r="Q126" s="220">
        <v>0</v>
      </c>
      <c r="R126" s="220">
        <f>Q126*H126</f>
        <v>0</v>
      </c>
      <c r="S126" s="220">
        <v>0</v>
      </c>
      <c r="T126" s="221">
        <f>S126*H126</f>
        <v>0</v>
      </c>
      <c r="AR126" s="222" t="s">
        <v>230</v>
      </c>
      <c r="AT126" s="222" t="s">
        <v>242</v>
      </c>
      <c r="AU126" s="222" t="s">
        <v>81</v>
      </c>
      <c r="AY126" s="17" t="s">
        <v>204</v>
      </c>
      <c r="BE126" s="223">
        <f>IF(N126="základní",J126,0)</f>
        <v>0</v>
      </c>
      <c r="BF126" s="223">
        <f>IF(N126="snížená",J126,0)</f>
        <v>0</v>
      </c>
      <c r="BG126" s="223">
        <f>IF(N126="zákl. přenesená",J126,0)</f>
        <v>0</v>
      </c>
      <c r="BH126" s="223">
        <f>IF(N126="sníž. přenesená",J126,0)</f>
        <v>0</v>
      </c>
      <c r="BI126" s="223">
        <f>IF(N126="nulová",J126,0)</f>
        <v>0</v>
      </c>
      <c r="BJ126" s="17" t="s">
        <v>81</v>
      </c>
      <c r="BK126" s="223">
        <f>ROUND(I126*H126,2)</f>
        <v>0</v>
      </c>
      <c r="BL126" s="17" t="s">
        <v>212</v>
      </c>
      <c r="BM126" s="222" t="s">
        <v>367</v>
      </c>
    </row>
    <row r="127" spans="2:65" s="1" customFormat="1" ht="16.5" customHeight="1">
      <c r="B127" s="38"/>
      <c r="C127" s="257" t="s">
        <v>73</v>
      </c>
      <c r="D127" s="257" t="s">
        <v>242</v>
      </c>
      <c r="E127" s="258" t="s">
        <v>3255</v>
      </c>
      <c r="F127" s="259" t="s">
        <v>3256</v>
      </c>
      <c r="G127" s="260" t="s">
        <v>552</v>
      </c>
      <c r="H127" s="261">
        <v>7</v>
      </c>
      <c r="I127" s="262"/>
      <c r="J127" s="263">
        <f>ROUND(I127*H127,2)</f>
        <v>0</v>
      </c>
      <c r="K127" s="259" t="s">
        <v>19</v>
      </c>
      <c r="L127" s="264"/>
      <c r="M127" s="265" t="s">
        <v>19</v>
      </c>
      <c r="N127" s="266" t="s">
        <v>44</v>
      </c>
      <c r="O127" s="83"/>
      <c r="P127" s="220">
        <f>O127*H127</f>
        <v>0</v>
      </c>
      <c r="Q127" s="220">
        <v>0</v>
      </c>
      <c r="R127" s="220">
        <f>Q127*H127</f>
        <v>0</v>
      </c>
      <c r="S127" s="220">
        <v>0</v>
      </c>
      <c r="T127" s="221">
        <f>S127*H127</f>
        <v>0</v>
      </c>
      <c r="AR127" s="222" t="s">
        <v>230</v>
      </c>
      <c r="AT127" s="222" t="s">
        <v>242</v>
      </c>
      <c r="AU127" s="222" t="s">
        <v>81</v>
      </c>
      <c r="AY127" s="17" t="s">
        <v>204</v>
      </c>
      <c r="BE127" s="223">
        <f>IF(N127="základní",J127,0)</f>
        <v>0</v>
      </c>
      <c r="BF127" s="223">
        <f>IF(N127="snížená",J127,0)</f>
        <v>0</v>
      </c>
      <c r="BG127" s="223">
        <f>IF(N127="zákl. přenesená",J127,0)</f>
        <v>0</v>
      </c>
      <c r="BH127" s="223">
        <f>IF(N127="sníž. přenesená",J127,0)</f>
        <v>0</v>
      </c>
      <c r="BI127" s="223">
        <f>IF(N127="nulová",J127,0)</f>
        <v>0</v>
      </c>
      <c r="BJ127" s="17" t="s">
        <v>81</v>
      </c>
      <c r="BK127" s="223">
        <f>ROUND(I127*H127,2)</f>
        <v>0</v>
      </c>
      <c r="BL127" s="17" t="s">
        <v>212</v>
      </c>
      <c r="BM127" s="222" t="s">
        <v>371</v>
      </c>
    </row>
    <row r="128" spans="2:65" s="1" customFormat="1" ht="16.5" customHeight="1">
      <c r="B128" s="38"/>
      <c r="C128" s="257" t="s">
        <v>73</v>
      </c>
      <c r="D128" s="257" t="s">
        <v>242</v>
      </c>
      <c r="E128" s="258" t="s">
        <v>3257</v>
      </c>
      <c r="F128" s="259" t="s">
        <v>3258</v>
      </c>
      <c r="G128" s="260" t="s">
        <v>552</v>
      </c>
      <c r="H128" s="261">
        <v>1</v>
      </c>
      <c r="I128" s="262"/>
      <c r="J128" s="263">
        <f>ROUND(I128*H128,2)</f>
        <v>0</v>
      </c>
      <c r="K128" s="259" t="s">
        <v>19</v>
      </c>
      <c r="L128" s="264"/>
      <c r="M128" s="265" t="s">
        <v>19</v>
      </c>
      <c r="N128" s="266" t="s">
        <v>44</v>
      </c>
      <c r="O128" s="83"/>
      <c r="P128" s="220">
        <f>O128*H128</f>
        <v>0</v>
      </c>
      <c r="Q128" s="220">
        <v>0</v>
      </c>
      <c r="R128" s="220">
        <f>Q128*H128</f>
        <v>0</v>
      </c>
      <c r="S128" s="220">
        <v>0</v>
      </c>
      <c r="T128" s="221">
        <f>S128*H128</f>
        <v>0</v>
      </c>
      <c r="AR128" s="222" t="s">
        <v>230</v>
      </c>
      <c r="AT128" s="222" t="s">
        <v>242</v>
      </c>
      <c r="AU128" s="222" t="s">
        <v>81</v>
      </c>
      <c r="AY128" s="17" t="s">
        <v>204</v>
      </c>
      <c r="BE128" s="223">
        <f>IF(N128="základní",J128,0)</f>
        <v>0</v>
      </c>
      <c r="BF128" s="223">
        <f>IF(N128="snížená",J128,0)</f>
        <v>0</v>
      </c>
      <c r="BG128" s="223">
        <f>IF(N128="zákl. přenesená",J128,0)</f>
        <v>0</v>
      </c>
      <c r="BH128" s="223">
        <f>IF(N128="sníž. přenesená",J128,0)</f>
        <v>0</v>
      </c>
      <c r="BI128" s="223">
        <f>IF(N128="nulová",J128,0)</f>
        <v>0</v>
      </c>
      <c r="BJ128" s="17" t="s">
        <v>81</v>
      </c>
      <c r="BK128" s="223">
        <f>ROUND(I128*H128,2)</f>
        <v>0</v>
      </c>
      <c r="BL128" s="17" t="s">
        <v>212</v>
      </c>
      <c r="BM128" s="222" t="s">
        <v>374</v>
      </c>
    </row>
    <row r="129" spans="2:65" s="1" customFormat="1" ht="16.5" customHeight="1">
      <c r="B129" s="38"/>
      <c r="C129" s="257" t="s">
        <v>73</v>
      </c>
      <c r="D129" s="257" t="s">
        <v>242</v>
      </c>
      <c r="E129" s="258" t="s">
        <v>3259</v>
      </c>
      <c r="F129" s="259" t="s">
        <v>3260</v>
      </c>
      <c r="G129" s="260" t="s">
        <v>552</v>
      </c>
      <c r="H129" s="261">
        <v>9</v>
      </c>
      <c r="I129" s="262"/>
      <c r="J129" s="263">
        <f>ROUND(I129*H129,2)</f>
        <v>0</v>
      </c>
      <c r="K129" s="259" t="s">
        <v>19</v>
      </c>
      <c r="L129" s="264"/>
      <c r="M129" s="265" t="s">
        <v>19</v>
      </c>
      <c r="N129" s="266" t="s">
        <v>44</v>
      </c>
      <c r="O129" s="83"/>
      <c r="P129" s="220">
        <f>O129*H129</f>
        <v>0</v>
      </c>
      <c r="Q129" s="220">
        <v>0</v>
      </c>
      <c r="R129" s="220">
        <f>Q129*H129</f>
        <v>0</v>
      </c>
      <c r="S129" s="220">
        <v>0</v>
      </c>
      <c r="T129" s="221">
        <f>S129*H129</f>
        <v>0</v>
      </c>
      <c r="AR129" s="222" t="s">
        <v>230</v>
      </c>
      <c r="AT129" s="222" t="s">
        <v>242</v>
      </c>
      <c r="AU129" s="222" t="s">
        <v>81</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212</v>
      </c>
      <c r="BM129" s="222" t="s">
        <v>378</v>
      </c>
    </row>
    <row r="130" spans="2:65" s="1" customFormat="1" ht="16.5" customHeight="1">
      <c r="B130" s="38"/>
      <c r="C130" s="257" t="s">
        <v>73</v>
      </c>
      <c r="D130" s="257" t="s">
        <v>242</v>
      </c>
      <c r="E130" s="258" t="s">
        <v>3261</v>
      </c>
      <c r="F130" s="259" t="s">
        <v>3262</v>
      </c>
      <c r="G130" s="260" t="s">
        <v>552</v>
      </c>
      <c r="H130" s="261">
        <v>1</v>
      </c>
      <c r="I130" s="262"/>
      <c r="J130" s="263">
        <f>ROUND(I130*H130,2)</f>
        <v>0</v>
      </c>
      <c r="K130" s="259" t="s">
        <v>19</v>
      </c>
      <c r="L130" s="264"/>
      <c r="M130" s="265" t="s">
        <v>19</v>
      </c>
      <c r="N130" s="266" t="s">
        <v>44</v>
      </c>
      <c r="O130" s="83"/>
      <c r="P130" s="220">
        <f>O130*H130</f>
        <v>0</v>
      </c>
      <c r="Q130" s="220">
        <v>0</v>
      </c>
      <c r="R130" s="220">
        <f>Q130*H130</f>
        <v>0</v>
      </c>
      <c r="S130" s="220">
        <v>0</v>
      </c>
      <c r="T130" s="221">
        <f>S130*H130</f>
        <v>0</v>
      </c>
      <c r="AR130" s="222" t="s">
        <v>230</v>
      </c>
      <c r="AT130" s="222" t="s">
        <v>242</v>
      </c>
      <c r="AU130" s="222" t="s">
        <v>81</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212</v>
      </c>
      <c r="BM130" s="222" t="s">
        <v>381</v>
      </c>
    </row>
    <row r="131" spans="2:63" s="11" customFormat="1" ht="25.9" customHeight="1">
      <c r="B131" s="195"/>
      <c r="C131" s="196"/>
      <c r="D131" s="197" t="s">
        <v>72</v>
      </c>
      <c r="E131" s="198" t="s">
        <v>3263</v>
      </c>
      <c r="F131" s="198" t="s">
        <v>3264</v>
      </c>
      <c r="G131" s="196"/>
      <c r="H131" s="196"/>
      <c r="I131" s="199"/>
      <c r="J131" s="200">
        <f>BK131</f>
        <v>0</v>
      </c>
      <c r="K131" s="196"/>
      <c r="L131" s="201"/>
      <c r="M131" s="202"/>
      <c r="N131" s="203"/>
      <c r="O131" s="203"/>
      <c r="P131" s="204">
        <f>SUM(P132:P149)</f>
        <v>0</v>
      </c>
      <c r="Q131" s="203"/>
      <c r="R131" s="204">
        <f>SUM(R132:R149)</f>
        <v>0</v>
      </c>
      <c r="S131" s="203"/>
      <c r="T131" s="205">
        <f>SUM(T132:T149)</f>
        <v>0</v>
      </c>
      <c r="AR131" s="206" t="s">
        <v>81</v>
      </c>
      <c r="AT131" s="207" t="s">
        <v>72</v>
      </c>
      <c r="AU131" s="207" t="s">
        <v>73</v>
      </c>
      <c r="AY131" s="206" t="s">
        <v>204</v>
      </c>
      <c r="BK131" s="208">
        <f>SUM(BK132:BK149)</f>
        <v>0</v>
      </c>
    </row>
    <row r="132" spans="2:65" s="1" customFormat="1" ht="16.5" customHeight="1">
      <c r="B132" s="38"/>
      <c r="C132" s="257" t="s">
        <v>73</v>
      </c>
      <c r="D132" s="257" t="s">
        <v>242</v>
      </c>
      <c r="E132" s="258" t="s">
        <v>3265</v>
      </c>
      <c r="F132" s="259" t="s">
        <v>3266</v>
      </c>
      <c r="G132" s="260" t="s">
        <v>250</v>
      </c>
      <c r="H132" s="261">
        <v>2</v>
      </c>
      <c r="I132" s="262"/>
      <c r="J132" s="263">
        <f>ROUND(I132*H132,2)</f>
        <v>0</v>
      </c>
      <c r="K132" s="259" t="s">
        <v>19</v>
      </c>
      <c r="L132" s="264"/>
      <c r="M132" s="265" t="s">
        <v>19</v>
      </c>
      <c r="N132" s="266" t="s">
        <v>44</v>
      </c>
      <c r="O132" s="83"/>
      <c r="P132" s="220">
        <f>O132*H132</f>
        <v>0</v>
      </c>
      <c r="Q132" s="220">
        <v>0</v>
      </c>
      <c r="R132" s="220">
        <f>Q132*H132</f>
        <v>0</v>
      </c>
      <c r="S132" s="220">
        <v>0</v>
      </c>
      <c r="T132" s="221">
        <f>S132*H132</f>
        <v>0</v>
      </c>
      <c r="AR132" s="222" t="s">
        <v>230</v>
      </c>
      <c r="AT132" s="222" t="s">
        <v>242</v>
      </c>
      <c r="AU132" s="222" t="s">
        <v>81</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212</v>
      </c>
      <c r="BM132" s="222" t="s">
        <v>385</v>
      </c>
    </row>
    <row r="133" spans="2:65" s="1" customFormat="1" ht="16.5" customHeight="1">
      <c r="B133" s="38"/>
      <c r="C133" s="257" t="s">
        <v>73</v>
      </c>
      <c r="D133" s="257" t="s">
        <v>242</v>
      </c>
      <c r="E133" s="258" t="s">
        <v>3267</v>
      </c>
      <c r="F133" s="259" t="s">
        <v>3268</v>
      </c>
      <c r="G133" s="260" t="s">
        <v>250</v>
      </c>
      <c r="H133" s="261">
        <v>2</v>
      </c>
      <c r="I133" s="262"/>
      <c r="J133" s="263">
        <f>ROUND(I133*H133,2)</f>
        <v>0</v>
      </c>
      <c r="K133" s="259" t="s">
        <v>19</v>
      </c>
      <c r="L133" s="264"/>
      <c r="M133" s="265" t="s">
        <v>19</v>
      </c>
      <c r="N133" s="266" t="s">
        <v>44</v>
      </c>
      <c r="O133" s="83"/>
      <c r="P133" s="220">
        <f>O133*H133</f>
        <v>0</v>
      </c>
      <c r="Q133" s="220">
        <v>0</v>
      </c>
      <c r="R133" s="220">
        <f>Q133*H133</f>
        <v>0</v>
      </c>
      <c r="S133" s="220">
        <v>0</v>
      </c>
      <c r="T133" s="221">
        <f>S133*H133</f>
        <v>0</v>
      </c>
      <c r="AR133" s="222" t="s">
        <v>230</v>
      </c>
      <c r="AT133" s="222" t="s">
        <v>242</v>
      </c>
      <c r="AU133" s="222" t="s">
        <v>81</v>
      </c>
      <c r="AY133" s="17" t="s">
        <v>204</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212</v>
      </c>
      <c r="BM133" s="222" t="s">
        <v>390</v>
      </c>
    </row>
    <row r="134" spans="2:65" s="1" customFormat="1" ht="16.5" customHeight="1">
      <c r="B134" s="38"/>
      <c r="C134" s="257" t="s">
        <v>73</v>
      </c>
      <c r="D134" s="257" t="s">
        <v>242</v>
      </c>
      <c r="E134" s="258" t="s">
        <v>3269</v>
      </c>
      <c r="F134" s="259" t="s">
        <v>3270</v>
      </c>
      <c r="G134" s="260" t="s">
        <v>250</v>
      </c>
      <c r="H134" s="261">
        <v>177</v>
      </c>
      <c r="I134" s="262"/>
      <c r="J134" s="263">
        <f>ROUND(I134*H134,2)</f>
        <v>0</v>
      </c>
      <c r="K134" s="259" t="s">
        <v>19</v>
      </c>
      <c r="L134" s="264"/>
      <c r="M134" s="265" t="s">
        <v>19</v>
      </c>
      <c r="N134" s="266" t="s">
        <v>44</v>
      </c>
      <c r="O134" s="83"/>
      <c r="P134" s="220">
        <f>O134*H134</f>
        <v>0</v>
      </c>
      <c r="Q134" s="220">
        <v>0</v>
      </c>
      <c r="R134" s="220">
        <f>Q134*H134</f>
        <v>0</v>
      </c>
      <c r="S134" s="220">
        <v>0</v>
      </c>
      <c r="T134" s="221">
        <f>S134*H134</f>
        <v>0</v>
      </c>
      <c r="AR134" s="222" t="s">
        <v>230</v>
      </c>
      <c r="AT134" s="222" t="s">
        <v>242</v>
      </c>
      <c r="AU134" s="222" t="s">
        <v>81</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212</v>
      </c>
      <c r="BM134" s="222" t="s">
        <v>398</v>
      </c>
    </row>
    <row r="135" spans="2:65" s="1" customFormat="1" ht="16.5" customHeight="1">
      <c r="B135" s="38"/>
      <c r="C135" s="257" t="s">
        <v>73</v>
      </c>
      <c r="D135" s="257" t="s">
        <v>242</v>
      </c>
      <c r="E135" s="258" t="s">
        <v>3271</v>
      </c>
      <c r="F135" s="259" t="s">
        <v>3272</v>
      </c>
      <c r="G135" s="260" t="s">
        <v>250</v>
      </c>
      <c r="H135" s="261">
        <v>2</v>
      </c>
      <c r="I135" s="262"/>
      <c r="J135" s="263">
        <f>ROUND(I135*H135,2)</f>
        <v>0</v>
      </c>
      <c r="K135" s="259" t="s">
        <v>19</v>
      </c>
      <c r="L135" s="264"/>
      <c r="M135" s="265" t="s">
        <v>19</v>
      </c>
      <c r="N135" s="266" t="s">
        <v>44</v>
      </c>
      <c r="O135" s="83"/>
      <c r="P135" s="220">
        <f>O135*H135</f>
        <v>0</v>
      </c>
      <c r="Q135" s="220">
        <v>0</v>
      </c>
      <c r="R135" s="220">
        <f>Q135*H135</f>
        <v>0</v>
      </c>
      <c r="S135" s="220">
        <v>0</v>
      </c>
      <c r="T135" s="221">
        <f>S135*H135</f>
        <v>0</v>
      </c>
      <c r="AR135" s="222" t="s">
        <v>230</v>
      </c>
      <c r="AT135" s="222" t="s">
        <v>242</v>
      </c>
      <c r="AU135" s="222" t="s">
        <v>81</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212</v>
      </c>
      <c r="BM135" s="222" t="s">
        <v>405</v>
      </c>
    </row>
    <row r="136" spans="2:65" s="1" customFormat="1" ht="16.5" customHeight="1">
      <c r="B136" s="38"/>
      <c r="C136" s="257" t="s">
        <v>73</v>
      </c>
      <c r="D136" s="257" t="s">
        <v>242</v>
      </c>
      <c r="E136" s="258" t="s">
        <v>3273</v>
      </c>
      <c r="F136" s="259" t="s">
        <v>3274</v>
      </c>
      <c r="G136" s="260" t="s">
        <v>250</v>
      </c>
      <c r="H136" s="261">
        <v>2</v>
      </c>
      <c r="I136" s="262"/>
      <c r="J136" s="263">
        <f>ROUND(I136*H136,2)</f>
        <v>0</v>
      </c>
      <c r="K136" s="259" t="s">
        <v>19</v>
      </c>
      <c r="L136" s="264"/>
      <c r="M136" s="265" t="s">
        <v>19</v>
      </c>
      <c r="N136" s="266" t="s">
        <v>44</v>
      </c>
      <c r="O136" s="83"/>
      <c r="P136" s="220">
        <f>O136*H136</f>
        <v>0</v>
      </c>
      <c r="Q136" s="220">
        <v>0</v>
      </c>
      <c r="R136" s="220">
        <f>Q136*H136</f>
        <v>0</v>
      </c>
      <c r="S136" s="220">
        <v>0</v>
      </c>
      <c r="T136" s="221">
        <f>S136*H136</f>
        <v>0</v>
      </c>
      <c r="AR136" s="222" t="s">
        <v>230</v>
      </c>
      <c r="AT136" s="222" t="s">
        <v>242</v>
      </c>
      <c r="AU136" s="222" t="s">
        <v>81</v>
      </c>
      <c r="AY136" s="17" t="s">
        <v>204</v>
      </c>
      <c r="BE136" s="223">
        <f>IF(N136="základní",J136,0)</f>
        <v>0</v>
      </c>
      <c r="BF136" s="223">
        <f>IF(N136="snížená",J136,0)</f>
        <v>0</v>
      </c>
      <c r="BG136" s="223">
        <f>IF(N136="zákl. přenesená",J136,0)</f>
        <v>0</v>
      </c>
      <c r="BH136" s="223">
        <f>IF(N136="sníž. přenesená",J136,0)</f>
        <v>0</v>
      </c>
      <c r="BI136" s="223">
        <f>IF(N136="nulová",J136,0)</f>
        <v>0</v>
      </c>
      <c r="BJ136" s="17" t="s">
        <v>81</v>
      </c>
      <c r="BK136" s="223">
        <f>ROUND(I136*H136,2)</f>
        <v>0</v>
      </c>
      <c r="BL136" s="17" t="s">
        <v>212</v>
      </c>
      <c r="BM136" s="222" t="s">
        <v>411</v>
      </c>
    </row>
    <row r="137" spans="2:65" s="1" customFormat="1" ht="16.5" customHeight="1">
      <c r="B137" s="38"/>
      <c r="C137" s="257" t="s">
        <v>73</v>
      </c>
      <c r="D137" s="257" t="s">
        <v>242</v>
      </c>
      <c r="E137" s="258" t="s">
        <v>3275</v>
      </c>
      <c r="F137" s="259" t="s">
        <v>3276</v>
      </c>
      <c r="G137" s="260" t="s">
        <v>250</v>
      </c>
      <c r="H137" s="261">
        <v>62</v>
      </c>
      <c r="I137" s="262"/>
      <c r="J137" s="263">
        <f>ROUND(I137*H137,2)</f>
        <v>0</v>
      </c>
      <c r="K137" s="259" t="s">
        <v>19</v>
      </c>
      <c r="L137" s="264"/>
      <c r="M137" s="265" t="s">
        <v>19</v>
      </c>
      <c r="N137" s="266" t="s">
        <v>44</v>
      </c>
      <c r="O137" s="83"/>
      <c r="P137" s="220">
        <f>O137*H137</f>
        <v>0</v>
      </c>
      <c r="Q137" s="220">
        <v>0</v>
      </c>
      <c r="R137" s="220">
        <f>Q137*H137</f>
        <v>0</v>
      </c>
      <c r="S137" s="220">
        <v>0</v>
      </c>
      <c r="T137" s="221">
        <f>S137*H137</f>
        <v>0</v>
      </c>
      <c r="AR137" s="222" t="s">
        <v>230</v>
      </c>
      <c r="AT137" s="222" t="s">
        <v>242</v>
      </c>
      <c r="AU137" s="222" t="s">
        <v>81</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212</v>
      </c>
      <c r="BM137" s="222" t="s">
        <v>414</v>
      </c>
    </row>
    <row r="138" spans="2:65" s="1" customFormat="1" ht="16.5" customHeight="1">
      <c r="B138" s="38"/>
      <c r="C138" s="257" t="s">
        <v>73</v>
      </c>
      <c r="D138" s="257" t="s">
        <v>242</v>
      </c>
      <c r="E138" s="258" t="s">
        <v>3277</v>
      </c>
      <c r="F138" s="259" t="s">
        <v>3278</v>
      </c>
      <c r="G138" s="260" t="s">
        <v>250</v>
      </c>
      <c r="H138" s="261">
        <v>64</v>
      </c>
      <c r="I138" s="262"/>
      <c r="J138" s="263">
        <f>ROUND(I138*H138,2)</f>
        <v>0</v>
      </c>
      <c r="K138" s="259" t="s">
        <v>19</v>
      </c>
      <c r="L138" s="264"/>
      <c r="M138" s="265" t="s">
        <v>19</v>
      </c>
      <c r="N138" s="266" t="s">
        <v>44</v>
      </c>
      <c r="O138" s="83"/>
      <c r="P138" s="220">
        <f>O138*H138</f>
        <v>0</v>
      </c>
      <c r="Q138" s="220">
        <v>0</v>
      </c>
      <c r="R138" s="220">
        <f>Q138*H138</f>
        <v>0</v>
      </c>
      <c r="S138" s="220">
        <v>0</v>
      </c>
      <c r="T138" s="221">
        <f>S138*H138</f>
        <v>0</v>
      </c>
      <c r="AR138" s="222" t="s">
        <v>230</v>
      </c>
      <c r="AT138" s="222" t="s">
        <v>242</v>
      </c>
      <c r="AU138" s="222" t="s">
        <v>81</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212</v>
      </c>
      <c r="BM138" s="222" t="s">
        <v>420</v>
      </c>
    </row>
    <row r="139" spans="2:65" s="1" customFormat="1" ht="16.5" customHeight="1">
      <c r="B139" s="38"/>
      <c r="C139" s="257" t="s">
        <v>73</v>
      </c>
      <c r="D139" s="257" t="s">
        <v>242</v>
      </c>
      <c r="E139" s="258" t="s">
        <v>3279</v>
      </c>
      <c r="F139" s="259" t="s">
        <v>3280</v>
      </c>
      <c r="G139" s="260" t="s">
        <v>250</v>
      </c>
      <c r="H139" s="261">
        <v>106</v>
      </c>
      <c r="I139" s="262"/>
      <c r="J139" s="263">
        <f>ROUND(I139*H139,2)</f>
        <v>0</v>
      </c>
      <c r="K139" s="259" t="s">
        <v>19</v>
      </c>
      <c r="L139" s="264"/>
      <c r="M139" s="265" t="s">
        <v>19</v>
      </c>
      <c r="N139" s="266" t="s">
        <v>44</v>
      </c>
      <c r="O139" s="83"/>
      <c r="P139" s="220">
        <f>O139*H139</f>
        <v>0</v>
      </c>
      <c r="Q139" s="220">
        <v>0</v>
      </c>
      <c r="R139" s="220">
        <f>Q139*H139</f>
        <v>0</v>
      </c>
      <c r="S139" s="220">
        <v>0</v>
      </c>
      <c r="T139" s="221">
        <f>S139*H139</f>
        <v>0</v>
      </c>
      <c r="AR139" s="222" t="s">
        <v>230</v>
      </c>
      <c r="AT139" s="222" t="s">
        <v>242</v>
      </c>
      <c r="AU139" s="222" t="s">
        <v>81</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212</v>
      </c>
      <c r="BM139" s="222" t="s">
        <v>425</v>
      </c>
    </row>
    <row r="140" spans="2:65" s="1" customFormat="1" ht="16.5" customHeight="1">
      <c r="B140" s="38"/>
      <c r="C140" s="257" t="s">
        <v>73</v>
      </c>
      <c r="D140" s="257" t="s">
        <v>242</v>
      </c>
      <c r="E140" s="258" t="s">
        <v>3281</v>
      </c>
      <c r="F140" s="259" t="s">
        <v>3282</v>
      </c>
      <c r="G140" s="260" t="s">
        <v>250</v>
      </c>
      <c r="H140" s="261">
        <v>2</v>
      </c>
      <c r="I140" s="262"/>
      <c r="J140" s="263">
        <f>ROUND(I140*H140,2)</f>
        <v>0</v>
      </c>
      <c r="K140" s="259" t="s">
        <v>19</v>
      </c>
      <c r="L140" s="264"/>
      <c r="M140" s="265" t="s">
        <v>19</v>
      </c>
      <c r="N140" s="266" t="s">
        <v>44</v>
      </c>
      <c r="O140" s="83"/>
      <c r="P140" s="220">
        <f>O140*H140</f>
        <v>0</v>
      </c>
      <c r="Q140" s="220">
        <v>0</v>
      </c>
      <c r="R140" s="220">
        <f>Q140*H140</f>
        <v>0</v>
      </c>
      <c r="S140" s="220">
        <v>0</v>
      </c>
      <c r="T140" s="221">
        <f>S140*H140</f>
        <v>0</v>
      </c>
      <c r="AR140" s="222" t="s">
        <v>230</v>
      </c>
      <c r="AT140" s="222" t="s">
        <v>242</v>
      </c>
      <c r="AU140" s="222" t="s">
        <v>81</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212</v>
      </c>
      <c r="BM140" s="222" t="s">
        <v>433</v>
      </c>
    </row>
    <row r="141" spans="2:65" s="1" customFormat="1" ht="16.5" customHeight="1">
      <c r="B141" s="38"/>
      <c r="C141" s="257" t="s">
        <v>73</v>
      </c>
      <c r="D141" s="257" t="s">
        <v>242</v>
      </c>
      <c r="E141" s="258" t="s">
        <v>3283</v>
      </c>
      <c r="F141" s="259" t="s">
        <v>3284</v>
      </c>
      <c r="G141" s="260" t="s">
        <v>250</v>
      </c>
      <c r="H141" s="261">
        <v>2</v>
      </c>
      <c r="I141" s="262"/>
      <c r="J141" s="263">
        <f>ROUND(I141*H141,2)</f>
        <v>0</v>
      </c>
      <c r="K141" s="259" t="s">
        <v>19</v>
      </c>
      <c r="L141" s="264"/>
      <c r="M141" s="265" t="s">
        <v>19</v>
      </c>
      <c r="N141" s="266" t="s">
        <v>44</v>
      </c>
      <c r="O141" s="83"/>
      <c r="P141" s="220">
        <f>O141*H141</f>
        <v>0</v>
      </c>
      <c r="Q141" s="220">
        <v>0</v>
      </c>
      <c r="R141" s="220">
        <f>Q141*H141</f>
        <v>0</v>
      </c>
      <c r="S141" s="220">
        <v>0</v>
      </c>
      <c r="T141" s="221">
        <f>S141*H141</f>
        <v>0</v>
      </c>
      <c r="AR141" s="222" t="s">
        <v>230</v>
      </c>
      <c r="AT141" s="222" t="s">
        <v>242</v>
      </c>
      <c r="AU141" s="222" t="s">
        <v>81</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212</v>
      </c>
      <c r="BM141" s="222" t="s">
        <v>436</v>
      </c>
    </row>
    <row r="142" spans="2:65" s="1" customFormat="1" ht="16.5" customHeight="1">
      <c r="B142" s="38"/>
      <c r="C142" s="257" t="s">
        <v>73</v>
      </c>
      <c r="D142" s="257" t="s">
        <v>242</v>
      </c>
      <c r="E142" s="258" t="s">
        <v>3285</v>
      </c>
      <c r="F142" s="259" t="s">
        <v>3286</v>
      </c>
      <c r="G142" s="260" t="s">
        <v>250</v>
      </c>
      <c r="H142" s="261">
        <v>177</v>
      </c>
      <c r="I142" s="262"/>
      <c r="J142" s="263">
        <f>ROUND(I142*H142,2)</f>
        <v>0</v>
      </c>
      <c r="K142" s="259" t="s">
        <v>19</v>
      </c>
      <c r="L142" s="264"/>
      <c r="M142" s="265" t="s">
        <v>19</v>
      </c>
      <c r="N142" s="266" t="s">
        <v>44</v>
      </c>
      <c r="O142" s="83"/>
      <c r="P142" s="220">
        <f>O142*H142</f>
        <v>0</v>
      </c>
      <c r="Q142" s="220">
        <v>0</v>
      </c>
      <c r="R142" s="220">
        <f>Q142*H142</f>
        <v>0</v>
      </c>
      <c r="S142" s="220">
        <v>0</v>
      </c>
      <c r="T142" s="221">
        <f>S142*H142</f>
        <v>0</v>
      </c>
      <c r="AR142" s="222" t="s">
        <v>230</v>
      </c>
      <c r="AT142" s="222" t="s">
        <v>242</v>
      </c>
      <c r="AU142" s="222" t="s">
        <v>81</v>
      </c>
      <c r="AY142" s="17" t="s">
        <v>204</v>
      </c>
      <c r="BE142" s="223">
        <f>IF(N142="základní",J142,0)</f>
        <v>0</v>
      </c>
      <c r="BF142" s="223">
        <f>IF(N142="snížená",J142,0)</f>
        <v>0</v>
      </c>
      <c r="BG142" s="223">
        <f>IF(N142="zákl. přenesená",J142,0)</f>
        <v>0</v>
      </c>
      <c r="BH142" s="223">
        <f>IF(N142="sníž. přenesená",J142,0)</f>
        <v>0</v>
      </c>
      <c r="BI142" s="223">
        <f>IF(N142="nulová",J142,0)</f>
        <v>0</v>
      </c>
      <c r="BJ142" s="17" t="s">
        <v>81</v>
      </c>
      <c r="BK142" s="223">
        <f>ROUND(I142*H142,2)</f>
        <v>0</v>
      </c>
      <c r="BL142" s="17" t="s">
        <v>212</v>
      </c>
      <c r="BM142" s="222" t="s">
        <v>440</v>
      </c>
    </row>
    <row r="143" spans="2:65" s="1" customFormat="1" ht="24" customHeight="1">
      <c r="B143" s="38"/>
      <c r="C143" s="257" t="s">
        <v>73</v>
      </c>
      <c r="D143" s="257" t="s">
        <v>242</v>
      </c>
      <c r="E143" s="258" t="s">
        <v>3287</v>
      </c>
      <c r="F143" s="259" t="s">
        <v>3288</v>
      </c>
      <c r="G143" s="260" t="s">
        <v>250</v>
      </c>
      <c r="H143" s="261">
        <v>62</v>
      </c>
      <c r="I143" s="262"/>
      <c r="J143" s="263">
        <f>ROUND(I143*H143,2)</f>
        <v>0</v>
      </c>
      <c r="K143" s="259" t="s">
        <v>19</v>
      </c>
      <c r="L143" s="264"/>
      <c r="M143" s="265" t="s">
        <v>19</v>
      </c>
      <c r="N143" s="266" t="s">
        <v>44</v>
      </c>
      <c r="O143" s="83"/>
      <c r="P143" s="220">
        <f>O143*H143</f>
        <v>0</v>
      </c>
      <c r="Q143" s="220">
        <v>0</v>
      </c>
      <c r="R143" s="220">
        <f>Q143*H143</f>
        <v>0</v>
      </c>
      <c r="S143" s="220">
        <v>0</v>
      </c>
      <c r="T143" s="221">
        <f>S143*H143</f>
        <v>0</v>
      </c>
      <c r="AR143" s="222" t="s">
        <v>230</v>
      </c>
      <c r="AT143" s="222" t="s">
        <v>242</v>
      </c>
      <c r="AU143" s="222" t="s">
        <v>81</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212</v>
      </c>
      <c r="BM143" s="222" t="s">
        <v>443</v>
      </c>
    </row>
    <row r="144" spans="2:65" s="1" customFormat="1" ht="16.5" customHeight="1">
      <c r="B144" s="38"/>
      <c r="C144" s="257" t="s">
        <v>73</v>
      </c>
      <c r="D144" s="257" t="s">
        <v>242</v>
      </c>
      <c r="E144" s="258" t="s">
        <v>3289</v>
      </c>
      <c r="F144" s="259" t="s">
        <v>3290</v>
      </c>
      <c r="G144" s="260" t="s">
        <v>449</v>
      </c>
      <c r="H144" s="261">
        <v>1</v>
      </c>
      <c r="I144" s="262"/>
      <c r="J144" s="263">
        <f>ROUND(I144*H144,2)</f>
        <v>0</v>
      </c>
      <c r="K144" s="259" t="s">
        <v>19</v>
      </c>
      <c r="L144" s="264"/>
      <c r="M144" s="265" t="s">
        <v>19</v>
      </c>
      <c r="N144" s="266" t="s">
        <v>44</v>
      </c>
      <c r="O144" s="83"/>
      <c r="P144" s="220">
        <f>O144*H144</f>
        <v>0</v>
      </c>
      <c r="Q144" s="220">
        <v>0</v>
      </c>
      <c r="R144" s="220">
        <f>Q144*H144</f>
        <v>0</v>
      </c>
      <c r="S144" s="220">
        <v>0</v>
      </c>
      <c r="T144" s="221">
        <f>S144*H144</f>
        <v>0</v>
      </c>
      <c r="AR144" s="222" t="s">
        <v>230</v>
      </c>
      <c r="AT144" s="222" t="s">
        <v>242</v>
      </c>
      <c r="AU144" s="222" t="s">
        <v>81</v>
      </c>
      <c r="AY144" s="17" t="s">
        <v>204</v>
      </c>
      <c r="BE144" s="223">
        <f>IF(N144="základní",J144,0)</f>
        <v>0</v>
      </c>
      <c r="BF144" s="223">
        <f>IF(N144="snížená",J144,0)</f>
        <v>0</v>
      </c>
      <c r="BG144" s="223">
        <f>IF(N144="zákl. přenesená",J144,0)</f>
        <v>0</v>
      </c>
      <c r="BH144" s="223">
        <f>IF(N144="sníž. přenesená",J144,0)</f>
        <v>0</v>
      </c>
      <c r="BI144" s="223">
        <f>IF(N144="nulová",J144,0)</f>
        <v>0</v>
      </c>
      <c r="BJ144" s="17" t="s">
        <v>81</v>
      </c>
      <c r="BK144" s="223">
        <f>ROUND(I144*H144,2)</f>
        <v>0</v>
      </c>
      <c r="BL144" s="17" t="s">
        <v>212</v>
      </c>
      <c r="BM144" s="222" t="s">
        <v>450</v>
      </c>
    </row>
    <row r="145" spans="2:65" s="1" customFormat="1" ht="16.5" customHeight="1">
      <c r="B145" s="38"/>
      <c r="C145" s="257" t="s">
        <v>73</v>
      </c>
      <c r="D145" s="257" t="s">
        <v>242</v>
      </c>
      <c r="E145" s="258" t="s">
        <v>3291</v>
      </c>
      <c r="F145" s="259" t="s">
        <v>3292</v>
      </c>
      <c r="G145" s="260" t="s">
        <v>449</v>
      </c>
      <c r="H145" s="261">
        <v>1</v>
      </c>
      <c r="I145" s="262"/>
      <c r="J145" s="263">
        <f>ROUND(I145*H145,2)</f>
        <v>0</v>
      </c>
      <c r="K145" s="259" t="s">
        <v>19</v>
      </c>
      <c r="L145" s="264"/>
      <c r="M145" s="265" t="s">
        <v>19</v>
      </c>
      <c r="N145" s="266" t="s">
        <v>44</v>
      </c>
      <c r="O145" s="83"/>
      <c r="P145" s="220">
        <f>O145*H145</f>
        <v>0</v>
      </c>
      <c r="Q145" s="220">
        <v>0</v>
      </c>
      <c r="R145" s="220">
        <f>Q145*H145</f>
        <v>0</v>
      </c>
      <c r="S145" s="220">
        <v>0</v>
      </c>
      <c r="T145" s="221">
        <f>S145*H145</f>
        <v>0</v>
      </c>
      <c r="AR145" s="222" t="s">
        <v>230</v>
      </c>
      <c r="AT145" s="222" t="s">
        <v>242</v>
      </c>
      <c r="AU145" s="222" t="s">
        <v>81</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212</v>
      </c>
      <c r="BM145" s="222" t="s">
        <v>453</v>
      </c>
    </row>
    <row r="146" spans="2:65" s="1" customFormat="1" ht="36" customHeight="1">
      <c r="B146" s="38"/>
      <c r="C146" s="257" t="s">
        <v>73</v>
      </c>
      <c r="D146" s="257" t="s">
        <v>242</v>
      </c>
      <c r="E146" s="258" t="s">
        <v>3293</v>
      </c>
      <c r="F146" s="259" t="s">
        <v>3294</v>
      </c>
      <c r="G146" s="260" t="s">
        <v>449</v>
      </c>
      <c r="H146" s="261">
        <v>1</v>
      </c>
      <c r="I146" s="262"/>
      <c r="J146" s="263">
        <f>ROUND(I146*H146,2)</f>
        <v>0</v>
      </c>
      <c r="K146" s="259" t="s">
        <v>19</v>
      </c>
      <c r="L146" s="264"/>
      <c r="M146" s="265" t="s">
        <v>19</v>
      </c>
      <c r="N146" s="266" t="s">
        <v>44</v>
      </c>
      <c r="O146" s="83"/>
      <c r="P146" s="220">
        <f>O146*H146</f>
        <v>0</v>
      </c>
      <c r="Q146" s="220">
        <v>0</v>
      </c>
      <c r="R146" s="220">
        <f>Q146*H146</f>
        <v>0</v>
      </c>
      <c r="S146" s="220">
        <v>0</v>
      </c>
      <c r="T146" s="221">
        <f>S146*H146</f>
        <v>0</v>
      </c>
      <c r="AR146" s="222" t="s">
        <v>230</v>
      </c>
      <c r="AT146" s="222" t="s">
        <v>242</v>
      </c>
      <c r="AU146" s="222" t="s">
        <v>81</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212</v>
      </c>
      <c r="BM146" s="222" t="s">
        <v>459</v>
      </c>
    </row>
    <row r="147" spans="2:65" s="1" customFormat="1" ht="16.5" customHeight="1">
      <c r="B147" s="38"/>
      <c r="C147" s="257" t="s">
        <v>73</v>
      </c>
      <c r="D147" s="257" t="s">
        <v>242</v>
      </c>
      <c r="E147" s="258" t="s">
        <v>3295</v>
      </c>
      <c r="F147" s="259" t="s">
        <v>3296</v>
      </c>
      <c r="G147" s="260" t="s">
        <v>221</v>
      </c>
      <c r="H147" s="261">
        <v>35</v>
      </c>
      <c r="I147" s="262"/>
      <c r="J147" s="263">
        <f>ROUND(I147*H147,2)</f>
        <v>0</v>
      </c>
      <c r="K147" s="259" t="s">
        <v>19</v>
      </c>
      <c r="L147" s="264"/>
      <c r="M147" s="265" t="s">
        <v>19</v>
      </c>
      <c r="N147" s="266" t="s">
        <v>44</v>
      </c>
      <c r="O147" s="83"/>
      <c r="P147" s="220">
        <f>O147*H147</f>
        <v>0</v>
      </c>
      <c r="Q147" s="220">
        <v>0</v>
      </c>
      <c r="R147" s="220">
        <f>Q147*H147</f>
        <v>0</v>
      </c>
      <c r="S147" s="220">
        <v>0</v>
      </c>
      <c r="T147" s="221">
        <f>S147*H147</f>
        <v>0</v>
      </c>
      <c r="AR147" s="222" t="s">
        <v>230</v>
      </c>
      <c r="AT147" s="222" t="s">
        <v>242</v>
      </c>
      <c r="AU147" s="222" t="s">
        <v>81</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212</v>
      </c>
      <c r="BM147" s="222" t="s">
        <v>462</v>
      </c>
    </row>
    <row r="148" spans="2:65" s="1" customFormat="1" ht="16.5" customHeight="1">
      <c r="B148" s="38"/>
      <c r="C148" s="257" t="s">
        <v>73</v>
      </c>
      <c r="D148" s="257" t="s">
        <v>242</v>
      </c>
      <c r="E148" s="258" t="s">
        <v>3297</v>
      </c>
      <c r="F148" s="259" t="s">
        <v>3298</v>
      </c>
      <c r="G148" s="260" t="s">
        <v>974</v>
      </c>
      <c r="H148" s="261">
        <v>200</v>
      </c>
      <c r="I148" s="262"/>
      <c r="J148" s="263">
        <f>ROUND(I148*H148,2)</f>
        <v>0</v>
      </c>
      <c r="K148" s="259" t="s">
        <v>19</v>
      </c>
      <c r="L148" s="264"/>
      <c r="M148" s="265" t="s">
        <v>19</v>
      </c>
      <c r="N148" s="266" t="s">
        <v>44</v>
      </c>
      <c r="O148" s="83"/>
      <c r="P148" s="220">
        <f>O148*H148</f>
        <v>0</v>
      </c>
      <c r="Q148" s="220">
        <v>0</v>
      </c>
      <c r="R148" s="220">
        <f>Q148*H148</f>
        <v>0</v>
      </c>
      <c r="S148" s="220">
        <v>0</v>
      </c>
      <c r="T148" s="221">
        <f>S148*H148</f>
        <v>0</v>
      </c>
      <c r="AR148" s="222" t="s">
        <v>230</v>
      </c>
      <c r="AT148" s="222" t="s">
        <v>242</v>
      </c>
      <c r="AU148" s="222" t="s">
        <v>81</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212</v>
      </c>
      <c r="BM148" s="222" t="s">
        <v>464</v>
      </c>
    </row>
    <row r="149" spans="2:65" s="1" customFormat="1" ht="16.5" customHeight="1">
      <c r="B149" s="38"/>
      <c r="C149" s="257" t="s">
        <v>73</v>
      </c>
      <c r="D149" s="257" t="s">
        <v>242</v>
      </c>
      <c r="E149" s="258" t="s">
        <v>3299</v>
      </c>
      <c r="F149" s="259" t="s">
        <v>3186</v>
      </c>
      <c r="G149" s="260" t="s">
        <v>552</v>
      </c>
      <c r="H149" s="261">
        <v>30</v>
      </c>
      <c r="I149" s="262"/>
      <c r="J149" s="263">
        <f>ROUND(I149*H149,2)</f>
        <v>0</v>
      </c>
      <c r="K149" s="259" t="s">
        <v>19</v>
      </c>
      <c r="L149" s="264"/>
      <c r="M149" s="277" t="s">
        <v>19</v>
      </c>
      <c r="N149" s="278" t="s">
        <v>44</v>
      </c>
      <c r="O149" s="270"/>
      <c r="P149" s="271">
        <f>O149*H149</f>
        <v>0</v>
      </c>
      <c r="Q149" s="271">
        <v>0</v>
      </c>
      <c r="R149" s="271">
        <f>Q149*H149</f>
        <v>0</v>
      </c>
      <c r="S149" s="271">
        <v>0</v>
      </c>
      <c r="T149" s="272">
        <f>S149*H149</f>
        <v>0</v>
      </c>
      <c r="AR149" s="222" t="s">
        <v>230</v>
      </c>
      <c r="AT149" s="222" t="s">
        <v>242</v>
      </c>
      <c r="AU149" s="222" t="s">
        <v>81</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212</v>
      </c>
      <c r="BM149" s="222" t="s">
        <v>467</v>
      </c>
    </row>
    <row r="150" spans="2:12" s="1" customFormat="1" ht="6.95" customHeight="1">
      <c r="B150" s="58"/>
      <c r="C150" s="59"/>
      <c r="D150" s="59"/>
      <c r="E150" s="59"/>
      <c r="F150" s="59"/>
      <c r="G150" s="59"/>
      <c r="H150" s="59"/>
      <c r="I150" s="161"/>
      <c r="J150" s="59"/>
      <c r="K150" s="59"/>
      <c r="L150" s="43"/>
    </row>
  </sheetData>
  <sheetProtection password="CC35" sheet="1" objects="1" scenarios="1" formatColumns="0" formatRows="0" autoFilter="0"/>
  <autoFilter ref="C83:K14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28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109</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3300</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ROUND(J86,2)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ROUND((SUM(BE86:BE279)),2)</f>
        <v>0</v>
      </c>
      <c r="I33" s="150">
        <v>0.21</v>
      </c>
      <c r="J33" s="149">
        <f>ROUND(((SUM(BE86:BE279))*I33),2)</f>
        <v>0</v>
      </c>
      <c r="L33" s="43"/>
    </row>
    <row r="34" spans="2:12" s="1" customFormat="1" ht="14.4" customHeight="1">
      <c r="B34" s="43"/>
      <c r="E34" s="133" t="s">
        <v>45</v>
      </c>
      <c r="F34" s="149">
        <f>ROUND((SUM(BF86:BF279)),2)</f>
        <v>0</v>
      </c>
      <c r="I34" s="150">
        <v>0.15</v>
      </c>
      <c r="J34" s="149">
        <f>ROUND(((SUM(BF86:BF279))*I34),2)</f>
        <v>0</v>
      </c>
      <c r="L34" s="43"/>
    </row>
    <row r="35" spans="2:12" s="1" customFormat="1" ht="14.4" customHeight="1" hidden="1">
      <c r="B35" s="43"/>
      <c r="E35" s="133" t="s">
        <v>46</v>
      </c>
      <c r="F35" s="149">
        <f>ROUND((SUM(BG86:BG279)),2)</f>
        <v>0</v>
      </c>
      <c r="I35" s="150">
        <v>0.21</v>
      </c>
      <c r="J35" s="149">
        <f>0</f>
        <v>0</v>
      </c>
      <c r="L35" s="43"/>
    </row>
    <row r="36" spans="2:12" s="1" customFormat="1" ht="14.4" customHeight="1" hidden="1">
      <c r="B36" s="43"/>
      <c r="E36" s="133" t="s">
        <v>47</v>
      </c>
      <c r="F36" s="149">
        <f>ROUND((SUM(BH86:BH279)),2)</f>
        <v>0</v>
      </c>
      <c r="I36" s="150">
        <v>0.15</v>
      </c>
      <c r="J36" s="149">
        <f>0</f>
        <v>0</v>
      </c>
      <c r="L36" s="43"/>
    </row>
    <row r="37" spans="2:12" s="1" customFormat="1" ht="14.4" customHeight="1" hidden="1">
      <c r="B37" s="43"/>
      <c r="E37" s="133" t="s">
        <v>48</v>
      </c>
      <c r="F37" s="149">
        <f>ROUND((SUM(BI86:BI279)),2)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D.1.4.5 - Silnoproudá elektrotechnika včetně bleskosvodů</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J86</f>
        <v>0</v>
      </c>
      <c r="K59" s="39"/>
      <c r="L59" s="43"/>
      <c r="AU59" s="17" t="s">
        <v>123</v>
      </c>
    </row>
    <row r="60" spans="2:12" s="8" customFormat="1" ht="24.95" customHeight="1">
      <c r="B60" s="171"/>
      <c r="C60" s="172"/>
      <c r="D60" s="173" t="s">
        <v>3301</v>
      </c>
      <c r="E60" s="174"/>
      <c r="F60" s="174"/>
      <c r="G60" s="174"/>
      <c r="H60" s="174"/>
      <c r="I60" s="175"/>
      <c r="J60" s="176">
        <f>J87</f>
        <v>0</v>
      </c>
      <c r="K60" s="172"/>
      <c r="L60" s="177"/>
    </row>
    <row r="61" spans="2:12" s="8" customFormat="1" ht="24.95" customHeight="1">
      <c r="B61" s="171"/>
      <c r="C61" s="172"/>
      <c r="D61" s="173" t="s">
        <v>3302</v>
      </c>
      <c r="E61" s="174"/>
      <c r="F61" s="174"/>
      <c r="G61" s="174"/>
      <c r="H61" s="174"/>
      <c r="I61" s="175"/>
      <c r="J61" s="176">
        <f>J124</f>
        <v>0</v>
      </c>
      <c r="K61" s="172"/>
      <c r="L61" s="177"/>
    </row>
    <row r="62" spans="2:12" s="8" customFormat="1" ht="24.95" customHeight="1">
      <c r="B62" s="171"/>
      <c r="C62" s="172"/>
      <c r="D62" s="173" t="s">
        <v>3303</v>
      </c>
      <c r="E62" s="174"/>
      <c r="F62" s="174"/>
      <c r="G62" s="174"/>
      <c r="H62" s="174"/>
      <c r="I62" s="175"/>
      <c r="J62" s="176">
        <f>J159</f>
        <v>0</v>
      </c>
      <c r="K62" s="172"/>
      <c r="L62" s="177"/>
    </row>
    <row r="63" spans="2:12" s="8" customFormat="1" ht="24.95" customHeight="1">
      <c r="B63" s="171"/>
      <c r="C63" s="172"/>
      <c r="D63" s="173" t="s">
        <v>3304</v>
      </c>
      <c r="E63" s="174"/>
      <c r="F63" s="174"/>
      <c r="G63" s="174"/>
      <c r="H63" s="174"/>
      <c r="I63" s="175"/>
      <c r="J63" s="176">
        <f>J187</f>
        <v>0</v>
      </c>
      <c r="K63" s="172"/>
      <c r="L63" s="177"/>
    </row>
    <row r="64" spans="2:12" s="8" customFormat="1" ht="24.95" customHeight="1">
      <c r="B64" s="171"/>
      <c r="C64" s="172"/>
      <c r="D64" s="173" t="s">
        <v>3305</v>
      </c>
      <c r="E64" s="174"/>
      <c r="F64" s="174"/>
      <c r="G64" s="174"/>
      <c r="H64" s="174"/>
      <c r="I64" s="175"/>
      <c r="J64" s="176">
        <f>J218</f>
        <v>0</v>
      </c>
      <c r="K64" s="172"/>
      <c r="L64" s="177"/>
    </row>
    <row r="65" spans="2:12" s="8" customFormat="1" ht="24.95" customHeight="1">
      <c r="B65" s="171"/>
      <c r="C65" s="172"/>
      <c r="D65" s="173" t="s">
        <v>3306</v>
      </c>
      <c r="E65" s="174"/>
      <c r="F65" s="174"/>
      <c r="G65" s="174"/>
      <c r="H65" s="174"/>
      <c r="I65" s="175"/>
      <c r="J65" s="176">
        <f>J258</f>
        <v>0</v>
      </c>
      <c r="K65" s="172"/>
      <c r="L65" s="177"/>
    </row>
    <row r="66" spans="2:12" s="8" customFormat="1" ht="24.95" customHeight="1">
      <c r="B66" s="171"/>
      <c r="C66" s="172"/>
      <c r="D66" s="173" t="s">
        <v>3307</v>
      </c>
      <c r="E66" s="174"/>
      <c r="F66" s="174"/>
      <c r="G66" s="174"/>
      <c r="H66" s="174"/>
      <c r="I66" s="175"/>
      <c r="J66" s="176">
        <f>J271</f>
        <v>0</v>
      </c>
      <c r="K66" s="172"/>
      <c r="L66" s="177"/>
    </row>
    <row r="67" spans="2:12" s="1" customFormat="1" ht="21.8" customHeight="1">
      <c r="B67" s="38"/>
      <c r="C67" s="39"/>
      <c r="D67" s="39"/>
      <c r="E67" s="39"/>
      <c r="F67" s="39"/>
      <c r="G67" s="39"/>
      <c r="H67" s="39"/>
      <c r="I67" s="135"/>
      <c r="J67" s="39"/>
      <c r="K67" s="39"/>
      <c r="L67" s="43"/>
    </row>
    <row r="68" spans="2:12" s="1" customFormat="1" ht="6.95" customHeight="1">
      <c r="B68" s="58"/>
      <c r="C68" s="59"/>
      <c r="D68" s="59"/>
      <c r="E68" s="59"/>
      <c r="F68" s="59"/>
      <c r="G68" s="59"/>
      <c r="H68" s="59"/>
      <c r="I68" s="161"/>
      <c r="J68" s="59"/>
      <c r="K68" s="59"/>
      <c r="L68" s="43"/>
    </row>
    <row r="72" spans="2:12" s="1" customFormat="1" ht="6.95" customHeight="1">
      <c r="B72" s="60"/>
      <c r="C72" s="61"/>
      <c r="D72" s="61"/>
      <c r="E72" s="61"/>
      <c r="F72" s="61"/>
      <c r="G72" s="61"/>
      <c r="H72" s="61"/>
      <c r="I72" s="164"/>
      <c r="J72" s="61"/>
      <c r="K72" s="61"/>
      <c r="L72" s="43"/>
    </row>
    <row r="73" spans="2:12" s="1" customFormat="1" ht="24.95" customHeight="1">
      <c r="B73" s="38"/>
      <c r="C73" s="23" t="s">
        <v>189</v>
      </c>
      <c r="D73" s="39"/>
      <c r="E73" s="39"/>
      <c r="F73" s="39"/>
      <c r="G73" s="39"/>
      <c r="H73" s="39"/>
      <c r="I73" s="135"/>
      <c r="J73" s="39"/>
      <c r="K73" s="39"/>
      <c r="L73" s="43"/>
    </row>
    <row r="74" spans="2:12" s="1" customFormat="1" ht="6.95" customHeight="1">
      <c r="B74" s="38"/>
      <c r="C74" s="39"/>
      <c r="D74" s="39"/>
      <c r="E74" s="39"/>
      <c r="F74" s="39"/>
      <c r="G74" s="39"/>
      <c r="H74" s="39"/>
      <c r="I74" s="135"/>
      <c r="J74" s="39"/>
      <c r="K74" s="39"/>
      <c r="L74" s="43"/>
    </row>
    <row r="75" spans="2:12" s="1" customFormat="1" ht="12" customHeight="1">
      <c r="B75" s="38"/>
      <c r="C75" s="32" t="s">
        <v>16</v>
      </c>
      <c r="D75" s="39"/>
      <c r="E75" s="39"/>
      <c r="F75" s="39"/>
      <c r="G75" s="39"/>
      <c r="H75" s="39"/>
      <c r="I75" s="135"/>
      <c r="J75" s="39"/>
      <c r="K75" s="39"/>
      <c r="L75" s="43"/>
    </row>
    <row r="76" spans="2:12" s="1" customFormat="1" ht="16.5" customHeight="1">
      <c r="B76" s="38"/>
      <c r="C76" s="39"/>
      <c r="D76" s="39"/>
      <c r="E76" s="165" t="str">
        <f>E7</f>
        <v>Ústí nad Labem - Severní Terasa – rekonstrukce bazénu v jeslích</v>
      </c>
      <c r="F76" s="32"/>
      <c r="G76" s="32"/>
      <c r="H76" s="32"/>
      <c r="I76" s="135"/>
      <c r="J76" s="39"/>
      <c r="K76" s="39"/>
      <c r="L76" s="43"/>
    </row>
    <row r="77" spans="2:12" s="1" customFormat="1" ht="12" customHeight="1">
      <c r="B77" s="38"/>
      <c r="C77" s="32" t="s">
        <v>117</v>
      </c>
      <c r="D77" s="39"/>
      <c r="E77" s="39"/>
      <c r="F77" s="39"/>
      <c r="G77" s="39"/>
      <c r="H77" s="39"/>
      <c r="I77" s="135"/>
      <c r="J77" s="39"/>
      <c r="K77" s="39"/>
      <c r="L77" s="43"/>
    </row>
    <row r="78" spans="2:12" s="1" customFormat="1" ht="16.5" customHeight="1">
      <c r="B78" s="38"/>
      <c r="C78" s="39"/>
      <c r="D78" s="39"/>
      <c r="E78" s="68" t="str">
        <f>E9</f>
        <v>D.1.4.5 - Silnoproudá elektrotechnika včetně bleskosvodů</v>
      </c>
      <c r="F78" s="39"/>
      <c r="G78" s="39"/>
      <c r="H78" s="39"/>
      <c r="I78" s="135"/>
      <c r="J78" s="39"/>
      <c r="K78" s="39"/>
      <c r="L78" s="43"/>
    </row>
    <row r="79" spans="2:12" s="1" customFormat="1" ht="6.95" customHeight="1">
      <c r="B79" s="38"/>
      <c r="C79" s="39"/>
      <c r="D79" s="39"/>
      <c r="E79" s="39"/>
      <c r="F79" s="39"/>
      <c r="G79" s="39"/>
      <c r="H79" s="39"/>
      <c r="I79" s="135"/>
      <c r="J79" s="39"/>
      <c r="K79" s="39"/>
      <c r="L79" s="43"/>
    </row>
    <row r="80" spans="2:12" s="1" customFormat="1" ht="12" customHeight="1">
      <c r="B80" s="38"/>
      <c r="C80" s="32" t="s">
        <v>21</v>
      </c>
      <c r="D80" s="39"/>
      <c r="E80" s="39"/>
      <c r="F80" s="27" t="str">
        <f>F12</f>
        <v>Ústí nad Labem</v>
      </c>
      <c r="G80" s="39"/>
      <c r="H80" s="39"/>
      <c r="I80" s="138" t="s">
        <v>23</v>
      </c>
      <c r="J80" s="71" t="str">
        <f>IF(J12="","",J12)</f>
        <v>3. 10. 2017</v>
      </c>
      <c r="K80" s="39"/>
      <c r="L80" s="43"/>
    </row>
    <row r="81" spans="2:12" s="1" customFormat="1" ht="6.95" customHeight="1">
      <c r="B81" s="38"/>
      <c r="C81" s="39"/>
      <c r="D81" s="39"/>
      <c r="E81" s="39"/>
      <c r="F81" s="39"/>
      <c r="G81" s="39"/>
      <c r="H81" s="39"/>
      <c r="I81" s="135"/>
      <c r="J81" s="39"/>
      <c r="K81" s="39"/>
      <c r="L81" s="43"/>
    </row>
    <row r="82" spans="2:12" s="1" customFormat="1" ht="27.9" customHeight="1">
      <c r="B82" s="38"/>
      <c r="C82" s="32" t="s">
        <v>25</v>
      </c>
      <c r="D82" s="39"/>
      <c r="E82" s="39"/>
      <c r="F82" s="27" t="str">
        <f>E15</f>
        <v>Statutární město Ústí nad Labem</v>
      </c>
      <c r="G82" s="39"/>
      <c r="H82" s="39"/>
      <c r="I82" s="138" t="s">
        <v>32</v>
      </c>
      <c r="J82" s="36" t="str">
        <f>E21</f>
        <v>AZ Consult spol. s r.o.</v>
      </c>
      <c r="K82" s="39"/>
      <c r="L82" s="43"/>
    </row>
    <row r="83" spans="2:12" s="1" customFormat="1" ht="15.15" customHeight="1">
      <c r="B83" s="38"/>
      <c r="C83" s="32" t="s">
        <v>30</v>
      </c>
      <c r="D83" s="39"/>
      <c r="E83" s="39"/>
      <c r="F83" s="27" t="str">
        <f>IF(E18="","",E18)</f>
        <v>Vyplň údaj</v>
      </c>
      <c r="G83" s="39"/>
      <c r="H83" s="39"/>
      <c r="I83" s="138" t="s">
        <v>35</v>
      </c>
      <c r="J83" s="36" t="str">
        <f>E24</f>
        <v xml:space="preserve"> </v>
      </c>
      <c r="K83" s="39"/>
      <c r="L83" s="43"/>
    </row>
    <row r="84" spans="2:12" s="1" customFormat="1" ht="10.3" customHeight="1">
      <c r="B84" s="38"/>
      <c r="C84" s="39"/>
      <c r="D84" s="39"/>
      <c r="E84" s="39"/>
      <c r="F84" s="39"/>
      <c r="G84" s="39"/>
      <c r="H84" s="39"/>
      <c r="I84" s="135"/>
      <c r="J84" s="39"/>
      <c r="K84" s="39"/>
      <c r="L84" s="43"/>
    </row>
    <row r="85" spans="2:20" s="10" customFormat="1" ht="29.25" customHeight="1">
      <c r="B85" s="185"/>
      <c r="C85" s="186" t="s">
        <v>190</v>
      </c>
      <c r="D85" s="187" t="s">
        <v>58</v>
      </c>
      <c r="E85" s="187" t="s">
        <v>54</v>
      </c>
      <c r="F85" s="187" t="s">
        <v>55</v>
      </c>
      <c r="G85" s="187" t="s">
        <v>191</v>
      </c>
      <c r="H85" s="187" t="s">
        <v>192</v>
      </c>
      <c r="I85" s="188" t="s">
        <v>193</v>
      </c>
      <c r="J85" s="187" t="s">
        <v>122</v>
      </c>
      <c r="K85" s="189" t="s">
        <v>194</v>
      </c>
      <c r="L85" s="190"/>
      <c r="M85" s="91" t="s">
        <v>19</v>
      </c>
      <c r="N85" s="92" t="s">
        <v>43</v>
      </c>
      <c r="O85" s="92" t="s">
        <v>195</v>
      </c>
      <c r="P85" s="92" t="s">
        <v>196</v>
      </c>
      <c r="Q85" s="92" t="s">
        <v>197</v>
      </c>
      <c r="R85" s="92" t="s">
        <v>198</v>
      </c>
      <c r="S85" s="92" t="s">
        <v>199</v>
      </c>
      <c r="T85" s="93" t="s">
        <v>200</v>
      </c>
    </row>
    <row r="86" spans="2:63" s="1" customFormat="1" ht="22.8" customHeight="1">
      <c r="B86" s="38"/>
      <c r="C86" s="98" t="s">
        <v>201</v>
      </c>
      <c r="D86" s="39"/>
      <c r="E86" s="39"/>
      <c r="F86" s="39"/>
      <c r="G86" s="39"/>
      <c r="H86" s="39"/>
      <c r="I86" s="135"/>
      <c r="J86" s="191">
        <f>BK86</f>
        <v>0</v>
      </c>
      <c r="K86" s="39"/>
      <c r="L86" s="43"/>
      <c r="M86" s="94"/>
      <c r="N86" s="95"/>
      <c r="O86" s="95"/>
      <c r="P86" s="192">
        <f>P87+P124+P159+P187+P218+P258+P271</f>
        <v>0</v>
      </c>
      <c r="Q86" s="95"/>
      <c r="R86" s="192">
        <f>R87+R124+R159+R187+R218+R258+R271</f>
        <v>0</v>
      </c>
      <c r="S86" s="95"/>
      <c r="T86" s="193">
        <f>T87+T124+T159+T187+T218+T258+T271</f>
        <v>0</v>
      </c>
      <c r="AT86" s="17" t="s">
        <v>72</v>
      </c>
      <c r="AU86" s="17" t="s">
        <v>123</v>
      </c>
      <c r="BK86" s="194">
        <f>BK87+BK124+BK159+BK187+BK218+BK258+BK271</f>
        <v>0</v>
      </c>
    </row>
    <row r="87" spans="2:63" s="11" customFormat="1" ht="25.9" customHeight="1">
      <c r="B87" s="195"/>
      <c r="C87" s="196"/>
      <c r="D87" s="197" t="s">
        <v>72</v>
      </c>
      <c r="E87" s="198" t="s">
        <v>3308</v>
      </c>
      <c r="F87" s="198" t="s">
        <v>3309</v>
      </c>
      <c r="G87" s="196"/>
      <c r="H87" s="196"/>
      <c r="I87" s="199"/>
      <c r="J87" s="200">
        <f>BK87</f>
        <v>0</v>
      </c>
      <c r="K87" s="196"/>
      <c r="L87" s="201"/>
      <c r="M87" s="202"/>
      <c r="N87" s="203"/>
      <c r="O87" s="203"/>
      <c r="P87" s="204">
        <f>SUM(P88:P123)</f>
        <v>0</v>
      </c>
      <c r="Q87" s="203"/>
      <c r="R87" s="204">
        <f>SUM(R88:R123)</f>
        <v>0</v>
      </c>
      <c r="S87" s="203"/>
      <c r="T87" s="205">
        <f>SUM(T88:T123)</f>
        <v>0</v>
      </c>
      <c r="AR87" s="206" t="s">
        <v>224</v>
      </c>
      <c r="AT87" s="207" t="s">
        <v>72</v>
      </c>
      <c r="AU87" s="207" t="s">
        <v>73</v>
      </c>
      <c r="AY87" s="206" t="s">
        <v>204</v>
      </c>
      <c r="BK87" s="208">
        <f>SUM(BK88:BK123)</f>
        <v>0</v>
      </c>
    </row>
    <row r="88" spans="2:65" s="1" customFormat="1" ht="16.5" customHeight="1">
      <c r="B88" s="38"/>
      <c r="C88" s="211" t="s">
        <v>81</v>
      </c>
      <c r="D88" s="211" t="s">
        <v>207</v>
      </c>
      <c r="E88" s="212" t="s">
        <v>3310</v>
      </c>
      <c r="F88" s="213" t="s">
        <v>3311</v>
      </c>
      <c r="G88" s="214" t="s">
        <v>250</v>
      </c>
      <c r="H88" s="215">
        <v>140</v>
      </c>
      <c r="I88" s="216"/>
      <c r="J88" s="217">
        <f>ROUND(I88*H88,2)</f>
        <v>0</v>
      </c>
      <c r="K88" s="213" t="s">
        <v>19</v>
      </c>
      <c r="L88" s="43"/>
      <c r="M88" s="218" t="s">
        <v>19</v>
      </c>
      <c r="N88" s="219" t="s">
        <v>44</v>
      </c>
      <c r="O88" s="83"/>
      <c r="P88" s="220">
        <f>O88*H88</f>
        <v>0</v>
      </c>
      <c r="Q88" s="220">
        <v>0</v>
      </c>
      <c r="R88" s="220">
        <f>Q88*H88</f>
        <v>0</v>
      </c>
      <c r="S88" s="220">
        <v>0</v>
      </c>
      <c r="T88" s="221">
        <f>S88*H88</f>
        <v>0</v>
      </c>
      <c r="AR88" s="222" t="s">
        <v>342</v>
      </c>
      <c r="AT88" s="222" t="s">
        <v>207</v>
      </c>
      <c r="AU88" s="222" t="s">
        <v>81</v>
      </c>
      <c r="AY88" s="17" t="s">
        <v>204</v>
      </c>
      <c r="BE88" s="223">
        <f>IF(N88="základní",J88,0)</f>
        <v>0</v>
      </c>
      <c r="BF88" s="223">
        <f>IF(N88="snížená",J88,0)</f>
        <v>0</v>
      </c>
      <c r="BG88" s="223">
        <f>IF(N88="zákl. přenesená",J88,0)</f>
        <v>0</v>
      </c>
      <c r="BH88" s="223">
        <f>IF(N88="sníž. přenesená",J88,0)</f>
        <v>0</v>
      </c>
      <c r="BI88" s="223">
        <f>IF(N88="nulová",J88,0)</f>
        <v>0</v>
      </c>
      <c r="BJ88" s="17" t="s">
        <v>81</v>
      </c>
      <c r="BK88" s="223">
        <f>ROUND(I88*H88,2)</f>
        <v>0</v>
      </c>
      <c r="BL88" s="17" t="s">
        <v>342</v>
      </c>
      <c r="BM88" s="222" t="s">
        <v>83</v>
      </c>
    </row>
    <row r="89" spans="2:65" s="1" customFormat="1" ht="16.5" customHeight="1">
      <c r="B89" s="38"/>
      <c r="C89" s="211" t="s">
        <v>83</v>
      </c>
      <c r="D89" s="211" t="s">
        <v>207</v>
      </c>
      <c r="E89" s="212" t="s">
        <v>2341</v>
      </c>
      <c r="F89" s="213" t="s">
        <v>3312</v>
      </c>
      <c r="G89" s="214" t="s">
        <v>250</v>
      </c>
      <c r="H89" s="215">
        <v>100</v>
      </c>
      <c r="I89" s="216"/>
      <c r="J89" s="217">
        <f>ROUND(I89*H89,2)</f>
        <v>0</v>
      </c>
      <c r="K89" s="213" t="s">
        <v>19</v>
      </c>
      <c r="L89" s="43"/>
      <c r="M89" s="218" t="s">
        <v>19</v>
      </c>
      <c r="N89" s="219" t="s">
        <v>44</v>
      </c>
      <c r="O89" s="83"/>
      <c r="P89" s="220">
        <f>O89*H89</f>
        <v>0</v>
      </c>
      <c r="Q89" s="220">
        <v>0</v>
      </c>
      <c r="R89" s="220">
        <f>Q89*H89</f>
        <v>0</v>
      </c>
      <c r="S89" s="220">
        <v>0</v>
      </c>
      <c r="T89" s="221">
        <f>S89*H89</f>
        <v>0</v>
      </c>
      <c r="AR89" s="222" t="s">
        <v>342</v>
      </c>
      <c r="AT89" s="222" t="s">
        <v>207</v>
      </c>
      <c r="AU89" s="222" t="s">
        <v>81</v>
      </c>
      <c r="AY89" s="17" t="s">
        <v>204</v>
      </c>
      <c r="BE89" s="223">
        <f>IF(N89="základní",J89,0)</f>
        <v>0</v>
      </c>
      <c r="BF89" s="223">
        <f>IF(N89="snížená",J89,0)</f>
        <v>0</v>
      </c>
      <c r="BG89" s="223">
        <f>IF(N89="zákl. přenesená",J89,0)</f>
        <v>0</v>
      </c>
      <c r="BH89" s="223">
        <f>IF(N89="sníž. přenesená",J89,0)</f>
        <v>0</v>
      </c>
      <c r="BI89" s="223">
        <f>IF(N89="nulová",J89,0)</f>
        <v>0</v>
      </c>
      <c r="BJ89" s="17" t="s">
        <v>81</v>
      </c>
      <c r="BK89" s="223">
        <f>ROUND(I89*H89,2)</f>
        <v>0</v>
      </c>
      <c r="BL89" s="17" t="s">
        <v>342</v>
      </c>
      <c r="BM89" s="222" t="s">
        <v>212</v>
      </c>
    </row>
    <row r="90" spans="2:65" s="1" customFormat="1" ht="16.5" customHeight="1">
      <c r="B90" s="38"/>
      <c r="C90" s="211" t="s">
        <v>224</v>
      </c>
      <c r="D90" s="211" t="s">
        <v>207</v>
      </c>
      <c r="E90" s="212" t="s">
        <v>2343</v>
      </c>
      <c r="F90" s="213" t="s">
        <v>3313</v>
      </c>
      <c r="G90" s="214" t="s">
        <v>250</v>
      </c>
      <c r="H90" s="215">
        <v>80</v>
      </c>
      <c r="I90" s="216"/>
      <c r="J90" s="217">
        <f>ROUND(I90*H90,2)</f>
        <v>0</v>
      </c>
      <c r="K90" s="213" t="s">
        <v>19</v>
      </c>
      <c r="L90" s="43"/>
      <c r="M90" s="218" t="s">
        <v>19</v>
      </c>
      <c r="N90" s="219" t="s">
        <v>44</v>
      </c>
      <c r="O90" s="83"/>
      <c r="P90" s="220">
        <f>O90*H90</f>
        <v>0</v>
      </c>
      <c r="Q90" s="220">
        <v>0</v>
      </c>
      <c r="R90" s="220">
        <f>Q90*H90</f>
        <v>0</v>
      </c>
      <c r="S90" s="220">
        <v>0</v>
      </c>
      <c r="T90" s="221">
        <f>S90*H90</f>
        <v>0</v>
      </c>
      <c r="AR90" s="222" t="s">
        <v>342</v>
      </c>
      <c r="AT90" s="222" t="s">
        <v>207</v>
      </c>
      <c r="AU90" s="222" t="s">
        <v>81</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342</v>
      </c>
      <c r="BM90" s="222" t="s">
        <v>227</v>
      </c>
    </row>
    <row r="91" spans="2:65" s="1" customFormat="1" ht="16.5" customHeight="1">
      <c r="B91" s="38"/>
      <c r="C91" s="211" t="s">
        <v>212</v>
      </c>
      <c r="D91" s="211" t="s">
        <v>207</v>
      </c>
      <c r="E91" s="212" t="s">
        <v>2345</v>
      </c>
      <c r="F91" s="213" t="s">
        <v>3314</v>
      </c>
      <c r="G91" s="214" t="s">
        <v>250</v>
      </c>
      <c r="H91" s="215">
        <v>20</v>
      </c>
      <c r="I91" s="216"/>
      <c r="J91" s="217">
        <f>ROUND(I91*H91,2)</f>
        <v>0</v>
      </c>
      <c r="K91" s="213" t="s">
        <v>19</v>
      </c>
      <c r="L91" s="43"/>
      <c r="M91" s="218" t="s">
        <v>19</v>
      </c>
      <c r="N91" s="219" t="s">
        <v>44</v>
      </c>
      <c r="O91" s="83"/>
      <c r="P91" s="220">
        <f>O91*H91</f>
        <v>0</v>
      </c>
      <c r="Q91" s="220">
        <v>0</v>
      </c>
      <c r="R91" s="220">
        <f>Q91*H91</f>
        <v>0</v>
      </c>
      <c r="S91" s="220">
        <v>0</v>
      </c>
      <c r="T91" s="221">
        <f>S91*H91</f>
        <v>0</v>
      </c>
      <c r="AR91" s="222" t="s">
        <v>342</v>
      </c>
      <c r="AT91" s="222" t="s">
        <v>207</v>
      </c>
      <c r="AU91" s="222" t="s">
        <v>81</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342</v>
      </c>
      <c r="BM91" s="222" t="s">
        <v>230</v>
      </c>
    </row>
    <row r="92" spans="2:65" s="1" customFormat="1" ht="16.5" customHeight="1">
      <c r="B92" s="38"/>
      <c r="C92" s="211" t="s">
        <v>233</v>
      </c>
      <c r="D92" s="211" t="s">
        <v>207</v>
      </c>
      <c r="E92" s="212" t="s">
        <v>2347</v>
      </c>
      <c r="F92" s="213" t="s">
        <v>3315</v>
      </c>
      <c r="G92" s="214" t="s">
        <v>250</v>
      </c>
      <c r="H92" s="215">
        <v>20</v>
      </c>
      <c r="I92" s="216"/>
      <c r="J92" s="217">
        <f>ROUND(I92*H92,2)</f>
        <v>0</v>
      </c>
      <c r="K92" s="213" t="s">
        <v>19</v>
      </c>
      <c r="L92" s="43"/>
      <c r="M92" s="218" t="s">
        <v>19</v>
      </c>
      <c r="N92" s="219" t="s">
        <v>44</v>
      </c>
      <c r="O92" s="83"/>
      <c r="P92" s="220">
        <f>O92*H92</f>
        <v>0</v>
      </c>
      <c r="Q92" s="220">
        <v>0</v>
      </c>
      <c r="R92" s="220">
        <f>Q92*H92</f>
        <v>0</v>
      </c>
      <c r="S92" s="220">
        <v>0</v>
      </c>
      <c r="T92" s="221">
        <f>S92*H92</f>
        <v>0</v>
      </c>
      <c r="AR92" s="222" t="s">
        <v>342</v>
      </c>
      <c r="AT92" s="222" t="s">
        <v>207</v>
      </c>
      <c r="AU92" s="222" t="s">
        <v>81</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342</v>
      </c>
      <c r="BM92" s="222" t="s">
        <v>236</v>
      </c>
    </row>
    <row r="93" spans="2:65" s="1" customFormat="1" ht="16.5" customHeight="1">
      <c r="B93" s="38"/>
      <c r="C93" s="211" t="s">
        <v>227</v>
      </c>
      <c r="D93" s="211" t="s">
        <v>207</v>
      </c>
      <c r="E93" s="212" t="s">
        <v>2349</v>
      </c>
      <c r="F93" s="213" t="s">
        <v>3316</v>
      </c>
      <c r="G93" s="214" t="s">
        <v>250</v>
      </c>
      <c r="H93" s="215">
        <v>10</v>
      </c>
      <c r="I93" s="216"/>
      <c r="J93" s="217">
        <f>ROUND(I93*H93,2)</f>
        <v>0</v>
      </c>
      <c r="K93" s="213" t="s">
        <v>19</v>
      </c>
      <c r="L93" s="43"/>
      <c r="M93" s="218" t="s">
        <v>19</v>
      </c>
      <c r="N93" s="219" t="s">
        <v>44</v>
      </c>
      <c r="O93" s="83"/>
      <c r="P93" s="220">
        <f>O93*H93</f>
        <v>0</v>
      </c>
      <c r="Q93" s="220">
        <v>0</v>
      </c>
      <c r="R93" s="220">
        <f>Q93*H93</f>
        <v>0</v>
      </c>
      <c r="S93" s="220">
        <v>0</v>
      </c>
      <c r="T93" s="221">
        <f>S93*H93</f>
        <v>0</v>
      </c>
      <c r="AR93" s="222" t="s">
        <v>342</v>
      </c>
      <c r="AT93" s="222" t="s">
        <v>207</v>
      </c>
      <c r="AU93" s="222" t="s">
        <v>81</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342</v>
      </c>
      <c r="BM93" s="222" t="s">
        <v>240</v>
      </c>
    </row>
    <row r="94" spans="2:65" s="1" customFormat="1" ht="16.5" customHeight="1">
      <c r="B94" s="38"/>
      <c r="C94" s="211" t="s">
        <v>241</v>
      </c>
      <c r="D94" s="211" t="s">
        <v>207</v>
      </c>
      <c r="E94" s="212" t="s">
        <v>2351</v>
      </c>
      <c r="F94" s="213" t="s">
        <v>3317</v>
      </c>
      <c r="G94" s="214" t="s">
        <v>250</v>
      </c>
      <c r="H94" s="215">
        <v>10</v>
      </c>
      <c r="I94" s="216"/>
      <c r="J94" s="217">
        <f>ROUND(I94*H94,2)</f>
        <v>0</v>
      </c>
      <c r="K94" s="213" t="s">
        <v>19</v>
      </c>
      <c r="L94" s="43"/>
      <c r="M94" s="218" t="s">
        <v>19</v>
      </c>
      <c r="N94" s="219" t="s">
        <v>44</v>
      </c>
      <c r="O94" s="83"/>
      <c r="P94" s="220">
        <f>O94*H94</f>
        <v>0</v>
      </c>
      <c r="Q94" s="220">
        <v>0</v>
      </c>
      <c r="R94" s="220">
        <f>Q94*H94</f>
        <v>0</v>
      </c>
      <c r="S94" s="220">
        <v>0</v>
      </c>
      <c r="T94" s="221">
        <f>S94*H94</f>
        <v>0</v>
      </c>
      <c r="AR94" s="222" t="s">
        <v>342</v>
      </c>
      <c r="AT94" s="222" t="s">
        <v>207</v>
      </c>
      <c r="AU94" s="222" t="s">
        <v>81</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342</v>
      </c>
      <c r="BM94" s="222" t="s">
        <v>245</v>
      </c>
    </row>
    <row r="95" spans="2:65" s="1" customFormat="1" ht="16.5" customHeight="1">
      <c r="B95" s="38"/>
      <c r="C95" s="211" t="s">
        <v>230</v>
      </c>
      <c r="D95" s="211" t="s">
        <v>207</v>
      </c>
      <c r="E95" s="212" t="s">
        <v>2353</v>
      </c>
      <c r="F95" s="213" t="s">
        <v>3318</v>
      </c>
      <c r="G95" s="214" t="s">
        <v>250</v>
      </c>
      <c r="H95" s="215">
        <v>160</v>
      </c>
      <c r="I95" s="216"/>
      <c r="J95" s="217">
        <f>ROUND(I95*H95,2)</f>
        <v>0</v>
      </c>
      <c r="K95" s="213" t="s">
        <v>19</v>
      </c>
      <c r="L95" s="43"/>
      <c r="M95" s="218" t="s">
        <v>19</v>
      </c>
      <c r="N95" s="219" t="s">
        <v>44</v>
      </c>
      <c r="O95" s="83"/>
      <c r="P95" s="220">
        <f>O95*H95</f>
        <v>0</v>
      </c>
      <c r="Q95" s="220">
        <v>0</v>
      </c>
      <c r="R95" s="220">
        <f>Q95*H95</f>
        <v>0</v>
      </c>
      <c r="S95" s="220">
        <v>0</v>
      </c>
      <c r="T95" s="221">
        <f>S95*H95</f>
        <v>0</v>
      </c>
      <c r="AR95" s="222" t="s">
        <v>342</v>
      </c>
      <c r="AT95" s="222" t="s">
        <v>207</v>
      </c>
      <c r="AU95" s="222" t="s">
        <v>81</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342</v>
      </c>
      <c r="BM95" s="222" t="s">
        <v>251</v>
      </c>
    </row>
    <row r="96" spans="2:65" s="1" customFormat="1" ht="16.5" customHeight="1">
      <c r="B96" s="38"/>
      <c r="C96" s="211" t="s">
        <v>252</v>
      </c>
      <c r="D96" s="211" t="s">
        <v>207</v>
      </c>
      <c r="E96" s="212" t="s">
        <v>2355</v>
      </c>
      <c r="F96" s="213" t="s">
        <v>3319</v>
      </c>
      <c r="G96" s="214" t="s">
        <v>250</v>
      </c>
      <c r="H96" s="215">
        <v>80</v>
      </c>
      <c r="I96" s="216"/>
      <c r="J96" s="217">
        <f>ROUND(I96*H96,2)</f>
        <v>0</v>
      </c>
      <c r="K96" s="213" t="s">
        <v>19</v>
      </c>
      <c r="L96" s="43"/>
      <c r="M96" s="218" t="s">
        <v>19</v>
      </c>
      <c r="N96" s="219" t="s">
        <v>44</v>
      </c>
      <c r="O96" s="83"/>
      <c r="P96" s="220">
        <f>O96*H96</f>
        <v>0</v>
      </c>
      <c r="Q96" s="220">
        <v>0</v>
      </c>
      <c r="R96" s="220">
        <f>Q96*H96</f>
        <v>0</v>
      </c>
      <c r="S96" s="220">
        <v>0</v>
      </c>
      <c r="T96" s="221">
        <f>S96*H96</f>
        <v>0</v>
      </c>
      <c r="AR96" s="222" t="s">
        <v>342</v>
      </c>
      <c r="AT96" s="222" t="s">
        <v>207</v>
      </c>
      <c r="AU96" s="222" t="s">
        <v>81</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342</v>
      </c>
      <c r="BM96" s="222" t="s">
        <v>255</v>
      </c>
    </row>
    <row r="97" spans="2:65" s="1" customFormat="1" ht="16.5" customHeight="1">
      <c r="B97" s="38"/>
      <c r="C97" s="211" t="s">
        <v>236</v>
      </c>
      <c r="D97" s="211" t="s">
        <v>207</v>
      </c>
      <c r="E97" s="212" t="s">
        <v>2361</v>
      </c>
      <c r="F97" s="213" t="s">
        <v>3320</v>
      </c>
      <c r="G97" s="214" t="s">
        <v>250</v>
      </c>
      <c r="H97" s="215">
        <v>200</v>
      </c>
      <c r="I97" s="216"/>
      <c r="J97" s="217">
        <f>ROUND(I97*H97,2)</f>
        <v>0</v>
      </c>
      <c r="K97" s="213" t="s">
        <v>19</v>
      </c>
      <c r="L97" s="43"/>
      <c r="M97" s="218" t="s">
        <v>19</v>
      </c>
      <c r="N97" s="219" t="s">
        <v>44</v>
      </c>
      <c r="O97" s="83"/>
      <c r="P97" s="220">
        <f>O97*H97</f>
        <v>0</v>
      </c>
      <c r="Q97" s="220">
        <v>0</v>
      </c>
      <c r="R97" s="220">
        <f>Q97*H97</f>
        <v>0</v>
      </c>
      <c r="S97" s="220">
        <v>0</v>
      </c>
      <c r="T97" s="221">
        <f>S97*H97</f>
        <v>0</v>
      </c>
      <c r="AR97" s="222" t="s">
        <v>342</v>
      </c>
      <c r="AT97" s="222" t="s">
        <v>207</v>
      </c>
      <c r="AU97" s="222" t="s">
        <v>81</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342</v>
      </c>
      <c r="BM97" s="222" t="s">
        <v>258</v>
      </c>
    </row>
    <row r="98" spans="2:65" s="1" customFormat="1" ht="16.5" customHeight="1">
      <c r="B98" s="38"/>
      <c r="C98" s="211" t="s">
        <v>259</v>
      </c>
      <c r="D98" s="211" t="s">
        <v>207</v>
      </c>
      <c r="E98" s="212" t="s">
        <v>2364</v>
      </c>
      <c r="F98" s="213" t="s">
        <v>3321</v>
      </c>
      <c r="G98" s="214" t="s">
        <v>250</v>
      </c>
      <c r="H98" s="215">
        <v>40</v>
      </c>
      <c r="I98" s="216"/>
      <c r="J98" s="217">
        <f>ROUND(I98*H98,2)</f>
        <v>0</v>
      </c>
      <c r="K98" s="213" t="s">
        <v>19</v>
      </c>
      <c r="L98" s="43"/>
      <c r="M98" s="218" t="s">
        <v>19</v>
      </c>
      <c r="N98" s="219" t="s">
        <v>44</v>
      </c>
      <c r="O98" s="83"/>
      <c r="P98" s="220">
        <f>O98*H98</f>
        <v>0</v>
      </c>
      <c r="Q98" s="220">
        <v>0</v>
      </c>
      <c r="R98" s="220">
        <f>Q98*H98</f>
        <v>0</v>
      </c>
      <c r="S98" s="220">
        <v>0</v>
      </c>
      <c r="T98" s="221">
        <f>S98*H98</f>
        <v>0</v>
      </c>
      <c r="AR98" s="222" t="s">
        <v>342</v>
      </c>
      <c r="AT98" s="222" t="s">
        <v>207</v>
      </c>
      <c r="AU98" s="222" t="s">
        <v>81</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342</v>
      </c>
      <c r="BM98" s="222" t="s">
        <v>262</v>
      </c>
    </row>
    <row r="99" spans="2:65" s="1" customFormat="1" ht="16.5" customHeight="1">
      <c r="B99" s="38"/>
      <c r="C99" s="211" t="s">
        <v>240</v>
      </c>
      <c r="D99" s="211" t="s">
        <v>207</v>
      </c>
      <c r="E99" s="212" t="s">
        <v>2367</v>
      </c>
      <c r="F99" s="213" t="s">
        <v>3322</v>
      </c>
      <c r="G99" s="214" t="s">
        <v>250</v>
      </c>
      <c r="H99" s="215">
        <v>200</v>
      </c>
      <c r="I99" s="216"/>
      <c r="J99" s="217">
        <f>ROUND(I99*H99,2)</f>
        <v>0</v>
      </c>
      <c r="K99" s="213" t="s">
        <v>19</v>
      </c>
      <c r="L99" s="43"/>
      <c r="M99" s="218" t="s">
        <v>19</v>
      </c>
      <c r="N99" s="219" t="s">
        <v>44</v>
      </c>
      <c r="O99" s="83"/>
      <c r="P99" s="220">
        <f>O99*H99</f>
        <v>0</v>
      </c>
      <c r="Q99" s="220">
        <v>0</v>
      </c>
      <c r="R99" s="220">
        <f>Q99*H99</f>
        <v>0</v>
      </c>
      <c r="S99" s="220">
        <v>0</v>
      </c>
      <c r="T99" s="221">
        <f>S99*H99</f>
        <v>0</v>
      </c>
      <c r="AR99" s="222" t="s">
        <v>342</v>
      </c>
      <c r="AT99" s="222" t="s">
        <v>207</v>
      </c>
      <c r="AU99" s="222" t="s">
        <v>81</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342</v>
      </c>
      <c r="BM99" s="222" t="s">
        <v>265</v>
      </c>
    </row>
    <row r="100" spans="2:65" s="1" customFormat="1" ht="16.5" customHeight="1">
      <c r="B100" s="38"/>
      <c r="C100" s="211" t="s">
        <v>266</v>
      </c>
      <c r="D100" s="211" t="s">
        <v>207</v>
      </c>
      <c r="E100" s="212" t="s">
        <v>2370</v>
      </c>
      <c r="F100" s="213" t="s">
        <v>3323</v>
      </c>
      <c r="G100" s="214" t="s">
        <v>552</v>
      </c>
      <c r="H100" s="215">
        <v>680</v>
      </c>
      <c r="I100" s="216"/>
      <c r="J100" s="217">
        <f>ROUND(I100*H100,2)</f>
        <v>0</v>
      </c>
      <c r="K100" s="213" t="s">
        <v>19</v>
      </c>
      <c r="L100" s="43"/>
      <c r="M100" s="218" t="s">
        <v>19</v>
      </c>
      <c r="N100" s="219" t="s">
        <v>44</v>
      </c>
      <c r="O100" s="83"/>
      <c r="P100" s="220">
        <f>O100*H100</f>
        <v>0</v>
      </c>
      <c r="Q100" s="220">
        <v>0</v>
      </c>
      <c r="R100" s="220">
        <f>Q100*H100</f>
        <v>0</v>
      </c>
      <c r="S100" s="220">
        <v>0</v>
      </c>
      <c r="T100" s="221">
        <f>S100*H100</f>
        <v>0</v>
      </c>
      <c r="AR100" s="222" t="s">
        <v>342</v>
      </c>
      <c r="AT100" s="222" t="s">
        <v>207</v>
      </c>
      <c r="AU100" s="222" t="s">
        <v>81</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342</v>
      </c>
      <c r="BM100" s="222" t="s">
        <v>269</v>
      </c>
    </row>
    <row r="101" spans="2:65" s="1" customFormat="1" ht="16.5" customHeight="1">
      <c r="B101" s="38"/>
      <c r="C101" s="211" t="s">
        <v>245</v>
      </c>
      <c r="D101" s="211" t="s">
        <v>207</v>
      </c>
      <c r="E101" s="212" t="s">
        <v>3324</v>
      </c>
      <c r="F101" s="213" t="s">
        <v>3325</v>
      </c>
      <c r="G101" s="214" t="s">
        <v>552</v>
      </c>
      <c r="H101" s="215">
        <v>180</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342</v>
      </c>
      <c r="AT101" s="222" t="s">
        <v>207</v>
      </c>
      <c r="AU101" s="222" t="s">
        <v>81</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342</v>
      </c>
      <c r="BM101" s="222" t="s">
        <v>274</v>
      </c>
    </row>
    <row r="102" spans="2:65" s="1" customFormat="1" ht="16.5" customHeight="1">
      <c r="B102" s="38"/>
      <c r="C102" s="211" t="s">
        <v>8</v>
      </c>
      <c r="D102" s="211" t="s">
        <v>207</v>
      </c>
      <c r="E102" s="212" t="s">
        <v>3326</v>
      </c>
      <c r="F102" s="213" t="s">
        <v>3327</v>
      </c>
      <c r="G102" s="214" t="s">
        <v>250</v>
      </c>
      <c r="H102" s="215">
        <v>40</v>
      </c>
      <c r="I102" s="216"/>
      <c r="J102" s="217">
        <f>ROUND(I102*H102,2)</f>
        <v>0</v>
      </c>
      <c r="K102" s="213" t="s">
        <v>19</v>
      </c>
      <c r="L102" s="43"/>
      <c r="M102" s="218" t="s">
        <v>19</v>
      </c>
      <c r="N102" s="219" t="s">
        <v>44</v>
      </c>
      <c r="O102" s="83"/>
      <c r="P102" s="220">
        <f>O102*H102</f>
        <v>0</v>
      </c>
      <c r="Q102" s="220">
        <v>0</v>
      </c>
      <c r="R102" s="220">
        <f>Q102*H102</f>
        <v>0</v>
      </c>
      <c r="S102" s="220">
        <v>0</v>
      </c>
      <c r="T102" s="221">
        <f>S102*H102</f>
        <v>0</v>
      </c>
      <c r="AR102" s="222" t="s">
        <v>342</v>
      </c>
      <c r="AT102" s="222" t="s">
        <v>207</v>
      </c>
      <c r="AU102" s="222" t="s">
        <v>81</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342</v>
      </c>
      <c r="BM102" s="222" t="s">
        <v>277</v>
      </c>
    </row>
    <row r="103" spans="2:65" s="1" customFormat="1" ht="16.5" customHeight="1">
      <c r="B103" s="38"/>
      <c r="C103" s="211" t="s">
        <v>251</v>
      </c>
      <c r="D103" s="211" t="s">
        <v>207</v>
      </c>
      <c r="E103" s="212" t="s">
        <v>3328</v>
      </c>
      <c r="F103" s="213" t="s">
        <v>3329</v>
      </c>
      <c r="G103" s="214" t="s">
        <v>250</v>
      </c>
      <c r="H103" s="215">
        <v>20</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342</v>
      </c>
      <c r="AT103" s="222" t="s">
        <v>207</v>
      </c>
      <c r="AU103" s="222" t="s">
        <v>81</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342</v>
      </c>
      <c r="BM103" s="222" t="s">
        <v>280</v>
      </c>
    </row>
    <row r="104" spans="2:65" s="1" customFormat="1" ht="16.5" customHeight="1">
      <c r="B104" s="38"/>
      <c r="C104" s="211" t="s">
        <v>282</v>
      </c>
      <c r="D104" s="211" t="s">
        <v>207</v>
      </c>
      <c r="E104" s="212" t="s">
        <v>3330</v>
      </c>
      <c r="F104" s="213" t="s">
        <v>3331</v>
      </c>
      <c r="G104" s="214" t="s">
        <v>250</v>
      </c>
      <c r="H104" s="215">
        <v>10</v>
      </c>
      <c r="I104" s="216"/>
      <c r="J104" s="217">
        <f>ROUND(I104*H104,2)</f>
        <v>0</v>
      </c>
      <c r="K104" s="213" t="s">
        <v>19</v>
      </c>
      <c r="L104" s="43"/>
      <c r="M104" s="218" t="s">
        <v>19</v>
      </c>
      <c r="N104" s="219" t="s">
        <v>44</v>
      </c>
      <c r="O104" s="83"/>
      <c r="P104" s="220">
        <f>O104*H104</f>
        <v>0</v>
      </c>
      <c r="Q104" s="220">
        <v>0</v>
      </c>
      <c r="R104" s="220">
        <f>Q104*H104</f>
        <v>0</v>
      </c>
      <c r="S104" s="220">
        <v>0</v>
      </c>
      <c r="T104" s="221">
        <f>S104*H104</f>
        <v>0</v>
      </c>
      <c r="AR104" s="222" t="s">
        <v>342</v>
      </c>
      <c r="AT104" s="222" t="s">
        <v>207</v>
      </c>
      <c r="AU104" s="222" t="s">
        <v>81</v>
      </c>
      <c r="AY104" s="17" t="s">
        <v>204</v>
      </c>
      <c r="BE104" s="223">
        <f>IF(N104="základní",J104,0)</f>
        <v>0</v>
      </c>
      <c r="BF104" s="223">
        <f>IF(N104="snížená",J104,0)</f>
        <v>0</v>
      </c>
      <c r="BG104" s="223">
        <f>IF(N104="zákl. přenesená",J104,0)</f>
        <v>0</v>
      </c>
      <c r="BH104" s="223">
        <f>IF(N104="sníž. přenesená",J104,0)</f>
        <v>0</v>
      </c>
      <c r="BI104" s="223">
        <f>IF(N104="nulová",J104,0)</f>
        <v>0</v>
      </c>
      <c r="BJ104" s="17" t="s">
        <v>81</v>
      </c>
      <c r="BK104" s="223">
        <f>ROUND(I104*H104,2)</f>
        <v>0</v>
      </c>
      <c r="BL104" s="17" t="s">
        <v>342</v>
      </c>
      <c r="BM104" s="222" t="s">
        <v>285</v>
      </c>
    </row>
    <row r="105" spans="2:65" s="1" customFormat="1" ht="16.5" customHeight="1">
      <c r="B105" s="38"/>
      <c r="C105" s="211" t="s">
        <v>255</v>
      </c>
      <c r="D105" s="211" t="s">
        <v>207</v>
      </c>
      <c r="E105" s="212" t="s">
        <v>3332</v>
      </c>
      <c r="F105" s="213" t="s">
        <v>3333</v>
      </c>
      <c r="G105" s="214" t="s">
        <v>250</v>
      </c>
      <c r="H105" s="215">
        <v>10</v>
      </c>
      <c r="I105" s="216"/>
      <c r="J105" s="217">
        <f>ROUND(I105*H105,2)</f>
        <v>0</v>
      </c>
      <c r="K105" s="213" t="s">
        <v>19</v>
      </c>
      <c r="L105" s="43"/>
      <c r="M105" s="218" t="s">
        <v>19</v>
      </c>
      <c r="N105" s="219" t="s">
        <v>44</v>
      </c>
      <c r="O105" s="83"/>
      <c r="P105" s="220">
        <f>O105*H105</f>
        <v>0</v>
      </c>
      <c r="Q105" s="220">
        <v>0</v>
      </c>
      <c r="R105" s="220">
        <f>Q105*H105</f>
        <v>0</v>
      </c>
      <c r="S105" s="220">
        <v>0</v>
      </c>
      <c r="T105" s="221">
        <f>S105*H105</f>
        <v>0</v>
      </c>
      <c r="AR105" s="222" t="s">
        <v>342</v>
      </c>
      <c r="AT105" s="222" t="s">
        <v>207</v>
      </c>
      <c r="AU105" s="222" t="s">
        <v>81</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342</v>
      </c>
      <c r="BM105" s="222" t="s">
        <v>290</v>
      </c>
    </row>
    <row r="106" spans="2:65" s="1" customFormat="1" ht="16.5" customHeight="1">
      <c r="B106" s="38"/>
      <c r="C106" s="211" t="s">
        <v>291</v>
      </c>
      <c r="D106" s="211" t="s">
        <v>207</v>
      </c>
      <c r="E106" s="212" t="s">
        <v>3334</v>
      </c>
      <c r="F106" s="213" t="s">
        <v>3335</v>
      </c>
      <c r="G106" s="214" t="s">
        <v>250</v>
      </c>
      <c r="H106" s="215">
        <v>10</v>
      </c>
      <c r="I106" s="216"/>
      <c r="J106" s="217">
        <f>ROUND(I106*H106,2)</f>
        <v>0</v>
      </c>
      <c r="K106" s="213" t="s">
        <v>19</v>
      </c>
      <c r="L106" s="43"/>
      <c r="M106" s="218" t="s">
        <v>19</v>
      </c>
      <c r="N106" s="219" t="s">
        <v>44</v>
      </c>
      <c r="O106" s="83"/>
      <c r="P106" s="220">
        <f>O106*H106</f>
        <v>0</v>
      </c>
      <c r="Q106" s="220">
        <v>0</v>
      </c>
      <c r="R106" s="220">
        <f>Q106*H106</f>
        <v>0</v>
      </c>
      <c r="S106" s="220">
        <v>0</v>
      </c>
      <c r="T106" s="221">
        <f>S106*H106</f>
        <v>0</v>
      </c>
      <c r="AR106" s="222" t="s">
        <v>342</v>
      </c>
      <c r="AT106" s="222" t="s">
        <v>207</v>
      </c>
      <c r="AU106" s="222" t="s">
        <v>81</v>
      </c>
      <c r="AY106" s="17" t="s">
        <v>204</v>
      </c>
      <c r="BE106" s="223">
        <f>IF(N106="základní",J106,0)</f>
        <v>0</v>
      </c>
      <c r="BF106" s="223">
        <f>IF(N106="snížená",J106,0)</f>
        <v>0</v>
      </c>
      <c r="BG106" s="223">
        <f>IF(N106="zákl. přenesená",J106,0)</f>
        <v>0</v>
      </c>
      <c r="BH106" s="223">
        <f>IF(N106="sníž. přenesená",J106,0)</f>
        <v>0</v>
      </c>
      <c r="BI106" s="223">
        <f>IF(N106="nulová",J106,0)</f>
        <v>0</v>
      </c>
      <c r="BJ106" s="17" t="s">
        <v>81</v>
      </c>
      <c r="BK106" s="223">
        <f>ROUND(I106*H106,2)</f>
        <v>0</v>
      </c>
      <c r="BL106" s="17" t="s">
        <v>342</v>
      </c>
      <c r="BM106" s="222" t="s">
        <v>294</v>
      </c>
    </row>
    <row r="107" spans="2:65" s="1" customFormat="1" ht="16.5" customHeight="1">
      <c r="B107" s="38"/>
      <c r="C107" s="211" t="s">
        <v>258</v>
      </c>
      <c r="D107" s="211" t="s">
        <v>207</v>
      </c>
      <c r="E107" s="212" t="s">
        <v>3336</v>
      </c>
      <c r="F107" s="213" t="s">
        <v>3337</v>
      </c>
      <c r="G107" s="214" t="s">
        <v>552</v>
      </c>
      <c r="H107" s="215">
        <v>120</v>
      </c>
      <c r="I107" s="216"/>
      <c r="J107" s="217">
        <f>ROUND(I107*H107,2)</f>
        <v>0</v>
      </c>
      <c r="K107" s="213" t="s">
        <v>19</v>
      </c>
      <c r="L107" s="43"/>
      <c r="M107" s="218" t="s">
        <v>19</v>
      </c>
      <c r="N107" s="219" t="s">
        <v>44</v>
      </c>
      <c r="O107" s="83"/>
      <c r="P107" s="220">
        <f>O107*H107</f>
        <v>0</v>
      </c>
      <c r="Q107" s="220">
        <v>0</v>
      </c>
      <c r="R107" s="220">
        <f>Q107*H107</f>
        <v>0</v>
      </c>
      <c r="S107" s="220">
        <v>0</v>
      </c>
      <c r="T107" s="221">
        <f>S107*H107</f>
        <v>0</v>
      </c>
      <c r="AR107" s="222" t="s">
        <v>342</v>
      </c>
      <c r="AT107" s="222" t="s">
        <v>207</v>
      </c>
      <c r="AU107" s="222" t="s">
        <v>81</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342</v>
      </c>
      <c r="BM107" s="222" t="s">
        <v>298</v>
      </c>
    </row>
    <row r="108" spans="2:65" s="1" customFormat="1" ht="16.5" customHeight="1">
      <c r="B108" s="38"/>
      <c r="C108" s="211" t="s">
        <v>7</v>
      </c>
      <c r="D108" s="211" t="s">
        <v>207</v>
      </c>
      <c r="E108" s="212" t="s">
        <v>3338</v>
      </c>
      <c r="F108" s="213" t="s">
        <v>3339</v>
      </c>
      <c r="G108" s="214" t="s">
        <v>3340</v>
      </c>
      <c r="H108" s="215">
        <v>90</v>
      </c>
      <c r="I108" s="216"/>
      <c r="J108" s="217">
        <f>ROUND(I108*H108,2)</f>
        <v>0</v>
      </c>
      <c r="K108" s="213" t="s">
        <v>19</v>
      </c>
      <c r="L108" s="43"/>
      <c r="M108" s="218" t="s">
        <v>19</v>
      </c>
      <c r="N108" s="219" t="s">
        <v>44</v>
      </c>
      <c r="O108" s="83"/>
      <c r="P108" s="220">
        <f>O108*H108</f>
        <v>0</v>
      </c>
      <c r="Q108" s="220">
        <v>0</v>
      </c>
      <c r="R108" s="220">
        <f>Q108*H108</f>
        <v>0</v>
      </c>
      <c r="S108" s="220">
        <v>0</v>
      </c>
      <c r="T108" s="221">
        <f>S108*H108</f>
        <v>0</v>
      </c>
      <c r="AR108" s="222" t="s">
        <v>342</v>
      </c>
      <c r="AT108" s="222" t="s">
        <v>207</v>
      </c>
      <c r="AU108" s="222" t="s">
        <v>81</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342</v>
      </c>
      <c r="BM108" s="222" t="s">
        <v>302</v>
      </c>
    </row>
    <row r="109" spans="2:65" s="1" customFormat="1" ht="16.5" customHeight="1">
      <c r="B109" s="38"/>
      <c r="C109" s="211" t="s">
        <v>262</v>
      </c>
      <c r="D109" s="211" t="s">
        <v>207</v>
      </c>
      <c r="E109" s="212" t="s">
        <v>3341</v>
      </c>
      <c r="F109" s="213" t="s">
        <v>3342</v>
      </c>
      <c r="G109" s="214" t="s">
        <v>250</v>
      </c>
      <c r="H109" s="215">
        <v>10</v>
      </c>
      <c r="I109" s="216"/>
      <c r="J109" s="217">
        <f>ROUND(I109*H109,2)</f>
        <v>0</v>
      </c>
      <c r="K109" s="213" t="s">
        <v>19</v>
      </c>
      <c r="L109" s="43"/>
      <c r="M109" s="218" t="s">
        <v>19</v>
      </c>
      <c r="N109" s="219" t="s">
        <v>44</v>
      </c>
      <c r="O109" s="83"/>
      <c r="P109" s="220">
        <f>O109*H109</f>
        <v>0</v>
      </c>
      <c r="Q109" s="220">
        <v>0</v>
      </c>
      <c r="R109" s="220">
        <f>Q109*H109</f>
        <v>0</v>
      </c>
      <c r="S109" s="220">
        <v>0</v>
      </c>
      <c r="T109" s="221">
        <f>S109*H109</f>
        <v>0</v>
      </c>
      <c r="AR109" s="222" t="s">
        <v>342</v>
      </c>
      <c r="AT109" s="222" t="s">
        <v>207</v>
      </c>
      <c r="AU109" s="222" t="s">
        <v>81</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342</v>
      </c>
      <c r="BM109" s="222" t="s">
        <v>305</v>
      </c>
    </row>
    <row r="110" spans="2:65" s="1" customFormat="1" ht="16.5" customHeight="1">
      <c r="B110" s="38"/>
      <c r="C110" s="211" t="s">
        <v>308</v>
      </c>
      <c r="D110" s="211" t="s">
        <v>207</v>
      </c>
      <c r="E110" s="212" t="s">
        <v>3343</v>
      </c>
      <c r="F110" s="213" t="s">
        <v>3344</v>
      </c>
      <c r="G110" s="214" t="s">
        <v>250</v>
      </c>
      <c r="H110" s="215">
        <v>5</v>
      </c>
      <c r="I110" s="216"/>
      <c r="J110" s="217">
        <f>ROUND(I110*H110,2)</f>
        <v>0</v>
      </c>
      <c r="K110" s="213" t="s">
        <v>19</v>
      </c>
      <c r="L110" s="43"/>
      <c r="M110" s="218" t="s">
        <v>19</v>
      </c>
      <c r="N110" s="219" t="s">
        <v>44</v>
      </c>
      <c r="O110" s="83"/>
      <c r="P110" s="220">
        <f>O110*H110</f>
        <v>0</v>
      </c>
      <c r="Q110" s="220">
        <v>0</v>
      </c>
      <c r="R110" s="220">
        <f>Q110*H110</f>
        <v>0</v>
      </c>
      <c r="S110" s="220">
        <v>0</v>
      </c>
      <c r="T110" s="221">
        <f>S110*H110</f>
        <v>0</v>
      </c>
      <c r="AR110" s="222" t="s">
        <v>342</v>
      </c>
      <c r="AT110" s="222" t="s">
        <v>207</v>
      </c>
      <c r="AU110" s="222" t="s">
        <v>81</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342</v>
      </c>
      <c r="BM110" s="222" t="s">
        <v>311</v>
      </c>
    </row>
    <row r="111" spans="2:65" s="1" customFormat="1" ht="16.5" customHeight="1">
      <c r="B111" s="38"/>
      <c r="C111" s="211" t="s">
        <v>265</v>
      </c>
      <c r="D111" s="211" t="s">
        <v>207</v>
      </c>
      <c r="E111" s="212" t="s">
        <v>3345</v>
      </c>
      <c r="F111" s="213" t="s">
        <v>3346</v>
      </c>
      <c r="G111" s="214" t="s">
        <v>250</v>
      </c>
      <c r="H111" s="215">
        <v>5</v>
      </c>
      <c r="I111" s="216"/>
      <c r="J111" s="217">
        <f>ROUND(I111*H111,2)</f>
        <v>0</v>
      </c>
      <c r="K111" s="213" t="s">
        <v>19</v>
      </c>
      <c r="L111" s="43"/>
      <c r="M111" s="218" t="s">
        <v>19</v>
      </c>
      <c r="N111" s="219" t="s">
        <v>44</v>
      </c>
      <c r="O111" s="83"/>
      <c r="P111" s="220">
        <f>O111*H111</f>
        <v>0</v>
      </c>
      <c r="Q111" s="220">
        <v>0</v>
      </c>
      <c r="R111" s="220">
        <f>Q111*H111</f>
        <v>0</v>
      </c>
      <c r="S111" s="220">
        <v>0</v>
      </c>
      <c r="T111" s="221">
        <f>S111*H111</f>
        <v>0</v>
      </c>
      <c r="AR111" s="222" t="s">
        <v>342</v>
      </c>
      <c r="AT111" s="222" t="s">
        <v>207</v>
      </c>
      <c r="AU111" s="222" t="s">
        <v>81</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342</v>
      </c>
      <c r="BM111" s="222" t="s">
        <v>314</v>
      </c>
    </row>
    <row r="112" spans="2:65" s="1" customFormat="1" ht="16.5" customHeight="1">
      <c r="B112" s="38"/>
      <c r="C112" s="211" t="s">
        <v>315</v>
      </c>
      <c r="D112" s="211" t="s">
        <v>207</v>
      </c>
      <c r="E112" s="212" t="s">
        <v>3347</v>
      </c>
      <c r="F112" s="213" t="s">
        <v>3348</v>
      </c>
      <c r="G112" s="214" t="s">
        <v>552</v>
      </c>
      <c r="H112" s="215">
        <v>20</v>
      </c>
      <c r="I112" s="216"/>
      <c r="J112" s="217">
        <f>ROUND(I112*H112,2)</f>
        <v>0</v>
      </c>
      <c r="K112" s="213" t="s">
        <v>19</v>
      </c>
      <c r="L112" s="43"/>
      <c r="M112" s="218" t="s">
        <v>19</v>
      </c>
      <c r="N112" s="219" t="s">
        <v>44</v>
      </c>
      <c r="O112" s="83"/>
      <c r="P112" s="220">
        <f>O112*H112</f>
        <v>0</v>
      </c>
      <c r="Q112" s="220">
        <v>0</v>
      </c>
      <c r="R112" s="220">
        <f>Q112*H112</f>
        <v>0</v>
      </c>
      <c r="S112" s="220">
        <v>0</v>
      </c>
      <c r="T112" s="221">
        <f>S112*H112</f>
        <v>0</v>
      </c>
      <c r="AR112" s="222" t="s">
        <v>342</v>
      </c>
      <c r="AT112" s="222" t="s">
        <v>207</v>
      </c>
      <c r="AU112" s="222" t="s">
        <v>81</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342</v>
      </c>
      <c r="BM112" s="222" t="s">
        <v>318</v>
      </c>
    </row>
    <row r="113" spans="2:65" s="1" customFormat="1" ht="16.5" customHeight="1">
      <c r="B113" s="38"/>
      <c r="C113" s="211" t="s">
        <v>269</v>
      </c>
      <c r="D113" s="211" t="s">
        <v>207</v>
      </c>
      <c r="E113" s="212" t="s">
        <v>3349</v>
      </c>
      <c r="F113" s="213" t="s">
        <v>3350</v>
      </c>
      <c r="G113" s="214" t="s">
        <v>3340</v>
      </c>
      <c r="H113" s="215">
        <v>1</v>
      </c>
      <c r="I113" s="216"/>
      <c r="J113" s="217">
        <f>ROUND(I113*H113,2)</f>
        <v>0</v>
      </c>
      <c r="K113" s="213" t="s">
        <v>19</v>
      </c>
      <c r="L113" s="43"/>
      <c r="M113" s="218" t="s">
        <v>19</v>
      </c>
      <c r="N113" s="219" t="s">
        <v>44</v>
      </c>
      <c r="O113" s="83"/>
      <c r="P113" s="220">
        <f>O113*H113</f>
        <v>0</v>
      </c>
      <c r="Q113" s="220">
        <v>0</v>
      </c>
      <c r="R113" s="220">
        <f>Q113*H113</f>
        <v>0</v>
      </c>
      <c r="S113" s="220">
        <v>0</v>
      </c>
      <c r="T113" s="221">
        <f>S113*H113</f>
        <v>0</v>
      </c>
      <c r="AR113" s="222" t="s">
        <v>342</v>
      </c>
      <c r="AT113" s="222" t="s">
        <v>207</v>
      </c>
      <c r="AU113" s="222" t="s">
        <v>81</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342</v>
      </c>
      <c r="BM113" s="222" t="s">
        <v>321</v>
      </c>
    </row>
    <row r="114" spans="2:65" s="1" customFormat="1" ht="16.5" customHeight="1">
      <c r="B114" s="38"/>
      <c r="C114" s="211" t="s">
        <v>322</v>
      </c>
      <c r="D114" s="211" t="s">
        <v>207</v>
      </c>
      <c r="E114" s="212" t="s">
        <v>3351</v>
      </c>
      <c r="F114" s="213" t="s">
        <v>3352</v>
      </c>
      <c r="G114" s="214" t="s">
        <v>552</v>
      </c>
      <c r="H114" s="215">
        <v>80</v>
      </c>
      <c r="I114" s="216"/>
      <c r="J114" s="217">
        <f>ROUND(I114*H114,2)</f>
        <v>0</v>
      </c>
      <c r="K114" s="213" t="s">
        <v>19</v>
      </c>
      <c r="L114" s="43"/>
      <c r="M114" s="218" t="s">
        <v>19</v>
      </c>
      <c r="N114" s="219" t="s">
        <v>44</v>
      </c>
      <c r="O114" s="83"/>
      <c r="P114" s="220">
        <f>O114*H114</f>
        <v>0</v>
      </c>
      <c r="Q114" s="220">
        <v>0</v>
      </c>
      <c r="R114" s="220">
        <f>Q114*H114</f>
        <v>0</v>
      </c>
      <c r="S114" s="220">
        <v>0</v>
      </c>
      <c r="T114" s="221">
        <f>S114*H114</f>
        <v>0</v>
      </c>
      <c r="AR114" s="222" t="s">
        <v>342</v>
      </c>
      <c r="AT114" s="222" t="s">
        <v>207</v>
      </c>
      <c r="AU114" s="222" t="s">
        <v>81</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342</v>
      </c>
      <c r="BM114" s="222" t="s">
        <v>325</v>
      </c>
    </row>
    <row r="115" spans="2:65" s="1" customFormat="1" ht="16.5" customHeight="1">
      <c r="B115" s="38"/>
      <c r="C115" s="211" t="s">
        <v>274</v>
      </c>
      <c r="D115" s="211" t="s">
        <v>207</v>
      </c>
      <c r="E115" s="212" t="s">
        <v>3353</v>
      </c>
      <c r="F115" s="213" t="s">
        <v>3354</v>
      </c>
      <c r="G115" s="214" t="s">
        <v>552</v>
      </c>
      <c r="H115" s="215">
        <v>10</v>
      </c>
      <c r="I115" s="216"/>
      <c r="J115" s="217">
        <f>ROUND(I115*H115,2)</f>
        <v>0</v>
      </c>
      <c r="K115" s="213" t="s">
        <v>19</v>
      </c>
      <c r="L115" s="43"/>
      <c r="M115" s="218" t="s">
        <v>19</v>
      </c>
      <c r="N115" s="219" t="s">
        <v>44</v>
      </c>
      <c r="O115" s="83"/>
      <c r="P115" s="220">
        <f>O115*H115</f>
        <v>0</v>
      </c>
      <c r="Q115" s="220">
        <v>0</v>
      </c>
      <c r="R115" s="220">
        <f>Q115*H115</f>
        <v>0</v>
      </c>
      <c r="S115" s="220">
        <v>0</v>
      </c>
      <c r="T115" s="221">
        <f>S115*H115</f>
        <v>0</v>
      </c>
      <c r="AR115" s="222" t="s">
        <v>342</v>
      </c>
      <c r="AT115" s="222" t="s">
        <v>207</v>
      </c>
      <c r="AU115" s="222" t="s">
        <v>81</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342</v>
      </c>
      <c r="BM115" s="222" t="s">
        <v>326</v>
      </c>
    </row>
    <row r="116" spans="2:65" s="1" customFormat="1" ht="16.5" customHeight="1">
      <c r="B116" s="38"/>
      <c r="C116" s="211" t="s">
        <v>329</v>
      </c>
      <c r="D116" s="211" t="s">
        <v>207</v>
      </c>
      <c r="E116" s="212" t="s">
        <v>3355</v>
      </c>
      <c r="F116" s="213" t="s">
        <v>3356</v>
      </c>
      <c r="G116" s="214" t="s">
        <v>552</v>
      </c>
      <c r="H116" s="215">
        <v>68</v>
      </c>
      <c r="I116" s="216"/>
      <c r="J116" s="217">
        <f>ROUND(I116*H116,2)</f>
        <v>0</v>
      </c>
      <c r="K116" s="213" t="s">
        <v>19</v>
      </c>
      <c r="L116" s="43"/>
      <c r="M116" s="218" t="s">
        <v>19</v>
      </c>
      <c r="N116" s="219" t="s">
        <v>44</v>
      </c>
      <c r="O116" s="83"/>
      <c r="P116" s="220">
        <f>O116*H116</f>
        <v>0</v>
      </c>
      <c r="Q116" s="220">
        <v>0</v>
      </c>
      <c r="R116" s="220">
        <f>Q116*H116</f>
        <v>0</v>
      </c>
      <c r="S116" s="220">
        <v>0</v>
      </c>
      <c r="T116" s="221">
        <f>S116*H116</f>
        <v>0</v>
      </c>
      <c r="AR116" s="222" t="s">
        <v>342</v>
      </c>
      <c r="AT116" s="222" t="s">
        <v>207</v>
      </c>
      <c r="AU116" s="222" t="s">
        <v>81</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342</v>
      </c>
      <c r="BM116" s="222" t="s">
        <v>332</v>
      </c>
    </row>
    <row r="117" spans="2:65" s="1" customFormat="1" ht="16.5" customHeight="1">
      <c r="B117" s="38"/>
      <c r="C117" s="211" t="s">
        <v>277</v>
      </c>
      <c r="D117" s="211" t="s">
        <v>207</v>
      </c>
      <c r="E117" s="212" t="s">
        <v>3357</v>
      </c>
      <c r="F117" s="213" t="s">
        <v>3358</v>
      </c>
      <c r="G117" s="214" t="s">
        <v>552</v>
      </c>
      <c r="H117" s="215">
        <v>5</v>
      </c>
      <c r="I117" s="216"/>
      <c r="J117" s="217">
        <f>ROUND(I117*H117,2)</f>
        <v>0</v>
      </c>
      <c r="K117" s="213" t="s">
        <v>19</v>
      </c>
      <c r="L117" s="43"/>
      <c r="M117" s="218" t="s">
        <v>19</v>
      </c>
      <c r="N117" s="219" t="s">
        <v>44</v>
      </c>
      <c r="O117" s="83"/>
      <c r="P117" s="220">
        <f>O117*H117</f>
        <v>0</v>
      </c>
      <c r="Q117" s="220">
        <v>0</v>
      </c>
      <c r="R117" s="220">
        <f>Q117*H117</f>
        <v>0</v>
      </c>
      <c r="S117" s="220">
        <v>0</v>
      </c>
      <c r="T117" s="221">
        <f>S117*H117</f>
        <v>0</v>
      </c>
      <c r="AR117" s="222" t="s">
        <v>342</v>
      </c>
      <c r="AT117" s="222" t="s">
        <v>207</v>
      </c>
      <c r="AU117" s="222" t="s">
        <v>81</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342</v>
      </c>
      <c r="BM117" s="222" t="s">
        <v>335</v>
      </c>
    </row>
    <row r="118" spans="2:65" s="1" customFormat="1" ht="16.5" customHeight="1">
      <c r="B118" s="38"/>
      <c r="C118" s="211" t="s">
        <v>336</v>
      </c>
      <c r="D118" s="211" t="s">
        <v>207</v>
      </c>
      <c r="E118" s="212" t="s">
        <v>3359</v>
      </c>
      <c r="F118" s="213" t="s">
        <v>3360</v>
      </c>
      <c r="G118" s="214" t="s">
        <v>552</v>
      </c>
      <c r="H118" s="215">
        <v>2</v>
      </c>
      <c r="I118" s="216"/>
      <c r="J118" s="217">
        <f>ROUND(I118*H118,2)</f>
        <v>0</v>
      </c>
      <c r="K118" s="213" t="s">
        <v>19</v>
      </c>
      <c r="L118" s="43"/>
      <c r="M118" s="218" t="s">
        <v>19</v>
      </c>
      <c r="N118" s="219" t="s">
        <v>44</v>
      </c>
      <c r="O118" s="83"/>
      <c r="P118" s="220">
        <f>O118*H118</f>
        <v>0</v>
      </c>
      <c r="Q118" s="220">
        <v>0</v>
      </c>
      <c r="R118" s="220">
        <f>Q118*H118</f>
        <v>0</v>
      </c>
      <c r="S118" s="220">
        <v>0</v>
      </c>
      <c r="T118" s="221">
        <f>S118*H118</f>
        <v>0</v>
      </c>
      <c r="AR118" s="222" t="s">
        <v>342</v>
      </c>
      <c r="AT118" s="222" t="s">
        <v>207</v>
      </c>
      <c r="AU118" s="222" t="s">
        <v>81</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342</v>
      </c>
      <c r="BM118" s="222" t="s">
        <v>339</v>
      </c>
    </row>
    <row r="119" spans="2:65" s="1" customFormat="1" ht="16.5" customHeight="1">
      <c r="B119" s="38"/>
      <c r="C119" s="211" t="s">
        <v>280</v>
      </c>
      <c r="D119" s="211" t="s">
        <v>207</v>
      </c>
      <c r="E119" s="212" t="s">
        <v>3361</v>
      </c>
      <c r="F119" s="213" t="s">
        <v>3362</v>
      </c>
      <c r="G119" s="214" t="s">
        <v>552</v>
      </c>
      <c r="H119" s="215">
        <v>20</v>
      </c>
      <c r="I119" s="216"/>
      <c r="J119" s="217">
        <f>ROUND(I119*H119,2)</f>
        <v>0</v>
      </c>
      <c r="K119" s="213" t="s">
        <v>19</v>
      </c>
      <c r="L119" s="43"/>
      <c r="M119" s="218" t="s">
        <v>19</v>
      </c>
      <c r="N119" s="219" t="s">
        <v>44</v>
      </c>
      <c r="O119" s="83"/>
      <c r="P119" s="220">
        <f>O119*H119</f>
        <v>0</v>
      </c>
      <c r="Q119" s="220">
        <v>0</v>
      </c>
      <c r="R119" s="220">
        <f>Q119*H119</f>
        <v>0</v>
      </c>
      <c r="S119" s="220">
        <v>0</v>
      </c>
      <c r="T119" s="221">
        <f>S119*H119</f>
        <v>0</v>
      </c>
      <c r="AR119" s="222" t="s">
        <v>342</v>
      </c>
      <c r="AT119" s="222" t="s">
        <v>207</v>
      </c>
      <c r="AU119" s="222" t="s">
        <v>81</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342</v>
      </c>
      <c r="BM119" s="222" t="s">
        <v>342</v>
      </c>
    </row>
    <row r="120" spans="2:65" s="1" customFormat="1" ht="16.5" customHeight="1">
      <c r="B120" s="38"/>
      <c r="C120" s="211" t="s">
        <v>343</v>
      </c>
      <c r="D120" s="211" t="s">
        <v>207</v>
      </c>
      <c r="E120" s="212" t="s">
        <v>3363</v>
      </c>
      <c r="F120" s="213" t="s">
        <v>3364</v>
      </c>
      <c r="G120" s="214" t="s">
        <v>552</v>
      </c>
      <c r="H120" s="215">
        <v>102</v>
      </c>
      <c r="I120" s="216"/>
      <c r="J120" s="217">
        <f>ROUND(I120*H120,2)</f>
        <v>0</v>
      </c>
      <c r="K120" s="213" t="s">
        <v>19</v>
      </c>
      <c r="L120" s="43"/>
      <c r="M120" s="218" t="s">
        <v>19</v>
      </c>
      <c r="N120" s="219" t="s">
        <v>44</v>
      </c>
      <c r="O120" s="83"/>
      <c r="P120" s="220">
        <f>O120*H120</f>
        <v>0</v>
      </c>
      <c r="Q120" s="220">
        <v>0</v>
      </c>
      <c r="R120" s="220">
        <f>Q120*H120</f>
        <v>0</v>
      </c>
      <c r="S120" s="220">
        <v>0</v>
      </c>
      <c r="T120" s="221">
        <f>S120*H120</f>
        <v>0</v>
      </c>
      <c r="AR120" s="222" t="s">
        <v>342</v>
      </c>
      <c r="AT120" s="222" t="s">
        <v>207</v>
      </c>
      <c r="AU120" s="222" t="s">
        <v>81</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342</v>
      </c>
      <c r="BM120" s="222" t="s">
        <v>346</v>
      </c>
    </row>
    <row r="121" spans="2:65" s="1" customFormat="1" ht="16.5" customHeight="1">
      <c r="B121" s="38"/>
      <c r="C121" s="211" t="s">
        <v>285</v>
      </c>
      <c r="D121" s="211" t="s">
        <v>207</v>
      </c>
      <c r="E121" s="212" t="s">
        <v>3365</v>
      </c>
      <c r="F121" s="213" t="s">
        <v>3366</v>
      </c>
      <c r="G121" s="214" t="s">
        <v>552</v>
      </c>
      <c r="H121" s="215">
        <v>204</v>
      </c>
      <c r="I121" s="216"/>
      <c r="J121" s="217">
        <f>ROUND(I121*H121,2)</f>
        <v>0</v>
      </c>
      <c r="K121" s="213" t="s">
        <v>19</v>
      </c>
      <c r="L121" s="43"/>
      <c r="M121" s="218" t="s">
        <v>19</v>
      </c>
      <c r="N121" s="219" t="s">
        <v>44</v>
      </c>
      <c r="O121" s="83"/>
      <c r="P121" s="220">
        <f>O121*H121</f>
        <v>0</v>
      </c>
      <c r="Q121" s="220">
        <v>0</v>
      </c>
      <c r="R121" s="220">
        <f>Q121*H121</f>
        <v>0</v>
      </c>
      <c r="S121" s="220">
        <v>0</v>
      </c>
      <c r="T121" s="221">
        <f>S121*H121</f>
        <v>0</v>
      </c>
      <c r="AR121" s="222" t="s">
        <v>342</v>
      </c>
      <c r="AT121" s="222" t="s">
        <v>207</v>
      </c>
      <c r="AU121" s="222" t="s">
        <v>81</v>
      </c>
      <c r="AY121" s="17" t="s">
        <v>204</v>
      </c>
      <c r="BE121" s="223">
        <f>IF(N121="základní",J121,0)</f>
        <v>0</v>
      </c>
      <c r="BF121" s="223">
        <f>IF(N121="snížená",J121,0)</f>
        <v>0</v>
      </c>
      <c r="BG121" s="223">
        <f>IF(N121="zákl. přenesená",J121,0)</f>
        <v>0</v>
      </c>
      <c r="BH121" s="223">
        <f>IF(N121="sníž. přenesená",J121,0)</f>
        <v>0</v>
      </c>
      <c r="BI121" s="223">
        <f>IF(N121="nulová",J121,0)</f>
        <v>0</v>
      </c>
      <c r="BJ121" s="17" t="s">
        <v>81</v>
      </c>
      <c r="BK121" s="223">
        <f>ROUND(I121*H121,2)</f>
        <v>0</v>
      </c>
      <c r="BL121" s="17" t="s">
        <v>342</v>
      </c>
      <c r="BM121" s="222" t="s">
        <v>349</v>
      </c>
    </row>
    <row r="122" spans="2:65" s="1" customFormat="1" ht="16.5" customHeight="1">
      <c r="B122" s="38"/>
      <c r="C122" s="211" t="s">
        <v>350</v>
      </c>
      <c r="D122" s="211" t="s">
        <v>207</v>
      </c>
      <c r="E122" s="212" t="s">
        <v>3367</v>
      </c>
      <c r="F122" s="213" t="s">
        <v>3368</v>
      </c>
      <c r="G122" s="214" t="s">
        <v>552</v>
      </c>
      <c r="H122" s="215">
        <v>56</v>
      </c>
      <c r="I122" s="216"/>
      <c r="J122" s="217">
        <f>ROUND(I122*H122,2)</f>
        <v>0</v>
      </c>
      <c r="K122" s="213" t="s">
        <v>19</v>
      </c>
      <c r="L122" s="43"/>
      <c r="M122" s="218" t="s">
        <v>19</v>
      </c>
      <c r="N122" s="219" t="s">
        <v>44</v>
      </c>
      <c r="O122" s="83"/>
      <c r="P122" s="220">
        <f>O122*H122</f>
        <v>0</v>
      </c>
      <c r="Q122" s="220">
        <v>0</v>
      </c>
      <c r="R122" s="220">
        <f>Q122*H122</f>
        <v>0</v>
      </c>
      <c r="S122" s="220">
        <v>0</v>
      </c>
      <c r="T122" s="221">
        <f>S122*H122</f>
        <v>0</v>
      </c>
      <c r="AR122" s="222" t="s">
        <v>342</v>
      </c>
      <c r="AT122" s="222" t="s">
        <v>207</v>
      </c>
      <c r="AU122" s="222" t="s">
        <v>81</v>
      </c>
      <c r="AY122" s="17" t="s">
        <v>204</v>
      </c>
      <c r="BE122" s="223">
        <f>IF(N122="základní",J122,0)</f>
        <v>0</v>
      </c>
      <c r="BF122" s="223">
        <f>IF(N122="snížená",J122,0)</f>
        <v>0</v>
      </c>
      <c r="BG122" s="223">
        <f>IF(N122="zákl. přenesená",J122,0)</f>
        <v>0</v>
      </c>
      <c r="BH122" s="223">
        <f>IF(N122="sníž. přenesená",J122,0)</f>
        <v>0</v>
      </c>
      <c r="BI122" s="223">
        <f>IF(N122="nulová",J122,0)</f>
        <v>0</v>
      </c>
      <c r="BJ122" s="17" t="s">
        <v>81</v>
      </c>
      <c r="BK122" s="223">
        <f>ROUND(I122*H122,2)</f>
        <v>0</v>
      </c>
      <c r="BL122" s="17" t="s">
        <v>342</v>
      </c>
      <c r="BM122" s="222" t="s">
        <v>353</v>
      </c>
    </row>
    <row r="123" spans="2:65" s="1" customFormat="1" ht="16.5" customHeight="1">
      <c r="B123" s="38"/>
      <c r="C123" s="211" t="s">
        <v>290</v>
      </c>
      <c r="D123" s="211" t="s">
        <v>207</v>
      </c>
      <c r="E123" s="212" t="s">
        <v>3369</v>
      </c>
      <c r="F123" s="213" t="s">
        <v>3370</v>
      </c>
      <c r="G123" s="214" t="s">
        <v>552</v>
      </c>
      <c r="H123" s="215">
        <v>14</v>
      </c>
      <c r="I123" s="216"/>
      <c r="J123" s="217">
        <f>ROUND(I123*H123,2)</f>
        <v>0</v>
      </c>
      <c r="K123" s="213" t="s">
        <v>19</v>
      </c>
      <c r="L123" s="43"/>
      <c r="M123" s="218" t="s">
        <v>19</v>
      </c>
      <c r="N123" s="219" t="s">
        <v>44</v>
      </c>
      <c r="O123" s="83"/>
      <c r="P123" s="220">
        <f>O123*H123</f>
        <v>0</v>
      </c>
      <c r="Q123" s="220">
        <v>0</v>
      </c>
      <c r="R123" s="220">
        <f>Q123*H123</f>
        <v>0</v>
      </c>
      <c r="S123" s="220">
        <v>0</v>
      </c>
      <c r="T123" s="221">
        <f>S123*H123</f>
        <v>0</v>
      </c>
      <c r="AR123" s="222" t="s">
        <v>342</v>
      </c>
      <c r="AT123" s="222" t="s">
        <v>207</v>
      </c>
      <c r="AU123" s="222" t="s">
        <v>81</v>
      </c>
      <c r="AY123" s="17" t="s">
        <v>204</v>
      </c>
      <c r="BE123" s="223">
        <f>IF(N123="základní",J123,0)</f>
        <v>0</v>
      </c>
      <c r="BF123" s="223">
        <f>IF(N123="snížená",J123,0)</f>
        <v>0</v>
      </c>
      <c r="BG123" s="223">
        <f>IF(N123="zákl. přenesená",J123,0)</f>
        <v>0</v>
      </c>
      <c r="BH123" s="223">
        <f>IF(N123="sníž. přenesená",J123,0)</f>
        <v>0</v>
      </c>
      <c r="BI123" s="223">
        <f>IF(N123="nulová",J123,0)</f>
        <v>0</v>
      </c>
      <c r="BJ123" s="17" t="s">
        <v>81</v>
      </c>
      <c r="BK123" s="223">
        <f>ROUND(I123*H123,2)</f>
        <v>0</v>
      </c>
      <c r="BL123" s="17" t="s">
        <v>342</v>
      </c>
      <c r="BM123" s="222" t="s">
        <v>356</v>
      </c>
    </row>
    <row r="124" spans="2:63" s="11" customFormat="1" ht="25.9" customHeight="1">
      <c r="B124" s="195"/>
      <c r="C124" s="196"/>
      <c r="D124" s="197" t="s">
        <v>72</v>
      </c>
      <c r="E124" s="198" t="s">
        <v>207</v>
      </c>
      <c r="F124" s="198" t="s">
        <v>3371</v>
      </c>
      <c r="G124" s="196"/>
      <c r="H124" s="196"/>
      <c r="I124" s="199"/>
      <c r="J124" s="200">
        <f>BK124</f>
        <v>0</v>
      </c>
      <c r="K124" s="196"/>
      <c r="L124" s="201"/>
      <c r="M124" s="202"/>
      <c r="N124" s="203"/>
      <c r="O124" s="203"/>
      <c r="P124" s="204">
        <f>SUM(P125:P158)</f>
        <v>0</v>
      </c>
      <c r="Q124" s="203"/>
      <c r="R124" s="204">
        <f>SUM(R125:R158)</f>
        <v>0</v>
      </c>
      <c r="S124" s="203"/>
      <c r="T124" s="205">
        <f>SUM(T125:T158)</f>
        <v>0</v>
      </c>
      <c r="AR124" s="206" t="s">
        <v>224</v>
      </c>
      <c r="AT124" s="207" t="s">
        <v>72</v>
      </c>
      <c r="AU124" s="207" t="s">
        <v>73</v>
      </c>
      <c r="AY124" s="206" t="s">
        <v>204</v>
      </c>
      <c r="BK124" s="208">
        <f>SUM(BK125:BK158)</f>
        <v>0</v>
      </c>
    </row>
    <row r="125" spans="2:65" s="1" customFormat="1" ht="16.5" customHeight="1">
      <c r="B125" s="38"/>
      <c r="C125" s="211" t="s">
        <v>361</v>
      </c>
      <c r="D125" s="211" t="s">
        <v>207</v>
      </c>
      <c r="E125" s="212" t="s">
        <v>3372</v>
      </c>
      <c r="F125" s="213" t="s">
        <v>3373</v>
      </c>
      <c r="G125" s="214" t="s">
        <v>250</v>
      </c>
      <c r="H125" s="215">
        <v>40</v>
      </c>
      <c r="I125" s="216"/>
      <c r="J125" s="217">
        <f>ROUND(I125*H125,2)</f>
        <v>0</v>
      </c>
      <c r="K125" s="213" t="s">
        <v>19</v>
      </c>
      <c r="L125" s="43"/>
      <c r="M125" s="218" t="s">
        <v>19</v>
      </c>
      <c r="N125" s="219" t="s">
        <v>44</v>
      </c>
      <c r="O125" s="83"/>
      <c r="P125" s="220">
        <f>O125*H125</f>
        <v>0</v>
      </c>
      <c r="Q125" s="220">
        <v>0</v>
      </c>
      <c r="R125" s="220">
        <f>Q125*H125</f>
        <v>0</v>
      </c>
      <c r="S125" s="220">
        <v>0</v>
      </c>
      <c r="T125" s="221">
        <f>S125*H125</f>
        <v>0</v>
      </c>
      <c r="AR125" s="222" t="s">
        <v>342</v>
      </c>
      <c r="AT125" s="222" t="s">
        <v>207</v>
      </c>
      <c r="AU125" s="222" t="s">
        <v>81</v>
      </c>
      <c r="AY125" s="17" t="s">
        <v>204</v>
      </c>
      <c r="BE125" s="223">
        <f>IF(N125="základní",J125,0)</f>
        <v>0</v>
      </c>
      <c r="BF125" s="223">
        <f>IF(N125="snížená",J125,0)</f>
        <v>0</v>
      </c>
      <c r="BG125" s="223">
        <f>IF(N125="zákl. přenesená",J125,0)</f>
        <v>0</v>
      </c>
      <c r="BH125" s="223">
        <f>IF(N125="sníž. přenesená",J125,0)</f>
        <v>0</v>
      </c>
      <c r="BI125" s="223">
        <f>IF(N125="nulová",J125,0)</f>
        <v>0</v>
      </c>
      <c r="BJ125" s="17" t="s">
        <v>81</v>
      </c>
      <c r="BK125" s="223">
        <f>ROUND(I125*H125,2)</f>
        <v>0</v>
      </c>
      <c r="BL125" s="17" t="s">
        <v>342</v>
      </c>
      <c r="BM125" s="222" t="s">
        <v>364</v>
      </c>
    </row>
    <row r="126" spans="2:65" s="1" customFormat="1" ht="16.5" customHeight="1">
      <c r="B126" s="38"/>
      <c r="C126" s="211" t="s">
        <v>294</v>
      </c>
      <c r="D126" s="211" t="s">
        <v>207</v>
      </c>
      <c r="E126" s="212" t="s">
        <v>3374</v>
      </c>
      <c r="F126" s="213" t="s">
        <v>3375</v>
      </c>
      <c r="G126" s="214" t="s">
        <v>250</v>
      </c>
      <c r="H126" s="215">
        <v>10</v>
      </c>
      <c r="I126" s="216"/>
      <c r="J126" s="217">
        <f>ROUND(I126*H126,2)</f>
        <v>0</v>
      </c>
      <c r="K126" s="213" t="s">
        <v>19</v>
      </c>
      <c r="L126" s="43"/>
      <c r="M126" s="218" t="s">
        <v>19</v>
      </c>
      <c r="N126" s="219" t="s">
        <v>44</v>
      </c>
      <c r="O126" s="83"/>
      <c r="P126" s="220">
        <f>O126*H126</f>
        <v>0</v>
      </c>
      <c r="Q126" s="220">
        <v>0</v>
      </c>
      <c r="R126" s="220">
        <f>Q126*H126</f>
        <v>0</v>
      </c>
      <c r="S126" s="220">
        <v>0</v>
      </c>
      <c r="T126" s="221">
        <f>S126*H126</f>
        <v>0</v>
      </c>
      <c r="AR126" s="222" t="s">
        <v>342</v>
      </c>
      <c r="AT126" s="222" t="s">
        <v>207</v>
      </c>
      <c r="AU126" s="222" t="s">
        <v>81</v>
      </c>
      <c r="AY126" s="17" t="s">
        <v>204</v>
      </c>
      <c r="BE126" s="223">
        <f>IF(N126="základní",J126,0)</f>
        <v>0</v>
      </c>
      <c r="BF126" s="223">
        <f>IF(N126="snížená",J126,0)</f>
        <v>0</v>
      </c>
      <c r="BG126" s="223">
        <f>IF(N126="zákl. přenesená",J126,0)</f>
        <v>0</v>
      </c>
      <c r="BH126" s="223">
        <f>IF(N126="sníž. přenesená",J126,0)</f>
        <v>0</v>
      </c>
      <c r="BI126" s="223">
        <f>IF(N126="nulová",J126,0)</f>
        <v>0</v>
      </c>
      <c r="BJ126" s="17" t="s">
        <v>81</v>
      </c>
      <c r="BK126" s="223">
        <f>ROUND(I126*H126,2)</f>
        <v>0</v>
      </c>
      <c r="BL126" s="17" t="s">
        <v>342</v>
      </c>
      <c r="BM126" s="222" t="s">
        <v>367</v>
      </c>
    </row>
    <row r="127" spans="2:65" s="1" customFormat="1" ht="16.5" customHeight="1">
      <c r="B127" s="38"/>
      <c r="C127" s="211" t="s">
        <v>368</v>
      </c>
      <c r="D127" s="211" t="s">
        <v>207</v>
      </c>
      <c r="E127" s="212" t="s">
        <v>3376</v>
      </c>
      <c r="F127" s="213" t="s">
        <v>3377</v>
      </c>
      <c r="G127" s="214" t="s">
        <v>250</v>
      </c>
      <c r="H127" s="215">
        <v>150</v>
      </c>
      <c r="I127" s="216"/>
      <c r="J127" s="217">
        <f>ROUND(I127*H127,2)</f>
        <v>0</v>
      </c>
      <c r="K127" s="213" t="s">
        <v>19</v>
      </c>
      <c r="L127" s="43"/>
      <c r="M127" s="218" t="s">
        <v>19</v>
      </c>
      <c r="N127" s="219" t="s">
        <v>44</v>
      </c>
      <c r="O127" s="83"/>
      <c r="P127" s="220">
        <f>O127*H127</f>
        <v>0</v>
      </c>
      <c r="Q127" s="220">
        <v>0</v>
      </c>
      <c r="R127" s="220">
        <f>Q127*H127</f>
        <v>0</v>
      </c>
      <c r="S127" s="220">
        <v>0</v>
      </c>
      <c r="T127" s="221">
        <f>S127*H127</f>
        <v>0</v>
      </c>
      <c r="AR127" s="222" t="s">
        <v>342</v>
      </c>
      <c r="AT127" s="222" t="s">
        <v>207</v>
      </c>
      <c r="AU127" s="222" t="s">
        <v>81</v>
      </c>
      <c r="AY127" s="17" t="s">
        <v>204</v>
      </c>
      <c r="BE127" s="223">
        <f>IF(N127="základní",J127,0)</f>
        <v>0</v>
      </c>
      <c r="BF127" s="223">
        <f>IF(N127="snížená",J127,0)</f>
        <v>0</v>
      </c>
      <c r="BG127" s="223">
        <f>IF(N127="zákl. přenesená",J127,0)</f>
        <v>0</v>
      </c>
      <c r="BH127" s="223">
        <f>IF(N127="sníž. přenesená",J127,0)</f>
        <v>0</v>
      </c>
      <c r="BI127" s="223">
        <f>IF(N127="nulová",J127,0)</f>
        <v>0</v>
      </c>
      <c r="BJ127" s="17" t="s">
        <v>81</v>
      </c>
      <c r="BK127" s="223">
        <f>ROUND(I127*H127,2)</f>
        <v>0</v>
      </c>
      <c r="BL127" s="17" t="s">
        <v>342</v>
      </c>
      <c r="BM127" s="222" t="s">
        <v>371</v>
      </c>
    </row>
    <row r="128" spans="2:65" s="1" customFormat="1" ht="16.5" customHeight="1">
      <c r="B128" s="38"/>
      <c r="C128" s="211" t="s">
        <v>298</v>
      </c>
      <c r="D128" s="211" t="s">
        <v>207</v>
      </c>
      <c r="E128" s="212" t="s">
        <v>3378</v>
      </c>
      <c r="F128" s="213" t="s">
        <v>3379</v>
      </c>
      <c r="G128" s="214" t="s">
        <v>250</v>
      </c>
      <c r="H128" s="215">
        <v>100</v>
      </c>
      <c r="I128" s="216"/>
      <c r="J128" s="217">
        <f>ROUND(I128*H128,2)</f>
        <v>0</v>
      </c>
      <c r="K128" s="213" t="s">
        <v>19</v>
      </c>
      <c r="L128" s="43"/>
      <c r="M128" s="218" t="s">
        <v>19</v>
      </c>
      <c r="N128" s="219" t="s">
        <v>44</v>
      </c>
      <c r="O128" s="83"/>
      <c r="P128" s="220">
        <f>O128*H128</f>
        <v>0</v>
      </c>
      <c r="Q128" s="220">
        <v>0</v>
      </c>
      <c r="R128" s="220">
        <f>Q128*H128</f>
        <v>0</v>
      </c>
      <c r="S128" s="220">
        <v>0</v>
      </c>
      <c r="T128" s="221">
        <f>S128*H128</f>
        <v>0</v>
      </c>
      <c r="AR128" s="222" t="s">
        <v>342</v>
      </c>
      <c r="AT128" s="222" t="s">
        <v>207</v>
      </c>
      <c r="AU128" s="222" t="s">
        <v>81</v>
      </c>
      <c r="AY128" s="17" t="s">
        <v>204</v>
      </c>
      <c r="BE128" s="223">
        <f>IF(N128="základní",J128,0)</f>
        <v>0</v>
      </c>
      <c r="BF128" s="223">
        <f>IF(N128="snížená",J128,0)</f>
        <v>0</v>
      </c>
      <c r="BG128" s="223">
        <f>IF(N128="zákl. přenesená",J128,0)</f>
        <v>0</v>
      </c>
      <c r="BH128" s="223">
        <f>IF(N128="sníž. přenesená",J128,0)</f>
        <v>0</v>
      </c>
      <c r="BI128" s="223">
        <f>IF(N128="nulová",J128,0)</f>
        <v>0</v>
      </c>
      <c r="BJ128" s="17" t="s">
        <v>81</v>
      </c>
      <c r="BK128" s="223">
        <f>ROUND(I128*H128,2)</f>
        <v>0</v>
      </c>
      <c r="BL128" s="17" t="s">
        <v>342</v>
      </c>
      <c r="BM128" s="222" t="s">
        <v>374</v>
      </c>
    </row>
    <row r="129" spans="2:65" s="1" customFormat="1" ht="16.5" customHeight="1">
      <c r="B129" s="38"/>
      <c r="C129" s="211" t="s">
        <v>375</v>
      </c>
      <c r="D129" s="211" t="s">
        <v>207</v>
      </c>
      <c r="E129" s="212" t="s">
        <v>3380</v>
      </c>
      <c r="F129" s="213" t="s">
        <v>3381</v>
      </c>
      <c r="G129" s="214" t="s">
        <v>250</v>
      </c>
      <c r="H129" s="215">
        <v>320</v>
      </c>
      <c r="I129" s="216"/>
      <c r="J129" s="217">
        <f>ROUND(I129*H129,2)</f>
        <v>0</v>
      </c>
      <c r="K129" s="213" t="s">
        <v>19</v>
      </c>
      <c r="L129" s="43"/>
      <c r="M129" s="218" t="s">
        <v>19</v>
      </c>
      <c r="N129" s="219" t="s">
        <v>44</v>
      </c>
      <c r="O129" s="83"/>
      <c r="P129" s="220">
        <f>O129*H129</f>
        <v>0</v>
      </c>
      <c r="Q129" s="220">
        <v>0</v>
      </c>
      <c r="R129" s="220">
        <f>Q129*H129</f>
        <v>0</v>
      </c>
      <c r="S129" s="220">
        <v>0</v>
      </c>
      <c r="T129" s="221">
        <f>S129*H129</f>
        <v>0</v>
      </c>
      <c r="AR129" s="222" t="s">
        <v>342</v>
      </c>
      <c r="AT129" s="222" t="s">
        <v>207</v>
      </c>
      <c r="AU129" s="222" t="s">
        <v>81</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342</v>
      </c>
      <c r="BM129" s="222" t="s">
        <v>378</v>
      </c>
    </row>
    <row r="130" spans="2:65" s="1" customFormat="1" ht="16.5" customHeight="1">
      <c r="B130" s="38"/>
      <c r="C130" s="211" t="s">
        <v>302</v>
      </c>
      <c r="D130" s="211" t="s">
        <v>207</v>
      </c>
      <c r="E130" s="212" t="s">
        <v>3382</v>
      </c>
      <c r="F130" s="213" t="s">
        <v>3383</v>
      </c>
      <c r="G130" s="214" t="s">
        <v>250</v>
      </c>
      <c r="H130" s="215">
        <v>30</v>
      </c>
      <c r="I130" s="216"/>
      <c r="J130" s="217">
        <f>ROUND(I130*H130,2)</f>
        <v>0</v>
      </c>
      <c r="K130" s="213" t="s">
        <v>19</v>
      </c>
      <c r="L130" s="43"/>
      <c r="M130" s="218" t="s">
        <v>19</v>
      </c>
      <c r="N130" s="219" t="s">
        <v>44</v>
      </c>
      <c r="O130" s="83"/>
      <c r="P130" s="220">
        <f>O130*H130</f>
        <v>0</v>
      </c>
      <c r="Q130" s="220">
        <v>0</v>
      </c>
      <c r="R130" s="220">
        <f>Q130*H130</f>
        <v>0</v>
      </c>
      <c r="S130" s="220">
        <v>0</v>
      </c>
      <c r="T130" s="221">
        <f>S130*H130</f>
        <v>0</v>
      </c>
      <c r="AR130" s="222" t="s">
        <v>342</v>
      </c>
      <c r="AT130" s="222" t="s">
        <v>207</v>
      </c>
      <c r="AU130" s="222" t="s">
        <v>81</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342</v>
      </c>
      <c r="BM130" s="222" t="s">
        <v>381</v>
      </c>
    </row>
    <row r="131" spans="2:65" s="1" customFormat="1" ht="16.5" customHeight="1">
      <c r="B131" s="38"/>
      <c r="C131" s="211" t="s">
        <v>382</v>
      </c>
      <c r="D131" s="211" t="s">
        <v>207</v>
      </c>
      <c r="E131" s="212" t="s">
        <v>3384</v>
      </c>
      <c r="F131" s="213" t="s">
        <v>3385</v>
      </c>
      <c r="G131" s="214" t="s">
        <v>250</v>
      </c>
      <c r="H131" s="215">
        <v>100</v>
      </c>
      <c r="I131" s="216"/>
      <c r="J131" s="217">
        <f>ROUND(I131*H131,2)</f>
        <v>0</v>
      </c>
      <c r="K131" s="213" t="s">
        <v>19</v>
      </c>
      <c r="L131" s="43"/>
      <c r="M131" s="218" t="s">
        <v>19</v>
      </c>
      <c r="N131" s="219" t="s">
        <v>44</v>
      </c>
      <c r="O131" s="83"/>
      <c r="P131" s="220">
        <f>O131*H131</f>
        <v>0</v>
      </c>
      <c r="Q131" s="220">
        <v>0</v>
      </c>
      <c r="R131" s="220">
        <f>Q131*H131</f>
        <v>0</v>
      </c>
      <c r="S131" s="220">
        <v>0</v>
      </c>
      <c r="T131" s="221">
        <f>S131*H131</f>
        <v>0</v>
      </c>
      <c r="AR131" s="222" t="s">
        <v>342</v>
      </c>
      <c r="AT131" s="222" t="s">
        <v>207</v>
      </c>
      <c r="AU131" s="222" t="s">
        <v>81</v>
      </c>
      <c r="AY131" s="17" t="s">
        <v>204</v>
      </c>
      <c r="BE131" s="223">
        <f>IF(N131="základní",J131,0)</f>
        <v>0</v>
      </c>
      <c r="BF131" s="223">
        <f>IF(N131="snížená",J131,0)</f>
        <v>0</v>
      </c>
      <c r="BG131" s="223">
        <f>IF(N131="zákl. přenesená",J131,0)</f>
        <v>0</v>
      </c>
      <c r="BH131" s="223">
        <f>IF(N131="sníž. přenesená",J131,0)</f>
        <v>0</v>
      </c>
      <c r="BI131" s="223">
        <f>IF(N131="nulová",J131,0)</f>
        <v>0</v>
      </c>
      <c r="BJ131" s="17" t="s">
        <v>81</v>
      </c>
      <c r="BK131" s="223">
        <f>ROUND(I131*H131,2)</f>
        <v>0</v>
      </c>
      <c r="BL131" s="17" t="s">
        <v>342</v>
      </c>
      <c r="BM131" s="222" t="s">
        <v>385</v>
      </c>
    </row>
    <row r="132" spans="2:65" s="1" customFormat="1" ht="16.5" customHeight="1">
      <c r="B132" s="38"/>
      <c r="C132" s="211" t="s">
        <v>305</v>
      </c>
      <c r="D132" s="211" t="s">
        <v>207</v>
      </c>
      <c r="E132" s="212" t="s">
        <v>3386</v>
      </c>
      <c r="F132" s="213" t="s">
        <v>3387</v>
      </c>
      <c r="G132" s="214" t="s">
        <v>250</v>
      </c>
      <c r="H132" s="215">
        <v>80</v>
      </c>
      <c r="I132" s="216"/>
      <c r="J132" s="217">
        <f>ROUND(I132*H132,2)</f>
        <v>0</v>
      </c>
      <c r="K132" s="213" t="s">
        <v>19</v>
      </c>
      <c r="L132" s="43"/>
      <c r="M132" s="218" t="s">
        <v>19</v>
      </c>
      <c r="N132" s="219" t="s">
        <v>44</v>
      </c>
      <c r="O132" s="83"/>
      <c r="P132" s="220">
        <f>O132*H132</f>
        <v>0</v>
      </c>
      <c r="Q132" s="220">
        <v>0</v>
      </c>
      <c r="R132" s="220">
        <f>Q132*H132</f>
        <v>0</v>
      </c>
      <c r="S132" s="220">
        <v>0</v>
      </c>
      <c r="T132" s="221">
        <f>S132*H132</f>
        <v>0</v>
      </c>
      <c r="AR132" s="222" t="s">
        <v>342</v>
      </c>
      <c r="AT132" s="222" t="s">
        <v>207</v>
      </c>
      <c r="AU132" s="222" t="s">
        <v>81</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342</v>
      </c>
      <c r="BM132" s="222" t="s">
        <v>390</v>
      </c>
    </row>
    <row r="133" spans="2:65" s="1" customFormat="1" ht="16.5" customHeight="1">
      <c r="B133" s="38"/>
      <c r="C133" s="211" t="s">
        <v>395</v>
      </c>
      <c r="D133" s="211" t="s">
        <v>207</v>
      </c>
      <c r="E133" s="212" t="s">
        <v>3388</v>
      </c>
      <c r="F133" s="213" t="s">
        <v>3389</v>
      </c>
      <c r="G133" s="214" t="s">
        <v>250</v>
      </c>
      <c r="H133" s="215">
        <v>465</v>
      </c>
      <c r="I133" s="216"/>
      <c r="J133" s="217">
        <f>ROUND(I133*H133,2)</f>
        <v>0</v>
      </c>
      <c r="K133" s="213" t="s">
        <v>19</v>
      </c>
      <c r="L133" s="43"/>
      <c r="M133" s="218" t="s">
        <v>19</v>
      </c>
      <c r="N133" s="219" t="s">
        <v>44</v>
      </c>
      <c r="O133" s="83"/>
      <c r="P133" s="220">
        <f>O133*H133</f>
        <v>0</v>
      </c>
      <c r="Q133" s="220">
        <v>0</v>
      </c>
      <c r="R133" s="220">
        <f>Q133*H133</f>
        <v>0</v>
      </c>
      <c r="S133" s="220">
        <v>0</v>
      </c>
      <c r="T133" s="221">
        <f>S133*H133</f>
        <v>0</v>
      </c>
      <c r="AR133" s="222" t="s">
        <v>342</v>
      </c>
      <c r="AT133" s="222" t="s">
        <v>207</v>
      </c>
      <c r="AU133" s="222" t="s">
        <v>81</v>
      </c>
      <c r="AY133" s="17" t="s">
        <v>204</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342</v>
      </c>
      <c r="BM133" s="222" t="s">
        <v>398</v>
      </c>
    </row>
    <row r="134" spans="2:65" s="1" customFormat="1" ht="16.5" customHeight="1">
      <c r="B134" s="38"/>
      <c r="C134" s="211" t="s">
        <v>311</v>
      </c>
      <c r="D134" s="211" t="s">
        <v>207</v>
      </c>
      <c r="E134" s="212" t="s">
        <v>3390</v>
      </c>
      <c r="F134" s="213" t="s">
        <v>3391</v>
      </c>
      <c r="G134" s="214" t="s">
        <v>250</v>
      </c>
      <c r="H134" s="215">
        <v>195</v>
      </c>
      <c r="I134" s="216"/>
      <c r="J134" s="217">
        <f>ROUND(I134*H134,2)</f>
        <v>0</v>
      </c>
      <c r="K134" s="213" t="s">
        <v>19</v>
      </c>
      <c r="L134" s="43"/>
      <c r="M134" s="218" t="s">
        <v>19</v>
      </c>
      <c r="N134" s="219" t="s">
        <v>44</v>
      </c>
      <c r="O134" s="83"/>
      <c r="P134" s="220">
        <f>O134*H134</f>
        <v>0</v>
      </c>
      <c r="Q134" s="220">
        <v>0</v>
      </c>
      <c r="R134" s="220">
        <f>Q134*H134</f>
        <v>0</v>
      </c>
      <c r="S134" s="220">
        <v>0</v>
      </c>
      <c r="T134" s="221">
        <f>S134*H134</f>
        <v>0</v>
      </c>
      <c r="AR134" s="222" t="s">
        <v>342</v>
      </c>
      <c r="AT134" s="222" t="s">
        <v>207</v>
      </c>
      <c r="AU134" s="222" t="s">
        <v>81</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342</v>
      </c>
      <c r="BM134" s="222" t="s">
        <v>405</v>
      </c>
    </row>
    <row r="135" spans="2:65" s="1" customFormat="1" ht="16.5" customHeight="1">
      <c r="B135" s="38"/>
      <c r="C135" s="211" t="s">
        <v>408</v>
      </c>
      <c r="D135" s="211" t="s">
        <v>207</v>
      </c>
      <c r="E135" s="212" t="s">
        <v>3392</v>
      </c>
      <c r="F135" s="213" t="s">
        <v>3393</v>
      </c>
      <c r="G135" s="214" t="s">
        <v>250</v>
      </c>
      <c r="H135" s="215">
        <v>100</v>
      </c>
      <c r="I135" s="216"/>
      <c r="J135" s="217">
        <f>ROUND(I135*H135,2)</f>
        <v>0</v>
      </c>
      <c r="K135" s="213" t="s">
        <v>19</v>
      </c>
      <c r="L135" s="43"/>
      <c r="M135" s="218" t="s">
        <v>19</v>
      </c>
      <c r="N135" s="219" t="s">
        <v>44</v>
      </c>
      <c r="O135" s="83"/>
      <c r="P135" s="220">
        <f>O135*H135</f>
        <v>0</v>
      </c>
      <c r="Q135" s="220">
        <v>0</v>
      </c>
      <c r="R135" s="220">
        <f>Q135*H135</f>
        <v>0</v>
      </c>
      <c r="S135" s="220">
        <v>0</v>
      </c>
      <c r="T135" s="221">
        <f>S135*H135</f>
        <v>0</v>
      </c>
      <c r="AR135" s="222" t="s">
        <v>342</v>
      </c>
      <c r="AT135" s="222" t="s">
        <v>207</v>
      </c>
      <c r="AU135" s="222" t="s">
        <v>81</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342</v>
      </c>
      <c r="BM135" s="222" t="s">
        <v>411</v>
      </c>
    </row>
    <row r="136" spans="2:65" s="1" customFormat="1" ht="16.5" customHeight="1">
      <c r="B136" s="38"/>
      <c r="C136" s="211" t="s">
        <v>314</v>
      </c>
      <c r="D136" s="211" t="s">
        <v>207</v>
      </c>
      <c r="E136" s="212" t="s">
        <v>3394</v>
      </c>
      <c r="F136" s="213" t="s">
        <v>3395</v>
      </c>
      <c r="G136" s="214" t="s">
        <v>250</v>
      </c>
      <c r="H136" s="215">
        <v>60</v>
      </c>
      <c r="I136" s="216"/>
      <c r="J136" s="217">
        <f>ROUND(I136*H136,2)</f>
        <v>0</v>
      </c>
      <c r="K136" s="213" t="s">
        <v>19</v>
      </c>
      <c r="L136" s="43"/>
      <c r="M136" s="218" t="s">
        <v>19</v>
      </c>
      <c r="N136" s="219" t="s">
        <v>44</v>
      </c>
      <c r="O136" s="83"/>
      <c r="P136" s="220">
        <f>O136*H136</f>
        <v>0</v>
      </c>
      <c r="Q136" s="220">
        <v>0</v>
      </c>
      <c r="R136" s="220">
        <f>Q136*H136</f>
        <v>0</v>
      </c>
      <c r="S136" s="220">
        <v>0</v>
      </c>
      <c r="T136" s="221">
        <f>S136*H136</f>
        <v>0</v>
      </c>
      <c r="AR136" s="222" t="s">
        <v>342</v>
      </c>
      <c r="AT136" s="222" t="s">
        <v>207</v>
      </c>
      <c r="AU136" s="222" t="s">
        <v>81</v>
      </c>
      <c r="AY136" s="17" t="s">
        <v>204</v>
      </c>
      <c r="BE136" s="223">
        <f>IF(N136="základní",J136,0)</f>
        <v>0</v>
      </c>
      <c r="BF136" s="223">
        <f>IF(N136="snížená",J136,0)</f>
        <v>0</v>
      </c>
      <c r="BG136" s="223">
        <f>IF(N136="zákl. přenesená",J136,0)</f>
        <v>0</v>
      </c>
      <c r="BH136" s="223">
        <f>IF(N136="sníž. přenesená",J136,0)</f>
        <v>0</v>
      </c>
      <c r="BI136" s="223">
        <f>IF(N136="nulová",J136,0)</f>
        <v>0</v>
      </c>
      <c r="BJ136" s="17" t="s">
        <v>81</v>
      </c>
      <c r="BK136" s="223">
        <f>ROUND(I136*H136,2)</f>
        <v>0</v>
      </c>
      <c r="BL136" s="17" t="s">
        <v>342</v>
      </c>
      <c r="BM136" s="222" t="s">
        <v>414</v>
      </c>
    </row>
    <row r="137" spans="2:65" s="1" customFormat="1" ht="16.5" customHeight="1">
      <c r="B137" s="38"/>
      <c r="C137" s="211" t="s">
        <v>417</v>
      </c>
      <c r="D137" s="211" t="s">
        <v>207</v>
      </c>
      <c r="E137" s="212" t="s">
        <v>3396</v>
      </c>
      <c r="F137" s="213" t="s">
        <v>3397</v>
      </c>
      <c r="G137" s="214" t="s">
        <v>250</v>
      </c>
      <c r="H137" s="215">
        <v>100</v>
      </c>
      <c r="I137" s="216"/>
      <c r="J137" s="217">
        <f>ROUND(I137*H137,2)</f>
        <v>0</v>
      </c>
      <c r="K137" s="213" t="s">
        <v>19</v>
      </c>
      <c r="L137" s="43"/>
      <c r="M137" s="218" t="s">
        <v>19</v>
      </c>
      <c r="N137" s="219" t="s">
        <v>44</v>
      </c>
      <c r="O137" s="83"/>
      <c r="P137" s="220">
        <f>O137*H137</f>
        <v>0</v>
      </c>
      <c r="Q137" s="220">
        <v>0</v>
      </c>
      <c r="R137" s="220">
        <f>Q137*H137</f>
        <v>0</v>
      </c>
      <c r="S137" s="220">
        <v>0</v>
      </c>
      <c r="T137" s="221">
        <f>S137*H137</f>
        <v>0</v>
      </c>
      <c r="AR137" s="222" t="s">
        <v>342</v>
      </c>
      <c r="AT137" s="222" t="s">
        <v>207</v>
      </c>
      <c r="AU137" s="222" t="s">
        <v>81</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342</v>
      </c>
      <c r="BM137" s="222" t="s">
        <v>420</v>
      </c>
    </row>
    <row r="138" spans="2:65" s="1" customFormat="1" ht="16.5" customHeight="1">
      <c r="B138" s="38"/>
      <c r="C138" s="211" t="s">
        <v>318</v>
      </c>
      <c r="D138" s="211" t="s">
        <v>207</v>
      </c>
      <c r="E138" s="212" t="s">
        <v>3398</v>
      </c>
      <c r="F138" s="213" t="s">
        <v>3399</v>
      </c>
      <c r="G138" s="214" t="s">
        <v>250</v>
      </c>
      <c r="H138" s="215">
        <v>20</v>
      </c>
      <c r="I138" s="216"/>
      <c r="J138" s="217">
        <f>ROUND(I138*H138,2)</f>
        <v>0</v>
      </c>
      <c r="K138" s="213" t="s">
        <v>19</v>
      </c>
      <c r="L138" s="43"/>
      <c r="M138" s="218" t="s">
        <v>19</v>
      </c>
      <c r="N138" s="219" t="s">
        <v>44</v>
      </c>
      <c r="O138" s="83"/>
      <c r="P138" s="220">
        <f>O138*H138</f>
        <v>0</v>
      </c>
      <c r="Q138" s="220">
        <v>0</v>
      </c>
      <c r="R138" s="220">
        <f>Q138*H138</f>
        <v>0</v>
      </c>
      <c r="S138" s="220">
        <v>0</v>
      </c>
      <c r="T138" s="221">
        <f>S138*H138</f>
        <v>0</v>
      </c>
      <c r="AR138" s="222" t="s">
        <v>342</v>
      </c>
      <c r="AT138" s="222" t="s">
        <v>207</v>
      </c>
      <c r="AU138" s="222" t="s">
        <v>81</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342</v>
      </c>
      <c r="BM138" s="222" t="s">
        <v>425</v>
      </c>
    </row>
    <row r="139" spans="2:65" s="1" customFormat="1" ht="16.5" customHeight="1">
      <c r="B139" s="38"/>
      <c r="C139" s="211" t="s">
        <v>430</v>
      </c>
      <c r="D139" s="211" t="s">
        <v>207</v>
      </c>
      <c r="E139" s="212" t="s">
        <v>3400</v>
      </c>
      <c r="F139" s="213" t="s">
        <v>3401</v>
      </c>
      <c r="G139" s="214" t="s">
        <v>250</v>
      </c>
      <c r="H139" s="215">
        <v>50</v>
      </c>
      <c r="I139" s="216"/>
      <c r="J139" s="217">
        <f>ROUND(I139*H139,2)</f>
        <v>0</v>
      </c>
      <c r="K139" s="213" t="s">
        <v>19</v>
      </c>
      <c r="L139" s="43"/>
      <c r="M139" s="218" t="s">
        <v>19</v>
      </c>
      <c r="N139" s="219" t="s">
        <v>44</v>
      </c>
      <c r="O139" s="83"/>
      <c r="P139" s="220">
        <f>O139*H139</f>
        <v>0</v>
      </c>
      <c r="Q139" s="220">
        <v>0</v>
      </c>
      <c r="R139" s="220">
        <f>Q139*H139</f>
        <v>0</v>
      </c>
      <c r="S139" s="220">
        <v>0</v>
      </c>
      <c r="T139" s="221">
        <f>S139*H139</f>
        <v>0</v>
      </c>
      <c r="AR139" s="222" t="s">
        <v>342</v>
      </c>
      <c r="AT139" s="222" t="s">
        <v>207</v>
      </c>
      <c r="AU139" s="222" t="s">
        <v>81</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342</v>
      </c>
      <c r="BM139" s="222" t="s">
        <v>433</v>
      </c>
    </row>
    <row r="140" spans="2:65" s="1" customFormat="1" ht="16.5" customHeight="1">
      <c r="B140" s="38"/>
      <c r="C140" s="211" t="s">
        <v>321</v>
      </c>
      <c r="D140" s="211" t="s">
        <v>207</v>
      </c>
      <c r="E140" s="212" t="s">
        <v>3402</v>
      </c>
      <c r="F140" s="213" t="s">
        <v>3403</v>
      </c>
      <c r="G140" s="214" t="s">
        <v>250</v>
      </c>
      <c r="H140" s="215">
        <v>55</v>
      </c>
      <c r="I140" s="216"/>
      <c r="J140" s="217">
        <f>ROUND(I140*H140,2)</f>
        <v>0</v>
      </c>
      <c r="K140" s="213" t="s">
        <v>19</v>
      </c>
      <c r="L140" s="43"/>
      <c r="M140" s="218" t="s">
        <v>19</v>
      </c>
      <c r="N140" s="219" t="s">
        <v>44</v>
      </c>
      <c r="O140" s="83"/>
      <c r="P140" s="220">
        <f>O140*H140</f>
        <v>0</v>
      </c>
      <c r="Q140" s="220">
        <v>0</v>
      </c>
      <c r="R140" s="220">
        <f>Q140*H140</f>
        <v>0</v>
      </c>
      <c r="S140" s="220">
        <v>0</v>
      </c>
      <c r="T140" s="221">
        <f>S140*H140</f>
        <v>0</v>
      </c>
      <c r="AR140" s="222" t="s">
        <v>342</v>
      </c>
      <c r="AT140" s="222" t="s">
        <v>207</v>
      </c>
      <c r="AU140" s="222" t="s">
        <v>81</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342</v>
      </c>
      <c r="BM140" s="222" t="s">
        <v>436</v>
      </c>
    </row>
    <row r="141" spans="2:65" s="1" customFormat="1" ht="16.5" customHeight="1">
      <c r="B141" s="38"/>
      <c r="C141" s="211" t="s">
        <v>437</v>
      </c>
      <c r="D141" s="211" t="s">
        <v>207</v>
      </c>
      <c r="E141" s="212" t="s">
        <v>3404</v>
      </c>
      <c r="F141" s="213" t="s">
        <v>3405</v>
      </c>
      <c r="G141" s="214" t="s">
        <v>250</v>
      </c>
      <c r="H141" s="215">
        <v>20</v>
      </c>
      <c r="I141" s="216"/>
      <c r="J141" s="217">
        <f>ROUND(I141*H141,2)</f>
        <v>0</v>
      </c>
      <c r="K141" s="213" t="s">
        <v>19</v>
      </c>
      <c r="L141" s="43"/>
      <c r="M141" s="218" t="s">
        <v>19</v>
      </c>
      <c r="N141" s="219" t="s">
        <v>44</v>
      </c>
      <c r="O141" s="83"/>
      <c r="P141" s="220">
        <f>O141*H141</f>
        <v>0</v>
      </c>
      <c r="Q141" s="220">
        <v>0</v>
      </c>
      <c r="R141" s="220">
        <f>Q141*H141</f>
        <v>0</v>
      </c>
      <c r="S141" s="220">
        <v>0</v>
      </c>
      <c r="T141" s="221">
        <f>S141*H141</f>
        <v>0</v>
      </c>
      <c r="AR141" s="222" t="s">
        <v>342</v>
      </c>
      <c r="AT141" s="222" t="s">
        <v>207</v>
      </c>
      <c r="AU141" s="222" t="s">
        <v>81</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342</v>
      </c>
      <c r="BM141" s="222" t="s">
        <v>440</v>
      </c>
    </row>
    <row r="142" spans="2:65" s="1" customFormat="1" ht="16.5" customHeight="1">
      <c r="B142" s="38"/>
      <c r="C142" s="211" t="s">
        <v>325</v>
      </c>
      <c r="D142" s="211" t="s">
        <v>207</v>
      </c>
      <c r="E142" s="212" t="s">
        <v>3406</v>
      </c>
      <c r="F142" s="213" t="s">
        <v>3407</v>
      </c>
      <c r="G142" s="214" t="s">
        <v>250</v>
      </c>
      <c r="H142" s="215">
        <v>20</v>
      </c>
      <c r="I142" s="216"/>
      <c r="J142" s="217">
        <f>ROUND(I142*H142,2)</f>
        <v>0</v>
      </c>
      <c r="K142" s="213" t="s">
        <v>19</v>
      </c>
      <c r="L142" s="43"/>
      <c r="M142" s="218" t="s">
        <v>19</v>
      </c>
      <c r="N142" s="219" t="s">
        <v>44</v>
      </c>
      <c r="O142" s="83"/>
      <c r="P142" s="220">
        <f>O142*H142</f>
        <v>0</v>
      </c>
      <c r="Q142" s="220">
        <v>0</v>
      </c>
      <c r="R142" s="220">
        <f>Q142*H142</f>
        <v>0</v>
      </c>
      <c r="S142" s="220">
        <v>0</v>
      </c>
      <c r="T142" s="221">
        <f>S142*H142</f>
        <v>0</v>
      </c>
      <c r="AR142" s="222" t="s">
        <v>342</v>
      </c>
      <c r="AT142" s="222" t="s">
        <v>207</v>
      </c>
      <c r="AU142" s="222" t="s">
        <v>81</v>
      </c>
      <c r="AY142" s="17" t="s">
        <v>204</v>
      </c>
      <c r="BE142" s="223">
        <f>IF(N142="základní",J142,0)</f>
        <v>0</v>
      </c>
      <c r="BF142" s="223">
        <f>IF(N142="snížená",J142,0)</f>
        <v>0</v>
      </c>
      <c r="BG142" s="223">
        <f>IF(N142="zákl. přenesená",J142,0)</f>
        <v>0</v>
      </c>
      <c r="BH142" s="223">
        <f>IF(N142="sníž. přenesená",J142,0)</f>
        <v>0</v>
      </c>
      <c r="BI142" s="223">
        <f>IF(N142="nulová",J142,0)</f>
        <v>0</v>
      </c>
      <c r="BJ142" s="17" t="s">
        <v>81</v>
      </c>
      <c r="BK142" s="223">
        <f>ROUND(I142*H142,2)</f>
        <v>0</v>
      </c>
      <c r="BL142" s="17" t="s">
        <v>342</v>
      </c>
      <c r="BM142" s="222" t="s">
        <v>443</v>
      </c>
    </row>
    <row r="143" spans="2:65" s="1" customFormat="1" ht="16.5" customHeight="1">
      <c r="B143" s="38"/>
      <c r="C143" s="211" t="s">
        <v>446</v>
      </c>
      <c r="D143" s="211" t="s">
        <v>207</v>
      </c>
      <c r="E143" s="212" t="s">
        <v>3408</v>
      </c>
      <c r="F143" s="213" t="s">
        <v>3409</v>
      </c>
      <c r="G143" s="214" t="s">
        <v>250</v>
      </c>
      <c r="H143" s="215">
        <v>40</v>
      </c>
      <c r="I143" s="216"/>
      <c r="J143" s="217">
        <f>ROUND(I143*H143,2)</f>
        <v>0</v>
      </c>
      <c r="K143" s="213" t="s">
        <v>19</v>
      </c>
      <c r="L143" s="43"/>
      <c r="M143" s="218" t="s">
        <v>19</v>
      </c>
      <c r="N143" s="219" t="s">
        <v>44</v>
      </c>
      <c r="O143" s="83"/>
      <c r="P143" s="220">
        <f>O143*H143</f>
        <v>0</v>
      </c>
      <c r="Q143" s="220">
        <v>0</v>
      </c>
      <c r="R143" s="220">
        <f>Q143*H143</f>
        <v>0</v>
      </c>
      <c r="S143" s="220">
        <v>0</v>
      </c>
      <c r="T143" s="221">
        <f>S143*H143</f>
        <v>0</v>
      </c>
      <c r="AR143" s="222" t="s">
        <v>342</v>
      </c>
      <c r="AT143" s="222" t="s">
        <v>207</v>
      </c>
      <c r="AU143" s="222" t="s">
        <v>81</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342</v>
      </c>
      <c r="BM143" s="222" t="s">
        <v>450</v>
      </c>
    </row>
    <row r="144" spans="2:65" s="1" customFormat="1" ht="16.5" customHeight="1">
      <c r="B144" s="38"/>
      <c r="C144" s="211" t="s">
        <v>326</v>
      </c>
      <c r="D144" s="211" t="s">
        <v>207</v>
      </c>
      <c r="E144" s="212" t="s">
        <v>3410</v>
      </c>
      <c r="F144" s="213" t="s">
        <v>3411</v>
      </c>
      <c r="G144" s="214" t="s">
        <v>552</v>
      </c>
      <c r="H144" s="215">
        <v>4</v>
      </c>
      <c r="I144" s="216"/>
      <c r="J144" s="217">
        <f>ROUND(I144*H144,2)</f>
        <v>0</v>
      </c>
      <c r="K144" s="213" t="s">
        <v>19</v>
      </c>
      <c r="L144" s="43"/>
      <c r="M144" s="218" t="s">
        <v>19</v>
      </c>
      <c r="N144" s="219" t="s">
        <v>44</v>
      </c>
      <c r="O144" s="83"/>
      <c r="P144" s="220">
        <f>O144*H144</f>
        <v>0</v>
      </c>
      <c r="Q144" s="220">
        <v>0</v>
      </c>
      <c r="R144" s="220">
        <f>Q144*H144</f>
        <v>0</v>
      </c>
      <c r="S144" s="220">
        <v>0</v>
      </c>
      <c r="T144" s="221">
        <f>S144*H144</f>
        <v>0</v>
      </c>
      <c r="AR144" s="222" t="s">
        <v>342</v>
      </c>
      <c r="AT144" s="222" t="s">
        <v>207</v>
      </c>
      <c r="AU144" s="222" t="s">
        <v>81</v>
      </c>
      <c r="AY144" s="17" t="s">
        <v>204</v>
      </c>
      <c r="BE144" s="223">
        <f>IF(N144="základní",J144,0)</f>
        <v>0</v>
      </c>
      <c r="BF144" s="223">
        <f>IF(N144="snížená",J144,0)</f>
        <v>0</v>
      </c>
      <c r="BG144" s="223">
        <f>IF(N144="zákl. přenesená",J144,0)</f>
        <v>0</v>
      </c>
      <c r="BH144" s="223">
        <f>IF(N144="sníž. přenesená",J144,0)</f>
        <v>0</v>
      </c>
      <c r="BI144" s="223">
        <f>IF(N144="nulová",J144,0)</f>
        <v>0</v>
      </c>
      <c r="BJ144" s="17" t="s">
        <v>81</v>
      </c>
      <c r="BK144" s="223">
        <f>ROUND(I144*H144,2)</f>
        <v>0</v>
      </c>
      <c r="BL144" s="17" t="s">
        <v>342</v>
      </c>
      <c r="BM144" s="222" t="s">
        <v>453</v>
      </c>
    </row>
    <row r="145" spans="2:65" s="1" customFormat="1" ht="16.5" customHeight="1">
      <c r="B145" s="38"/>
      <c r="C145" s="211" t="s">
        <v>456</v>
      </c>
      <c r="D145" s="211" t="s">
        <v>207</v>
      </c>
      <c r="E145" s="212" t="s">
        <v>3412</v>
      </c>
      <c r="F145" s="213" t="s">
        <v>3413</v>
      </c>
      <c r="G145" s="214" t="s">
        <v>552</v>
      </c>
      <c r="H145" s="215">
        <v>2</v>
      </c>
      <c r="I145" s="216"/>
      <c r="J145" s="217">
        <f>ROUND(I145*H145,2)</f>
        <v>0</v>
      </c>
      <c r="K145" s="213" t="s">
        <v>19</v>
      </c>
      <c r="L145" s="43"/>
      <c r="M145" s="218" t="s">
        <v>19</v>
      </c>
      <c r="N145" s="219" t="s">
        <v>44</v>
      </c>
      <c r="O145" s="83"/>
      <c r="P145" s="220">
        <f>O145*H145</f>
        <v>0</v>
      </c>
      <c r="Q145" s="220">
        <v>0</v>
      </c>
      <c r="R145" s="220">
        <f>Q145*H145</f>
        <v>0</v>
      </c>
      <c r="S145" s="220">
        <v>0</v>
      </c>
      <c r="T145" s="221">
        <f>S145*H145</f>
        <v>0</v>
      </c>
      <c r="AR145" s="222" t="s">
        <v>342</v>
      </c>
      <c r="AT145" s="222" t="s">
        <v>207</v>
      </c>
      <c r="AU145" s="222" t="s">
        <v>81</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342</v>
      </c>
      <c r="BM145" s="222" t="s">
        <v>459</v>
      </c>
    </row>
    <row r="146" spans="2:65" s="1" customFormat="1" ht="16.5" customHeight="1">
      <c r="B146" s="38"/>
      <c r="C146" s="211" t="s">
        <v>332</v>
      </c>
      <c r="D146" s="211" t="s">
        <v>207</v>
      </c>
      <c r="E146" s="212" t="s">
        <v>3414</v>
      </c>
      <c r="F146" s="213" t="s">
        <v>3415</v>
      </c>
      <c r="G146" s="214" t="s">
        <v>552</v>
      </c>
      <c r="H146" s="215">
        <v>10</v>
      </c>
      <c r="I146" s="216"/>
      <c r="J146" s="217">
        <f>ROUND(I146*H146,2)</f>
        <v>0</v>
      </c>
      <c r="K146" s="213" t="s">
        <v>19</v>
      </c>
      <c r="L146" s="43"/>
      <c r="M146" s="218" t="s">
        <v>19</v>
      </c>
      <c r="N146" s="219" t="s">
        <v>44</v>
      </c>
      <c r="O146" s="83"/>
      <c r="P146" s="220">
        <f>O146*H146</f>
        <v>0</v>
      </c>
      <c r="Q146" s="220">
        <v>0</v>
      </c>
      <c r="R146" s="220">
        <f>Q146*H146</f>
        <v>0</v>
      </c>
      <c r="S146" s="220">
        <v>0</v>
      </c>
      <c r="T146" s="221">
        <f>S146*H146</f>
        <v>0</v>
      </c>
      <c r="AR146" s="222" t="s">
        <v>342</v>
      </c>
      <c r="AT146" s="222" t="s">
        <v>207</v>
      </c>
      <c r="AU146" s="222" t="s">
        <v>81</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342</v>
      </c>
      <c r="BM146" s="222" t="s">
        <v>462</v>
      </c>
    </row>
    <row r="147" spans="2:65" s="1" customFormat="1" ht="16.5" customHeight="1">
      <c r="B147" s="38"/>
      <c r="C147" s="211" t="s">
        <v>463</v>
      </c>
      <c r="D147" s="211" t="s">
        <v>207</v>
      </c>
      <c r="E147" s="212" t="s">
        <v>3416</v>
      </c>
      <c r="F147" s="213" t="s">
        <v>3417</v>
      </c>
      <c r="G147" s="214" t="s">
        <v>552</v>
      </c>
      <c r="H147" s="215">
        <v>690</v>
      </c>
      <c r="I147" s="216"/>
      <c r="J147" s="217">
        <f>ROUND(I147*H147,2)</f>
        <v>0</v>
      </c>
      <c r="K147" s="213" t="s">
        <v>19</v>
      </c>
      <c r="L147" s="43"/>
      <c r="M147" s="218" t="s">
        <v>19</v>
      </c>
      <c r="N147" s="219" t="s">
        <v>44</v>
      </c>
      <c r="O147" s="83"/>
      <c r="P147" s="220">
        <f>O147*H147</f>
        <v>0</v>
      </c>
      <c r="Q147" s="220">
        <v>0</v>
      </c>
      <c r="R147" s="220">
        <f>Q147*H147</f>
        <v>0</v>
      </c>
      <c r="S147" s="220">
        <v>0</v>
      </c>
      <c r="T147" s="221">
        <f>S147*H147</f>
        <v>0</v>
      </c>
      <c r="AR147" s="222" t="s">
        <v>342</v>
      </c>
      <c r="AT147" s="222" t="s">
        <v>207</v>
      </c>
      <c r="AU147" s="222" t="s">
        <v>81</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342</v>
      </c>
      <c r="BM147" s="222" t="s">
        <v>464</v>
      </c>
    </row>
    <row r="148" spans="2:65" s="1" customFormat="1" ht="16.5" customHeight="1">
      <c r="B148" s="38"/>
      <c r="C148" s="211" t="s">
        <v>335</v>
      </c>
      <c r="D148" s="211" t="s">
        <v>207</v>
      </c>
      <c r="E148" s="212" t="s">
        <v>3418</v>
      </c>
      <c r="F148" s="213" t="s">
        <v>3419</v>
      </c>
      <c r="G148" s="214" t="s">
        <v>552</v>
      </c>
      <c r="H148" s="215">
        <v>16</v>
      </c>
      <c r="I148" s="216"/>
      <c r="J148" s="217">
        <f>ROUND(I148*H148,2)</f>
        <v>0</v>
      </c>
      <c r="K148" s="213" t="s">
        <v>19</v>
      </c>
      <c r="L148" s="43"/>
      <c r="M148" s="218" t="s">
        <v>19</v>
      </c>
      <c r="N148" s="219" t="s">
        <v>44</v>
      </c>
      <c r="O148" s="83"/>
      <c r="P148" s="220">
        <f>O148*H148</f>
        <v>0</v>
      </c>
      <c r="Q148" s="220">
        <v>0</v>
      </c>
      <c r="R148" s="220">
        <f>Q148*H148</f>
        <v>0</v>
      </c>
      <c r="S148" s="220">
        <v>0</v>
      </c>
      <c r="T148" s="221">
        <f>S148*H148</f>
        <v>0</v>
      </c>
      <c r="AR148" s="222" t="s">
        <v>342</v>
      </c>
      <c r="AT148" s="222" t="s">
        <v>207</v>
      </c>
      <c r="AU148" s="222" t="s">
        <v>81</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342</v>
      </c>
      <c r="BM148" s="222" t="s">
        <v>467</v>
      </c>
    </row>
    <row r="149" spans="2:65" s="1" customFormat="1" ht="16.5" customHeight="1">
      <c r="B149" s="38"/>
      <c r="C149" s="211" t="s">
        <v>468</v>
      </c>
      <c r="D149" s="211" t="s">
        <v>207</v>
      </c>
      <c r="E149" s="212" t="s">
        <v>3420</v>
      </c>
      <c r="F149" s="213" t="s">
        <v>3421</v>
      </c>
      <c r="G149" s="214" t="s">
        <v>552</v>
      </c>
      <c r="H149" s="215">
        <v>8</v>
      </c>
      <c r="I149" s="216"/>
      <c r="J149" s="217">
        <f>ROUND(I149*H149,2)</f>
        <v>0</v>
      </c>
      <c r="K149" s="213" t="s">
        <v>19</v>
      </c>
      <c r="L149" s="43"/>
      <c r="M149" s="218" t="s">
        <v>19</v>
      </c>
      <c r="N149" s="219" t="s">
        <v>44</v>
      </c>
      <c r="O149" s="83"/>
      <c r="P149" s="220">
        <f>O149*H149</f>
        <v>0</v>
      </c>
      <c r="Q149" s="220">
        <v>0</v>
      </c>
      <c r="R149" s="220">
        <f>Q149*H149</f>
        <v>0</v>
      </c>
      <c r="S149" s="220">
        <v>0</v>
      </c>
      <c r="T149" s="221">
        <f>S149*H149</f>
        <v>0</v>
      </c>
      <c r="AR149" s="222" t="s">
        <v>342</v>
      </c>
      <c r="AT149" s="222" t="s">
        <v>207</v>
      </c>
      <c r="AU149" s="222" t="s">
        <v>81</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342</v>
      </c>
      <c r="BM149" s="222" t="s">
        <v>469</v>
      </c>
    </row>
    <row r="150" spans="2:65" s="1" customFormat="1" ht="16.5" customHeight="1">
      <c r="B150" s="38"/>
      <c r="C150" s="211" t="s">
        <v>339</v>
      </c>
      <c r="D150" s="211" t="s">
        <v>207</v>
      </c>
      <c r="E150" s="212" t="s">
        <v>3422</v>
      </c>
      <c r="F150" s="213" t="s">
        <v>3423</v>
      </c>
      <c r="G150" s="214" t="s">
        <v>552</v>
      </c>
      <c r="H150" s="215">
        <v>40</v>
      </c>
      <c r="I150" s="216"/>
      <c r="J150" s="217">
        <f>ROUND(I150*H150,2)</f>
        <v>0</v>
      </c>
      <c r="K150" s="213" t="s">
        <v>19</v>
      </c>
      <c r="L150" s="43"/>
      <c r="M150" s="218" t="s">
        <v>19</v>
      </c>
      <c r="N150" s="219" t="s">
        <v>44</v>
      </c>
      <c r="O150" s="83"/>
      <c r="P150" s="220">
        <f>O150*H150</f>
        <v>0</v>
      </c>
      <c r="Q150" s="220">
        <v>0</v>
      </c>
      <c r="R150" s="220">
        <f>Q150*H150</f>
        <v>0</v>
      </c>
      <c r="S150" s="220">
        <v>0</v>
      </c>
      <c r="T150" s="221">
        <f>S150*H150</f>
        <v>0</v>
      </c>
      <c r="AR150" s="222" t="s">
        <v>342</v>
      </c>
      <c r="AT150" s="222" t="s">
        <v>207</v>
      </c>
      <c r="AU150" s="222" t="s">
        <v>81</v>
      </c>
      <c r="AY150" s="17" t="s">
        <v>204</v>
      </c>
      <c r="BE150" s="223">
        <f>IF(N150="základní",J150,0)</f>
        <v>0</v>
      </c>
      <c r="BF150" s="223">
        <f>IF(N150="snížená",J150,0)</f>
        <v>0</v>
      </c>
      <c r="BG150" s="223">
        <f>IF(N150="zákl. přenesená",J150,0)</f>
        <v>0</v>
      </c>
      <c r="BH150" s="223">
        <f>IF(N150="sníž. přenesená",J150,0)</f>
        <v>0</v>
      </c>
      <c r="BI150" s="223">
        <f>IF(N150="nulová",J150,0)</f>
        <v>0</v>
      </c>
      <c r="BJ150" s="17" t="s">
        <v>81</v>
      </c>
      <c r="BK150" s="223">
        <f>ROUND(I150*H150,2)</f>
        <v>0</v>
      </c>
      <c r="BL150" s="17" t="s">
        <v>342</v>
      </c>
      <c r="BM150" s="222" t="s">
        <v>472</v>
      </c>
    </row>
    <row r="151" spans="2:65" s="1" customFormat="1" ht="16.5" customHeight="1">
      <c r="B151" s="38"/>
      <c r="C151" s="211" t="s">
        <v>473</v>
      </c>
      <c r="D151" s="211" t="s">
        <v>207</v>
      </c>
      <c r="E151" s="212" t="s">
        <v>3424</v>
      </c>
      <c r="F151" s="213" t="s">
        <v>3425</v>
      </c>
      <c r="G151" s="214" t="s">
        <v>552</v>
      </c>
      <c r="H151" s="215">
        <v>20</v>
      </c>
      <c r="I151" s="216"/>
      <c r="J151" s="217">
        <f>ROUND(I151*H151,2)</f>
        <v>0</v>
      </c>
      <c r="K151" s="213" t="s">
        <v>19</v>
      </c>
      <c r="L151" s="43"/>
      <c r="M151" s="218" t="s">
        <v>19</v>
      </c>
      <c r="N151" s="219" t="s">
        <v>44</v>
      </c>
      <c r="O151" s="83"/>
      <c r="P151" s="220">
        <f>O151*H151</f>
        <v>0</v>
      </c>
      <c r="Q151" s="220">
        <v>0</v>
      </c>
      <c r="R151" s="220">
        <f>Q151*H151</f>
        <v>0</v>
      </c>
      <c r="S151" s="220">
        <v>0</v>
      </c>
      <c r="T151" s="221">
        <f>S151*H151</f>
        <v>0</v>
      </c>
      <c r="AR151" s="222" t="s">
        <v>342</v>
      </c>
      <c r="AT151" s="222" t="s">
        <v>207</v>
      </c>
      <c r="AU151" s="222" t="s">
        <v>81</v>
      </c>
      <c r="AY151" s="17" t="s">
        <v>204</v>
      </c>
      <c r="BE151" s="223">
        <f>IF(N151="základní",J151,0)</f>
        <v>0</v>
      </c>
      <c r="BF151" s="223">
        <f>IF(N151="snížená",J151,0)</f>
        <v>0</v>
      </c>
      <c r="BG151" s="223">
        <f>IF(N151="zákl. přenesená",J151,0)</f>
        <v>0</v>
      </c>
      <c r="BH151" s="223">
        <f>IF(N151="sníž. přenesená",J151,0)</f>
        <v>0</v>
      </c>
      <c r="BI151" s="223">
        <f>IF(N151="nulová",J151,0)</f>
        <v>0</v>
      </c>
      <c r="BJ151" s="17" t="s">
        <v>81</v>
      </c>
      <c r="BK151" s="223">
        <f>ROUND(I151*H151,2)</f>
        <v>0</v>
      </c>
      <c r="BL151" s="17" t="s">
        <v>342</v>
      </c>
      <c r="BM151" s="222" t="s">
        <v>476</v>
      </c>
    </row>
    <row r="152" spans="2:65" s="1" customFormat="1" ht="16.5" customHeight="1">
      <c r="B152" s="38"/>
      <c r="C152" s="211" t="s">
        <v>342</v>
      </c>
      <c r="D152" s="211" t="s">
        <v>207</v>
      </c>
      <c r="E152" s="212" t="s">
        <v>3426</v>
      </c>
      <c r="F152" s="213" t="s">
        <v>3427</v>
      </c>
      <c r="G152" s="214" t="s">
        <v>552</v>
      </c>
      <c r="H152" s="215">
        <v>20</v>
      </c>
      <c r="I152" s="216"/>
      <c r="J152" s="217">
        <f>ROUND(I152*H152,2)</f>
        <v>0</v>
      </c>
      <c r="K152" s="213" t="s">
        <v>19</v>
      </c>
      <c r="L152" s="43"/>
      <c r="M152" s="218" t="s">
        <v>19</v>
      </c>
      <c r="N152" s="219" t="s">
        <v>44</v>
      </c>
      <c r="O152" s="83"/>
      <c r="P152" s="220">
        <f>O152*H152</f>
        <v>0</v>
      </c>
      <c r="Q152" s="220">
        <v>0</v>
      </c>
      <c r="R152" s="220">
        <f>Q152*H152</f>
        <v>0</v>
      </c>
      <c r="S152" s="220">
        <v>0</v>
      </c>
      <c r="T152" s="221">
        <f>S152*H152</f>
        <v>0</v>
      </c>
      <c r="AR152" s="222" t="s">
        <v>342</v>
      </c>
      <c r="AT152" s="222" t="s">
        <v>207</v>
      </c>
      <c r="AU152" s="222" t="s">
        <v>81</v>
      </c>
      <c r="AY152" s="17" t="s">
        <v>204</v>
      </c>
      <c r="BE152" s="223">
        <f>IF(N152="základní",J152,0)</f>
        <v>0</v>
      </c>
      <c r="BF152" s="223">
        <f>IF(N152="snížená",J152,0)</f>
        <v>0</v>
      </c>
      <c r="BG152" s="223">
        <f>IF(N152="zákl. přenesená",J152,0)</f>
        <v>0</v>
      </c>
      <c r="BH152" s="223">
        <f>IF(N152="sníž. přenesená",J152,0)</f>
        <v>0</v>
      </c>
      <c r="BI152" s="223">
        <f>IF(N152="nulová",J152,0)</f>
        <v>0</v>
      </c>
      <c r="BJ152" s="17" t="s">
        <v>81</v>
      </c>
      <c r="BK152" s="223">
        <f>ROUND(I152*H152,2)</f>
        <v>0</v>
      </c>
      <c r="BL152" s="17" t="s">
        <v>342</v>
      </c>
      <c r="BM152" s="222" t="s">
        <v>479</v>
      </c>
    </row>
    <row r="153" spans="2:65" s="1" customFormat="1" ht="16.5" customHeight="1">
      <c r="B153" s="38"/>
      <c r="C153" s="211" t="s">
        <v>480</v>
      </c>
      <c r="D153" s="211" t="s">
        <v>207</v>
      </c>
      <c r="E153" s="212" t="s">
        <v>3428</v>
      </c>
      <c r="F153" s="213" t="s">
        <v>3429</v>
      </c>
      <c r="G153" s="214" t="s">
        <v>250</v>
      </c>
      <c r="H153" s="215">
        <v>40</v>
      </c>
      <c r="I153" s="216"/>
      <c r="J153" s="217">
        <f>ROUND(I153*H153,2)</f>
        <v>0</v>
      </c>
      <c r="K153" s="213" t="s">
        <v>19</v>
      </c>
      <c r="L153" s="43"/>
      <c r="M153" s="218" t="s">
        <v>19</v>
      </c>
      <c r="N153" s="219" t="s">
        <v>44</v>
      </c>
      <c r="O153" s="83"/>
      <c r="P153" s="220">
        <f>O153*H153</f>
        <v>0</v>
      </c>
      <c r="Q153" s="220">
        <v>0</v>
      </c>
      <c r="R153" s="220">
        <f>Q153*H153</f>
        <v>0</v>
      </c>
      <c r="S153" s="220">
        <v>0</v>
      </c>
      <c r="T153" s="221">
        <f>S153*H153</f>
        <v>0</v>
      </c>
      <c r="AR153" s="222" t="s">
        <v>342</v>
      </c>
      <c r="AT153" s="222" t="s">
        <v>207</v>
      </c>
      <c r="AU153" s="222" t="s">
        <v>81</v>
      </c>
      <c r="AY153" s="17" t="s">
        <v>204</v>
      </c>
      <c r="BE153" s="223">
        <f>IF(N153="základní",J153,0)</f>
        <v>0</v>
      </c>
      <c r="BF153" s="223">
        <f>IF(N153="snížená",J153,0)</f>
        <v>0</v>
      </c>
      <c r="BG153" s="223">
        <f>IF(N153="zákl. přenesená",J153,0)</f>
        <v>0</v>
      </c>
      <c r="BH153" s="223">
        <f>IF(N153="sníž. přenesená",J153,0)</f>
        <v>0</v>
      </c>
      <c r="BI153" s="223">
        <f>IF(N153="nulová",J153,0)</f>
        <v>0</v>
      </c>
      <c r="BJ153" s="17" t="s">
        <v>81</v>
      </c>
      <c r="BK153" s="223">
        <f>ROUND(I153*H153,2)</f>
        <v>0</v>
      </c>
      <c r="BL153" s="17" t="s">
        <v>342</v>
      </c>
      <c r="BM153" s="222" t="s">
        <v>483</v>
      </c>
    </row>
    <row r="154" spans="2:65" s="1" customFormat="1" ht="16.5" customHeight="1">
      <c r="B154" s="38"/>
      <c r="C154" s="211" t="s">
        <v>346</v>
      </c>
      <c r="D154" s="211" t="s">
        <v>207</v>
      </c>
      <c r="E154" s="212" t="s">
        <v>3430</v>
      </c>
      <c r="F154" s="213" t="s">
        <v>3431</v>
      </c>
      <c r="G154" s="214" t="s">
        <v>552</v>
      </c>
      <c r="H154" s="215">
        <v>6</v>
      </c>
      <c r="I154" s="216"/>
      <c r="J154" s="217">
        <f>ROUND(I154*H154,2)</f>
        <v>0</v>
      </c>
      <c r="K154" s="213" t="s">
        <v>19</v>
      </c>
      <c r="L154" s="43"/>
      <c r="M154" s="218" t="s">
        <v>19</v>
      </c>
      <c r="N154" s="219" t="s">
        <v>44</v>
      </c>
      <c r="O154" s="83"/>
      <c r="P154" s="220">
        <f>O154*H154</f>
        <v>0</v>
      </c>
      <c r="Q154" s="220">
        <v>0</v>
      </c>
      <c r="R154" s="220">
        <f>Q154*H154</f>
        <v>0</v>
      </c>
      <c r="S154" s="220">
        <v>0</v>
      </c>
      <c r="T154" s="221">
        <f>S154*H154</f>
        <v>0</v>
      </c>
      <c r="AR154" s="222" t="s">
        <v>342</v>
      </c>
      <c r="AT154" s="222" t="s">
        <v>207</v>
      </c>
      <c r="AU154" s="222" t="s">
        <v>81</v>
      </c>
      <c r="AY154" s="17" t="s">
        <v>204</v>
      </c>
      <c r="BE154" s="223">
        <f>IF(N154="základní",J154,0)</f>
        <v>0</v>
      </c>
      <c r="BF154" s="223">
        <f>IF(N154="snížená",J154,0)</f>
        <v>0</v>
      </c>
      <c r="BG154" s="223">
        <f>IF(N154="zákl. přenesená",J154,0)</f>
        <v>0</v>
      </c>
      <c r="BH154" s="223">
        <f>IF(N154="sníž. přenesená",J154,0)</f>
        <v>0</v>
      </c>
      <c r="BI154" s="223">
        <f>IF(N154="nulová",J154,0)</f>
        <v>0</v>
      </c>
      <c r="BJ154" s="17" t="s">
        <v>81</v>
      </c>
      <c r="BK154" s="223">
        <f>ROUND(I154*H154,2)</f>
        <v>0</v>
      </c>
      <c r="BL154" s="17" t="s">
        <v>342</v>
      </c>
      <c r="BM154" s="222" t="s">
        <v>486</v>
      </c>
    </row>
    <row r="155" spans="2:65" s="1" customFormat="1" ht="16.5" customHeight="1">
      <c r="B155" s="38"/>
      <c r="C155" s="211" t="s">
        <v>489</v>
      </c>
      <c r="D155" s="211" t="s">
        <v>207</v>
      </c>
      <c r="E155" s="212" t="s">
        <v>3432</v>
      </c>
      <c r="F155" s="213" t="s">
        <v>3433</v>
      </c>
      <c r="G155" s="214" t="s">
        <v>761</v>
      </c>
      <c r="H155" s="215">
        <v>20</v>
      </c>
      <c r="I155" s="216"/>
      <c r="J155" s="217">
        <f>ROUND(I155*H155,2)</f>
        <v>0</v>
      </c>
      <c r="K155" s="213" t="s">
        <v>19</v>
      </c>
      <c r="L155" s="43"/>
      <c r="M155" s="218" t="s">
        <v>19</v>
      </c>
      <c r="N155" s="219" t="s">
        <v>44</v>
      </c>
      <c r="O155" s="83"/>
      <c r="P155" s="220">
        <f>O155*H155</f>
        <v>0</v>
      </c>
      <c r="Q155" s="220">
        <v>0</v>
      </c>
      <c r="R155" s="220">
        <f>Q155*H155</f>
        <v>0</v>
      </c>
      <c r="S155" s="220">
        <v>0</v>
      </c>
      <c r="T155" s="221">
        <f>S155*H155</f>
        <v>0</v>
      </c>
      <c r="AR155" s="222" t="s">
        <v>342</v>
      </c>
      <c r="AT155" s="222" t="s">
        <v>207</v>
      </c>
      <c r="AU155" s="222" t="s">
        <v>81</v>
      </c>
      <c r="AY155" s="17" t="s">
        <v>204</v>
      </c>
      <c r="BE155" s="223">
        <f>IF(N155="základní",J155,0)</f>
        <v>0</v>
      </c>
      <c r="BF155" s="223">
        <f>IF(N155="snížená",J155,0)</f>
        <v>0</v>
      </c>
      <c r="BG155" s="223">
        <f>IF(N155="zákl. přenesená",J155,0)</f>
        <v>0</v>
      </c>
      <c r="BH155" s="223">
        <f>IF(N155="sníž. přenesená",J155,0)</f>
        <v>0</v>
      </c>
      <c r="BI155" s="223">
        <f>IF(N155="nulová",J155,0)</f>
        <v>0</v>
      </c>
      <c r="BJ155" s="17" t="s">
        <v>81</v>
      </c>
      <c r="BK155" s="223">
        <f>ROUND(I155*H155,2)</f>
        <v>0</v>
      </c>
      <c r="BL155" s="17" t="s">
        <v>342</v>
      </c>
      <c r="BM155" s="222" t="s">
        <v>492</v>
      </c>
    </row>
    <row r="156" spans="2:65" s="1" customFormat="1" ht="16.5" customHeight="1">
      <c r="B156" s="38"/>
      <c r="C156" s="211" t="s">
        <v>349</v>
      </c>
      <c r="D156" s="211" t="s">
        <v>207</v>
      </c>
      <c r="E156" s="212" t="s">
        <v>3434</v>
      </c>
      <c r="F156" s="213" t="s">
        <v>3435</v>
      </c>
      <c r="G156" s="214" t="s">
        <v>761</v>
      </c>
      <c r="H156" s="215">
        <v>10</v>
      </c>
      <c r="I156" s="216"/>
      <c r="J156" s="217">
        <f>ROUND(I156*H156,2)</f>
        <v>0</v>
      </c>
      <c r="K156" s="213" t="s">
        <v>19</v>
      </c>
      <c r="L156" s="43"/>
      <c r="M156" s="218" t="s">
        <v>19</v>
      </c>
      <c r="N156" s="219" t="s">
        <v>44</v>
      </c>
      <c r="O156" s="83"/>
      <c r="P156" s="220">
        <f>O156*H156</f>
        <v>0</v>
      </c>
      <c r="Q156" s="220">
        <v>0</v>
      </c>
      <c r="R156" s="220">
        <f>Q156*H156</f>
        <v>0</v>
      </c>
      <c r="S156" s="220">
        <v>0</v>
      </c>
      <c r="T156" s="221">
        <f>S156*H156</f>
        <v>0</v>
      </c>
      <c r="AR156" s="222" t="s">
        <v>342</v>
      </c>
      <c r="AT156" s="222" t="s">
        <v>207</v>
      </c>
      <c r="AU156" s="222" t="s">
        <v>81</v>
      </c>
      <c r="AY156" s="17" t="s">
        <v>204</v>
      </c>
      <c r="BE156" s="223">
        <f>IF(N156="základní",J156,0)</f>
        <v>0</v>
      </c>
      <c r="BF156" s="223">
        <f>IF(N156="snížená",J156,0)</f>
        <v>0</v>
      </c>
      <c r="BG156" s="223">
        <f>IF(N156="zákl. přenesená",J156,0)</f>
        <v>0</v>
      </c>
      <c r="BH156" s="223">
        <f>IF(N156="sníž. přenesená",J156,0)</f>
        <v>0</v>
      </c>
      <c r="BI156" s="223">
        <f>IF(N156="nulová",J156,0)</f>
        <v>0</v>
      </c>
      <c r="BJ156" s="17" t="s">
        <v>81</v>
      </c>
      <c r="BK156" s="223">
        <f>ROUND(I156*H156,2)</f>
        <v>0</v>
      </c>
      <c r="BL156" s="17" t="s">
        <v>342</v>
      </c>
      <c r="BM156" s="222" t="s">
        <v>495</v>
      </c>
    </row>
    <row r="157" spans="2:65" s="1" customFormat="1" ht="16.5" customHeight="1">
      <c r="B157" s="38"/>
      <c r="C157" s="211" t="s">
        <v>496</v>
      </c>
      <c r="D157" s="211" t="s">
        <v>207</v>
      </c>
      <c r="E157" s="212" t="s">
        <v>3436</v>
      </c>
      <c r="F157" s="213" t="s">
        <v>3437</v>
      </c>
      <c r="G157" s="214" t="s">
        <v>761</v>
      </c>
      <c r="H157" s="215">
        <v>30</v>
      </c>
      <c r="I157" s="216"/>
      <c r="J157" s="217">
        <f>ROUND(I157*H157,2)</f>
        <v>0</v>
      </c>
      <c r="K157" s="213" t="s">
        <v>19</v>
      </c>
      <c r="L157" s="43"/>
      <c r="M157" s="218" t="s">
        <v>19</v>
      </c>
      <c r="N157" s="219" t="s">
        <v>44</v>
      </c>
      <c r="O157" s="83"/>
      <c r="P157" s="220">
        <f>O157*H157</f>
        <v>0</v>
      </c>
      <c r="Q157" s="220">
        <v>0</v>
      </c>
      <c r="R157" s="220">
        <f>Q157*H157</f>
        <v>0</v>
      </c>
      <c r="S157" s="220">
        <v>0</v>
      </c>
      <c r="T157" s="221">
        <f>S157*H157</f>
        <v>0</v>
      </c>
      <c r="AR157" s="222" t="s">
        <v>342</v>
      </c>
      <c r="AT157" s="222" t="s">
        <v>207</v>
      </c>
      <c r="AU157" s="222" t="s">
        <v>81</v>
      </c>
      <c r="AY157" s="17" t="s">
        <v>204</v>
      </c>
      <c r="BE157" s="223">
        <f>IF(N157="základní",J157,0)</f>
        <v>0</v>
      </c>
      <c r="BF157" s="223">
        <f>IF(N157="snížená",J157,0)</f>
        <v>0</v>
      </c>
      <c r="BG157" s="223">
        <f>IF(N157="zákl. přenesená",J157,0)</f>
        <v>0</v>
      </c>
      <c r="BH157" s="223">
        <f>IF(N157="sníž. přenesená",J157,0)</f>
        <v>0</v>
      </c>
      <c r="BI157" s="223">
        <f>IF(N157="nulová",J157,0)</f>
        <v>0</v>
      </c>
      <c r="BJ157" s="17" t="s">
        <v>81</v>
      </c>
      <c r="BK157" s="223">
        <f>ROUND(I157*H157,2)</f>
        <v>0</v>
      </c>
      <c r="BL157" s="17" t="s">
        <v>342</v>
      </c>
      <c r="BM157" s="222" t="s">
        <v>499</v>
      </c>
    </row>
    <row r="158" spans="2:65" s="1" customFormat="1" ht="16.5" customHeight="1">
      <c r="B158" s="38"/>
      <c r="C158" s="211" t="s">
        <v>353</v>
      </c>
      <c r="D158" s="211" t="s">
        <v>207</v>
      </c>
      <c r="E158" s="212" t="s">
        <v>3438</v>
      </c>
      <c r="F158" s="213" t="s">
        <v>3439</v>
      </c>
      <c r="G158" s="214" t="s">
        <v>552</v>
      </c>
      <c r="H158" s="215">
        <v>5</v>
      </c>
      <c r="I158" s="216"/>
      <c r="J158" s="217">
        <f>ROUND(I158*H158,2)</f>
        <v>0</v>
      </c>
      <c r="K158" s="213" t="s">
        <v>19</v>
      </c>
      <c r="L158" s="43"/>
      <c r="M158" s="218" t="s">
        <v>19</v>
      </c>
      <c r="N158" s="219" t="s">
        <v>44</v>
      </c>
      <c r="O158" s="83"/>
      <c r="P158" s="220">
        <f>O158*H158</f>
        <v>0</v>
      </c>
      <c r="Q158" s="220">
        <v>0</v>
      </c>
      <c r="R158" s="220">
        <f>Q158*H158</f>
        <v>0</v>
      </c>
      <c r="S158" s="220">
        <v>0</v>
      </c>
      <c r="T158" s="221">
        <f>S158*H158</f>
        <v>0</v>
      </c>
      <c r="AR158" s="222" t="s">
        <v>342</v>
      </c>
      <c r="AT158" s="222" t="s">
        <v>207</v>
      </c>
      <c r="AU158" s="222" t="s">
        <v>81</v>
      </c>
      <c r="AY158" s="17" t="s">
        <v>204</v>
      </c>
      <c r="BE158" s="223">
        <f>IF(N158="základní",J158,0)</f>
        <v>0</v>
      </c>
      <c r="BF158" s="223">
        <f>IF(N158="snížená",J158,0)</f>
        <v>0</v>
      </c>
      <c r="BG158" s="223">
        <f>IF(N158="zákl. přenesená",J158,0)</f>
        <v>0</v>
      </c>
      <c r="BH158" s="223">
        <f>IF(N158="sníž. přenesená",J158,0)</f>
        <v>0</v>
      </c>
      <c r="BI158" s="223">
        <f>IF(N158="nulová",J158,0)</f>
        <v>0</v>
      </c>
      <c r="BJ158" s="17" t="s">
        <v>81</v>
      </c>
      <c r="BK158" s="223">
        <f>ROUND(I158*H158,2)</f>
        <v>0</v>
      </c>
      <c r="BL158" s="17" t="s">
        <v>342</v>
      </c>
      <c r="BM158" s="222" t="s">
        <v>502</v>
      </c>
    </row>
    <row r="159" spans="2:63" s="11" customFormat="1" ht="25.9" customHeight="1">
      <c r="B159" s="195"/>
      <c r="C159" s="196"/>
      <c r="D159" s="197" t="s">
        <v>72</v>
      </c>
      <c r="E159" s="198" t="s">
        <v>3440</v>
      </c>
      <c r="F159" s="198" t="s">
        <v>3441</v>
      </c>
      <c r="G159" s="196"/>
      <c r="H159" s="196"/>
      <c r="I159" s="199"/>
      <c r="J159" s="200">
        <f>BK159</f>
        <v>0</v>
      </c>
      <c r="K159" s="196"/>
      <c r="L159" s="201"/>
      <c r="M159" s="202"/>
      <c r="N159" s="203"/>
      <c r="O159" s="203"/>
      <c r="P159" s="204">
        <f>SUM(P160:P186)</f>
        <v>0</v>
      </c>
      <c r="Q159" s="203"/>
      <c r="R159" s="204">
        <f>SUM(R160:R186)</f>
        <v>0</v>
      </c>
      <c r="S159" s="203"/>
      <c r="T159" s="205">
        <f>SUM(T160:T186)</f>
        <v>0</v>
      </c>
      <c r="AR159" s="206" t="s">
        <v>224</v>
      </c>
      <c r="AT159" s="207" t="s">
        <v>72</v>
      </c>
      <c r="AU159" s="207" t="s">
        <v>73</v>
      </c>
      <c r="AY159" s="206" t="s">
        <v>204</v>
      </c>
      <c r="BK159" s="208">
        <f>SUM(BK160:BK186)</f>
        <v>0</v>
      </c>
    </row>
    <row r="160" spans="2:65" s="1" customFormat="1" ht="16.5" customHeight="1">
      <c r="B160" s="38"/>
      <c r="C160" s="211" t="s">
        <v>503</v>
      </c>
      <c r="D160" s="211" t="s">
        <v>207</v>
      </c>
      <c r="E160" s="212" t="s">
        <v>3442</v>
      </c>
      <c r="F160" s="213" t="s">
        <v>3443</v>
      </c>
      <c r="G160" s="214" t="s">
        <v>552</v>
      </c>
      <c r="H160" s="215">
        <v>15</v>
      </c>
      <c r="I160" s="216"/>
      <c r="J160" s="217">
        <f>ROUND(I160*H160,2)</f>
        <v>0</v>
      </c>
      <c r="K160" s="213" t="s">
        <v>19</v>
      </c>
      <c r="L160" s="43"/>
      <c r="M160" s="218" t="s">
        <v>19</v>
      </c>
      <c r="N160" s="219" t="s">
        <v>44</v>
      </c>
      <c r="O160" s="83"/>
      <c r="P160" s="220">
        <f>O160*H160</f>
        <v>0</v>
      </c>
      <c r="Q160" s="220">
        <v>0</v>
      </c>
      <c r="R160" s="220">
        <f>Q160*H160</f>
        <v>0</v>
      </c>
      <c r="S160" s="220">
        <v>0</v>
      </c>
      <c r="T160" s="221">
        <f>S160*H160</f>
        <v>0</v>
      </c>
      <c r="AR160" s="222" t="s">
        <v>342</v>
      </c>
      <c r="AT160" s="222" t="s">
        <v>207</v>
      </c>
      <c r="AU160" s="222" t="s">
        <v>81</v>
      </c>
      <c r="AY160" s="17" t="s">
        <v>204</v>
      </c>
      <c r="BE160" s="223">
        <f>IF(N160="základní",J160,0)</f>
        <v>0</v>
      </c>
      <c r="BF160" s="223">
        <f>IF(N160="snížená",J160,0)</f>
        <v>0</v>
      </c>
      <c r="BG160" s="223">
        <f>IF(N160="zákl. přenesená",J160,0)</f>
        <v>0</v>
      </c>
      <c r="BH160" s="223">
        <f>IF(N160="sníž. přenesená",J160,0)</f>
        <v>0</v>
      </c>
      <c r="BI160" s="223">
        <f>IF(N160="nulová",J160,0)</f>
        <v>0</v>
      </c>
      <c r="BJ160" s="17" t="s">
        <v>81</v>
      </c>
      <c r="BK160" s="223">
        <f>ROUND(I160*H160,2)</f>
        <v>0</v>
      </c>
      <c r="BL160" s="17" t="s">
        <v>342</v>
      </c>
      <c r="BM160" s="222" t="s">
        <v>506</v>
      </c>
    </row>
    <row r="161" spans="2:65" s="1" customFormat="1" ht="16.5" customHeight="1">
      <c r="B161" s="38"/>
      <c r="C161" s="211" t="s">
        <v>356</v>
      </c>
      <c r="D161" s="211" t="s">
        <v>207</v>
      </c>
      <c r="E161" s="212" t="s">
        <v>3444</v>
      </c>
      <c r="F161" s="213" t="s">
        <v>3445</v>
      </c>
      <c r="G161" s="214" t="s">
        <v>552</v>
      </c>
      <c r="H161" s="215">
        <v>4</v>
      </c>
      <c r="I161" s="216"/>
      <c r="J161" s="217">
        <f>ROUND(I161*H161,2)</f>
        <v>0</v>
      </c>
      <c r="K161" s="213" t="s">
        <v>19</v>
      </c>
      <c r="L161" s="43"/>
      <c r="M161" s="218" t="s">
        <v>19</v>
      </c>
      <c r="N161" s="219" t="s">
        <v>44</v>
      </c>
      <c r="O161" s="83"/>
      <c r="P161" s="220">
        <f>O161*H161</f>
        <v>0</v>
      </c>
      <c r="Q161" s="220">
        <v>0</v>
      </c>
      <c r="R161" s="220">
        <f>Q161*H161</f>
        <v>0</v>
      </c>
      <c r="S161" s="220">
        <v>0</v>
      </c>
      <c r="T161" s="221">
        <f>S161*H161</f>
        <v>0</v>
      </c>
      <c r="AR161" s="222" t="s">
        <v>342</v>
      </c>
      <c r="AT161" s="222" t="s">
        <v>207</v>
      </c>
      <c r="AU161" s="222" t="s">
        <v>81</v>
      </c>
      <c r="AY161" s="17" t="s">
        <v>204</v>
      </c>
      <c r="BE161" s="223">
        <f>IF(N161="základní",J161,0)</f>
        <v>0</v>
      </c>
      <c r="BF161" s="223">
        <f>IF(N161="snížená",J161,0)</f>
        <v>0</v>
      </c>
      <c r="BG161" s="223">
        <f>IF(N161="zákl. přenesená",J161,0)</f>
        <v>0</v>
      </c>
      <c r="BH161" s="223">
        <f>IF(N161="sníž. přenesená",J161,0)</f>
        <v>0</v>
      </c>
      <c r="BI161" s="223">
        <f>IF(N161="nulová",J161,0)</f>
        <v>0</v>
      </c>
      <c r="BJ161" s="17" t="s">
        <v>81</v>
      </c>
      <c r="BK161" s="223">
        <f>ROUND(I161*H161,2)</f>
        <v>0</v>
      </c>
      <c r="BL161" s="17" t="s">
        <v>342</v>
      </c>
      <c r="BM161" s="222" t="s">
        <v>509</v>
      </c>
    </row>
    <row r="162" spans="2:65" s="1" customFormat="1" ht="16.5" customHeight="1">
      <c r="B162" s="38"/>
      <c r="C162" s="211" t="s">
        <v>510</v>
      </c>
      <c r="D162" s="211" t="s">
        <v>207</v>
      </c>
      <c r="E162" s="212" t="s">
        <v>3446</v>
      </c>
      <c r="F162" s="213" t="s">
        <v>3447</v>
      </c>
      <c r="G162" s="214" t="s">
        <v>552</v>
      </c>
      <c r="H162" s="215">
        <v>14</v>
      </c>
      <c r="I162" s="216"/>
      <c r="J162" s="217">
        <f>ROUND(I162*H162,2)</f>
        <v>0</v>
      </c>
      <c r="K162" s="213" t="s">
        <v>19</v>
      </c>
      <c r="L162" s="43"/>
      <c r="M162" s="218" t="s">
        <v>19</v>
      </c>
      <c r="N162" s="219" t="s">
        <v>44</v>
      </c>
      <c r="O162" s="83"/>
      <c r="P162" s="220">
        <f>O162*H162</f>
        <v>0</v>
      </c>
      <c r="Q162" s="220">
        <v>0</v>
      </c>
      <c r="R162" s="220">
        <f>Q162*H162</f>
        <v>0</v>
      </c>
      <c r="S162" s="220">
        <v>0</v>
      </c>
      <c r="T162" s="221">
        <f>S162*H162</f>
        <v>0</v>
      </c>
      <c r="AR162" s="222" t="s">
        <v>342</v>
      </c>
      <c r="AT162" s="222" t="s">
        <v>207</v>
      </c>
      <c r="AU162" s="222" t="s">
        <v>81</v>
      </c>
      <c r="AY162" s="17" t="s">
        <v>204</v>
      </c>
      <c r="BE162" s="223">
        <f>IF(N162="základní",J162,0)</f>
        <v>0</v>
      </c>
      <c r="BF162" s="223">
        <f>IF(N162="snížená",J162,0)</f>
        <v>0</v>
      </c>
      <c r="BG162" s="223">
        <f>IF(N162="zákl. přenesená",J162,0)</f>
        <v>0</v>
      </c>
      <c r="BH162" s="223">
        <f>IF(N162="sníž. přenesená",J162,0)</f>
        <v>0</v>
      </c>
      <c r="BI162" s="223">
        <f>IF(N162="nulová",J162,0)</f>
        <v>0</v>
      </c>
      <c r="BJ162" s="17" t="s">
        <v>81</v>
      </c>
      <c r="BK162" s="223">
        <f>ROUND(I162*H162,2)</f>
        <v>0</v>
      </c>
      <c r="BL162" s="17" t="s">
        <v>342</v>
      </c>
      <c r="BM162" s="222" t="s">
        <v>513</v>
      </c>
    </row>
    <row r="163" spans="2:65" s="1" customFormat="1" ht="16.5" customHeight="1">
      <c r="B163" s="38"/>
      <c r="C163" s="211" t="s">
        <v>364</v>
      </c>
      <c r="D163" s="211" t="s">
        <v>207</v>
      </c>
      <c r="E163" s="212" t="s">
        <v>3448</v>
      </c>
      <c r="F163" s="213" t="s">
        <v>3449</v>
      </c>
      <c r="G163" s="214" t="s">
        <v>552</v>
      </c>
      <c r="H163" s="215">
        <v>5</v>
      </c>
      <c r="I163" s="216"/>
      <c r="J163" s="217">
        <f>ROUND(I163*H163,2)</f>
        <v>0</v>
      </c>
      <c r="K163" s="213" t="s">
        <v>19</v>
      </c>
      <c r="L163" s="43"/>
      <c r="M163" s="218" t="s">
        <v>19</v>
      </c>
      <c r="N163" s="219" t="s">
        <v>44</v>
      </c>
      <c r="O163" s="83"/>
      <c r="P163" s="220">
        <f>O163*H163</f>
        <v>0</v>
      </c>
      <c r="Q163" s="220">
        <v>0</v>
      </c>
      <c r="R163" s="220">
        <f>Q163*H163</f>
        <v>0</v>
      </c>
      <c r="S163" s="220">
        <v>0</v>
      </c>
      <c r="T163" s="221">
        <f>S163*H163</f>
        <v>0</v>
      </c>
      <c r="AR163" s="222" t="s">
        <v>342</v>
      </c>
      <c r="AT163" s="222" t="s">
        <v>207</v>
      </c>
      <c r="AU163" s="222" t="s">
        <v>81</v>
      </c>
      <c r="AY163" s="17" t="s">
        <v>204</v>
      </c>
      <c r="BE163" s="223">
        <f>IF(N163="základní",J163,0)</f>
        <v>0</v>
      </c>
      <c r="BF163" s="223">
        <f>IF(N163="snížená",J163,0)</f>
        <v>0</v>
      </c>
      <c r="BG163" s="223">
        <f>IF(N163="zákl. přenesená",J163,0)</f>
        <v>0</v>
      </c>
      <c r="BH163" s="223">
        <f>IF(N163="sníž. přenesená",J163,0)</f>
        <v>0</v>
      </c>
      <c r="BI163" s="223">
        <f>IF(N163="nulová",J163,0)</f>
        <v>0</v>
      </c>
      <c r="BJ163" s="17" t="s">
        <v>81</v>
      </c>
      <c r="BK163" s="223">
        <f>ROUND(I163*H163,2)</f>
        <v>0</v>
      </c>
      <c r="BL163" s="17" t="s">
        <v>342</v>
      </c>
      <c r="BM163" s="222" t="s">
        <v>516</v>
      </c>
    </row>
    <row r="164" spans="2:65" s="1" customFormat="1" ht="24" customHeight="1">
      <c r="B164" s="38"/>
      <c r="C164" s="211" t="s">
        <v>517</v>
      </c>
      <c r="D164" s="211" t="s">
        <v>207</v>
      </c>
      <c r="E164" s="212" t="s">
        <v>3450</v>
      </c>
      <c r="F164" s="213" t="s">
        <v>3451</v>
      </c>
      <c r="G164" s="214" t="s">
        <v>552</v>
      </c>
      <c r="H164" s="215">
        <v>1</v>
      </c>
      <c r="I164" s="216"/>
      <c r="J164" s="217">
        <f>ROUND(I164*H164,2)</f>
        <v>0</v>
      </c>
      <c r="K164" s="213" t="s">
        <v>19</v>
      </c>
      <c r="L164" s="43"/>
      <c r="M164" s="218" t="s">
        <v>19</v>
      </c>
      <c r="N164" s="219" t="s">
        <v>44</v>
      </c>
      <c r="O164" s="83"/>
      <c r="P164" s="220">
        <f>O164*H164</f>
        <v>0</v>
      </c>
      <c r="Q164" s="220">
        <v>0</v>
      </c>
      <c r="R164" s="220">
        <f>Q164*H164</f>
        <v>0</v>
      </c>
      <c r="S164" s="220">
        <v>0</v>
      </c>
      <c r="T164" s="221">
        <f>S164*H164</f>
        <v>0</v>
      </c>
      <c r="AR164" s="222" t="s">
        <v>342</v>
      </c>
      <c r="AT164" s="222" t="s">
        <v>207</v>
      </c>
      <c r="AU164" s="222" t="s">
        <v>81</v>
      </c>
      <c r="AY164" s="17" t="s">
        <v>204</v>
      </c>
      <c r="BE164" s="223">
        <f>IF(N164="základní",J164,0)</f>
        <v>0</v>
      </c>
      <c r="BF164" s="223">
        <f>IF(N164="snížená",J164,0)</f>
        <v>0</v>
      </c>
      <c r="BG164" s="223">
        <f>IF(N164="zákl. přenesená",J164,0)</f>
        <v>0</v>
      </c>
      <c r="BH164" s="223">
        <f>IF(N164="sníž. přenesená",J164,0)</f>
        <v>0</v>
      </c>
      <c r="BI164" s="223">
        <f>IF(N164="nulová",J164,0)</f>
        <v>0</v>
      </c>
      <c r="BJ164" s="17" t="s">
        <v>81</v>
      </c>
      <c r="BK164" s="223">
        <f>ROUND(I164*H164,2)</f>
        <v>0</v>
      </c>
      <c r="BL164" s="17" t="s">
        <v>342</v>
      </c>
      <c r="BM164" s="222" t="s">
        <v>520</v>
      </c>
    </row>
    <row r="165" spans="2:65" s="1" customFormat="1" ht="16.5" customHeight="1">
      <c r="B165" s="38"/>
      <c r="C165" s="211" t="s">
        <v>367</v>
      </c>
      <c r="D165" s="211" t="s">
        <v>207</v>
      </c>
      <c r="E165" s="212" t="s">
        <v>3452</v>
      </c>
      <c r="F165" s="213" t="s">
        <v>3453</v>
      </c>
      <c r="G165" s="214" t="s">
        <v>552</v>
      </c>
      <c r="H165" s="215">
        <v>1</v>
      </c>
      <c r="I165" s="216"/>
      <c r="J165" s="217">
        <f>ROUND(I165*H165,2)</f>
        <v>0</v>
      </c>
      <c r="K165" s="213" t="s">
        <v>19</v>
      </c>
      <c r="L165" s="43"/>
      <c r="M165" s="218" t="s">
        <v>19</v>
      </c>
      <c r="N165" s="219" t="s">
        <v>44</v>
      </c>
      <c r="O165" s="83"/>
      <c r="P165" s="220">
        <f>O165*H165</f>
        <v>0</v>
      </c>
      <c r="Q165" s="220">
        <v>0</v>
      </c>
      <c r="R165" s="220">
        <f>Q165*H165</f>
        <v>0</v>
      </c>
      <c r="S165" s="220">
        <v>0</v>
      </c>
      <c r="T165" s="221">
        <f>S165*H165</f>
        <v>0</v>
      </c>
      <c r="AR165" s="222" t="s">
        <v>342</v>
      </c>
      <c r="AT165" s="222" t="s">
        <v>207</v>
      </c>
      <c r="AU165" s="222" t="s">
        <v>81</v>
      </c>
      <c r="AY165" s="17" t="s">
        <v>204</v>
      </c>
      <c r="BE165" s="223">
        <f>IF(N165="základní",J165,0)</f>
        <v>0</v>
      </c>
      <c r="BF165" s="223">
        <f>IF(N165="snížená",J165,0)</f>
        <v>0</v>
      </c>
      <c r="BG165" s="223">
        <f>IF(N165="zákl. přenesená",J165,0)</f>
        <v>0</v>
      </c>
      <c r="BH165" s="223">
        <f>IF(N165="sníž. přenesená",J165,0)</f>
        <v>0</v>
      </c>
      <c r="BI165" s="223">
        <f>IF(N165="nulová",J165,0)</f>
        <v>0</v>
      </c>
      <c r="BJ165" s="17" t="s">
        <v>81</v>
      </c>
      <c r="BK165" s="223">
        <f>ROUND(I165*H165,2)</f>
        <v>0</v>
      </c>
      <c r="BL165" s="17" t="s">
        <v>342</v>
      </c>
      <c r="BM165" s="222" t="s">
        <v>523</v>
      </c>
    </row>
    <row r="166" spans="2:65" s="1" customFormat="1" ht="16.5" customHeight="1">
      <c r="B166" s="38"/>
      <c r="C166" s="211" t="s">
        <v>526</v>
      </c>
      <c r="D166" s="211" t="s">
        <v>207</v>
      </c>
      <c r="E166" s="212" t="s">
        <v>3454</v>
      </c>
      <c r="F166" s="213" t="s">
        <v>3455</v>
      </c>
      <c r="G166" s="214" t="s">
        <v>552</v>
      </c>
      <c r="H166" s="215">
        <v>3</v>
      </c>
      <c r="I166" s="216"/>
      <c r="J166" s="217">
        <f>ROUND(I166*H166,2)</f>
        <v>0</v>
      </c>
      <c r="K166" s="213" t="s">
        <v>19</v>
      </c>
      <c r="L166" s="43"/>
      <c r="M166" s="218" t="s">
        <v>19</v>
      </c>
      <c r="N166" s="219" t="s">
        <v>44</v>
      </c>
      <c r="O166" s="83"/>
      <c r="P166" s="220">
        <f>O166*H166</f>
        <v>0</v>
      </c>
      <c r="Q166" s="220">
        <v>0</v>
      </c>
      <c r="R166" s="220">
        <f>Q166*H166</f>
        <v>0</v>
      </c>
      <c r="S166" s="220">
        <v>0</v>
      </c>
      <c r="T166" s="221">
        <f>S166*H166</f>
        <v>0</v>
      </c>
      <c r="AR166" s="222" t="s">
        <v>342</v>
      </c>
      <c r="AT166" s="222" t="s">
        <v>207</v>
      </c>
      <c r="AU166" s="222" t="s">
        <v>81</v>
      </c>
      <c r="AY166" s="17" t="s">
        <v>204</v>
      </c>
      <c r="BE166" s="223">
        <f>IF(N166="základní",J166,0)</f>
        <v>0</v>
      </c>
      <c r="BF166" s="223">
        <f>IF(N166="snížená",J166,0)</f>
        <v>0</v>
      </c>
      <c r="BG166" s="223">
        <f>IF(N166="zákl. přenesená",J166,0)</f>
        <v>0</v>
      </c>
      <c r="BH166" s="223">
        <f>IF(N166="sníž. přenesená",J166,0)</f>
        <v>0</v>
      </c>
      <c r="BI166" s="223">
        <f>IF(N166="nulová",J166,0)</f>
        <v>0</v>
      </c>
      <c r="BJ166" s="17" t="s">
        <v>81</v>
      </c>
      <c r="BK166" s="223">
        <f>ROUND(I166*H166,2)</f>
        <v>0</v>
      </c>
      <c r="BL166" s="17" t="s">
        <v>342</v>
      </c>
      <c r="BM166" s="222" t="s">
        <v>529</v>
      </c>
    </row>
    <row r="167" spans="2:65" s="1" customFormat="1" ht="16.5" customHeight="1">
      <c r="B167" s="38"/>
      <c r="C167" s="211" t="s">
        <v>371</v>
      </c>
      <c r="D167" s="211" t="s">
        <v>207</v>
      </c>
      <c r="E167" s="212" t="s">
        <v>3456</v>
      </c>
      <c r="F167" s="213" t="s">
        <v>3457</v>
      </c>
      <c r="G167" s="214" t="s">
        <v>552</v>
      </c>
      <c r="H167" s="215">
        <v>4</v>
      </c>
      <c r="I167" s="216"/>
      <c r="J167" s="217">
        <f>ROUND(I167*H167,2)</f>
        <v>0</v>
      </c>
      <c r="K167" s="213" t="s">
        <v>19</v>
      </c>
      <c r="L167" s="43"/>
      <c r="M167" s="218" t="s">
        <v>19</v>
      </c>
      <c r="N167" s="219" t="s">
        <v>44</v>
      </c>
      <c r="O167" s="83"/>
      <c r="P167" s="220">
        <f>O167*H167</f>
        <v>0</v>
      </c>
      <c r="Q167" s="220">
        <v>0</v>
      </c>
      <c r="R167" s="220">
        <f>Q167*H167</f>
        <v>0</v>
      </c>
      <c r="S167" s="220">
        <v>0</v>
      </c>
      <c r="T167" s="221">
        <f>S167*H167</f>
        <v>0</v>
      </c>
      <c r="AR167" s="222" t="s">
        <v>342</v>
      </c>
      <c r="AT167" s="222" t="s">
        <v>207</v>
      </c>
      <c r="AU167" s="222" t="s">
        <v>81</v>
      </c>
      <c r="AY167" s="17" t="s">
        <v>204</v>
      </c>
      <c r="BE167" s="223">
        <f>IF(N167="základní",J167,0)</f>
        <v>0</v>
      </c>
      <c r="BF167" s="223">
        <f>IF(N167="snížená",J167,0)</f>
        <v>0</v>
      </c>
      <c r="BG167" s="223">
        <f>IF(N167="zákl. přenesená",J167,0)</f>
        <v>0</v>
      </c>
      <c r="BH167" s="223">
        <f>IF(N167="sníž. přenesená",J167,0)</f>
        <v>0</v>
      </c>
      <c r="BI167" s="223">
        <f>IF(N167="nulová",J167,0)</f>
        <v>0</v>
      </c>
      <c r="BJ167" s="17" t="s">
        <v>81</v>
      </c>
      <c r="BK167" s="223">
        <f>ROUND(I167*H167,2)</f>
        <v>0</v>
      </c>
      <c r="BL167" s="17" t="s">
        <v>342</v>
      </c>
      <c r="BM167" s="222" t="s">
        <v>532</v>
      </c>
    </row>
    <row r="168" spans="2:65" s="1" customFormat="1" ht="16.5" customHeight="1">
      <c r="B168" s="38"/>
      <c r="C168" s="211" t="s">
        <v>533</v>
      </c>
      <c r="D168" s="211" t="s">
        <v>207</v>
      </c>
      <c r="E168" s="212" t="s">
        <v>3458</v>
      </c>
      <c r="F168" s="213" t="s">
        <v>3459</v>
      </c>
      <c r="G168" s="214" t="s">
        <v>552</v>
      </c>
      <c r="H168" s="215">
        <v>6</v>
      </c>
      <c r="I168" s="216"/>
      <c r="J168" s="217">
        <f>ROUND(I168*H168,2)</f>
        <v>0</v>
      </c>
      <c r="K168" s="213" t="s">
        <v>19</v>
      </c>
      <c r="L168" s="43"/>
      <c r="M168" s="218" t="s">
        <v>19</v>
      </c>
      <c r="N168" s="219" t="s">
        <v>44</v>
      </c>
      <c r="O168" s="83"/>
      <c r="P168" s="220">
        <f>O168*H168</f>
        <v>0</v>
      </c>
      <c r="Q168" s="220">
        <v>0</v>
      </c>
      <c r="R168" s="220">
        <f>Q168*H168</f>
        <v>0</v>
      </c>
      <c r="S168" s="220">
        <v>0</v>
      </c>
      <c r="T168" s="221">
        <f>S168*H168</f>
        <v>0</v>
      </c>
      <c r="AR168" s="222" t="s">
        <v>342</v>
      </c>
      <c r="AT168" s="222" t="s">
        <v>207</v>
      </c>
      <c r="AU168" s="222" t="s">
        <v>81</v>
      </c>
      <c r="AY168" s="17" t="s">
        <v>204</v>
      </c>
      <c r="BE168" s="223">
        <f>IF(N168="základní",J168,0)</f>
        <v>0</v>
      </c>
      <c r="BF168" s="223">
        <f>IF(N168="snížená",J168,0)</f>
        <v>0</v>
      </c>
      <c r="BG168" s="223">
        <f>IF(N168="zákl. přenesená",J168,0)</f>
        <v>0</v>
      </c>
      <c r="BH168" s="223">
        <f>IF(N168="sníž. přenesená",J168,0)</f>
        <v>0</v>
      </c>
      <c r="BI168" s="223">
        <f>IF(N168="nulová",J168,0)</f>
        <v>0</v>
      </c>
      <c r="BJ168" s="17" t="s">
        <v>81</v>
      </c>
      <c r="BK168" s="223">
        <f>ROUND(I168*H168,2)</f>
        <v>0</v>
      </c>
      <c r="BL168" s="17" t="s">
        <v>342</v>
      </c>
      <c r="BM168" s="222" t="s">
        <v>536</v>
      </c>
    </row>
    <row r="169" spans="2:65" s="1" customFormat="1" ht="16.5" customHeight="1">
      <c r="B169" s="38"/>
      <c r="C169" s="211" t="s">
        <v>374</v>
      </c>
      <c r="D169" s="211" t="s">
        <v>207</v>
      </c>
      <c r="E169" s="212" t="s">
        <v>3460</v>
      </c>
      <c r="F169" s="213" t="s">
        <v>3461</v>
      </c>
      <c r="G169" s="214" t="s">
        <v>552</v>
      </c>
      <c r="H169" s="215">
        <v>8</v>
      </c>
      <c r="I169" s="216"/>
      <c r="J169" s="217">
        <f>ROUND(I169*H169,2)</f>
        <v>0</v>
      </c>
      <c r="K169" s="213" t="s">
        <v>19</v>
      </c>
      <c r="L169" s="43"/>
      <c r="M169" s="218" t="s">
        <v>19</v>
      </c>
      <c r="N169" s="219" t="s">
        <v>44</v>
      </c>
      <c r="O169" s="83"/>
      <c r="P169" s="220">
        <f>O169*H169</f>
        <v>0</v>
      </c>
      <c r="Q169" s="220">
        <v>0</v>
      </c>
      <c r="R169" s="220">
        <f>Q169*H169</f>
        <v>0</v>
      </c>
      <c r="S169" s="220">
        <v>0</v>
      </c>
      <c r="T169" s="221">
        <f>S169*H169</f>
        <v>0</v>
      </c>
      <c r="AR169" s="222" t="s">
        <v>342</v>
      </c>
      <c r="AT169" s="222" t="s">
        <v>207</v>
      </c>
      <c r="AU169" s="222" t="s">
        <v>81</v>
      </c>
      <c r="AY169" s="17" t="s">
        <v>204</v>
      </c>
      <c r="BE169" s="223">
        <f>IF(N169="základní",J169,0)</f>
        <v>0</v>
      </c>
      <c r="BF169" s="223">
        <f>IF(N169="snížená",J169,0)</f>
        <v>0</v>
      </c>
      <c r="BG169" s="223">
        <f>IF(N169="zákl. přenesená",J169,0)</f>
        <v>0</v>
      </c>
      <c r="BH169" s="223">
        <f>IF(N169="sníž. přenesená",J169,0)</f>
        <v>0</v>
      </c>
      <c r="BI169" s="223">
        <f>IF(N169="nulová",J169,0)</f>
        <v>0</v>
      </c>
      <c r="BJ169" s="17" t="s">
        <v>81</v>
      </c>
      <c r="BK169" s="223">
        <f>ROUND(I169*H169,2)</f>
        <v>0</v>
      </c>
      <c r="BL169" s="17" t="s">
        <v>342</v>
      </c>
      <c r="BM169" s="222" t="s">
        <v>539</v>
      </c>
    </row>
    <row r="170" spans="2:65" s="1" customFormat="1" ht="16.5" customHeight="1">
      <c r="B170" s="38"/>
      <c r="C170" s="211" t="s">
        <v>542</v>
      </c>
      <c r="D170" s="211" t="s">
        <v>207</v>
      </c>
      <c r="E170" s="212" t="s">
        <v>3462</v>
      </c>
      <c r="F170" s="213" t="s">
        <v>3463</v>
      </c>
      <c r="G170" s="214" t="s">
        <v>552</v>
      </c>
      <c r="H170" s="215">
        <v>15</v>
      </c>
      <c r="I170" s="216"/>
      <c r="J170" s="217">
        <f>ROUND(I170*H170,2)</f>
        <v>0</v>
      </c>
      <c r="K170" s="213" t="s">
        <v>19</v>
      </c>
      <c r="L170" s="43"/>
      <c r="M170" s="218" t="s">
        <v>19</v>
      </c>
      <c r="N170" s="219" t="s">
        <v>44</v>
      </c>
      <c r="O170" s="83"/>
      <c r="P170" s="220">
        <f>O170*H170</f>
        <v>0</v>
      </c>
      <c r="Q170" s="220">
        <v>0</v>
      </c>
      <c r="R170" s="220">
        <f>Q170*H170</f>
        <v>0</v>
      </c>
      <c r="S170" s="220">
        <v>0</v>
      </c>
      <c r="T170" s="221">
        <f>S170*H170</f>
        <v>0</v>
      </c>
      <c r="AR170" s="222" t="s">
        <v>342</v>
      </c>
      <c r="AT170" s="222" t="s">
        <v>207</v>
      </c>
      <c r="AU170" s="222" t="s">
        <v>81</v>
      </c>
      <c r="AY170" s="17" t="s">
        <v>204</v>
      </c>
      <c r="BE170" s="223">
        <f>IF(N170="základní",J170,0)</f>
        <v>0</v>
      </c>
      <c r="BF170" s="223">
        <f>IF(N170="snížená",J170,0)</f>
        <v>0</v>
      </c>
      <c r="BG170" s="223">
        <f>IF(N170="zákl. přenesená",J170,0)</f>
        <v>0</v>
      </c>
      <c r="BH170" s="223">
        <f>IF(N170="sníž. přenesená",J170,0)</f>
        <v>0</v>
      </c>
      <c r="BI170" s="223">
        <f>IF(N170="nulová",J170,0)</f>
        <v>0</v>
      </c>
      <c r="BJ170" s="17" t="s">
        <v>81</v>
      </c>
      <c r="BK170" s="223">
        <f>ROUND(I170*H170,2)</f>
        <v>0</v>
      </c>
      <c r="BL170" s="17" t="s">
        <v>342</v>
      </c>
      <c r="BM170" s="222" t="s">
        <v>545</v>
      </c>
    </row>
    <row r="171" spans="2:65" s="1" customFormat="1" ht="16.5" customHeight="1">
      <c r="B171" s="38"/>
      <c r="C171" s="211" t="s">
        <v>378</v>
      </c>
      <c r="D171" s="211" t="s">
        <v>207</v>
      </c>
      <c r="E171" s="212" t="s">
        <v>3464</v>
      </c>
      <c r="F171" s="213" t="s">
        <v>3465</v>
      </c>
      <c r="G171" s="214" t="s">
        <v>552</v>
      </c>
      <c r="H171" s="215">
        <v>3</v>
      </c>
      <c r="I171" s="216"/>
      <c r="J171" s="217">
        <f>ROUND(I171*H171,2)</f>
        <v>0</v>
      </c>
      <c r="K171" s="213" t="s">
        <v>19</v>
      </c>
      <c r="L171" s="43"/>
      <c r="M171" s="218" t="s">
        <v>19</v>
      </c>
      <c r="N171" s="219" t="s">
        <v>44</v>
      </c>
      <c r="O171" s="83"/>
      <c r="P171" s="220">
        <f>O171*H171</f>
        <v>0</v>
      </c>
      <c r="Q171" s="220">
        <v>0</v>
      </c>
      <c r="R171" s="220">
        <f>Q171*H171</f>
        <v>0</v>
      </c>
      <c r="S171" s="220">
        <v>0</v>
      </c>
      <c r="T171" s="221">
        <f>S171*H171</f>
        <v>0</v>
      </c>
      <c r="AR171" s="222" t="s">
        <v>342</v>
      </c>
      <c r="AT171" s="222" t="s">
        <v>207</v>
      </c>
      <c r="AU171" s="222" t="s">
        <v>81</v>
      </c>
      <c r="AY171" s="17" t="s">
        <v>204</v>
      </c>
      <c r="BE171" s="223">
        <f>IF(N171="základní",J171,0)</f>
        <v>0</v>
      </c>
      <c r="BF171" s="223">
        <f>IF(N171="snížená",J171,0)</f>
        <v>0</v>
      </c>
      <c r="BG171" s="223">
        <f>IF(N171="zákl. přenesená",J171,0)</f>
        <v>0</v>
      </c>
      <c r="BH171" s="223">
        <f>IF(N171="sníž. přenesená",J171,0)</f>
        <v>0</v>
      </c>
      <c r="BI171" s="223">
        <f>IF(N171="nulová",J171,0)</f>
        <v>0</v>
      </c>
      <c r="BJ171" s="17" t="s">
        <v>81</v>
      </c>
      <c r="BK171" s="223">
        <f>ROUND(I171*H171,2)</f>
        <v>0</v>
      </c>
      <c r="BL171" s="17" t="s">
        <v>342</v>
      </c>
      <c r="BM171" s="222" t="s">
        <v>548</v>
      </c>
    </row>
    <row r="172" spans="2:65" s="1" customFormat="1" ht="16.5" customHeight="1">
      <c r="B172" s="38"/>
      <c r="C172" s="211" t="s">
        <v>549</v>
      </c>
      <c r="D172" s="211" t="s">
        <v>207</v>
      </c>
      <c r="E172" s="212" t="s">
        <v>3466</v>
      </c>
      <c r="F172" s="213" t="s">
        <v>3467</v>
      </c>
      <c r="G172" s="214" t="s">
        <v>552</v>
      </c>
      <c r="H172" s="215">
        <v>2</v>
      </c>
      <c r="I172" s="216"/>
      <c r="J172" s="217">
        <f>ROUND(I172*H172,2)</f>
        <v>0</v>
      </c>
      <c r="K172" s="213" t="s">
        <v>19</v>
      </c>
      <c r="L172" s="43"/>
      <c r="M172" s="218" t="s">
        <v>19</v>
      </c>
      <c r="N172" s="219" t="s">
        <v>44</v>
      </c>
      <c r="O172" s="83"/>
      <c r="P172" s="220">
        <f>O172*H172</f>
        <v>0</v>
      </c>
      <c r="Q172" s="220">
        <v>0</v>
      </c>
      <c r="R172" s="220">
        <f>Q172*H172</f>
        <v>0</v>
      </c>
      <c r="S172" s="220">
        <v>0</v>
      </c>
      <c r="T172" s="221">
        <f>S172*H172</f>
        <v>0</v>
      </c>
      <c r="AR172" s="222" t="s">
        <v>342</v>
      </c>
      <c r="AT172" s="222" t="s">
        <v>207</v>
      </c>
      <c r="AU172" s="222" t="s">
        <v>81</v>
      </c>
      <c r="AY172" s="17" t="s">
        <v>204</v>
      </c>
      <c r="BE172" s="223">
        <f>IF(N172="základní",J172,0)</f>
        <v>0</v>
      </c>
      <c r="BF172" s="223">
        <f>IF(N172="snížená",J172,0)</f>
        <v>0</v>
      </c>
      <c r="BG172" s="223">
        <f>IF(N172="zákl. přenesená",J172,0)</f>
        <v>0</v>
      </c>
      <c r="BH172" s="223">
        <f>IF(N172="sníž. přenesená",J172,0)</f>
        <v>0</v>
      </c>
      <c r="BI172" s="223">
        <f>IF(N172="nulová",J172,0)</f>
        <v>0</v>
      </c>
      <c r="BJ172" s="17" t="s">
        <v>81</v>
      </c>
      <c r="BK172" s="223">
        <f>ROUND(I172*H172,2)</f>
        <v>0</v>
      </c>
      <c r="BL172" s="17" t="s">
        <v>342</v>
      </c>
      <c r="BM172" s="222" t="s">
        <v>553</v>
      </c>
    </row>
    <row r="173" spans="2:65" s="1" customFormat="1" ht="16.5" customHeight="1">
      <c r="B173" s="38"/>
      <c r="C173" s="211" t="s">
        <v>381</v>
      </c>
      <c r="D173" s="211" t="s">
        <v>207</v>
      </c>
      <c r="E173" s="212" t="s">
        <v>3468</v>
      </c>
      <c r="F173" s="213" t="s">
        <v>3469</v>
      </c>
      <c r="G173" s="214" t="s">
        <v>552</v>
      </c>
      <c r="H173" s="215">
        <v>2</v>
      </c>
      <c r="I173" s="216"/>
      <c r="J173" s="217">
        <f>ROUND(I173*H173,2)</f>
        <v>0</v>
      </c>
      <c r="K173" s="213" t="s">
        <v>19</v>
      </c>
      <c r="L173" s="43"/>
      <c r="M173" s="218" t="s">
        <v>19</v>
      </c>
      <c r="N173" s="219" t="s">
        <v>44</v>
      </c>
      <c r="O173" s="83"/>
      <c r="P173" s="220">
        <f>O173*H173</f>
        <v>0</v>
      </c>
      <c r="Q173" s="220">
        <v>0</v>
      </c>
      <c r="R173" s="220">
        <f>Q173*H173</f>
        <v>0</v>
      </c>
      <c r="S173" s="220">
        <v>0</v>
      </c>
      <c r="T173" s="221">
        <f>S173*H173</f>
        <v>0</v>
      </c>
      <c r="AR173" s="222" t="s">
        <v>342</v>
      </c>
      <c r="AT173" s="222" t="s">
        <v>207</v>
      </c>
      <c r="AU173" s="222" t="s">
        <v>81</v>
      </c>
      <c r="AY173" s="17" t="s">
        <v>204</v>
      </c>
      <c r="BE173" s="223">
        <f>IF(N173="základní",J173,0)</f>
        <v>0</v>
      </c>
      <c r="BF173" s="223">
        <f>IF(N173="snížená",J173,0)</f>
        <v>0</v>
      </c>
      <c r="BG173" s="223">
        <f>IF(N173="zákl. přenesená",J173,0)</f>
        <v>0</v>
      </c>
      <c r="BH173" s="223">
        <f>IF(N173="sníž. přenesená",J173,0)</f>
        <v>0</v>
      </c>
      <c r="BI173" s="223">
        <f>IF(N173="nulová",J173,0)</f>
        <v>0</v>
      </c>
      <c r="BJ173" s="17" t="s">
        <v>81</v>
      </c>
      <c r="BK173" s="223">
        <f>ROUND(I173*H173,2)</f>
        <v>0</v>
      </c>
      <c r="BL173" s="17" t="s">
        <v>342</v>
      </c>
      <c r="BM173" s="222" t="s">
        <v>556</v>
      </c>
    </row>
    <row r="174" spans="2:65" s="1" customFormat="1" ht="16.5" customHeight="1">
      <c r="B174" s="38"/>
      <c r="C174" s="211" t="s">
        <v>557</v>
      </c>
      <c r="D174" s="211" t="s">
        <v>207</v>
      </c>
      <c r="E174" s="212" t="s">
        <v>3470</v>
      </c>
      <c r="F174" s="213" t="s">
        <v>3471</v>
      </c>
      <c r="G174" s="214" t="s">
        <v>552</v>
      </c>
      <c r="H174" s="215">
        <v>4</v>
      </c>
      <c r="I174" s="216"/>
      <c r="J174" s="217">
        <f>ROUND(I174*H174,2)</f>
        <v>0</v>
      </c>
      <c r="K174" s="213" t="s">
        <v>19</v>
      </c>
      <c r="L174" s="43"/>
      <c r="M174" s="218" t="s">
        <v>19</v>
      </c>
      <c r="N174" s="219" t="s">
        <v>44</v>
      </c>
      <c r="O174" s="83"/>
      <c r="P174" s="220">
        <f>O174*H174</f>
        <v>0</v>
      </c>
      <c r="Q174" s="220">
        <v>0</v>
      </c>
      <c r="R174" s="220">
        <f>Q174*H174</f>
        <v>0</v>
      </c>
      <c r="S174" s="220">
        <v>0</v>
      </c>
      <c r="T174" s="221">
        <f>S174*H174</f>
        <v>0</v>
      </c>
      <c r="AR174" s="222" t="s">
        <v>342</v>
      </c>
      <c r="AT174" s="222" t="s">
        <v>207</v>
      </c>
      <c r="AU174" s="222" t="s">
        <v>81</v>
      </c>
      <c r="AY174" s="17" t="s">
        <v>204</v>
      </c>
      <c r="BE174" s="223">
        <f>IF(N174="základní",J174,0)</f>
        <v>0</v>
      </c>
      <c r="BF174" s="223">
        <f>IF(N174="snížená",J174,0)</f>
        <v>0</v>
      </c>
      <c r="BG174" s="223">
        <f>IF(N174="zákl. přenesená",J174,0)</f>
        <v>0</v>
      </c>
      <c r="BH174" s="223">
        <f>IF(N174="sníž. přenesená",J174,0)</f>
        <v>0</v>
      </c>
      <c r="BI174" s="223">
        <f>IF(N174="nulová",J174,0)</f>
        <v>0</v>
      </c>
      <c r="BJ174" s="17" t="s">
        <v>81</v>
      </c>
      <c r="BK174" s="223">
        <f>ROUND(I174*H174,2)</f>
        <v>0</v>
      </c>
      <c r="BL174" s="17" t="s">
        <v>342</v>
      </c>
      <c r="BM174" s="222" t="s">
        <v>558</v>
      </c>
    </row>
    <row r="175" spans="2:65" s="1" customFormat="1" ht="16.5" customHeight="1">
      <c r="B175" s="38"/>
      <c r="C175" s="211" t="s">
        <v>385</v>
      </c>
      <c r="D175" s="211" t="s">
        <v>207</v>
      </c>
      <c r="E175" s="212" t="s">
        <v>3472</v>
      </c>
      <c r="F175" s="213" t="s">
        <v>3473</v>
      </c>
      <c r="G175" s="214" t="s">
        <v>552</v>
      </c>
      <c r="H175" s="215">
        <v>6</v>
      </c>
      <c r="I175" s="216"/>
      <c r="J175" s="217">
        <f>ROUND(I175*H175,2)</f>
        <v>0</v>
      </c>
      <c r="K175" s="213" t="s">
        <v>19</v>
      </c>
      <c r="L175" s="43"/>
      <c r="M175" s="218" t="s">
        <v>19</v>
      </c>
      <c r="N175" s="219" t="s">
        <v>44</v>
      </c>
      <c r="O175" s="83"/>
      <c r="P175" s="220">
        <f>O175*H175</f>
        <v>0</v>
      </c>
      <c r="Q175" s="220">
        <v>0</v>
      </c>
      <c r="R175" s="220">
        <f>Q175*H175</f>
        <v>0</v>
      </c>
      <c r="S175" s="220">
        <v>0</v>
      </c>
      <c r="T175" s="221">
        <f>S175*H175</f>
        <v>0</v>
      </c>
      <c r="AR175" s="222" t="s">
        <v>342</v>
      </c>
      <c r="AT175" s="222" t="s">
        <v>207</v>
      </c>
      <c r="AU175" s="222" t="s">
        <v>81</v>
      </c>
      <c r="AY175" s="17" t="s">
        <v>204</v>
      </c>
      <c r="BE175" s="223">
        <f>IF(N175="základní",J175,0)</f>
        <v>0</v>
      </c>
      <c r="BF175" s="223">
        <f>IF(N175="snížená",J175,0)</f>
        <v>0</v>
      </c>
      <c r="BG175" s="223">
        <f>IF(N175="zákl. přenesená",J175,0)</f>
        <v>0</v>
      </c>
      <c r="BH175" s="223">
        <f>IF(N175="sníž. přenesená",J175,0)</f>
        <v>0</v>
      </c>
      <c r="BI175" s="223">
        <f>IF(N175="nulová",J175,0)</f>
        <v>0</v>
      </c>
      <c r="BJ175" s="17" t="s">
        <v>81</v>
      </c>
      <c r="BK175" s="223">
        <f>ROUND(I175*H175,2)</f>
        <v>0</v>
      </c>
      <c r="BL175" s="17" t="s">
        <v>342</v>
      </c>
      <c r="BM175" s="222" t="s">
        <v>563</v>
      </c>
    </row>
    <row r="176" spans="2:65" s="1" customFormat="1" ht="16.5" customHeight="1">
      <c r="B176" s="38"/>
      <c r="C176" s="211" t="s">
        <v>564</v>
      </c>
      <c r="D176" s="211" t="s">
        <v>207</v>
      </c>
      <c r="E176" s="212" t="s">
        <v>3474</v>
      </c>
      <c r="F176" s="213" t="s">
        <v>3475</v>
      </c>
      <c r="G176" s="214" t="s">
        <v>552</v>
      </c>
      <c r="H176" s="215">
        <v>2</v>
      </c>
      <c r="I176" s="216"/>
      <c r="J176" s="217">
        <f>ROUND(I176*H176,2)</f>
        <v>0</v>
      </c>
      <c r="K176" s="213" t="s">
        <v>19</v>
      </c>
      <c r="L176" s="43"/>
      <c r="M176" s="218" t="s">
        <v>19</v>
      </c>
      <c r="N176" s="219" t="s">
        <v>44</v>
      </c>
      <c r="O176" s="83"/>
      <c r="P176" s="220">
        <f>O176*H176</f>
        <v>0</v>
      </c>
      <c r="Q176" s="220">
        <v>0</v>
      </c>
      <c r="R176" s="220">
        <f>Q176*H176</f>
        <v>0</v>
      </c>
      <c r="S176" s="220">
        <v>0</v>
      </c>
      <c r="T176" s="221">
        <f>S176*H176</f>
        <v>0</v>
      </c>
      <c r="AR176" s="222" t="s">
        <v>342</v>
      </c>
      <c r="AT176" s="222" t="s">
        <v>207</v>
      </c>
      <c r="AU176" s="222" t="s">
        <v>81</v>
      </c>
      <c r="AY176" s="17" t="s">
        <v>204</v>
      </c>
      <c r="BE176" s="223">
        <f>IF(N176="základní",J176,0)</f>
        <v>0</v>
      </c>
      <c r="BF176" s="223">
        <f>IF(N176="snížená",J176,0)</f>
        <v>0</v>
      </c>
      <c r="BG176" s="223">
        <f>IF(N176="zákl. přenesená",J176,0)</f>
        <v>0</v>
      </c>
      <c r="BH176" s="223">
        <f>IF(N176="sníž. přenesená",J176,0)</f>
        <v>0</v>
      </c>
      <c r="BI176" s="223">
        <f>IF(N176="nulová",J176,0)</f>
        <v>0</v>
      </c>
      <c r="BJ176" s="17" t="s">
        <v>81</v>
      </c>
      <c r="BK176" s="223">
        <f>ROUND(I176*H176,2)</f>
        <v>0</v>
      </c>
      <c r="BL176" s="17" t="s">
        <v>342</v>
      </c>
      <c r="BM176" s="222" t="s">
        <v>567</v>
      </c>
    </row>
    <row r="177" spans="2:65" s="1" customFormat="1" ht="16.5" customHeight="1">
      <c r="B177" s="38"/>
      <c r="C177" s="211" t="s">
        <v>390</v>
      </c>
      <c r="D177" s="211" t="s">
        <v>207</v>
      </c>
      <c r="E177" s="212" t="s">
        <v>3476</v>
      </c>
      <c r="F177" s="213" t="s">
        <v>3477</v>
      </c>
      <c r="G177" s="214" t="s">
        <v>552</v>
      </c>
      <c r="H177" s="215">
        <v>1</v>
      </c>
      <c r="I177" s="216"/>
      <c r="J177" s="217">
        <f>ROUND(I177*H177,2)</f>
        <v>0</v>
      </c>
      <c r="K177" s="213" t="s">
        <v>19</v>
      </c>
      <c r="L177" s="43"/>
      <c r="M177" s="218" t="s">
        <v>19</v>
      </c>
      <c r="N177" s="219" t="s">
        <v>44</v>
      </c>
      <c r="O177" s="83"/>
      <c r="P177" s="220">
        <f>O177*H177</f>
        <v>0</v>
      </c>
      <c r="Q177" s="220">
        <v>0</v>
      </c>
      <c r="R177" s="220">
        <f>Q177*H177</f>
        <v>0</v>
      </c>
      <c r="S177" s="220">
        <v>0</v>
      </c>
      <c r="T177" s="221">
        <f>S177*H177</f>
        <v>0</v>
      </c>
      <c r="AR177" s="222" t="s">
        <v>342</v>
      </c>
      <c r="AT177" s="222" t="s">
        <v>207</v>
      </c>
      <c r="AU177" s="222" t="s">
        <v>81</v>
      </c>
      <c r="AY177" s="17" t="s">
        <v>204</v>
      </c>
      <c r="BE177" s="223">
        <f>IF(N177="základní",J177,0)</f>
        <v>0</v>
      </c>
      <c r="BF177" s="223">
        <f>IF(N177="snížená",J177,0)</f>
        <v>0</v>
      </c>
      <c r="BG177" s="223">
        <f>IF(N177="zákl. přenesená",J177,0)</f>
        <v>0</v>
      </c>
      <c r="BH177" s="223">
        <f>IF(N177="sníž. přenesená",J177,0)</f>
        <v>0</v>
      </c>
      <c r="BI177" s="223">
        <f>IF(N177="nulová",J177,0)</f>
        <v>0</v>
      </c>
      <c r="BJ177" s="17" t="s">
        <v>81</v>
      </c>
      <c r="BK177" s="223">
        <f>ROUND(I177*H177,2)</f>
        <v>0</v>
      </c>
      <c r="BL177" s="17" t="s">
        <v>342</v>
      </c>
      <c r="BM177" s="222" t="s">
        <v>570</v>
      </c>
    </row>
    <row r="178" spans="2:65" s="1" customFormat="1" ht="16.5" customHeight="1">
      <c r="B178" s="38"/>
      <c r="C178" s="211" t="s">
        <v>571</v>
      </c>
      <c r="D178" s="211" t="s">
        <v>207</v>
      </c>
      <c r="E178" s="212" t="s">
        <v>3478</v>
      </c>
      <c r="F178" s="213" t="s">
        <v>3479</v>
      </c>
      <c r="G178" s="214" t="s">
        <v>552</v>
      </c>
      <c r="H178" s="215">
        <v>7</v>
      </c>
      <c r="I178" s="216"/>
      <c r="J178" s="217">
        <f>ROUND(I178*H178,2)</f>
        <v>0</v>
      </c>
      <c r="K178" s="213" t="s">
        <v>19</v>
      </c>
      <c r="L178" s="43"/>
      <c r="M178" s="218" t="s">
        <v>19</v>
      </c>
      <c r="N178" s="219" t="s">
        <v>44</v>
      </c>
      <c r="O178" s="83"/>
      <c r="P178" s="220">
        <f>O178*H178</f>
        <v>0</v>
      </c>
      <c r="Q178" s="220">
        <v>0</v>
      </c>
      <c r="R178" s="220">
        <f>Q178*H178</f>
        <v>0</v>
      </c>
      <c r="S178" s="220">
        <v>0</v>
      </c>
      <c r="T178" s="221">
        <f>S178*H178</f>
        <v>0</v>
      </c>
      <c r="AR178" s="222" t="s">
        <v>342</v>
      </c>
      <c r="AT178" s="222" t="s">
        <v>207</v>
      </c>
      <c r="AU178" s="222" t="s">
        <v>81</v>
      </c>
      <c r="AY178" s="17" t="s">
        <v>204</v>
      </c>
      <c r="BE178" s="223">
        <f>IF(N178="základní",J178,0)</f>
        <v>0</v>
      </c>
      <c r="BF178" s="223">
        <f>IF(N178="snížená",J178,0)</f>
        <v>0</v>
      </c>
      <c r="BG178" s="223">
        <f>IF(N178="zákl. přenesená",J178,0)</f>
        <v>0</v>
      </c>
      <c r="BH178" s="223">
        <f>IF(N178="sníž. přenesená",J178,0)</f>
        <v>0</v>
      </c>
      <c r="BI178" s="223">
        <f>IF(N178="nulová",J178,0)</f>
        <v>0</v>
      </c>
      <c r="BJ178" s="17" t="s">
        <v>81</v>
      </c>
      <c r="BK178" s="223">
        <f>ROUND(I178*H178,2)</f>
        <v>0</v>
      </c>
      <c r="BL178" s="17" t="s">
        <v>342</v>
      </c>
      <c r="BM178" s="222" t="s">
        <v>574</v>
      </c>
    </row>
    <row r="179" spans="2:65" s="1" customFormat="1" ht="16.5" customHeight="1">
      <c r="B179" s="38"/>
      <c r="C179" s="211" t="s">
        <v>398</v>
      </c>
      <c r="D179" s="211" t="s">
        <v>207</v>
      </c>
      <c r="E179" s="212" t="s">
        <v>3480</v>
      </c>
      <c r="F179" s="213" t="s">
        <v>3481</v>
      </c>
      <c r="G179" s="214" t="s">
        <v>3482</v>
      </c>
      <c r="H179" s="215">
        <v>2</v>
      </c>
      <c r="I179" s="216"/>
      <c r="J179" s="217">
        <f>ROUND(I179*H179,2)</f>
        <v>0</v>
      </c>
      <c r="K179" s="213" t="s">
        <v>19</v>
      </c>
      <c r="L179" s="43"/>
      <c r="M179" s="218" t="s">
        <v>19</v>
      </c>
      <c r="N179" s="219" t="s">
        <v>44</v>
      </c>
      <c r="O179" s="83"/>
      <c r="P179" s="220">
        <f>O179*H179</f>
        <v>0</v>
      </c>
      <c r="Q179" s="220">
        <v>0</v>
      </c>
      <c r="R179" s="220">
        <f>Q179*H179</f>
        <v>0</v>
      </c>
      <c r="S179" s="220">
        <v>0</v>
      </c>
      <c r="T179" s="221">
        <f>S179*H179</f>
        <v>0</v>
      </c>
      <c r="AR179" s="222" t="s">
        <v>342</v>
      </c>
      <c r="AT179" s="222" t="s">
        <v>207</v>
      </c>
      <c r="AU179" s="222" t="s">
        <v>81</v>
      </c>
      <c r="AY179" s="17" t="s">
        <v>204</v>
      </c>
      <c r="BE179" s="223">
        <f>IF(N179="základní",J179,0)</f>
        <v>0</v>
      </c>
      <c r="BF179" s="223">
        <f>IF(N179="snížená",J179,0)</f>
        <v>0</v>
      </c>
      <c r="BG179" s="223">
        <f>IF(N179="zákl. přenesená",J179,0)</f>
        <v>0</v>
      </c>
      <c r="BH179" s="223">
        <f>IF(N179="sníž. přenesená",J179,0)</f>
        <v>0</v>
      </c>
      <c r="BI179" s="223">
        <f>IF(N179="nulová",J179,0)</f>
        <v>0</v>
      </c>
      <c r="BJ179" s="17" t="s">
        <v>81</v>
      </c>
      <c r="BK179" s="223">
        <f>ROUND(I179*H179,2)</f>
        <v>0</v>
      </c>
      <c r="BL179" s="17" t="s">
        <v>342</v>
      </c>
      <c r="BM179" s="222" t="s">
        <v>577</v>
      </c>
    </row>
    <row r="180" spans="2:65" s="1" customFormat="1" ht="16.5" customHeight="1">
      <c r="B180" s="38"/>
      <c r="C180" s="211" t="s">
        <v>578</v>
      </c>
      <c r="D180" s="211" t="s">
        <v>207</v>
      </c>
      <c r="E180" s="212" t="s">
        <v>3483</v>
      </c>
      <c r="F180" s="213" t="s">
        <v>3484</v>
      </c>
      <c r="G180" s="214" t="s">
        <v>552</v>
      </c>
      <c r="H180" s="215">
        <v>77</v>
      </c>
      <c r="I180" s="216"/>
      <c r="J180" s="217">
        <f>ROUND(I180*H180,2)</f>
        <v>0</v>
      </c>
      <c r="K180" s="213" t="s">
        <v>19</v>
      </c>
      <c r="L180" s="43"/>
      <c r="M180" s="218" t="s">
        <v>19</v>
      </c>
      <c r="N180" s="219" t="s">
        <v>44</v>
      </c>
      <c r="O180" s="83"/>
      <c r="P180" s="220">
        <f>O180*H180</f>
        <v>0</v>
      </c>
      <c r="Q180" s="220">
        <v>0</v>
      </c>
      <c r="R180" s="220">
        <f>Q180*H180</f>
        <v>0</v>
      </c>
      <c r="S180" s="220">
        <v>0</v>
      </c>
      <c r="T180" s="221">
        <f>S180*H180</f>
        <v>0</v>
      </c>
      <c r="AR180" s="222" t="s">
        <v>342</v>
      </c>
      <c r="AT180" s="222" t="s">
        <v>207</v>
      </c>
      <c r="AU180" s="222" t="s">
        <v>81</v>
      </c>
      <c r="AY180" s="17" t="s">
        <v>204</v>
      </c>
      <c r="BE180" s="223">
        <f>IF(N180="základní",J180,0)</f>
        <v>0</v>
      </c>
      <c r="BF180" s="223">
        <f>IF(N180="snížená",J180,0)</f>
        <v>0</v>
      </c>
      <c r="BG180" s="223">
        <f>IF(N180="zákl. přenesená",J180,0)</f>
        <v>0</v>
      </c>
      <c r="BH180" s="223">
        <f>IF(N180="sníž. přenesená",J180,0)</f>
        <v>0</v>
      </c>
      <c r="BI180" s="223">
        <f>IF(N180="nulová",J180,0)</f>
        <v>0</v>
      </c>
      <c r="BJ180" s="17" t="s">
        <v>81</v>
      </c>
      <c r="BK180" s="223">
        <f>ROUND(I180*H180,2)</f>
        <v>0</v>
      </c>
      <c r="BL180" s="17" t="s">
        <v>342</v>
      </c>
      <c r="BM180" s="222" t="s">
        <v>581</v>
      </c>
    </row>
    <row r="181" spans="2:65" s="1" customFormat="1" ht="16.5" customHeight="1">
      <c r="B181" s="38"/>
      <c r="C181" s="211" t="s">
        <v>405</v>
      </c>
      <c r="D181" s="211" t="s">
        <v>207</v>
      </c>
      <c r="E181" s="212" t="s">
        <v>3485</v>
      </c>
      <c r="F181" s="213" t="s">
        <v>3486</v>
      </c>
      <c r="G181" s="214" t="s">
        <v>552</v>
      </c>
      <c r="H181" s="215">
        <v>324</v>
      </c>
      <c r="I181" s="216"/>
      <c r="J181" s="217">
        <f>ROUND(I181*H181,2)</f>
        <v>0</v>
      </c>
      <c r="K181" s="213" t="s">
        <v>19</v>
      </c>
      <c r="L181" s="43"/>
      <c r="M181" s="218" t="s">
        <v>19</v>
      </c>
      <c r="N181" s="219" t="s">
        <v>44</v>
      </c>
      <c r="O181" s="83"/>
      <c r="P181" s="220">
        <f>O181*H181</f>
        <v>0</v>
      </c>
      <c r="Q181" s="220">
        <v>0</v>
      </c>
      <c r="R181" s="220">
        <f>Q181*H181</f>
        <v>0</v>
      </c>
      <c r="S181" s="220">
        <v>0</v>
      </c>
      <c r="T181" s="221">
        <f>S181*H181</f>
        <v>0</v>
      </c>
      <c r="AR181" s="222" t="s">
        <v>342</v>
      </c>
      <c r="AT181" s="222" t="s">
        <v>207</v>
      </c>
      <c r="AU181" s="222" t="s">
        <v>81</v>
      </c>
      <c r="AY181" s="17" t="s">
        <v>204</v>
      </c>
      <c r="BE181" s="223">
        <f>IF(N181="základní",J181,0)</f>
        <v>0</v>
      </c>
      <c r="BF181" s="223">
        <f>IF(N181="snížená",J181,0)</f>
        <v>0</v>
      </c>
      <c r="BG181" s="223">
        <f>IF(N181="zákl. přenesená",J181,0)</f>
        <v>0</v>
      </c>
      <c r="BH181" s="223">
        <f>IF(N181="sníž. přenesená",J181,0)</f>
        <v>0</v>
      </c>
      <c r="BI181" s="223">
        <f>IF(N181="nulová",J181,0)</f>
        <v>0</v>
      </c>
      <c r="BJ181" s="17" t="s">
        <v>81</v>
      </c>
      <c r="BK181" s="223">
        <f>ROUND(I181*H181,2)</f>
        <v>0</v>
      </c>
      <c r="BL181" s="17" t="s">
        <v>342</v>
      </c>
      <c r="BM181" s="222" t="s">
        <v>584</v>
      </c>
    </row>
    <row r="182" spans="2:65" s="1" customFormat="1" ht="16.5" customHeight="1">
      <c r="B182" s="38"/>
      <c r="C182" s="211" t="s">
        <v>585</v>
      </c>
      <c r="D182" s="211" t="s">
        <v>207</v>
      </c>
      <c r="E182" s="212" t="s">
        <v>3487</v>
      </c>
      <c r="F182" s="213" t="s">
        <v>3488</v>
      </c>
      <c r="G182" s="214" t="s">
        <v>552</v>
      </c>
      <c r="H182" s="215">
        <v>4</v>
      </c>
      <c r="I182" s="216"/>
      <c r="J182" s="217">
        <f>ROUND(I182*H182,2)</f>
        <v>0</v>
      </c>
      <c r="K182" s="213" t="s">
        <v>19</v>
      </c>
      <c r="L182" s="43"/>
      <c r="M182" s="218" t="s">
        <v>19</v>
      </c>
      <c r="N182" s="219" t="s">
        <v>44</v>
      </c>
      <c r="O182" s="83"/>
      <c r="P182" s="220">
        <f>O182*H182</f>
        <v>0</v>
      </c>
      <c r="Q182" s="220">
        <v>0</v>
      </c>
      <c r="R182" s="220">
        <f>Q182*H182</f>
        <v>0</v>
      </c>
      <c r="S182" s="220">
        <v>0</v>
      </c>
      <c r="T182" s="221">
        <f>S182*H182</f>
        <v>0</v>
      </c>
      <c r="AR182" s="222" t="s">
        <v>342</v>
      </c>
      <c r="AT182" s="222" t="s">
        <v>207</v>
      </c>
      <c r="AU182" s="222" t="s">
        <v>81</v>
      </c>
      <c r="AY182" s="17" t="s">
        <v>204</v>
      </c>
      <c r="BE182" s="223">
        <f>IF(N182="základní",J182,0)</f>
        <v>0</v>
      </c>
      <c r="BF182" s="223">
        <f>IF(N182="snížená",J182,0)</f>
        <v>0</v>
      </c>
      <c r="BG182" s="223">
        <f>IF(N182="zákl. přenesená",J182,0)</f>
        <v>0</v>
      </c>
      <c r="BH182" s="223">
        <f>IF(N182="sníž. přenesená",J182,0)</f>
        <v>0</v>
      </c>
      <c r="BI182" s="223">
        <f>IF(N182="nulová",J182,0)</f>
        <v>0</v>
      </c>
      <c r="BJ182" s="17" t="s">
        <v>81</v>
      </c>
      <c r="BK182" s="223">
        <f>ROUND(I182*H182,2)</f>
        <v>0</v>
      </c>
      <c r="BL182" s="17" t="s">
        <v>342</v>
      </c>
      <c r="BM182" s="222" t="s">
        <v>588</v>
      </c>
    </row>
    <row r="183" spans="2:65" s="1" customFormat="1" ht="16.5" customHeight="1">
      <c r="B183" s="38"/>
      <c r="C183" s="211" t="s">
        <v>411</v>
      </c>
      <c r="D183" s="211" t="s">
        <v>207</v>
      </c>
      <c r="E183" s="212" t="s">
        <v>3489</v>
      </c>
      <c r="F183" s="213" t="s">
        <v>3490</v>
      </c>
      <c r="G183" s="214" t="s">
        <v>552</v>
      </c>
      <c r="H183" s="215">
        <v>6</v>
      </c>
      <c r="I183" s="216"/>
      <c r="J183" s="217">
        <f>ROUND(I183*H183,2)</f>
        <v>0</v>
      </c>
      <c r="K183" s="213" t="s">
        <v>19</v>
      </c>
      <c r="L183" s="43"/>
      <c r="M183" s="218" t="s">
        <v>19</v>
      </c>
      <c r="N183" s="219" t="s">
        <v>44</v>
      </c>
      <c r="O183" s="83"/>
      <c r="P183" s="220">
        <f>O183*H183</f>
        <v>0</v>
      </c>
      <c r="Q183" s="220">
        <v>0</v>
      </c>
      <c r="R183" s="220">
        <f>Q183*H183</f>
        <v>0</v>
      </c>
      <c r="S183" s="220">
        <v>0</v>
      </c>
      <c r="T183" s="221">
        <f>S183*H183</f>
        <v>0</v>
      </c>
      <c r="AR183" s="222" t="s">
        <v>342</v>
      </c>
      <c r="AT183" s="222" t="s">
        <v>207</v>
      </c>
      <c r="AU183" s="222" t="s">
        <v>81</v>
      </c>
      <c r="AY183" s="17" t="s">
        <v>204</v>
      </c>
      <c r="BE183" s="223">
        <f>IF(N183="základní",J183,0)</f>
        <v>0</v>
      </c>
      <c r="BF183" s="223">
        <f>IF(N183="snížená",J183,0)</f>
        <v>0</v>
      </c>
      <c r="BG183" s="223">
        <f>IF(N183="zákl. přenesená",J183,0)</f>
        <v>0</v>
      </c>
      <c r="BH183" s="223">
        <f>IF(N183="sníž. přenesená",J183,0)</f>
        <v>0</v>
      </c>
      <c r="BI183" s="223">
        <f>IF(N183="nulová",J183,0)</f>
        <v>0</v>
      </c>
      <c r="BJ183" s="17" t="s">
        <v>81</v>
      </c>
      <c r="BK183" s="223">
        <f>ROUND(I183*H183,2)</f>
        <v>0</v>
      </c>
      <c r="BL183" s="17" t="s">
        <v>342</v>
      </c>
      <c r="BM183" s="222" t="s">
        <v>591</v>
      </c>
    </row>
    <row r="184" spans="2:65" s="1" customFormat="1" ht="16.5" customHeight="1">
      <c r="B184" s="38"/>
      <c r="C184" s="211" t="s">
        <v>592</v>
      </c>
      <c r="D184" s="211" t="s">
        <v>207</v>
      </c>
      <c r="E184" s="212" t="s">
        <v>3491</v>
      </c>
      <c r="F184" s="213" t="s">
        <v>3492</v>
      </c>
      <c r="G184" s="214" t="s">
        <v>552</v>
      </c>
      <c r="H184" s="215">
        <v>6</v>
      </c>
      <c r="I184" s="216"/>
      <c r="J184" s="217">
        <f>ROUND(I184*H184,2)</f>
        <v>0</v>
      </c>
      <c r="K184" s="213" t="s">
        <v>19</v>
      </c>
      <c r="L184" s="43"/>
      <c r="M184" s="218" t="s">
        <v>19</v>
      </c>
      <c r="N184" s="219" t="s">
        <v>44</v>
      </c>
      <c r="O184" s="83"/>
      <c r="P184" s="220">
        <f>O184*H184</f>
        <v>0</v>
      </c>
      <c r="Q184" s="220">
        <v>0</v>
      </c>
      <c r="R184" s="220">
        <f>Q184*H184</f>
        <v>0</v>
      </c>
      <c r="S184" s="220">
        <v>0</v>
      </c>
      <c r="T184" s="221">
        <f>S184*H184</f>
        <v>0</v>
      </c>
      <c r="AR184" s="222" t="s">
        <v>342</v>
      </c>
      <c r="AT184" s="222" t="s">
        <v>207</v>
      </c>
      <c r="AU184" s="222" t="s">
        <v>81</v>
      </c>
      <c r="AY184" s="17" t="s">
        <v>204</v>
      </c>
      <c r="BE184" s="223">
        <f>IF(N184="základní",J184,0)</f>
        <v>0</v>
      </c>
      <c r="BF184" s="223">
        <f>IF(N184="snížená",J184,0)</f>
        <v>0</v>
      </c>
      <c r="BG184" s="223">
        <f>IF(N184="zákl. přenesená",J184,0)</f>
        <v>0</v>
      </c>
      <c r="BH184" s="223">
        <f>IF(N184="sníž. přenesená",J184,0)</f>
        <v>0</v>
      </c>
      <c r="BI184" s="223">
        <f>IF(N184="nulová",J184,0)</f>
        <v>0</v>
      </c>
      <c r="BJ184" s="17" t="s">
        <v>81</v>
      </c>
      <c r="BK184" s="223">
        <f>ROUND(I184*H184,2)</f>
        <v>0</v>
      </c>
      <c r="BL184" s="17" t="s">
        <v>342</v>
      </c>
      <c r="BM184" s="222" t="s">
        <v>595</v>
      </c>
    </row>
    <row r="185" spans="2:65" s="1" customFormat="1" ht="16.5" customHeight="1">
      <c r="B185" s="38"/>
      <c r="C185" s="211" t="s">
        <v>414</v>
      </c>
      <c r="D185" s="211" t="s">
        <v>207</v>
      </c>
      <c r="E185" s="212" t="s">
        <v>3493</v>
      </c>
      <c r="F185" s="213" t="s">
        <v>3494</v>
      </c>
      <c r="G185" s="214" t="s">
        <v>552</v>
      </c>
      <c r="H185" s="215">
        <v>7</v>
      </c>
      <c r="I185" s="216"/>
      <c r="J185" s="217">
        <f>ROUND(I185*H185,2)</f>
        <v>0</v>
      </c>
      <c r="K185" s="213" t="s">
        <v>19</v>
      </c>
      <c r="L185" s="43"/>
      <c r="M185" s="218" t="s">
        <v>19</v>
      </c>
      <c r="N185" s="219" t="s">
        <v>44</v>
      </c>
      <c r="O185" s="83"/>
      <c r="P185" s="220">
        <f>O185*H185</f>
        <v>0</v>
      </c>
      <c r="Q185" s="220">
        <v>0</v>
      </c>
      <c r="R185" s="220">
        <f>Q185*H185</f>
        <v>0</v>
      </c>
      <c r="S185" s="220">
        <v>0</v>
      </c>
      <c r="T185" s="221">
        <f>S185*H185</f>
        <v>0</v>
      </c>
      <c r="AR185" s="222" t="s">
        <v>342</v>
      </c>
      <c r="AT185" s="222" t="s">
        <v>207</v>
      </c>
      <c r="AU185" s="222" t="s">
        <v>81</v>
      </c>
      <c r="AY185" s="17" t="s">
        <v>204</v>
      </c>
      <c r="BE185" s="223">
        <f>IF(N185="základní",J185,0)</f>
        <v>0</v>
      </c>
      <c r="BF185" s="223">
        <f>IF(N185="snížená",J185,0)</f>
        <v>0</v>
      </c>
      <c r="BG185" s="223">
        <f>IF(N185="zákl. přenesená",J185,0)</f>
        <v>0</v>
      </c>
      <c r="BH185" s="223">
        <f>IF(N185="sníž. přenesená",J185,0)</f>
        <v>0</v>
      </c>
      <c r="BI185" s="223">
        <f>IF(N185="nulová",J185,0)</f>
        <v>0</v>
      </c>
      <c r="BJ185" s="17" t="s">
        <v>81</v>
      </c>
      <c r="BK185" s="223">
        <f>ROUND(I185*H185,2)</f>
        <v>0</v>
      </c>
      <c r="BL185" s="17" t="s">
        <v>342</v>
      </c>
      <c r="BM185" s="222" t="s">
        <v>598</v>
      </c>
    </row>
    <row r="186" spans="2:65" s="1" customFormat="1" ht="16.5" customHeight="1">
      <c r="B186" s="38"/>
      <c r="C186" s="211" t="s">
        <v>601</v>
      </c>
      <c r="D186" s="211" t="s">
        <v>207</v>
      </c>
      <c r="E186" s="212" t="s">
        <v>3495</v>
      </c>
      <c r="F186" s="213" t="s">
        <v>3496</v>
      </c>
      <c r="G186" s="214" t="s">
        <v>552</v>
      </c>
      <c r="H186" s="215">
        <v>2</v>
      </c>
      <c r="I186" s="216"/>
      <c r="J186" s="217">
        <f>ROUND(I186*H186,2)</f>
        <v>0</v>
      </c>
      <c r="K186" s="213" t="s">
        <v>19</v>
      </c>
      <c r="L186" s="43"/>
      <c r="M186" s="218" t="s">
        <v>19</v>
      </c>
      <c r="N186" s="219" t="s">
        <v>44</v>
      </c>
      <c r="O186" s="83"/>
      <c r="P186" s="220">
        <f>O186*H186</f>
        <v>0</v>
      </c>
      <c r="Q186" s="220">
        <v>0</v>
      </c>
      <c r="R186" s="220">
        <f>Q186*H186</f>
        <v>0</v>
      </c>
      <c r="S186" s="220">
        <v>0</v>
      </c>
      <c r="T186" s="221">
        <f>S186*H186</f>
        <v>0</v>
      </c>
      <c r="AR186" s="222" t="s">
        <v>342</v>
      </c>
      <c r="AT186" s="222" t="s">
        <v>207</v>
      </c>
      <c r="AU186" s="222" t="s">
        <v>81</v>
      </c>
      <c r="AY186" s="17" t="s">
        <v>204</v>
      </c>
      <c r="BE186" s="223">
        <f>IF(N186="základní",J186,0)</f>
        <v>0</v>
      </c>
      <c r="BF186" s="223">
        <f>IF(N186="snížená",J186,0)</f>
        <v>0</v>
      </c>
      <c r="BG186" s="223">
        <f>IF(N186="zákl. přenesená",J186,0)</f>
        <v>0</v>
      </c>
      <c r="BH186" s="223">
        <f>IF(N186="sníž. přenesená",J186,0)</f>
        <v>0</v>
      </c>
      <c r="BI186" s="223">
        <f>IF(N186="nulová",J186,0)</f>
        <v>0</v>
      </c>
      <c r="BJ186" s="17" t="s">
        <v>81</v>
      </c>
      <c r="BK186" s="223">
        <f>ROUND(I186*H186,2)</f>
        <v>0</v>
      </c>
      <c r="BL186" s="17" t="s">
        <v>342</v>
      </c>
      <c r="BM186" s="222" t="s">
        <v>604</v>
      </c>
    </row>
    <row r="187" spans="2:63" s="11" customFormat="1" ht="25.9" customHeight="1">
      <c r="B187" s="195"/>
      <c r="C187" s="196"/>
      <c r="D187" s="197" t="s">
        <v>72</v>
      </c>
      <c r="E187" s="198" t="s">
        <v>3497</v>
      </c>
      <c r="F187" s="198" t="s">
        <v>3498</v>
      </c>
      <c r="G187" s="196"/>
      <c r="H187" s="196"/>
      <c r="I187" s="199"/>
      <c r="J187" s="200">
        <f>BK187</f>
        <v>0</v>
      </c>
      <c r="K187" s="196"/>
      <c r="L187" s="201"/>
      <c r="M187" s="202"/>
      <c r="N187" s="203"/>
      <c r="O187" s="203"/>
      <c r="P187" s="204">
        <f>SUM(P188:P217)</f>
        <v>0</v>
      </c>
      <c r="Q187" s="203"/>
      <c r="R187" s="204">
        <f>SUM(R188:R217)</f>
        <v>0</v>
      </c>
      <c r="S187" s="203"/>
      <c r="T187" s="205">
        <f>SUM(T188:T217)</f>
        <v>0</v>
      </c>
      <c r="AR187" s="206" t="s">
        <v>224</v>
      </c>
      <c r="AT187" s="207" t="s">
        <v>72</v>
      </c>
      <c r="AU187" s="207" t="s">
        <v>73</v>
      </c>
      <c r="AY187" s="206" t="s">
        <v>204</v>
      </c>
      <c r="BK187" s="208">
        <f>SUM(BK188:BK217)</f>
        <v>0</v>
      </c>
    </row>
    <row r="188" spans="2:65" s="1" customFormat="1" ht="16.5" customHeight="1">
      <c r="B188" s="38"/>
      <c r="C188" s="211" t="s">
        <v>420</v>
      </c>
      <c r="D188" s="211" t="s">
        <v>207</v>
      </c>
      <c r="E188" s="212" t="s">
        <v>3499</v>
      </c>
      <c r="F188" s="213" t="s">
        <v>3500</v>
      </c>
      <c r="G188" s="214" t="s">
        <v>761</v>
      </c>
      <c r="H188" s="215">
        <v>20</v>
      </c>
      <c r="I188" s="216"/>
      <c r="J188" s="217">
        <f>ROUND(I188*H188,2)</f>
        <v>0</v>
      </c>
      <c r="K188" s="213" t="s">
        <v>19</v>
      </c>
      <c r="L188" s="43"/>
      <c r="M188" s="218" t="s">
        <v>19</v>
      </c>
      <c r="N188" s="219" t="s">
        <v>44</v>
      </c>
      <c r="O188" s="83"/>
      <c r="P188" s="220">
        <f>O188*H188</f>
        <v>0</v>
      </c>
      <c r="Q188" s="220">
        <v>0</v>
      </c>
      <c r="R188" s="220">
        <f>Q188*H188</f>
        <v>0</v>
      </c>
      <c r="S188" s="220">
        <v>0</v>
      </c>
      <c r="T188" s="221">
        <f>S188*H188</f>
        <v>0</v>
      </c>
      <c r="AR188" s="222" t="s">
        <v>342</v>
      </c>
      <c r="AT188" s="222" t="s">
        <v>207</v>
      </c>
      <c r="AU188" s="222" t="s">
        <v>81</v>
      </c>
      <c r="AY188" s="17" t="s">
        <v>204</v>
      </c>
      <c r="BE188" s="223">
        <f>IF(N188="základní",J188,0)</f>
        <v>0</v>
      </c>
      <c r="BF188" s="223">
        <f>IF(N188="snížená",J188,0)</f>
        <v>0</v>
      </c>
      <c r="BG188" s="223">
        <f>IF(N188="zákl. přenesená",J188,0)</f>
        <v>0</v>
      </c>
      <c r="BH188" s="223">
        <f>IF(N188="sníž. přenesená",J188,0)</f>
        <v>0</v>
      </c>
      <c r="BI188" s="223">
        <f>IF(N188="nulová",J188,0)</f>
        <v>0</v>
      </c>
      <c r="BJ188" s="17" t="s">
        <v>81</v>
      </c>
      <c r="BK188" s="223">
        <f>ROUND(I188*H188,2)</f>
        <v>0</v>
      </c>
      <c r="BL188" s="17" t="s">
        <v>342</v>
      </c>
      <c r="BM188" s="222" t="s">
        <v>609</v>
      </c>
    </row>
    <row r="189" spans="2:65" s="1" customFormat="1" ht="16.5" customHeight="1">
      <c r="B189" s="38"/>
      <c r="C189" s="211" t="s">
        <v>611</v>
      </c>
      <c r="D189" s="211" t="s">
        <v>207</v>
      </c>
      <c r="E189" s="212" t="s">
        <v>3501</v>
      </c>
      <c r="F189" s="213" t="s">
        <v>3502</v>
      </c>
      <c r="G189" s="214" t="s">
        <v>552</v>
      </c>
      <c r="H189" s="215">
        <v>2</v>
      </c>
      <c r="I189" s="216"/>
      <c r="J189" s="217">
        <f>ROUND(I189*H189,2)</f>
        <v>0</v>
      </c>
      <c r="K189" s="213" t="s">
        <v>19</v>
      </c>
      <c r="L189" s="43"/>
      <c r="M189" s="218" t="s">
        <v>19</v>
      </c>
      <c r="N189" s="219" t="s">
        <v>44</v>
      </c>
      <c r="O189" s="83"/>
      <c r="P189" s="220">
        <f>O189*H189</f>
        <v>0</v>
      </c>
      <c r="Q189" s="220">
        <v>0</v>
      </c>
      <c r="R189" s="220">
        <f>Q189*H189</f>
        <v>0</v>
      </c>
      <c r="S189" s="220">
        <v>0</v>
      </c>
      <c r="T189" s="221">
        <f>S189*H189</f>
        <v>0</v>
      </c>
      <c r="AR189" s="222" t="s">
        <v>342</v>
      </c>
      <c r="AT189" s="222" t="s">
        <v>207</v>
      </c>
      <c r="AU189" s="222" t="s">
        <v>81</v>
      </c>
      <c r="AY189" s="17" t="s">
        <v>204</v>
      </c>
      <c r="BE189" s="223">
        <f>IF(N189="základní",J189,0)</f>
        <v>0</v>
      </c>
      <c r="BF189" s="223">
        <f>IF(N189="snížená",J189,0)</f>
        <v>0</v>
      </c>
      <c r="BG189" s="223">
        <f>IF(N189="zákl. přenesená",J189,0)</f>
        <v>0</v>
      </c>
      <c r="BH189" s="223">
        <f>IF(N189="sníž. přenesená",J189,0)</f>
        <v>0</v>
      </c>
      <c r="BI189" s="223">
        <f>IF(N189="nulová",J189,0)</f>
        <v>0</v>
      </c>
      <c r="BJ189" s="17" t="s">
        <v>81</v>
      </c>
      <c r="BK189" s="223">
        <f>ROUND(I189*H189,2)</f>
        <v>0</v>
      </c>
      <c r="BL189" s="17" t="s">
        <v>342</v>
      </c>
      <c r="BM189" s="222" t="s">
        <v>614</v>
      </c>
    </row>
    <row r="190" spans="2:65" s="1" customFormat="1" ht="16.5" customHeight="1">
      <c r="B190" s="38"/>
      <c r="C190" s="211" t="s">
        <v>425</v>
      </c>
      <c r="D190" s="211" t="s">
        <v>207</v>
      </c>
      <c r="E190" s="212" t="s">
        <v>3503</v>
      </c>
      <c r="F190" s="213" t="s">
        <v>3504</v>
      </c>
      <c r="G190" s="214" t="s">
        <v>761</v>
      </c>
      <c r="H190" s="215">
        <v>6</v>
      </c>
      <c r="I190" s="216"/>
      <c r="J190" s="217">
        <f>ROUND(I190*H190,2)</f>
        <v>0</v>
      </c>
      <c r="K190" s="213" t="s">
        <v>19</v>
      </c>
      <c r="L190" s="43"/>
      <c r="M190" s="218" t="s">
        <v>19</v>
      </c>
      <c r="N190" s="219" t="s">
        <v>44</v>
      </c>
      <c r="O190" s="83"/>
      <c r="P190" s="220">
        <f>O190*H190</f>
        <v>0</v>
      </c>
      <c r="Q190" s="220">
        <v>0</v>
      </c>
      <c r="R190" s="220">
        <f>Q190*H190</f>
        <v>0</v>
      </c>
      <c r="S190" s="220">
        <v>0</v>
      </c>
      <c r="T190" s="221">
        <f>S190*H190</f>
        <v>0</v>
      </c>
      <c r="AR190" s="222" t="s">
        <v>342</v>
      </c>
      <c r="AT190" s="222" t="s">
        <v>207</v>
      </c>
      <c r="AU190" s="222" t="s">
        <v>81</v>
      </c>
      <c r="AY190" s="17" t="s">
        <v>204</v>
      </c>
      <c r="BE190" s="223">
        <f>IF(N190="základní",J190,0)</f>
        <v>0</v>
      </c>
      <c r="BF190" s="223">
        <f>IF(N190="snížená",J190,0)</f>
        <v>0</v>
      </c>
      <c r="BG190" s="223">
        <f>IF(N190="zákl. přenesená",J190,0)</f>
        <v>0</v>
      </c>
      <c r="BH190" s="223">
        <f>IF(N190="sníž. přenesená",J190,0)</f>
        <v>0</v>
      </c>
      <c r="BI190" s="223">
        <f>IF(N190="nulová",J190,0)</f>
        <v>0</v>
      </c>
      <c r="BJ190" s="17" t="s">
        <v>81</v>
      </c>
      <c r="BK190" s="223">
        <f>ROUND(I190*H190,2)</f>
        <v>0</v>
      </c>
      <c r="BL190" s="17" t="s">
        <v>342</v>
      </c>
      <c r="BM190" s="222" t="s">
        <v>617</v>
      </c>
    </row>
    <row r="191" spans="2:65" s="1" customFormat="1" ht="16.5" customHeight="1">
      <c r="B191" s="38"/>
      <c r="C191" s="211" t="s">
        <v>619</v>
      </c>
      <c r="D191" s="211" t="s">
        <v>207</v>
      </c>
      <c r="E191" s="212" t="s">
        <v>3505</v>
      </c>
      <c r="F191" s="213" t="s">
        <v>3506</v>
      </c>
      <c r="G191" s="214" t="s">
        <v>210</v>
      </c>
      <c r="H191" s="215">
        <v>1</v>
      </c>
      <c r="I191" s="216"/>
      <c r="J191" s="217">
        <f>ROUND(I191*H191,2)</f>
        <v>0</v>
      </c>
      <c r="K191" s="213" t="s">
        <v>19</v>
      </c>
      <c r="L191" s="43"/>
      <c r="M191" s="218" t="s">
        <v>19</v>
      </c>
      <c r="N191" s="219" t="s">
        <v>44</v>
      </c>
      <c r="O191" s="83"/>
      <c r="P191" s="220">
        <f>O191*H191</f>
        <v>0</v>
      </c>
      <c r="Q191" s="220">
        <v>0</v>
      </c>
      <c r="R191" s="220">
        <f>Q191*H191</f>
        <v>0</v>
      </c>
      <c r="S191" s="220">
        <v>0</v>
      </c>
      <c r="T191" s="221">
        <f>S191*H191</f>
        <v>0</v>
      </c>
      <c r="AR191" s="222" t="s">
        <v>342</v>
      </c>
      <c r="AT191" s="222" t="s">
        <v>207</v>
      </c>
      <c r="AU191" s="222" t="s">
        <v>81</v>
      </c>
      <c r="AY191" s="17" t="s">
        <v>204</v>
      </c>
      <c r="BE191" s="223">
        <f>IF(N191="základní",J191,0)</f>
        <v>0</v>
      </c>
      <c r="BF191" s="223">
        <f>IF(N191="snížená",J191,0)</f>
        <v>0</v>
      </c>
      <c r="BG191" s="223">
        <f>IF(N191="zákl. přenesená",J191,0)</f>
        <v>0</v>
      </c>
      <c r="BH191" s="223">
        <f>IF(N191="sníž. přenesená",J191,0)</f>
        <v>0</v>
      </c>
      <c r="BI191" s="223">
        <f>IF(N191="nulová",J191,0)</f>
        <v>0</v>
      </c>
      <c r="BJ191" s="17" t="s">
        <v>81</v>
      </c>
      <c r="BK191" s="223">
        <f>ROUND(I191*H191,2)</f>
        <v>0</v>
      </c>
      <c r="BL191" s="17" t="s">
        <v>342</v>
      </c>
      <c r="BM191" s="222" t="s">
        <v>622</v>
      </c>
    </row>
    <row r="192" spans="2:65" s="1" customFormat="1" ht="16.5" customHeight="1">
      <c r="B192" s="38"/>
      <c r="C192" s="211" t="s">
        <v>433</v>
      </c>
      <c r="D192" s="211" t="s">
        <v>207</v>
      </c>
      <c r="E192" s="212" t="s">
        <v>3507</v>
      </c>
      <c r="F192" s="213" t="s">
        <v>3508</v>
      </c>
      <c r="G192" s="214" t="s">
        <v>250</v>
      </c>
      <c r="H192" s="215">
        <v>25</v>
      </c>
      <c r="I192" s="216"/>
      <c r="J192" s="217">
        <f>ROUND(I192*H192,2)</f>
        <v>0</v>
      </c>
      <c r="K192" s="213" t="s">
        <v>19</v>
      </c>
      <c r="L192" s="43"/>
      <c r="M192" s="218" t="s">
        <v>19</v>
      </c>
      <c r="N192" s="219" t="s">
        <v>44</v>
      </c>
      <c r="O192" s="83"/>
      <c r="P192" s="220">
        <f>O192*H192</f>
        <v>0</v>
      </c>
      <c r="Q192" s="220">
        <v>0</v>
      </c>
      <c r="R192" s="220">
        <f>Q192*H192</f>
        <v>0</v>
      </c>
      <c r="S192" s="220">
        <v>0</v>
      </c>
      <c r="T192" s="221">
        <f>S192*H192</f>
        <v>0</v>
      </c>
      <c r="AR192" s="222" t="s">
        <v>342</v>
      </c>
      <c r="AT192" s="222" t="s">
        <v>207</v>
      </c>
      <c r="AU192" s="222" t="s">
        <v>81</v>
      </c>
      <c r="AY192" s="17" t="s">
        <v>204</v>
      </c>
      <c r="BE192" s="223">
        <f>IF(N192="základní",J192,0)</f>
        <v>0</v>
      </c>
      <c r="BF192" s="223">
        <f>IF(N192="snížená",J192,0)</f>
        <v>0</v>
      </c>
      <c r="BG192" s="223">
        <f>IF(N192="zákl. přenesená",J192,0)</f>
        <v>0</v>
      </c>
      <c r="BH192" s="223">
        <f>IF(N192="sníž. přenesená",J192,0)</f>
        <v>0</v>
      </c>
      <c r="BI192" s="223">
        <f>IF(N192="nulová",J192,0)</f>
        <v>0</v>
      </c>
      <c r="BJ192" s="17" t="s">
        <v>81</v>
      </c>
      <c r="BK192" s="223">
        <f>ROUND(I192*H192,2)</f>
        <v>0</v>
      </c>
      <c r="BL192" s="17" t="s">
        <v>342</v>
      </c>
      <c r="BM192" s="222" t="s">
        <v>626</v>
      </c>
    </row>
    <row r="193" spans="2:65" s="1" customFormat="1" ht="16.5" customHeight="1">
      <c r="B193" s="38"/>
      <c r="C193" s="211" t="s">
        <v>627</v>
      </c>
      <c r="D193" s="211" t="s">
        <v>207</v>
      </c>
      <c r="E193" s="212" t="s">
        <v>3509</v>
      </c>
      <c r="F193" s="213" t="s">
        <v>3510</v>
      </c>
      <c r="G193" s="214" t="s">
        <v>250</v>
      </c>
      <c r="H193" s="215">
        <v>25</v>
      </c>
      <c r="I193" s="216"/>
      <c r="J193" s="217">
        <f>ROUND(I193*H193,2)</f>
        <v>0</v>
      </c>
      <c r="K193" s="213" t="s">
        <v>19</v>
      </c>
      <c r="L193" s="43"/>
      <c r="M193" s="218" t="s">
        <v>19</v>
      </c>
      <c r="N193" s="219" t="s">
        <v>44</v>
      </c>
      <c r="O193" s="83"/>
      <c r="P193" s="220">
        <f>O193*H193</f>
        <v>0</v>
      </c>
      <c r="Q193" s="220">
        <v>0</v>
      </c>
      <c r="R193" s="220">
        <f>Q193*H193</f>
        <v>0</v>
      </c>
      <c r="S193" s="220">
        <v>0</v>
      </c>
      <c r="T193" s="221">
        <f>S193*H193</f>
        <v>0</v>
      </c>
      <c r="AR193" s="222" t="s">
        <v>342</v>
      </c>
      <c r="AT193" s="222" t="s">
        <v>207</v>
      </c>
      <c r="AU193" s="222" t="s">
        <v>81</v>
      </c>
      <c r="AY193" s="17" t="s">
        <v>204</v>
      </c>
      <c r="BE193" s="223">
        <f>IF(N193="základní",J193,0)</f>
        <v>0</v>
      </c>
      <c r="BF193" s="223">
        <f>IF(N193="snížená",J193,0)</f>
        <v>0</v>
      </c>
      <c r="BG193" s="223">
        <f>IF(N193="zákl. přenesená",J193,0)</f>
        <v>0</v>
      </c>
      <c r="BH193" s="223">
        <f>IF(N193="sníž. přenesená",J193,0)</f>
        <v>0</v>
      </c>
      <c r="BI193" s="223">
        <f>IF(N193="nulová",J193,0)</f>
        <v>0</v>
      </c>
      <c r="BJ193" s="17" t="s">
        <v>81</v>
      </c>
      <c r="BK193" s="223">
        <f>ROUND(I193*H193,2)</f>
        <v>0</v>
      </c>
      <c r="BL193" s="17" t="s">
        <v>342</v>
      </c>
      <c r="BM193" s="222" t="s">
        <v>630</v>
      </c>
    </row>
    <row r="194" spans="2:65" s="1" customFormat="1" ht="16.5" customHeight="1">
      <c r="B194" s="38"/>
      <c r="C194" s="211" t="s">
        <v>436</v>
      </c>
      <c r="D194" s="211" t="s">
        <v>207</v>
      </c>
      <c r="E194" s="212" t="s">
        <v>3511</v>
      </c>
      <c r="F194" s="213" t="s">
        <v>3512</v>
      </c>
      <c r="G194" s="214" t="s">
        <v>552</v>
      </c>
      <c r="H194" s="215">
        <v>2</v>
      </c>
      <c r="I194" s="216"/>
      <c r="J194" s="217">
        <f>ROUND(I194*H194,2)</f>
        <v>0</v>
      </c>
      <c r="K194" s="213" t="s">
        <v>19</v>
      </c>
      <c r="L194" s="43"/>
      <c r="M194" s="218" t="s">
        <v>19</v>
      </c>
      <c r="N194" s="219" t="s">
        <v>44</v>
      </c>
      <c r="O194" s="83"/>
      <c r="P194" s="220">
        <f>O194*H194</f>
        <v>0</v>
      </c>
      <c r="Q194" s="220">
        <v>0</v>
      </c>
      <c r="R194" s="220">
        <f>Q194*H194</f>
        <v>0</v>
      </c>
      <c r="S194" s="220">
        <v>0</v>
      </c>
      <c r="T194" s="221">
        <f>S194*H194</f>
        <v>0</v>
      </c>
      <c r="AR194" s="222" t="s">
        <v>342</v>
      </c>
      <c r="AT194" s="222" t="s">
        <v>207</v>
      </c>
      <c r="AU194" s="222" t="s">
        <v>81</v>
      </c>
      <c r="AY194" s="17" t="s">
        <v>204</v>
      </c>
      <c r="BE194" s="223">
        <f>IF(N194="základní",J194,0)</f>
        <v>0</v>
      </c>
      <c r="BF194" s="223">
        <f>IF(N194="snížená",J194,0)</f>
        <v>0</v>
      </c>
      <c r="BG194" s="223">
        <f>IF(N194="zákl. přenesená",J194,0)</f>
        <v>0</v>
      </c>
      <c r="BH194" s="223">
        <f>IF(N194="sníž. přenesená",J194,0)</f>
        <v>0</v>
      </c>
      <c r="BI194" s="223">
        <f>IF(N194="nulová",J194,0)</f>
        <v>0</v>
      </c>
      <c r="BJ194" s="17" t="s">
        <v>81</v>
      </c>
      <c r="BK194" s="223">
        <f>ROUND(I194*H194,2)</f>
        <v>0</v>
      </c>
      <c r="BL194" s="17" t="s">
        <v>342</v>
      </c>
      <c r="BM194" s="222" t="s">
        <v>631</v>
      </c>
    </row>
    <row r="195" spans="2:65" s="1" customFormat="1" ht="16.5" customHeight="1">
      <c r="B195" s="38"/>
      <c r="C195" s="211" t="s">
        <v>632</v>
      </c>
      <c r="D195" s="211" t="s">
        <v>207</v>
      </c>
      <c r="E195" s="212" t="s">
        <v>3513</v>
      </c>
      <c r="F195" s="213" t="s">
        <v>3514</v>
      </c>
      <c r="G195" s="214" t="s">
        <v>552</v>
      </c>
      <c r="H195" s="215">
        <v>2</v>
      </c>
      <c r="I195" s="216"/>
      <c r="J195" s="217">
        <f>ROUND(I195*H195,2)</f>
        <v>0</v>
      </c>
      <c r="K195" s="213" t="s">
        <v>19</v>
      </c>
      <c r="L195" s="43"/>
      <c r="M195" s="218" t="s">
        <v>19</v>
      </c>
      <c r="N195" s="219" t="s">
        <v>44</v>
      </c>
      <c r="O195" s="83"/>
      <c r="P195" s="220">
        <f>O195*H195</f>
        <v>0</v>
      </c>
      <c r="Q195" s="220">
        <v>0</v>
      </c>
      <c r="R195" s="220">
        <f>Q195*H195</f>
        <v>0</v>
      </c>
      <c r="S195" s="220">
        <v>0</v>
      </c>
      <c r="T195" s="221">
        <f>S195*H195</f>
        <v>0</v>
      </c>
      <c r="AR195" s="222" t="s">
        <v>342</v>
      </c>
      <c r="AT195" s="222" t="s">
        <v>207</v>
      </c>
      <c r="AU195" s="222" t="s">
        <v>81</v>
      </c>
      <c r="AY195" s="17" t="s">
        <v>204</v>
      </c>
      <c r="BE195" s="223">
        <f>IF(N195="základní",J195,0)</f>
        <v>0</v>
      </c>
      <c r="BF195" s="223">
        <f>IF(N195="snížená",J195,0)</f>
        <v>0</v>
      </c>
      <c r="BG195" s="223">
        <f>IF(N195="zákl. přenesená",J195,0)</f>
        <v>0</v>
      </c>
      <c r="BH195" s="223">
        <f>IF(N195="sníž. přenesená",J195,0)</f>
        <v>0</v>
      </c>
      <c r="BI195" s="223">
        <f>IF(N195="nulová",J195,0)</f>
        <v>0</v>
      </c>
      <c r="BJ195" s="17" t="s">
        <v>81</v>
      </c>
      <c r="BK195" s="223">
        <f>ROUND(I195*H195,2)</f>
        <v>0</v>
      </c>
      <c r="BL195" s="17" t="s">
        <v>342</v>
      </c>
      <c r="BM195" s="222" t="s">
        <v>635</v>
      </c>
    </row>
    <row r="196" spans="2:65" s="1" customFormat="1" ht="16.5" customHeight="1">
      <c r="B196" s="38"/>
      <c r="C196" s="211" t="s">
        <v>440</v>
      </c>
      <c r="D196" s="211" t="s">
        <v>207</v>
      </c>
      <c r="E196" s="212" t="s">
        <v>3515</v>
      </c>
      <c r="F196" s="213" t="s">
        <v>3516</v>
      </c>
      <c r="G196" s="214" t="s">
        <v>552</v>
      </c>
      <c r="H196" s="215">
        <v>6</v>
      </c>
      <c r="I196" s="216"/>
      <c r="J196" s="217">
        <f>ROUND(I196*H196,2)</f>
        <v>0</v>
      </c>
      <c r="K196" s="213" t="s">
        <v>19</v>
      </c>
      <c r="L196" s="43"/>
      <c r="M196" s="218" t="s">
        <v>19</v>
      </c>
      <c r="N196" s="219" t="s">
        <v>44</v>
      </c>
      <c r="O196" s="83"/>
      <c r="P196" s="220">
        <f>O196*H196</f>
        <v>0</v>
      </c>
      <c r="Q196" s="220">
        <v>0</v>
      </c>
      <c r="R196" s="220">
        <f>Q196*H196</f>
        <v>0</v>
      </c>
      <c r="S196" s="220">
        <v>0</v>
      </c>
      <c r="T196" s="221">
        <f>S196*H196</f>
        <v>0</v>
      </c>
      <c r="AR196" s="222" t="s">
        <v>342</v>
      </c>
      <c r="AT196" s="222" t="s">
        <v>207</v>
      </c>
      <c r="AU196" s="222" t="s">
        <v>81</v>
      </c>
      <c r="AY196" s="17" t="s">
        <v>204</v>
      </c>
      <c r="BE196" s="223">
        <f>IF(N196="základní",J196,0)</f>
        <v>0</v>
      </c>
      <c r="BF196" s="223">
        <f>IF(N196="snížená",J196,0)</f>
        <v>0</v>
      </c>
      <c r="BG196" s="223">
        <f>IF(N196="zákl. přenesená",J196,0)</f>
        <v>0</v>
      </c>
      <c r="BH196" s="223">
        <f>IF(N196="sníž. přenesená",J196,0)</f>
        <v>0</v>
      </c>
      <c r="BI196" s="223">
        <f>IF(N196="nulová",J196,0)</f>
        <v>0</v>
      </c>
      <c r="BJ196" s="17" t="s">
        <v>81</v>
      </c>
      <c r="BK196" s="223">
        <f>ROUND(I196*H196,2)</f>
        <v>0</v>
      </c>
      <c r="BL196" s="17" t="s">
        <v>342</v>
      </c>
      <c r="BM196" s="222" t="s">
        <v>636</v>
      </c>
    </row>
    <row r="197" spans="2:65" s="1" customFormat="1" ht="24" customHeight="1">
      <c r="B197" s="38"/>
      <c r="C197" s="211" t="s">
        <v>639</v>
      </c>
      <c r="D197" s="211" t="s">
        <v>207</v>
      </c>
      <c r="E197" s="212" t="s">
        <v>3517</v>
      </c>
      <c r="F197" s="213" t="s">
        <v>3518</v>
      </c>
      <c r="G197" s="214" t="s">
        <v>552</v>
      </c>
      <c r="H197" s="215">
        <v>2</v>
      </c>
      <c r="I197" s="216"/>
      <c r="J197" s="217">
        <f>ROUND(I197*H197,2)</f>
        <v>0</v>
      </c>
      <c r="K197" s="213" t="s">
        <v>19</v>
      </c>
      <c r="L197" s="43"/>
      <c r="M197" s="218" t="s">
        <v>19</v>
      </c>
      <c r="N197" s="219" t="s">
        <v>44</v>
      </c>
      <c r="O197" s="83"/>
      <c r="P197" s="220">
        <f>O197*H197</f>
        <v>0</v>
      </c>
      <c r="Q197" s="220">
        <v>0</v>
      </c>
      <c r="R197" s="220">
        <f>Q197*H197</f>
        <v>0</v>
      </c>
      <c r="S197" s="220">
        <v>0</v>
      </c>
      <c r="T197" s="221">
        <f>S197*H197</f>
        <v>0</v>
      </c>
      <c r="AR197" s="222" t="s">
        <v>342</v>
      </c>
      <c r="AT197" s="222" t="s">
        <v>207</v>
      </c>
      <c r="AU197" s="222" t="s">
        <v>81</v>
      </c>
      <c r="AY197" s="17" t="s">
        <v>204</v>
      </c>
      <c r="BE197" s="223">
        <f>IF(N197="základní",J197,0)</f>
        <v>0</v>
      </c>
      <c r="BF197" s="223">
        <f>IF(N197="snížená",J197,0)</f>
        <v>0</v>
      </c>
      <c r="BG197" s="223">
        <f>IF(N197="zákl. přenesená",J197,0)</f>
        <v>0</v>
      </c>
      <c r="BH197" s="223">
        <f>IF(N197="sníž. přenesená",J197,0)</f>
        <v>0</v>
      </c>
      <c r="BI197" s="223">
        <f>IF(N197="nulová",J197,0)</f>
        <v>0</v>
      </c>
      <c r="BJ197" s="17" t="s">
        <v>81</v>
      </c>
      <c r="BK197" s="223">
        <f>ROUND(I197*H197,2)</f>
        <v>0</v>
      </c>
      <c r="BL197" s="17" t="s">
        <v>342</v>
      </c>
      <c r="BM197" s="222" t="s">
        <v>642</v>
      </c>
    </row>
    <row r="198" spans="2:65" s="1" customFormat="1" ht="16.5" customHeight="1">
      <c r="B198" s="38"/>
      <c r="C198" s="211" t="s">
        <v>443</v>
      </c>
      <c r="D198" s="211" t="s">
        <v>207</v>
      </c>
      <c r="E198" s="212" t="s">
        <v>3519</v>
      </c>
      <c r="F198" s="213" t="s">
        <v>3520</v>
      </c>
      <c r="G198" s="214" t="s">
        <v>552</v>
      </c>
      <c r="H198" s="215">
        <v>4</v>
      </c>
      <c r="I198" s="216"/>
      <c r="J198" s="217">
        <f>ROUND(I198*H198,2)</f>
        <v>0</v>
      </c>
      <c r="K198" s="213" t="s">
        <v>19</v>
      </c>
      <c r="L198" s="43"/>
      <c r="M198" s="218" t="s">
        <v>19</v>
      </c>
      <c r="N198" s="219" t="s">
        <v>44</v>
      </c>
      <c r="O198" s="83"/>
      <c r="P198" s="220">
        <f>O198*H198</f>
        <v>0</v>
      </c>
      <c r="Q198" s="220">
        <v>0</v>
      </c>
      <c r="R198" s="220">
        <f>Q198*H198</f>
        <v>0</v>
      </c>
      <c r="S198" s="220">
        <v>0</v>
      </c>
      <c r="T198" s="221">
        <f>S198*H198</f>
        <v>0</v>
      </c>
      <c r="AR198" s="222" t="s">
        <v>342</v>
      </c>
      <c r="AT198" s="222" t="s">
        <v>207</v>
      </c>
      <c r="AU198" s="222" t="s">
        <v>81</v>
      </c>
      <c r="AY198" s="17" t="s">
        <v>204</v>
      </c>
      <c r="BE198" s="223">
        <f>IF(N198="základní",J198,0)</f>
        <v>0</v>
      </c>
      <c r="BF198" s="223">
        <f>IF(N198="snížená",J198,0)</f>
        <v>0</v>
      </c>
      <c r="BG198" s="223">
        <f>IF(N198="zákl. přenesená",J198,0)</f>
        <v>0</v>
      </c>
      <c r="BH198" s="223">
        <f>IF(N198="sníž. přenesená",J198,0)</f>
        <v>0</v>
      </c>
      <c r="BI198" s="223">
        <f>IF(N198="nulová",J198,0)</f>
        <v>0</v>
      </c>
      <c r="BJ198" s="17" t="s">
        <v>81</v>
      </c>
      <c r="BK198" s="223">
        <f>ROUND(I198*H198,2)</f>
        <v>0</v>
      </c>
      <c r="BL198" s="17" t="s">
        <v>342</v>
      </c>
      <c r="BM198" s="222" t="s">
        <v>645</v>
      </c>
    </row>
    <row r="199" spans="2:65" s="1" customFormat="1" ht="16.5" customHeight="1">
      <c r="B199" s="38"/>
      <c r="C199" s="211" t="s">
        <v>646</v>
      </c>
      <c r="D199" s="211" t="s">
        <v>207</v>
      </c>
      <c r="E199" s="212" t="s">
        <v>3521</v>
      </c>
      <c r="F199" s="213" t="s">
        <v>3522</v>
      </c>
      <c r="G199" s="214" t="s">
        <v>552</v>
      </c>
      <c r="H199" s="215">
        <v>6</v>
      </c>
      <c r="I199" s="216"/>
      <c r="J199" s="217">
        <f>ROUND(I199*H199,2)</f>
        <v>0</v>
      </c>
      <c r="K199" s="213" t="s">
        <v>19</v>
      </c>
      <c r="L199" s="43"/>
      <c r="M199" s="218" t="s">
        <v>19</v>
      </c>
      <c r="N199" s="219" t="s">
        <v>44</v>
      </c>
      <c r="O199" s="83"/>
      <c r="P199" s="220">
        <f>O199*H199</f>
        <v>0</v>
      </c>
      <c r="Q199" s="220">
        <v>0</v>
      </c>
      <c r="R199" s="220">
        <f>Q199*H199</f>
        <v>0</v>
      </c>
      <c r="S199" s="220">
        <v>0</v>
      </c>
      <c r="T199" s="221">
        <f>S199*H199</f>
        <v>0</v>
      </c>
      <c r="AR199" s="222" t="s">
        <v>342</v>
      </c>
      <c r="AT199" s="222" t="s">
        <v>207</v>
      </c>
      <c r="AU199" s="222" t="s">
        <v>81</v>
      </c>
      <c r="AY199" s="17" t="s">
        <v>204</v>
      </c>
      <c r="BE199" s="223">
        <f>IF(N199="základní",J199,0)</f>
        <v>0</v>
      </c>
      <c r="BF199" s="223">
        <f>IF(N199="snížená",J199,0)</f>
        <v>0</v>
      </c>
      <c r="BG199" s="223">
        <f>IF(N199="zákl. přenesená",J199,0)</f>
        <v>0</v>
      </c>
      <c r="BH199" s="223">
        <f>IF(N199="sníž. přenesená",J199,0)</f>
        <v>0</v>
      </c>
      <c r="BI199" s="223">
        <f>IF(N199="nulová",J199,0)</f>
        <v>0</v>
      </c>
      <c r="BJ199" s="17" t="s">
        <v>81</v>
      </c>
      <c r="BK199" s="223">
        <f>ROUND(I199*H199,2)</f>
        <v>0</v>
      </c>
      <c r="BL199" s="17" t="s">
        <v>342</v>
      </c>
      <c r="BM199" s="222" t="s">
        <v>649</v>
      </c>
    </row>
    <row r="200" spans="2:65" s="1" customFormat="1" ht="16.5" customHeight="1">
      <c r="B200" s="38"/>
      <c r="C200" s="211" t="s">
        <v>450</v>
      </c>
      <c r="D200" s="211" t="s">
        <v>207</v>
      </c>
      <c r="E200" s="212" t="s">
        <v>3523</v>
      </c>
      <c r="F200" s="213" t="s">
        <v>3524</v>
      </c>
      <c r="G200" s="214" t="s">
        <v>250</v>
      </c>
      <c r="H200" s="215">
        <v>10</v>
      </c>
      <c r="I200" s="216"/>
      <c r="J200" s="217">
        <f>ROUND(I200*H200,2)</f>
        <v>0</v>
      </c>
      <c r="K200" s="213" t="s">
        <v>19</v>
      </c>
      <c r="L200" s="43"/>
      <c r="M200" s="218" t="s">
        <v>19</v>
      </c>
      <c r="N200" s="219" t="s">
        <v>44</v>
      </c>
      <c r="O200" s="83"/>
      <c r="P200" s="220">
        <f>O200*H200</f>
        <v>0</v>
      </c>
      <c r="Q200" s="220">
        <v>0</v>
      </c>
      <c r="R200" s="220">
        <f>Q200*H200</f>
        <v>0</v>
      </c>
      <c r="S200" s="220">
        <v>0</v>
      </c>
      <c r="T200" s="221">
        <f>S200*H200</f>
        <v>0</v>
      </c>
      <c r="AR200" s="222" t="s">
        <v>342</v>
      </c>
      <c r="AT200" s="222" t="s">
        <v>207</v>
      </c>
      <c r="AU200" s="222" t="s">
        <v>81</v>
      </c>
      <c r="AY200" s="17" t="s">
        <v>204</v>
      </c>
      <c r="BE200" s="223">
        <f>IF(N200="základní",J200,0)</f>
        <v>0</v>
      </c>
      <c r="BF200" s="223">
        <f>IF(N200="snížená",J200,0)</f>
        <v>0</v>
      </c>
      <c r="BG200" s="223">
        <f>IF(N200="zákl. přenesená",J200,0)</f>
        <v>0</v>
      </c>
      <c r="BH200" s="223">
        <f>IF(N200="sníž. přenesená",J200,0)</f>
        <v>0</v>
      </c>
      <c r="BI200" s="223">
        <f>IF(N200="nulová",J200,0)</f>
        <v>0</v>
      </c>
      <c r="BJ200" s="17" t="s">
        <v>81</v>
      </c>
      <c r="BK200" s="223">
        <f>ROUND(I200*H200,2)</f>
        <v>0</v>
      </c>
      <c r="BL200" s="17" t="s">
        <v>342</v>
      </c>
      <c r="BM200" s="222" t="s">
        <v>652</v>
      </c>
    </row>
    <row r="201" spans="2:65" s="1" customFormat="1" ht="24" customHeight="1">
      <c r="B201" s="38"/>
      <c r="C201" s="211" t="s">
        <v>653</v>
      </c>
      <c r="D201" s="211" t="s">
        <v>207</v>
      </c>
      <c r="E201" s="212" t="s">
        <v>3525</v>
      </c>
      <c r="F201" s="213" t="s">
        <v>3526</v>
      </c>
      <c r="G201" s="214" t="s">
        <v>250</v>
      </c>
      <c r="H201" s="215">
        <v>45</v>
      </c>
      <c r="I201" s="216"/>
      <c r="J201" s="217">
        <f>ROUND(I201*H201,2)</f>
        <v>0</v>
      </c>
      <c r="K201" s="213" t="s">
        <v>19</v>
      </c>
      <c r="L201" s="43"/>
      <c r="M201" s="218" t="s">
        <v>19</v>
      </c>
      <c r="N201" s="219" t="s">
        <v>44</v>
      </c>
      <c r="O201" s="83"/>
      <c r="P201" s="220">
        <f>O201*H201</f>
        <v>0</v>
      </c>
      <c r="Q201" s="220">
        <v>0</v>
      </c>
      <c r="R201" s="220">
        <f>Q201*H201</f>
        <v>0</v>
      </c>
      <c r="S201" s="220">
        <v>0</v>
      </c>
      <c r="T201" s="221">
        <f>S201*H201</f>
        <v>0</v>
      </c>
      <c r="AR201" s="222" t="s">
        <v>342</v>
      </c>
      <c r="AT201" s="222" t="s">
        <v>207</v>
      </c>
      <c r="AU201" s="222" t="s">
        <v>81</v>
      </c>
      <c r="AY201" s="17" t="s">
        <v>204</v>
      </c>
      <c r="BE201" s="223">
        <f>IF(N201="základní",J201,0)</f>
        <v>0</v>
      </c>
      <c r="BF201" s="223">
        <f>IF(N201="snížená",J201,0)</f>
        <v>0</v>
      </c>
      <c r="BG201" s="223">
        <f>IF(N201="zákl. přenesená",J201,0)</f>
        <v>0</v>
      </c>
      <c r="BH201" s="223">
        <f>IF(N201="sníž. přenesená",J201,0)</f>
        <v>0</v>
      </c>
      <c r="BI201" s="223">
        <f>IF(N201="nulová",J201,0)</f>
        <v>0</v>
      </c>
      <c r="BJ201" s="17" t="s">
        <v>81</v>
      </c>
      <c r="BK201" s="223">
        <f>ROUND(I201*H201,2)</f>
        <v>0</v>
      </c>
      <c r="BL201" s="17" t="s">
        <v>342</v>
      </c>
      <c r="BM201" s="222" t="s">
        <v>656</v>
      </c>
    </row>
    <row r="202" spans="2:65" s="1" customFormat="1" ht="16.5" customHeight="1">
      <c r="B202" s="38"/>
      <c r="C202" s="211" t="s">
        <v>453</v>
      </c>
      <c r="D202" s="211" t="s">
        <v>207</v>
      </c>
      <c r="E202" s="212" t="s">
        <v>3527</v>
      </c>
      <c r="F202" s="213" t="s">
        <v>3528</v>
      </c>
      <c r="G202" s="214" t="s">
        <v>250</v>
      </c>
      <c r="H202" s="215">
        <v>10</v>
      </c>
      <c r="I202" s="216"/>
      <c r="J202" s="217">
        <f>ROUND(I202*H202,2)</f>
        <v>0</v>
      </c>
      <c r="K202" s="213" t="s">
        <v>19</v>
      </c>
      <c r="L202" s="43"/>
      <c r="M202" s="218" t="s">
        <v>19</v>
      </c>
      <c r="N202" s="219" t="s">
        <v>44</v>
      </c>
      <c r="O202" s="83"/>
      <c r="P202" s="220">
        <f>O202*H202</f>
        <v>0</v>
      </c>
      <c r="Q202" s="220">
        <v>0</v>
      </c>
      <c r="R202" s="220">
        <f>Q202*H202</f>
        <v>0</v>
      </c>
      <c r="S202" s="220">
        <v>0</v>
      </c>
      <c r="T202" s="221">
        <f>S202*H202</f>
        <v>0</v>
      </c>
      <c r="AR202" s="222" t="s">
        <v>342</v>
      </c>
      <c r="AT202" s="222" t="s">
        <v>207</v>
      </c>
      <c r="AU202" s="222" t="s">
        <v>81</v>
      </c>
      <c r="AY202" s="17" t="s">
        <v>204</v>
      </c>
      <c r="BE202" s="223">
        <f>IF(N202="základní",J202,0)</f>
        <v>0</v>
      </c>
      <c r="BF202" s="223">
        <f>IF(N202="snížená",J202,0)</f>
        <v>0</v>
      </c>
      <c r="BG202" s="223">
        <f>IF(N202="zákl. přenesená",J202,0)</f>
        <v>0</v>
      </c>
      <c r="BH202" s="223">
        <f>IF(N202="sníž. přenesená",J202,0)</f>
        <v>0</v>
      </c>
      <c r="BI202" s="223">
        <f>IF(N202="nulová",J202,0)</f>
        <v>0</v>
      </c>
      <c r="BJ202" s="17" t="s">
        <v>81</v>
      </c>
      <c r="BK202" s="223">
        <f>ROUND(I202*H202,2)</f>
        <v>0</v>
      </c>
      <c r="BL202" s="17" t="s">
        <v>342</v>
      </c>
      <c r="BM202" s="222" t="s">
        <v>659</v>
      </c>
    </row>
    <row r="203" spans="2:65" s="1" customFormat="1" ht="16.5" customHeight="1">
      <c r="B203" s="38"/>
      <c r="C203" s="211" t="s">
        <v>662</v>
      </c>
      <c r="D203" s="211" t="s">
        <v>207</v>
      </c>
      <c r="E203" s="212" t="s">
        <v>3529</v>
      </c>
      <c r="F203" s="213" t="s">
        <v>3530</v>
      </c>
      <c r="G203" s="214" t="s">
        <v>552</v>
      </c>
      <c r="H203" s="215">
        <v>10</v>
      </c>
      <c r="I203" s="216"/>
      <c r="J203" s="217">
        <f>ROUND(I203*H203,2)</f>
        <v>0</v>
      </c>
      <c r="K203" s="213" t="s">
        <v>19</v>
      </c>
      <c r="L203" s="43"/>
      <c r="M203" s="218" t="s">
        <v>19</v>
      </c>
      <c r="N203" s="219" t="s">
        <v>44</v>
      </c>
      <c r="O203" s="83"/>
      <c r="P203" s="220">
        <f>O203*H203</f>
        <v>0</v>
      </c>
      <c r="Q203" s="220">
        <v>0</v>
      </c>
      <c r="R203" s="220">
        <f>Q203*H203</f>
        <v>0</v>
      </c>
      <c r="S203" s="220">
        <v>0</v>
      </c>
      <c r="T203" s="221">
        <f>S203*H203</f>
        <v>0</v>
      </c>
      <c r="AR203" s="222" t="s">
        <v>342</v>
      </c>
      <c r="AT203" s="222" t="s">
        <v>207</v>
      </c>
      <c r="AU203" s="222" t="s">
        <v>81</v>
      </c>
      <c r="AY203" s="17" t="s">
        <v>204</v>
      </c>
      <c r="BE203" s="223">
        <f>IF(N203="základní",J203,0)</f>
        <v>0</v>
      </c>
      <c r="BF203" s="223">
        <f>IF(N203="snížená",J203,0)</f>
        <v>0</v>
      </c>
      <c r="BG203" s="223">
        <f>IF(N203="zákl. přenesená",J203,0)</f>
        <v>0</v>
      </c>
      <c r="BH203" s="223">
        <f>IF(N203="sníž. přenesená",J203,0)</f>
        <v>0</v>
      </c>
      <c r="BI203" s="223">
        <f>IF(N203="nulová",J203,0)</f>
        <v>0</v>
      </c>
      <c r="BJ203" s="17" t="s">
        <v>81</v>
      </c>
      <c r="BK203" s="223">
        <f>ROUND(I203*H203,2)</f>
        <v>0</v>
      </c>
      <c r="BL203" s="17" t="s">
        <v>342</v>
      </c>
      <c r="BM203" s="222" t="s">
        <v>665</v>
      </c>
    </row>
    <row r="204" spans="2:65" s="1" customFormat="1" ht="16.5" customHeight="1">
      <c r="B204" s="38"/>
      <c r="C204" s="211" t="s">
        <v>459</v>
      </c>
      <c r="D204" s="211" t="s">
        <v>207</v>
      </c>
      <c r="E204" s="212" t="s">
        <v>3531</v>
      </c>
      <c r="F204" s="213" t="s">
        <v>3532</v>
      </c>
      <c r="G204" s="214" t="s">
        <v>552</v>
      </c>
      <c r="H204" s="215">
        <v>4</v>
      </c>
      <c r="I204" s="216"/>
      <c r="J204" s="217">
        <f>ROUND(I204*H204,2)</f>
        <v>0</v>
      </c>
      <c r="K204" s="213" t="s">
        <v>19</v>
      </c>
      <c r="L204" s="43"/>
      <c r="M204" s="218" t="s">
        <v>19</v>
      </c>
      <c r="N204" s="219" t="s">
        <v>44</v>
      </c>
      <c r="O204" s="83"/>
      <c r="P204" s="220">
        <f>O204*H204</f>
        <v>0</v>
      </c>
      <c r="Q204" s="220">
        <v>0</v>
      </c>
      <c r="R204" s="220">
        <f>Q204*H204</f>
        <v>0</v>
      </c>
      <c r="S204" s="220">
        <v>0</v>
      </c>
      <c r="T204" s="221">
        <f>S204*H204</f>
        <v>0</v>
      </c>
      <c r="AR204" s="222" t="s">
        <v>342</v>
      </c>
      <c r="AT204" s="222" t="s">
        <v>207</v>
      </c>
      <c r="AU204" s="222" t="s">
        <v>81</v>
      </c>
      <c r="AY204" s="17" t="s">
        <v>204</v>
      </c>
      <c r="BE204" s="223">
        <f>IF(N204="základní",J204,0)</f>
        <v>0</v>
      </c>
      <c r="BF204" s="223">
        <f>IF(N204="snížená",J204,0)</f>
        <v>0</v>
      </c>
      <c r="BG204" s="223">
        <f>IF(N204="zákl. přenesená",J204,0)</f>
        <v>0</v>
      </c>
      <c r="BH204" s="223">
        <f>IF(N204="sníž. přenesená",J204,0)</f>
        <v>0</v>
      </c>
      <c r="BI204" s="223">
        <f>IF(N204="nulová",J204,0)</f>
        <v>0</v>
      </c>
      <c r="BJ204" s="17" t="s">
        <v>81</v>
      </c>
      <c r="BK204" s="223">
        <f>ROUND(I204*H204,2)</f>
        <v>0</v>
      </c>
      <c r="BL204" s="17" t="s">
        <v>342</v>
      </c>
      <c r="BM204" s="222" t="s">
        <v>668</v>
      </c>
    </row>
    <row r="205" spans="2:65" s="1" customFormat="1" ht="16.5" customHeight="1">
      <c r="B205" s="38"/>
      <c r="C205" s="211" t="s">
        <v>669</v>
      </c>
      <c r="D205" s="211" t="s">
        <v>207</v>
      </c>
      <c r="E205" s="212" t="s">
        <v>3533</v>
      </c>
      <c r="F205" s="213" t="s">
        <v>3534</v>
      </c>
      <c r="G205" s="214" t="s">
        <v>552</v>
      </c>
      <c r="H205" s="215">
        <v>20</v>
      </c>
      <c r="I205" s="216"/>
      <c r="J205" s="217">
        <f>ROUND(I205*H205,2)</f>
        <v>0</v>
      </c>
      <c r="K205" s="213" t="s">
        <v>19</v>
      </c>
      <c r="L205" s="43"/>
      <c r="M205" s="218" t="s">
        <v>19</v>
      </c>
      <c r="N205" s="219" t="s">
        <v>44</v>
      </c>
      <c r="O205" s="83"/>
      <c r="P205" s="220">
        <f>O205*H205</f>
        <v>0</v>
      </c>
      <c r="Q205" s="220">
        <v>0</v>
      </c>
      <c r="R205" s="220">
        <f>Q205*H205</f>
        <v>0</v>
      </c>
      <c r="S205" s="220">
        <v>0</v>
      </c>
      <c r="T205" s="221">
        <f>S205*H205</f>
        <v>0</v>
      </c>
      <c r="AR205" s="222" t="s">
        <v>342</v>
      </c>
      <c r="AT205" s="222" t="s">
        <v>207</v>
      </c>
      <c r="AU205" s="222" t="s">
        <v>81</v>
      </c>
      <c r="AY205" s="17" t="s">
        <v>204</v>
      </c>
      <c r="BE205" s="223">
        <f>IF(N205="základní",J205,0)</f>
        <v>0</v>
      </c>
      <c r="BF205" s="223">
        <f>IF(N205="snížená",J205,0)</f>
        <v>0</v>
      </c>
      <c r="BG205" s="223">
        <f>IF(N205="zákl. přenesená",J205,0)</f>
        <v>0</v>
      </c>
      <c r="BH205" s="223">
        <f>IF(N205="sníž. přenesená",J205,0)</f>
        <v>0</v>
      </c>
      <c r="BI205" s="223">
        <f>IF(N205="nulová",J205,0)</f>
        <v>0</v>
      </c>
      <c r="BJ205" s="17" t="s">
        <v>81</v>
      </c>
      <c r="BK205" s="223">
        <f>ROUND(I205*H205,2)</f>
        <v>0</v>
      </c>
      <c r="BL205" s="17" t="s">
        <v>342</v>
      </c>
      <c r="BM205" s="222" t="s">
        <v>672</v>
      </c>
    </row>
    <row r="206" spans="2:65" s="1" customFormat="1" ht="16.5" customHeight="1">
      <c r="B206" s="38"/>
      <c r="C206" s="211" t="s">
        <v>462</v>
      </c>
      <c r="D206" s="211" t="s">
        <v>207</v>
      </c>
      <c r="E206" s="212" t="s">
        <v>3535</v>
      </c>
      <c r="F206" s="213" t="s">
        <v>3536</v>
      </c>
      <c r="G206" s="214" t="s">
        <v>552</v>
      </c>
      <c r="H206" s="215">
        <v>12</v>
      </c>
      <c r="I206" s="216"/>
      <c r="J206" s="217">
        <f>ROUND(I206*H206,2)</f>
        <v>0</v>
      </c>
      <c r="K206" s="213" t="s">
        <v>19</v>
      </c>
      <c r="L206" s="43"/>
      <c r="M206" s="218" t="s">
        <v>19</v>
      </c>
      <c r="N206" s="219" t="s">
        <v>44</v>
      </c>
      <c r="O206" s="83"/>
      <c r="P206" s="220">
        <f>O206*H206</f>
        <v>0</v>
      </c>
      <c r="Q206" s="220">
        <v>0</v>
      </c>
      <c r="R206" s="220">
        <f>Q206*H206</f>
        <v>0</v>
      </c>
      <c r="S206" s="220">
        <v>0</v>
      </c>
      <c r="T206" s="221">
        <f>S206*H206</f>
        <v>0</v>
      </c>
      <c r="AR206" s="222" t="s">
        <v>342</v>
      </c>
      <c r="AT206" s="222" t="s">
        <v>207</v>
      </c>
      <c r="AU206" s="222" t="s">
        <v>81</v>
      </c>
      <c r="AY206" s="17" t="s">
        <v>204</v>
      </c>
      <c r="BE206" s="223">
        <f>IF(N206="základní",J206,0)</f>
        <v>0</v>
      </c>
      <c r="BF206" s="223">
        <f>IF(N206="snížená",J206,0)</f>
        <v>0</v>
      </c>
      <c r="BG206" s="223">
        <f>IF(N206="zákl. přenesená",J206,0)</f>
        <v>0</v>
      </c>
      <c r="BH206" s="223">
        <f>IF(N206="sníž. přenesená",J206,0)</f>
        <v>0</v>
      </c>
      <c r="BI206" s="223">
        <f>IF(N206="nulová",J206,0)</f>
        <v>0</v>
      </c>
      <c r="BJ206" s="17" t="s">
        <v>81</v>
      </c>
      <c r="BK206" s="223">
        <f>ROUND(I206*H206,2)</f>
        <v>0</v>
      </c>
      <c r="BL206" s="17" t="s">
        <v>342</v>
      </c>
      <c r="BM206" s="222" t="s">
        <v>673</v>
      </c>
    </row>
    <row r="207" spans="2:65" s="1" customFormat="1" ht="16.5" customHeight="1">
      <c r="B207" s="38"/>
      <c r="C207" s="211" t="s">
        <v>674</v>
      </c>
      <c r="D207" s="211" t="s">
        <v>207</v>
      </c>
      <c r="E207" s="212" t="s">
        <v>3537</v>
      </c>
      <c r="F207" s="213" t="s">
        <v>3538</v>
      </c>
      <c r="G207" s="214" t="s">
        <v>552</v>
      </c>
      <c r="H207" s="215">
        <v>10</v>
      </c>
      <c r="I207" s="216"/>
      <c r="J207" s="217">
        <f>ROUND(I207*H207,2)</f>
        <v>0</v>
      </c>
      <c r="K207" s="213" t="s">
        <v>19</v>
      </c>
      <c r="L207" s="43"/>
      <c r="M207" s="218" t="s">
        <v>19</v>
      </c>
      <c r="N207" s="219" t="s">
        <v>44</v>
      </c>
      <c r="O207" s="83"/>
      <c r="P207" s="220">
        <f>O207*H207</f>
        <v>0</v>
      </c>
      <c r="Q207" s="220">
        <v>0</v>
      </c>
      <c r="R207" s="220">
        <f>Q207*H207</f>
        <v>0</v>
      </c>
      <c r="S207" s="220">
        <v>0</v>
      </c>
      <c r="T207" s="221">
        <f>S207*H207</f>
        <v>0</v>
      </c>
      <c r="AR207" s="222" t="s">
        <v>342</v>
      </c>
      <c r="AT207" s="222" t="s">
        <v>207</v>
      </c>
      <c r="AU207" s="222" t="s">
        <v>81</v>
      </c>
      <c r="AY207" s="17" t="s">
        <v>204</v>
      </c>
      <c r="BE207" s="223">
        <f>IF(N207="základní",J207,0)</f>
        <v>0</v>
      </c>
      <c r="BF207" s="223">
        <f>IF(N207="snížená",J207,0)</f>
        <v>0</v>
      </c>
      <c r="BG207" s="223">
        <f>IF(N207="zákl. přenesená",J207,0)</f>
        <v>0</v>
      </c>
      <c r="BH207" s="223">
        <f>IF(N207="sníž. přenesená",J207,0)</f>
        <v>0</v>
      </c>
      <c r="BI207" s="223">
        <f>IF(N207="nulová",J207,0)</f>
        <v>0</v>
      </c>
      <c r="BJ207" s="17" t="s">
        <v>81</v>
      </c>
      <c r="BK207" s="223">
        <f>ROUND(I207*H207,2)</f>
        <v>0</v>
      </c>
      <c r="BL207" s="17" t="s">
        <v>342</v>
      </c>
      <c r="BM207" s="222" t="s">
        <v>675</v>
      </c>
    </row>
    <row r="208" spans="2:65" s="1" customFormat="1" ht="16.5" customHeight="1">
      <c r="B208" s="38"/>
      <c r="C208" s="211" t="s">
        <v>464</v>
      </c>
      <c r="D208" s="211" t="s">
        <v>207</v>
      </c>
      <c r="E208" s="212" t="s">
        <v>3539</v>
      </c>
      <c r="F208" s="213" t="s">
        <v>3540</v>
      </c>
      <c r="G208" s="214" t="s">
        <v>250</v>
      </c>
      <c r="H208" s="215">
        <v>15</v>
      </c>
      <c r="I208" s="216"/>
      <c r="J208" s="217">
        <f>ROUND(I208*H208,2)</f>
        <v>0</v>
      </c>
      <c r="K208" s="213" t="s">
        <v>19</v>
      </c>
      <c r="L208" s="43"/>
      <c r="M208" s="218" t="s">
        <v>19</v>
      </c>
      <c r="N208" s="219" t="s">
        <v>44</v>
      </c>
      <c r="O208" s="83"/>
      <c r="P208" s="220">
        <f>O208*H208</f>
        <v>0</v>
      </c>
      <c r="Q208" s="220">
        <v>0</v>
      </c>
      <c r="R208" s="220">
        <f>Q208*H208</f>
        <v>0</v>
      </c>
      <c r="S208" s="220">
        <v>0</v>
      </c>
      <c r="T208" s="221">
        <f>S208*H208</f>
        <v>0</v>
      </c>
      <c r="AR208" s="222" t="s">
        <v>342</v>
      </c>
      <c r="AT208" s="222" t="s">
        <v>207</v>
      </c>
      <c r="AU208" s="222" t="s">
        <v>81</v>
      </c>
      <c r="AY208" s="17" t="s">
        <v>204</v>
      </c>
      <c r="BE208" s="223">
        <f>IF(N208="základní",J208,0)</f>
        <v>0</v>
      </c>
      <c r="BF208" s="223">
        <f>IF(N208="snížená",J208,0)</f>
        <v>0</v>
      </c>
      <c r="BG208" s="223">
        <f>IF(N208="zákl. přenesená",J208,0)</f>
        <v>0</v>
      </c>
      <c r="BH208" s="223">
        <f>IF(N208="sníž. přenesená",J208,0)</f>
        <v>0</v>
      </c>
      <c r="BI208" s="223">
        <f>IF(N208="nulová",J208,0)</f>
        <v>0</v>
      </c>
      <c r="BJ208" s="17" t="s">
        <v>81</v>
      </c>
      <c r="BK208" s="223">
        <f>ROUND(I208*H208,2)</f>
        <v>0</v>
      </c>
      <c r="BL208" s="17" t="s">
        <v>342</v>
      </c>
      <c r="BM208" s="222" t="s">
        <v>678</v>
      </c>
    </row>
    <row r="209" spans="2:65" s="1" customFormat="1" ht="16.5" customHeight="1">
      <c r="B209" s="38"/>
      <c r="C209" s="211" t="s">
        <v>679</v>
      </c>
      <c r="D209" s="211" t="s">
        <v>207</v>
      </c>
      <c r="E209" s="212" t="s">
        <v>3541</v>
      </c>
      <c r="F209" s="213" t="s">
        <v>3542</v>
      </c>
      <c r="G209" s="214" t="s">
        <v>552</v>
      </c>
      <c r="H209" s="215">
        <v>25</v>
      </c>
      <c r="I209" s="216"/>
      <c r="J209" s="217">
        <f>ROUND(I209*H209,2)</f>
        <v>0</v>
      </c>
      <c r="K209" s="213" t="s">
        <v>19</v>
      </c>
      <c r="L209" s="43"/>
      <c r="M209" s="218" t="s">
        <v>19</v>
      </c>
      <c r="N209" s="219" t="s">
        <v>44</v>
      </c>
      <c r="O209" s="83"/>
      <c r="P209" s="220">
        <f>O209*H209</f>
        <v>0</v>
      </c>
      <c r="Q209" s="220">
        <v>0</v>
      </c>
      <c r="R209" s="220">
        <f>Q209*H209</f>
        <v>0</v>
      </c>
      <c r="S209" s="220">
        <v>0</v>
      </c>
      <c r="T209" s="221">
        <f>S209*H209</f>
        <v>0</v>
      </c>
      <c r="AR209" s="222" t="s">
        <v>342</v>
      </c>
      <c r="AT209" s="222" t="s">
        <v>207</v>
      </c>
      <c r="AU209" s="222" t="s">
        <v>81</v>
      </c>
      <c r="AY209" s="17" t="s">
        <v>204</v>
      </c>
      <c r="BE209" s="223">
        <f>IF(N209="základní",J209,0)</f>
        <v>0</v>
      </c>
      <c r="BF209" s="223">
        <f>IF(N209="snížená",J209,0)</f>
        <v>0</v>
      </c>
      <c r="BG209" s="223">
        <f>IF(N209="zákl. přenesená",J209,0)</f>
        <v>0</v>
      </c>
      <c r="BH209" s="223">
        <f>IF(N209="sníž. přenesená",J209,0)</f>
        <v>0</v>
      </c>
      <c r="BI209" s="223">
        <f>IF(N209="nulová",J209,0)</f>
        <v>0</v>
      </c>
      <c r="BJ209" s="17" t="s">
        <v>81</v>
      </c>
      <c r="BK209" s="223">
        <f>ROUND(I209*H209,2)</f>
        <v>0</v>
      </c>
      <c r="BL209" s="17" t="s">
        <v>342</v>
      </c>
      <c r="BM209" s="222" t="s">
        <v>682</v>
      </c>
    </row>
    <row r="210" spans="2:65" s="1" customFormat="1" ht="16.5" customHeight="1">
      <c r="B210" s="38"/>
      <c r="C210" s="211" t="s">
        <v>467</v>
      </c>
      <c r="D210" s="211" t="s">
        <v>207</v>
      </c>
      <c r="E210" s="212" t="s">
        <v>3543</v>
      </c>
      <c r="F210" s="213" t="s">
        <v>3544</v>
      </c>
      <c r="G210" s="214" t="s">
        <v>552</v>
      </c>
      <c r="H210" s="215">
        <v>40</v>
      </c>
      <c r="I210" s="216"/>
      <c r="J210" s="217">
        <f>ROUND(I210*H210,2)</f>
        <v>0</v>
      </c>
      <c r="K210" s="213" t="s">
        <v>19</v>
      </c>
      <c r="L210" s="43"/>
      <c r="M210" s="218" t="s">
        <v>19</v>
      </c>
      <c r="N210" s="219" t="s">
        <v>44</v>
      </c>
      <c r="O210" s="83"/>
      <c r="P210" s="220">
        <f>O210*H210</f>
        <v>0</v>
      </c>
      <c r="Q210" s="220">
        <v>0</v>
      </c>
      <c r="R210" s="220">
        <f>Q210*H210</f>
        <v>0</v>
      </c>
      <c r="S210" s="220">
        <v>0</v>
      </c>
      <c r="T210" s="221">
        <f>S210*H210</f>
        <v>0</v>
      </c>
      <c r="AR210" s="222" t="s">
        <v>342</v>
      </c>
      <c r="AT210" s="222" t="s">
        <v>207</v>
      </c>
      <c r="AU210" s="222" t="s">
        <v>81</v>
      </c>
      <c r="AY210" s="17" t="s">
        <v>204</v>
      </c>
      <c r="BE210" s="223">
        <f>IF(N210="základní",J210,0)</f>
        <v>0</v>
      </c>
      <c r="BF210" s="223">
        <f>IF(N210="snížená",J210,0)</f>
        <v>0</v>
      </c>
      <c r="BG210" s="223">
        <f>IF(N210="zákl. přenesená",J210,0)</f>
        <v>0</v>
      </c>
      <c r="BH210" s="223">
        <f>IF(N210="sníž. přenesená",J210,0)</f>
        <v>0</v>
      </c>
      <c r="BI210" s="223">
        <f>IF(N210="nulová",J210,0)</f>
        <v>0</v>
      </c>
      <c r="BJ210" s="17" t="s">
        <v>81</v>
      </c>
      <c r="BK210" s="223">
        <f>ROUND(I210*H210,2)</f>
        <v>0</v>
      </c>
      <c r="BL210" s="17" t="s">
        <v>342</v>
      </c>
      <c r="BM210" s="222" t="s">
        <v>685</v>
      </c>
    </row>
    <row r="211" spans="2:65" s="1" customFormat="1" ht="16.5" customHeight="1">
      <c r="B211" s="38"/>
      <c r="C211" s="211" t="s">
        <v>686</v>
      </c>
      <c r="D211" s="211" t="s">
        <v>207</v>
      </c>
      <c r="E211" s="212" t="s">
        <v>3545</v>
      </c>
      <c r="F211" s="213" t="s">
        <v>3546</v>
      </c>
      <c r="G211" s="214" t="s">
        <v>552</v>
      </c>
      <c r="H211" s="215">
        <v>40</v>
      </c>
      <c r="I211" s="216"/>
      <c r="J211" s="217">
        <f>ROUND(I211*H211,2)</f>
        <v>0</v>
      </c>
      <c r="K211" s="213" t="s">
        <v>19</v>
      </c>
      <c r="L211" s="43"/>
      <c r="M211" s="218" t="s">
        <v>19</v>
      </c>
      <c r="N211" s="219" t="s">
        <v>44</v>
      </c>
      <c r="O211" s="83"/>
      <c r="P211" s="220">
        <f>O211*H211</f>
        <v>0</v>
      </c>
      <c r="Q211" s="220">
        <v>0</v>
      </c>
      <c r="R211" s="220">
        <f>Q211*H211</f>
        <v>0</v>
      </c>
      <c r="S211" s="220">
        <v>0</v>
      </c>
      <c r="T211" s="221">
        <f>S211*H211</f>
        <v>0</v>
      </c>
      <c r="AR211" s="222" t="s">
        <v>342</v>
      </c>
      <c r="AT211" s="222" t="s">
        <v>207</v>
      </c>
      <c r="AU211" s="222" t="s">
        <v>81</v>
      </c>
      <c r="AY211" s="17" t="s">
        <v>204</v>
      </c>
      <c r="BE211" s="223">
        <f>IF(N211="základní",J211,0)</f>
        <v>0</v>
      </c>
      <c r="BF211" s="223">
        <f>IF(N211="snížená",J211,0)</f>
        <v>0</v>
      </c>
      <c r="BG211" s="223">
        <f>IF(N211="zákl. přenesená",J211,0)</f>
        <v>0</v>
      </c>
      <c r="BH211" s="223">
        <f>IF(N211="sníž. přenesená",J211,0)</f>
        <v>0</v>
      </c>
      <c r="BI211" s="223">
        <f>IF(N211="nulová",J211,0)</f>
        <v>0</v>
      </c>
      <c r="BJ211" s="17" t="s">
        <v>81</v>
      </c>
      <c r="BK211" s="223">
        <f>ROUND(I211*H211,2)</f>
        <v>0</v>
      </c>
      <c r="BL211" s="17" t="s">
        <v>342</v>
      </c>
      <c r="BM211" s="222" t="s">
        <v>689</v>
      </c>
    </row>
    <row r="212" spans="2:65" s="1" customFormat="1" ht="16.5" customHeight="1">
      <c r="B212" s="38"/>
      <c r="C212" s="211" t="s">
        <v>469</v>
      </c>
      <c r="D212" s="211" t="s">
        <v>207</v>
      </c>
      <c r="E212" s="212" t="s">
        <v>3547</v>
      </c>
      <c r="F212" s="213" t="s">
        <v>3548</v>
      </c>
      <c r="G212" s="214" t="s">
        <v>552</v>
      </c>
      <c r="H212" s="215">
        <v>20</v>
      </c>
      <c r="I212" s="216"/>
      <c r="J212" s="217">
        <f>ROUND(I212*H212,2)</f>
        <v>0</v>
      </c>
      <c r="K212" s="213" t="s">
        <v>19</v>
      </c>
      <c r="L212" s="43"/>
      <c r="M212" s="218" t="s">
        <v>19</v>
      </c>
      <c r="N212" s="219" t="s">
        <v>44</v>
      </c>
      <c r="O212" s="83"/>
      <c r="P212" s="220">
        <f>O212*H212</f>
        <v>0</v>
      </c>
      <c r="Q212" s="220">
        <v>0</v>
      </c>
      <c r="R212" s="220">
        <f>Q212*H212</f>
        <v>0</v>
      </c>
      <c r="S212" s="220">
        <v>0</v>
      </c>
      <c r="T212" s="221">
        <f>S212*H212</f>
        <v>0</v>
      </c>
      <c r="AR212" s="222" t="s">
        <v>342</v>
      </c>
      <c r="AT212" s="222" t="s">
        <v>207</v>
      </c>
      <c r="AU212" s="222" t="s">
        <v>81</v>
      </c>
      <c r="AY212" s="17" t="s">
        <v>204</v>
      </c>
      <c r="BE212" s="223">
        <f>IF(N212="základní",J212,0)</f>
        <v>0</v>
      </c>
      <c r="BF212" s="223">
        <f>IF(N212="snížená",J212,0)</f>
        <v>0</v>
      </c>
      <c r="BG212" s="223">
        <f>IF(N212="zákl. přenesená",J212,0)</f>
        <v>0</v>
      </c>
      <c r="BH212" s="223">
        <f>IF(N212="sníž. přenesená",J212,0)</f>
        <v>0</v>
      </c>
      <c r="BI212" s="223">
        <f>IF(N212="nulová",J212,0)</f>
        <v>0</v>
      </c>
      <c r="BJ212" s="17" t="s">
        <v>81</v>
      </c>
      <c r="BK212" s="223">
        <f>ROUND(I212*H212,2)</f>
        <v>0</v>
      </c>
      <c r="BL212" s="17" t="s">
        <v>342</v>
      </c>
      <c r="BM212" s="222" t="s">
        <v>692</v>
      </c>
    </row>
    <row r="213" spans="2:65" s="1" customFormat="1" ht="16.5" customHeight="1">
      <c r="B213" s="38"/>
      <c r="C213" s="211" t="s">
        <v>693</v>
      </c>
      <c r="D213" s="211" t="s">
        <v>207</v>
      </c>
      <c r="E213" s="212" t="s">
        <v>3549</v>
      </c>
      <c r="F213" s="213" t="s">
        <v>3550</v>
      </c>
      <c r="G213" s="214" t="s">
        <v>552</v>
      </c>
      <c r="H213" s="215">
        <v>20</v>
      </c>
      <c r="I213" s="216"/>
      <c r="J213" s="217">
        <f>ROUND(I213*H213,2)</f>
        <v>0</v>
      </c>
      <c r="K213" s="213" t="s">
        <v>19</v>
      </c>
      <c r="L213" s="43"/>
      <c r="M213" s="218" t="s">
        <v>19</v>
      </c>
      <c r="N213" s="219" t="s">
        <v>44</v>
      </c>
      <c r="O213" s="83"/>
      <c r="P213" s="220">
        <f>O213*H213</f>
        <v>0</v>
      </c>
      <c r="Q213" s="220">
        <v>0</v>
      </c>
      <c r="R213" s="220">
        <f>Q213*H213</f>
        <v>0</v>
      </c>
      <c r="S213" s="220">
        <v>0</v>
      </c>
      <c r="T213" s="221">
        <f>S213*H213</f>
        <v>0</v>
      </c>
      <c r="AR213" s="222" t="s">
        <v>342</v>
      </c>
      <c r="AT213" s="222" t="s">
        <v>207</v>
      </c>
      <c r="AU213" s="222" t="s">
        <v>81</v>
      </c>
      <c r="AY213" s="17" t="s">
        <v>204</v>
      </c>
      <c r="BE213" s="223">
        <f>IF(N213="základní",J213,0)</f>
        <v>0</v>
      </c>
      <c r="BF213" s="223">
        <f>IF(N213="snížená",J213,0)</f>
        <v>0</v>
      </c>
      <c r="BG213" s="223">
        <f>IF(N213="zákl. přenesená",J213,0)</f>
        <v>0</v>
      </c>
      <c r="BH213" s="223">
        <f>IF(N213="sníž. přenesená",J213,0)</f>
        <v>0</v>
      </c>
      <c r="BI213" s="223">
        <f>IF(N213="nulová",J213,0)</f>
        <v>0</v>
      </c>
      <c r="BJ213" s="17" t="s">
        <v>81</v>
      </c>
      <c r="BK213" s="223">
        <f>ROUND(I213*H213,2)</f>
        <v>0</v>
      </c>
      <c r="BL213" s="17" t="s">
        <v>342</v>
      </c>
      <c r="BM213" s="222" t="s">
        <v>696</v>
      </c>
    </row>
    <row r="214" spans="2:65" s="1" customFormat="1" ht="16.5" customHeight="1">
      <c r="B214" s="38"/>
      <c r="C214" s="211" t="s">
        <v>472</v>
      </c>
      <c r="D214" s="211" t="s">
        <v>207</v>
      </c>
      <c r="E214" s="212" t="s">
        <v>3551</v>
      </c>
      <c r="F214" s="213" t="s">
        <v>3552</v>
      </c>
      <c r="G214" s="214" t="s">
        <v>552</v>
      </c>
      <c r="H214" s="215">
        <v>60</v>
      </c>
      <c r="I214" s="216"/>
      <c r="J214" s="217">
        <f>ROUND(I214*H214,2)</f>
        <v>0</v>
      </c>
      <c r="K214" s="213" t="s">
        <v>19</v>
      </c>
      <c r="L214" s="43"/>
      <c r="M214" s="218" t="s">
        <v>19</v>
      </c>
      <c r="N214" s="219" t="s">
        <v>44</v>
      </c>
      <c r="O214" s="83"/>
      <c r="P214" s="220">
        <f>O214*H214</f>
        <v>0</v>
      </c>
      <c r="Q214" s="220">
        <v>0</v>
      </c>
      <c r="R214" s="220">
        <f>Q214*H214</f>
        <v>0</v>
      </c>
      <c r="S214" s="220">
        <v>0</v>
      </c>
      <c r="T214" s="221">
        <f>S214*H214</f>
        <v>0</v>
      </c>
      <c r="AR214" s="222" t="s">
        <v>342</v>
      </c>
      <c r="AT214" s="222" t="s">
        <v>207</v>
      </c>
      <c r="AU214" s="222" t="s">
        <v>81</v>
      </c>
      <c r="AY214" s="17" t="s">
        <v>204</v>
      </c>
      <c r="BE214" s="223">
        <f>IF(N214="základní",J214,0)</f>
        <v>0</v>
      </c>
      <c r="BF214" s="223">
        <f>IF(N214="snížená",J214,0)</f>
        <v>0</v>
      </c>
      <c r="BG214" s="223">
        <f>IF(N214="zákl. přenesená",J214,0)</f>
        <v>0</v>
      </c>
      <c r="BH214" s="223">
        <f>IF(N214="sníž. přenesená",J214,0)</f>
        <v>0</v>
      </c>
      <c r="BI214" s="223">
        <f>IF(N214="nulová",J214,0)</f>
        <v>0</v>
      </c>
      <c r="BJ214" s="17" t="s">
        <v>81</v>
      </c>
      <c r="BK214" s="223">
        <f>ROUND(I214*H214,2)</f>
        <v>0</v>
      </c>
      <c r="BL214" s="17" t="s">
        <v>342</v>
      </c>
      <c r="BM214" s="222" t="s">
        <v>699</v>
      </c>
    </row>
    <row r="215" spans="2:65" s="1" customFormat="1" ht="16.5" customHeight="1">
      <c r="B215" s="38"/>
      <c r="C215" s="211" t="s">
        <v>700</v>
      </c>
      <c r="D215" s="211" t="s">
        <v>207</v>
      </c>
      <c r="E215" s="212" t="s">
        <v>3553</v>
      </c>
      <c r="F215" s="213" t="s">
        <v>3554</v>
      </c>
      <c r="G215" s="214" t="s">
        <v>552</v>
      </c>
      <c r="H215" s="215">
        <v>6</v>
      </c>
      <c r="I215" s="216"/>
      <c r="J215" s="217">
        <f>ROUND(I215*H215,2)</f>
        <v>0</v>
      </c>
      <c r="K215" s="213" t="s">
        <v>19</v>
      </c>
      <c r="L215" s="43"/>
      <c r="M215" s="218" t="s">
        <v>19</v>
      </c>
      <c r="N215" s="219" t="s">
        <v>44</v>
      </c>
      <c r="O215" s="83"/>
      <c r="P215" s="220">
        <f>O215*H215</f>
        <v>0</v>
      </c>
      <c r="Q215" s="220">
        <v>0</v>
      </c>
      <c r="R215" s="220">
        <f>Q215*H215</f>
        <v>0</v>
      </c>
      <c r="S215" s="220">
        <v>0</v>
      </c>
      <c r="T215" s="221">
        <f>S215*H215</f>
        <v>0</v>
      </c>
      <c r="AR215" s="222" t="s">
        <v>342</v>
      </c>
      <c r="AT215" s="222" t="s">
        <v>207</v>
      </c>
      <c r="AU215" s="222" t="s">
        <v>81</v>
      </c>
      <c r="AY215" s="17" t="s">
        <v>204</v>
      </c>
      <c r="BE215" s="223">
        <f>IF(N215="základní",J215,0)</f>
        <v>0</v>
      </c>
      <c r="BF215" s="223">
        <f>IF(N215="snížená",J215,0)</f>
        <v>0</v>
      </c>
      <c r="BG215" s="223">
        <f>IF(N215="zákl. přenesená",J215,0)</f>
        <v>0</v>
      </c>
      <c r="BH215" s="223">
        <f>IF(N215="sníž. přenesená",J215,0)</f>
        <v>0</v>
      </c>
      <c r="BI215" s="223">
        <f>IF(N215="nulová",J215,0)</f>
        <v>0</v>
      </c>
      <c r="BJ215" s="17" t="s">
        <v>81</v>
      </c>
      <c r="BK215" s="223">
        <f>ROUND(I215*H215,2)</f>
        <v>0</v>
      </c>
      <c r="BL215" s="17" t="s">
        <v>342</v>
      </c>
      <c r="BM215" s="222" t="s">
        <v>703</v>
      </c>
    </row>
    <row r="216" spans="2:65" s="1" customFormat="1" ht="16.5" customHeight="1">
      <c r="B216" s="38"/>
      <c r="C216" s="211" t="s">
        <v>476</v>
      </c>
      <c r="D216" s="211" t="s">
        <v>207</v>
      </c>
      <c r="E216" s="212" t="s">
        <v>3555</v>
      </c>
      <c r="F216" s="213" t="s">
        <v>3556</v>
      </c>
      <c r="G216" s="214" t="s">
        <v>3340</v>
      </c>
      <c r="H216" s="215">
        <v>1</v>
      </c>
      <c r="I216" s="216"/>
      <c r="J216" s="217">
        <f>ROUND(I216*H216,2)</f>
        <v>0</v>
      </c>
      <c r="K216" s="213" t="s">
        <v>19</v>
      </c>
      <c r="L216" s="43"/>
      <c r="M216" s="218" t="s">
        <v>19</v>
      </c>
      <c r="N216" s="219" t="s">
        <v>44</v>
      </c>
      <c r="O216" s="83"/>
      <c r="P216" s="220">
        <f>O216*H216</f>
        <v>0</v>
      </c>
      <c r="Q216" s="220">
        <v>0</v>
      </c>
      <c r="R216" s="220">
        <f>Q216*H216</f>
        <v>0</v>
      </c>
      <c r="S216" s="220">
        <v>0</v>
      </c>
      <c r="T216" s="221">
        <f>S216*H216</f>
        <v>0</v>
      </c>
      <c r="AR216" s="222" t="s">
        <v>342</v>
      </c>
      <c r="AT216" s="222" t="s">
        <v>207</v>
      </c>
      <c r="AU216" s="222" t="s">
        <v>81</v>
      </c>
      <c r="AY216" s="17" t="s">
        <v>204</v>
      </c>
      <c r="BE216" s="223">
        <f>IF(N216="základní",J216,0)</f>
        <v>0</v>
      </c>
      <c r="BF216" s="223">
        <f>IF(N216="snížená",J216,0)</f>
        <v>0</v>
      </c>
      <c r="BG216" s="223">
        <f>IF(N216="zákl. přenesená",J216,0)</f>
        <v>0</v>
      </c>
      <c r="BH216" s="223">
        <f>IF(N216="sníž. přenesená",J216,0)</f>
        <v>0</v>
      </c>
      <c r="BI216" s="223">
        <f>IF(N216="nulová",J216,0)</f>
        <v>0</v>
      </c>
      <c r="BJ216" s="17" t="s">
        <v>81</v>
      </c>
      <c r="BK216" s="223">
        <f>ROUND(I216*H216,2)</f>
        <v>0</v>
      </c>
      <c r="BL216" s="17" t="s">
        <v>342</v>
      </c>
      <c r="BM216" s="222" t="s">
        <v>706</v>
      </c>
    </row>
    <row r="217" spans="2:65" s="1" customFormat="1" ht="16.5" customHeight="1">
      <c r="B217" s="38"/>
      <c r="C217" s="211" t="s">
        <v>707</v>
      </c>
      <c r="D217" s="211" t="s">
        <v>207</v>
      </c>
      <c r="E217" s="212" t="s">
        <v>3557</v>
      </c>
      <c r="F217" s="213" t="s">
        <v>3558</v>
      </c>
      <c r="G217" s="214" t="s">
        <v>552</v>
      </c>
      <c r="H217" s="215">
        <v>4</v>
      </c>
      <c r="I217" s="216"/>
      <c r="J217" s="217">
        <f>ROUND(I217*H217,2)</f>
        <v>0</v>
      </c>
      <c r="K217" s="213" t="s">
        <v>19</v>
      </c>
      <c r="L217" s="43"/>
      <c r="M217" s="218" t="s">
        <v>19</v>
      </c>
      <c r="N217" s="219" t="s">
        <v>44</v>
      </c>
      <c r="O217" s="83"/>
      <c r="P217" s="220">
        <f>O217*H217</f>
        <v>0</v>
      </c>
      <c r="Q217" s="220">
        <v>0</v>
      </c>
      <c r="R217" s="220">
        <f>Q217*H217</f>
        <v>0</v>
      </c>
      <c r="S217" s="220">
        <v>0</v>
      </c>
      <c r="T217" s="221">
        <f>S217*H217</f>
        <v>0</v>
      </c>
      <c r="AR217" s="222" t="s">
        <v>342</v>
      </c>
      <c r="AT217" s="222" t="s">
        <v>207</v>
      </c>
      <c r="AU217" s="222" t="s">
        <v>81</v>
      </c>
      <c r="AY217" s="17" t="s">
        <v>204</v>
      </c>
      <c r="BE217" s="223">
        <f>IF(N217="základní",J217,0)</f>
        <v>0</v>
      </c>
      <c r="BF217" s="223">
        <f>IF(N217="snížená",J217,0)</f>
        <v>0</v>
      </c>
      <c r="BG217" s="223">
        <f>IF(N217="zákl. přenesená",J217,0)</f>
        <v>0</v>
      </c>
      <c r="BH217" s="223">
        <f>IF(N217="sníž. přenesená",J217,0)</f>
        <v>0</v>
      </c>
      <c r="BI217" s="223">
        <f>IF(N217="nulová",J217,0)</f>
        <v>0</v>
      </c>
      <c r="BJ217" s="17" t="s">
        <v>81</v>
      </c>
      <c r="BK217" s="223">
        <f>ROUND(I217*H217,2)</f>
        <v>0</v>
      </c>
      <c r="BL217" s="17" t="s">
        <v>342</v>
      </c>
      <c r="BM217" s="222" t="s">
        <v>710</v>
      </c>
    </row>
    <row r="218" spans="2:63" s="11" customFormat="1" ht="25.9" customHeight="1">
      <c r="B218" s="195"/>
      <c r="C218" s="196"/>
      <c r="D218" s="197" t="s">
        <v>72</v>
      </c>
      <c r="E218" s="198" t="s">
        <v>3559</v>
      </c>
      <c r="F218" s="198" t="s">
        <v>3560</v>
      </c>
      <c r="G218" s="196"/>
      <c r="H218" s="196"/>
      <c r="I218" s="199"/>
      <c r="J218" s="200">
        <f>BK218</f>
        <v>0</v>
      </c>
      <c r="K218" s="196"/>
      <c r="L218" s="201"/>
      <c r="M218" s="202"/>
      <c r="N218" s="203"/>
      <c r="O218" s="203"/>
      <c r="P218" s="204">
        <f>SUM(P219:P257)</f>
        <v>0</v>
      </c>
      <c r="Q218" s="203"/>
      <c r="R218" s="204">
        <f>SUM(R219:R257)</f>
        <v>0</v>
      </c>
      <c r="S218" s="203"/>
      <c r="T218" s="205">
        <f>SUM(T219:T257)</f>
        <v>0</v>
      </c>
      <c r="AR218" s="206" t="s">
        <v>224</v>
      </c>
      <c r="AT218" s="207" t="s">
        <v>72</v>
      </c>
      <c r="AU218" s="207" t="s">
        <v>73</v>
      </c>
      <c r="AY218" s="206" t="s">
        <v>204</v>
      </c>
      <c r="BK218" s="208">
        <f>SUM(BK219:BK257)</f>
        <v>0</v>
      </c>
    </row>
    <row r="219" spans="2:65" s="1" customFormat="1" ht="16.5" customHeight="1">
      <c r="B219" s="38"/>
      <c r="C219" s="211" t="s">
        <v>479</v>
      </c>
      <c r="D219" s="211" t="s">
        <v>207</v>
      </c>
      <c r="E219" s="212" t="s">
        <v>3561</v>
      </c>
      <c r="F219" s="213" t="s">
        <v>3562</v>
      </c>
      <c r="G219" s="214" t="s">
        <v>2294</v>
      </c>
      <c r="H219" s="215">
        <v>45</v>
      </c>
      <c r="I219" s="216"/>
      <c r="J219" s="217">
        <f>ROUND(I219*H219,2)</f>
        <v>0</v>
      </c>
      <c r="K219" s="213" t="s">
        <v>19</v>
      </c>
      <c r="L219" s="43"/>
      <c r="M219" s="218" t="s">
        <v>19</v>
      </c>
      <c r="N219" s="219" t="s">
        <v>44</v>
      </c>
      <c r="O219" s="83"/>
      <c r="P219" s="220">
        <f>O219*H219</f>
        <v>0</v>
      </c>
      <c r="Q219" s="220">
        <v>0</v>
      </c>
      <c r="R219" s="220">
        <f>Q219*H219</f>
        <v>0</v>
      </c>
      <c r="S219" s="220">
        <v>0</v>
      </c>
      <c r="T219" s="221">
        <f>S219*H219</f>
        <v>0</v>
      </c>
      <c r="AR219" s="222" t="s">
        <v>342</v>
      </c>
      <c r="AT219" s="222" t="s">
        <v>207</v>
      </c>
      <c r="AU219" s="222" t="s">
        <v>81</v>
      </c>
      <c r="AY219" s="17" t="s">
        <v>204</v>
      </c>
      <c r="BE219" s="223">
        <f>IF(N219="základní",J219,0)</f>
        <v>0</v>
      </c>
      <c r="BF219" s="223">
        <f>IF(N219="snížená",J219,0)</f>
        <v>0</v>
      </c>
      <c r="BG219" s="223">
        <f>IF(N219="zákl. přenesená",J219,0)</f>
        <v>0</v>
      </c>
      <c r="BH219" s="223">
        <f>IF(N219="sníž. přenesená",J219,0)</f>
        <v>0</v>
      </c>
      <c r="BI219" s="223">
        <f>IF(N219="nulová",J219,0)</f>
        <v>0</v>
      </c>
      <c r="BJ219" s="17" t="s">
        <v>81</v>
      </c>
      <c r="BK219" s="223">
        <f>ROUND(I219*H219,2)</f>
        <v>0</v>
      </c>
      <c r="BL219" s="17" t="s">
        <v>342</v>
      </c>
      <c r="BM219" s="222" t="s">
        <v>731</v>
      </c>
    </row>
    <row r="220" spans="2:65" s="1" customFormat="1" ht="16.5" customHeight="1">
      <c r="B220" s="38"/>
      <c r="C220" s="211" t="s">
        <v>716</v>
      </c>
      <c r="D220" s="211" t="s">
        <v>207</v>
      </c>
      <c r="E220" s="212" t="s">
        <v>3563</v>
      </c>
      <c r="F220" s="213" t="s">
        <v>3564</v>
      </c>
      <c r="G220" s="214" t="s">
        <v>761</v>
      </c>
      <c r="H220" s="215">
        <v>4</v>
      </c>
      <c r="I220" s="216"/>
      <c r="J220" s="217">
        <f>ROUND(I220*H220,2)</f>
        <v>0</v>
      </c>
      <c r="K220" s="213" t="s">
        <v>19</v>
      </c>
      <c r="L220" s="43"/>
      <c r="M220" s="218" t="s">
        <v>19</v>
      </c>
      <c r="N220" s="219" t="s">
        <v>44</v>
      </c>
      <c r="O220" s="83"/>
      <c r="P220" s="220">
        <f>O220*H220</f>
        <v>0</v>
      </c>
      <c r="Q220" s="220">
        <v>0</v>
      </c>
      <c r="R220" s="220">
        <f>Q220*H220</f>
        <v>0</v>
      </c>
      <c r="S220" s="220">
        <v>0</v>
      </c>
      <c r="T220" s="221">
        <f>S220*H220</f>
        <v>0</v>
      </c>
      <c r="AR220" s="222" t="s">
        <v>342</v>
      </c>
      <c r="AT220" s="222" t="s">
        <v>207</v>
      </c>
      <c r="AU220" s="222" t="s">
        <v>81</v>
      </c>
      <c r="AY220" s="17" t="s">
        <v>204</v>
      </c>
      <c r="BE220" s="223">
        <f>IF(N220="základní",J220,0)</f>
        <v>0</v>
      </c>
      <c r="BF220" s="223">
        <f>IF(N220="snížená",J220,0)</f>
        <v>0</v>
      </c>
      <c r="BG220" s="223">
        <f>IF(N220="zákl. přenesená",J220,0)</f>
        <v>0</v>
      </c>
      <c r="BH220" s="223">
        <f>IF(N220="sníž. přenesená",J220,0)</f>
        <v>0</v>
      </c>
      <c r="BI220" s="223">
        <f>IF(N220="nulová",J220,0)</f>
        <v>0</v>
      </c>
      <c r="BJ220" s="17" t="s">
        <v>81</v>
      </c>
      <c r="BK220" s="223">
        <f>ROUND(I220*H220,2)</f>
        <v>0</v>
      </c>
      <c r="BL220" s="17" t="s">
        <v>342</v>
      </c>
      <c r="BM220" s="222" t="s">
        <v>735</v>
      </c>
    </row>
    <row r="221" spans="2:65" s="1" customFormat="1" ht="16.5" customHeight="1">
      <c r="B221" s="38"/>
      <c r="C221" s="211" t="s">
        <v>483</v>
      </c>
      <c r="D221" s="211" t="s">
        <v>207</v>
      </c>
      <c r="E221" s="212" t="s">
        <v>3565</v>
      </c>
      <c r="F221" s="213" t="s">
        <v>3566</v>
      </c>
      <c r="G221" s="214" t="s">
        <v>761</v>
      </c>
      <c r="H221" s="215">
        <v>2</v>
      </c>
      <c r="I221" s="216"/>
      <c r="J221" s="217">
        <f>ROUND(I221*H221,2)</f>
        <v>0</v>
      </c>
      <c r="K221" s="213" t="s">
        <v>19</v>
      </c>
      <c r="L221" s="43"/>
      <c r="M221" s="218" t="s">
        <v>19</v>
      </c>
      <c r="N221" s="219" t="s">
        <v>44</v>
      </c>
      <c r="O221" s="83"/>
      <c r="P221" s="220">
        <f>O221*H221</f>
        <v>0</v>
      </c>
      <c r="Q221" s="220">
        <v>0</v>
      </c>
      <c r="R221" s="220">
        <f>Q221*H221</f>
        <v>0</v>
      </c>
      <c r="S221" s="220">
        <v>0</v>
      </c>
      <c r="T221" s="221">
        <f>S221*H221</f>
        <v>0</v>
      </c>
      <c r="AR221" s="222" t="s">
        <v>342</v>
      </c>
      <c r="AT221" s="222" t="s">
        <v>207</v>
      </c>
      <c r="AU221" s="222" t="s">
        <v>81</v>
      </c>
      <c r="AY221" s="17" t="s">
        <v>204</v>
      </c>
      <c r="BE221" s="223">
        <f>IF(N221="základní",J221,0)</f>
        <v>0</v>
      </c>
      <c r="BF221" s="223">
        <f>IF(N221="snížená",J221,0)</f>
        <v>0</v>
      </c>
      <c r="BG221" s="223">
        <f>IF(N221="zákl. přenesená",J221,0)</f>
        <v>0</v>
      </c>
      <c r="BH221" s="223">
        <f>IF(N221="sníž. přenesená",J221,0)</f>
        <v>0</v>
      </c>
      <c r="BI221" s="223">
        <f>IF(N221="nulová",J221,0)</f>
        <v>0</v>
      </c>
      <c r="BJ221" s="17" t="s">
        <v>81</v>
      </c>
      <c r="BK221" s="223">
        <f>ROUND(I221*H221,2)</f>
        <v>0</v>
      </c>
      <c r="BL221" s="17" t="s">
        <v>342</v>
      </c>
      <c r="BM221" s="222" t="s">
        <v>738</v>
      </c>
    </row>
    <row r="222" spans="2:65" s="1" customFormat="1" ht="16.5" customHeight="1">
      <c r="B222" s="38"/>
      <c r="C222" s="211" t="s">
        <v>723</v>
      </c>
      <c r="D222" s="211" t="s">
        <v>207</v>
      </c>
      <c r="E222" s="212" t="s">
        <v>3567</v>
      </c>
      <c r="F222" s="213" t="s">
        <v>3568</v>
      </c>
      <c r="G222" s="214" t="s">
        <v>761</v>
      </c>
      <c r="H222" s="215">
        <v>2</v>
      </c>
      <c r="I222" s="216"/>
      <c r="J222" s="217">
        <f>ROUND(I222*H222,2)</f>
        <v>0</v>
      </c>
      <c r="K222" s="213" t="s">
        <v>19</v>
      </c>
      <c r="L222" s="43"/>
      <c r="M222" s="218" t="s">
        <v>19</v>
      </c>
      <c r="N222" s="219" t="s">
        <v>44</v>
      </c>
      <c r="O222" s="83"/>
      <c r="P222" s="220">
        <f>O222*H222</f>
        <v>0</v>
      </c>
      <c r="Q222" s="220">
        <v>0</v>
      </c>
      <c r="R222" s="220">
        <f>Q222*H222</f>
        <v>0</v>
      </c>
      <c r="S222" s="220">
        <v>0</v>
      </c>
      <c r="T222" s="221">
        <f>S222*H222</f>
        <v>0</v>
      </c>
      <c r="AR222" s="222" t="s">
        <v>342</v>
      </c>
      <c r="AT222" s="222" t="s">
        <v>207</v>
      </c>
      <c r="AU222" s="222" t="s">
        <v>81</v>
      </c>
      <c r="AY222" s="17" t="s">
        <v>204</v>
      </c>
      <c r="BE222" s="223">
        <f>IF(N222="základní",J222,0)</f>
        <v>0</v>
      </c>
      <c r="BF222" s="223">
        <f>IF(N222="snížená",J222,0)</f>
        <v>0</v>
      </c>
      <c r="BG222" s="223">
        <f>IF(N222="zákl. přenesená",J222,0)</f>
        <v>0</v>
      </c>
      <c r="BH222" s="223">
        <f>IF(N222="sníž. přenesená",J222,0)</f>
        <v>0</v>
      </c>
      <c r="BI222" s="223">
        <f>IF(N222="nulová",J222,0)</f>
        <v>0</v>
      </c>
      <c r="BJ222" s="17" t="s">
        <v>81</v>
      </c>
      <c r="BK222" s="223">
        <f>ROUND(I222*H222,2)</f>
        <v>0</v>
      </c>
      <c r="BL222" s="17" t="s">
        <v>342</v>
      </c>
      <c r="BM222" s="222" t="s">
        <v>744</v>
      </c>
    </row>
    <row r="223" spans="2:65" s="1" customFormat="1" ht="16.5" customHeight="1">
      <c r="B223" s="38"/>
      <c r="C223" s="211" t="s">
        <v>486</v>
      </c>
      <c r="D223" s="211" t="s">
        <v>207</v>
      </c>
      <c r="E223" s="212" t="s">
        <v>3569</v>
      </c>
      <c r="F223" s="213" t="s">
        <v>3570</v>
      </c>
      <c r="G223" s="214" t="s">
        <v>552</v>
      </c>
      <c r="H223" s="215">
        <v>2</v>
      </c>
      <c r="I223" s="216"/>
      <c r="J223" s="217">
        <f>ROUND(I223*H223,2)</f>
        <v>0</v>
      </c>
      <c r="K223" s="213" t="s">
        <v>19</v>
      </c>
      <c r="L223" s="43"/>
      <c r="M223" s="218" t="s">
        <v>19</v>
      </c>
      <c r="N223" s="219" t="s">
        <v>44</v>
      </c>
      <c r="O223" s="83"/>
      <c r="P223" s="220">
        <f>O223*H223</f>
        <v>0</v>
      </c>
      <c r="Q223" s="220">
        <v>0</v>
      </c>
      <c r="R223" s="220">
        <f>Q223*H223</f>
        <v>0</v>
      </c>
      <c r="S223" s="220">
        <v>0</v>
      </c>
      <c r="T223" s="221">
        <f>S223*H223</f>
        <v>0</v>
      </c>
      <c r="AR223" s="222" t="s">
        <v>342</v>
      </c>
      <c r="AT223" s="222" t="s">
        <v>207</v>
      </c>
      <c r="AU223" s="222" t="s">
        <v>81</v>
      </c>
      <c r="AY223" s="17" t="s">
        <v>204</v>
      </c>
      <c r="BE223" s="223">
        <f>IF(N223="základní",J223,0)</f>
        <v>0</v>
      </c>
      <c r="BF223" s="223">
        <f>IF(N223="snížená",J223,0)</f>
        <v>0</v>
      </c>
      <c r="BG223" s="223">
        <f>IF(N223="zákl. přenesená",J223,0)</f>
        <v>0</v>
      </c>
      <c r="BH223" s="223">
        <f>IF(N223="sníž. přenesená",J223,0)</f>
        <v>0</v>
      </c>
      <c r="BI223" s="223">
        <f>IF(N223="nulová",J223,0)</f>
        <v>0</v>
      </c>
      <c r="BJ223" s="17" t="s">
        <v>81</v>
      </c>
      <c r="BK223" s="223">
        <f>ROUND(I223*H223,2)</f>
        <v>0</v>
      </c>
      <c r="BL223" s="17" t="s">
        <v>342</v>
      </c>
      <c r="BM223" s="222" t="s">
        <v>749</v>
      </c>
    </row>
    <row r="224" spans="2:65" s="1" customFormat="1" ht="16.5" customHeight="1">
      <c r="B224" s="38"/>
      <c r="C224" s="211" t="s">
        <v>732</v>
      </c>
      <c r="D224" s="211" t="s">
        <v>207</v>
      </c>
      <c r="E224" s="212" t="s">
        <v>3571</v>
      </c>
      <c r="F224" s="213" t="s">
        <v>3572</v>
      </c>
      <c r="G224" s="214" t="s">
        <v>552</v>
      </c>
      <c r="H224" s="215">
        <v>3</v>
      </c>
      <c r="I224" s="216"/>
      <c r="J224" s="217">
        <f>ROUND(I224*H224,2)</f>
        <v>0</v>
      </c>
      <c r="K224" s="213" t="s">
        <v>19</v>
      </c>
      <c r="L224" s="43"/>
      <c r="M224" s="218" t="s">
        <v>19</v>
      </c>
      <c r="N224" s="219" t="s">
        <v>44</v>
      </c>
      <c r="O224" s="83"/>
      <c r="P224" s="220">
        <f>O224*H224</f>
        <v>0</v>
      </c>
      <c r="Q224" s="220">
        <v>0</v>
      </c>
      <c r="R224" s="220">
        <f>Q224*H224</f>
        <v>0</v>
      </c>
      <c r="S224" s="220">
        <v>0</v>
      </c>
      <c r="T224" s="221">
        <f>S224*H224</f>
        <v>0</v>
      </c>
      <c r="AR224" s="222" t="s">
        <v>342</v>
      </c>
      <c r="AT224" s="222" t="s">
        <v>207</v>
      </c>
      <c r="AU224" s="222" t="s">
        <v>81</v>
      </c>
      <c r="AY224" s="17" t="s">
        <v>204</v>
      </c>
      <c r="BE224" s="223">
        <f>IF(N224="základní",J224,0)</f>
        <v>0</v>
      </c>
      <c r="BF224" s="223">
        <f>IF(N224="snížená",J224,0)</f>
        <v>0</v>
      </c>
      <c r="BG224" s="223">
        <f>IF(N224="zákl. přenesená",J224,0)</f>
        <v>0</v>
      </c>
      <c r="BH224" s="223">
        <f>IF(N224="sníž. přenesená",J224,0)</f>
        <v>0</v>
      </c>
      <c r="BI224" s="223">
        <f>IF(N224="nulová",J224,0)</f>
        <v>0</v>
      </c>
      <c r="BJ224" s="17" t="s">
        <v>81</v>
      </c>
      <c r="BK224" s="223">
        <f>ROUND(I224*H224,2)</f>
        <v>0</v>
      </c>
      <c r="BL224" s="17" t="s">
        <v>342</v>
      </c>
      <c r="BM224" s="222" t="s">
        <v>753</v>
      </c>
    </row>
    <row r="225" spans="2:65" s="1" customFormat="1" ht="16.5" customHeight="1">
      <c r="B225" s="38"/>
      <c r="C225" s="211" t="s">
        <v>492</v>
      </c>
      <c r="D225" s="211" t="s">
        <v>207</v>
      </c>
      <c r="E225" s="212" t="s">
        <v>3573</v>
      </c>
      <c r="F225" s="213" t="s">
        <v>3574</v>
      </c>
      <c r="G225" s="214" t="s">
        <v>552</v>
      </c>
      <c r="H225" s="215">
        <v>6</v>
      </c>
      <c r="I225" s="216"/>
      <c r="J225" s="217">
        <f>ROUND(I225*H225,2)</f>
        <v>0</v>
      </c>
      <c r="K225" s="213" t="s">
        <v>19</v>
      </c>
      <c r="L225" s="43"/>
      <c r="M225" s="218" t="s">
        <v>19</v>
      </c>
      <c r="N225" s="219" t="s">
        <v>44</v>
      </c>
      <c r="O225" s="83"/>
      <c r="P225" s="220">
        <f>O225*H225</f>
        <v>0</v>
      </c>
      <c r="Q225" s="220">
        <v>0</v>
      </c>
      <c r="R225" s="220">
        <f>Q225*H225</f>
        <v>0</v>
      </c>
      <c r="S225" s="220">
        <v>0</v>
      </c>
      <c r="T225" s="221">
        <f>S225*H225</f>
        <v>0</v>
      </c>
      <c r="AR225" s="222" t="s">
        <v>342</v>
      </c>
      <c r="AT225" s="222" t="s">
        <v>207</v>
      </c>
      <c r="AU225" s="222" t="s">
        <v>81</v>
      </c>
      <c r="AY225" s="17" t="s">
        <v>204</v>
      </c>
      <c r="BE225" s="223">
        <f>IF(N225="základní",J225,0)</f>
        <v>0</v>
      </c>
      <c r="BF225" s="223">
        <f>IF(N225="snížená",J225,0)</f>
        <v>0</v>
      </c>
      <c r="BG225" s="223">
        <f>IF(N225="zákl. přenesená",J225,0)</f>
        <v>0</v>
      </c>
      <c r="BH225" s="223">
        <f>IF(N225="sníž. přenesená",J225,0)</f>
        <v>0</v>
      </c>
      <c r="BI225" s="223">
        <f>IF(N225="nulová",J225,0)</f>
        <v>0</v>
      </c>
      <c r="BJ225" s="17" t="s">
        <v>81</v>
      </c>
      <c r="BK225" s="223">
        <f>ROUND(I225*H225,2)</f>
        <v>0</v>
      </c>
      <c r="BL225" s="17" t="s">
        <v>342</v>
      </c>
      <c r="BM225" s="222" t="s">
        <v>757</v>
      </c>
    </row>
    <row r="226" spans="2:65" s="1" customFormat="1" ht="16.5" customHeight="1">
      <c r="B226" s="38"/>
      <c r="C226" s="211" t="s">
        <v>741</v>
      </c>
      <c r="D226" s="211" t="s">
        <v>207</v>
      </c>
      <c r="E226" s="212" t="s">
        <v>3575</v>
      </c>
      <c r="F226" s="213" t="s">
        <v>3576</v>
      </c>
      <c r="G226" s="214" t="s">
        <v>552</v>
      </c>
      <c r="H226" s="215">
        <v>1</v>
      </c>
      <c r="I226" s="216"/>
      <c r="J226" s="217">
        <f>ROUND(I226*H226,2)</f>
        <v>0</v>
      </c>
      <c r="K226" s="213" t="s">
        <v>19</v>
      </c>
      <c r="L226" s="43"/>
      <c r="M226" s="218" t="s">
        <v>19</v>
      </c>
      <c r="N226" s="219" t="s">
        <v>44</v>
      </c>
      <c r="O226" s="83"/>
      <c r="P226" s="220">
        <f>O226*H226</f>
        <v>0</v>
      </c>
      <c r="Q226" s="220">
        <v>0</v>
      </c>
      <c r="R226" s="220">
        <f>Q226*H226</f>
        <v>0</v>
      </c>
      <c r="S226" s="220">
        <v>0</v>
      </c>
      <c r="T226" s="221">
        <f>S226*H226</f>
        <v>0</v>
      </c>
      <c r="AR226" s="222" t="s">
        <v>342</v>
      </c>
      <c r="AT226" s="222" t="s">
        <v>207</v>
      </c>
      <c r="AU226" s="222" t="s">
        <v>81</v>
      </c>
      <c r="AY226" s="17" t="s">
        <v>204</v>
      </c>
      <c r="BE226" s="223">
        <f>IF(N226="základní",J226,0)</f>
        <v>0</v>
      </c>
      <c r="BF226" s="223">
        <f>IF(N226="snížená",J226,0)</f>
        <v>0</v>
      </c>
      <c r="BG226" s="223">
        <f>IF(N226="zákl. přenesená",J226,0)</f>
        <v>0</v>
      </c>
      <c r="BH226" s="223">
        <f>IF(N226="sníž. přenesená",J226,0)</f>
        <v>0</v>
      </c>
      <c r="BI226" s="223">
        <f>IF(N226="nulová",J226,0)</f>
        <v>0</v>
      </c>
      <c r="BJ226" s="17" t="s">
        <v>81</v>
      </c>
      <c r="BK226" s="223">
        <f>ROUND(I226*H226,2)</f>
        <v>0</v>
      </c>
      <c r="BL226" s="17" t="s">
        <v>342</v>
      </c>
      <c r="BM226" s="222" t="s">
        <v>762</v>
      </c>
    </row>
    <row r="227" spans="2:65" s="1" customFormat="1" ht="16.5" customHeight="1">
      <c r="B227" s="38"/>
      <c r="C227" s="211" t="s">
        <v>495</v>
      </c>
      <c r="D227" s="211" t="s">
        <v>207</v>
      </c>
      <c r="E227" s="212" t="s">
        <v>3577</v>
      </c>
      <c r="F227" s="213" t="s">
        <v>3578</v>
      </c>
      <c r="G227" s="214" t="s">
        <v>552</v>
      </c>
      <c r="H227" s="215">
        <v>1</v>
      </c>
      <c r="I227" s="216"/>
      <c r="J227" s="217">
        <f>ROUND(I227*H227,2)</f>
        <v>0</v>
      </c>
      <c r="K227" s="213" t="s">
        <v>19</v>
      </c>
      <c r="L227" s="43"/>
      <c r="M227" s="218" t="s">
        <v>19</v>
      </c>
      <c r="N227" s="219" t="s">
        <v>44</v>
      </c>
      <c r="O227" s="83"/>
      <c r="P227" s="220">
        <f>O227*H227</f>
        <v>0</v>
      </c>
      <c r="Q227" s="220">
        <v>0</v>
      </c>
      <c r="R227" s="220">
        <f>Q227*H227</f>
        <v>0</v>
      </c>
      <c r="S227" s="220">
        <v>0</v>
      </c>
      <c r="T227" s="221">
        <f>S227*H227</f>
        <v>0</v>
      </c>
      <c r="AR227" s="222" t="s">
        <v>342</v>
      </c>
      <c r="AT227" s="222" t="s">
        <v>207</v>
      </c>
      <c r="AU227" s="222" t="s">
        <v>81</v>
      </c>
      <c r="AY227" s="17" t="s">
        <v>204</v>
      </c>
      <c r="BE227" s="223">
        <f>IF(N227="základní",J227,0)</f>
        <v>0</v>
      </c>
      <c r="BF227" s="223">
        <f>IF(N227="snížená",J227,0)</f>
        <v>0</v>
      </c>
      <c r="BG227" s="223">
        <f>IF(N227="zákl. přenesená",J227,0)</f>
        <v>0</v>
      </c>
      <c r="BH227" s="223">
        <f>IF(N227="sníž. přenesená",J227,0)</f>
        <v>0</v>
      </c>
      <c r="BI227" s="223">
        <f>IF(N227="nulová",J227,0)</f>
        <v>0</v>
      </c>
      <c r="BJ227" s="17" t="s">
        <v>81</v>
      </c>
      <c r="BK227" s="223">
        <f>ROUND(I227*H227,2)</f>
        <v>0</v>
      </c>
      <c r="BL227" s="17" t="s">
        <v>342</v>
      </c>
      <c r="BM227" s="222" t="s">
        <v>764</v>
      </c>
    </row>
    <row r="228" spans="2:65" s="1" customFormat="1" ht="16.5" customHeight="1">
      <c r="B228" s="38"/>
      <c r="C228" s="211" t="s">
        <v>750</v>
      </c>
      <c r="D228" s="211" t="s">
        <v>207</v>
      </c>
      <c r="E228" s="212" t="s">
        <v>3579</v>
      </c>
      <c r="F228" s="213" t="s">
        <v>3580</v>
      </c>
      <c r="G228" s="214" t="s">
        <v>552</v>
      </c>
      <c r="H228" s="215">
        <v>3</v>
      </c>
      <c r="I228" s="216"/>
      <c r="J228" s="217">
        <f>ROUND(I228*H228,2)</f>
        <v>0</v>
      </c>
      <c r="K228" s="213" t="s">
        <v>19</v>
      </c>
      <c r="L228" s="43"/>
      <c r="M228" s="218" t="s">
        <v>19</v>
      </c>
      <c r="N228" s="219" t="s">
        <v>44</v>
      </c>
      <c r="O228" s="83"/>
      <c r="P228" s="220">
        <f>O228*H228</f>
        <v>0</v>
      </c>
      <c r="Q228" s="220">
        <v>0</v>
      </c>
      <c r="R228" s="220">
        <f>Q228*H228</f>
        <v>0</v>
      </c>
      <c r="S228" s="220">
        <v>0</v>
      </c>
      <c r="T228" s="221">
        <f>S228*H228</f>
        <v>0</v>
      </c>
      <c r="AR228" s="222" t="s">
        <v>342</v>
      </c>
      <c r="AT228" s="222" t="s">
        <v>207</v>
      </c>
      <c r="AU228" s="222" t="s">
        <v>81</v>
      </c>
      <c r="AY228" s="17" t="s">
        <v>204</v>
      </c>
      <c r="BE228" s="223">
        <f>IF(N228="základní",J228,0)</f>
        <v>0</v>
      </c>
      <c r="BF228" s="223">
        <f>IF(N228="snížená",J228,0)</f>
        <v>0</v>
      </c>
      <c r="BG228" s="223">
        <f>IF(N228="zákl. přenesená",J228,0)</f>
        <v>0</v>
      </c>
      <c r="BH228" s="223">
        <f>IF(N228="sníž. přenesená",J228,0)</f>
        <v>0</v>
      </c>
      <c r="BI228" s="223">
        <f>IF(N228="nulová",J228,0)</f>
        <v>0</v>
      </c>
      <c r="BJ228" s="17" t="s">
        <v>81</v>
      </c>
      <c r="BK228" s="223">
        <f>ROUND(I228*H228,2)</f>
        <v>0</v>
      </c>
      <c r="BL228" s="17" t="s">
        <v>342</v>
      </c>
      <c r="BM228" s="222" t="s">
        <v>769</v>
      </c>
    </row>
    <row r="229" spans="2:65" s="1" customFormat="1" ht="16.5" customHeight="1">
      <c r="B229" s="38"/>
      <c r="C229" s="211" t="s">
        <v>499</v>
      </c>
      <c r="D229" s="211" t="s">
        <v>207</v>
      </c>
      <c r="E229" s="212" t="s">
        <v>3581</v>
      </c>
      <c r="F229" s="213" t="s">
        <v>3582</v>
      </c>
      <c r="G229" s="214" t="s">
        <v>761</v>
      </c>
      <c r="H229" s="215">
        <v>2</v>
      </c>
      <c r="I229" s="216"/>
      <c r="J229" s="217">
        <f>ROUND(I229*H229,2)</f>
        <v>0</v>
      </c>
      <c r="K229" s="213" t="s">
        <v>19</v>
      </c>
      <c r="L229" s="43"/>
      <c r="M229" s="218" t="s">
        <v>19</v>
      </c>
      <c r="N229" s="219" t="s">
        <v>44</v>
      </c>
      <c r="O229" s="83"/>
      <c r="P229" s="220">
        <f>O229*H229</f>
        <v>0</v>
      </c>
      <c r="Q229" s="220">
        <v>0</v>
      </c>
      <c r="R229" s="220">
        <f>Q229*H229</f>
        <v>0</v>
      </c>
      <c r="S229" s="220">
        <v>0</v>
      </c>
      <c r="T229" s="221">
        <f>S229*H229</f>
        <v>0</v>
      </c>
      <c r="AR229" s="222" t="s">
        <v>342</v>
      </c>
      <c r="AT229" s="222" t="s">
        <v>207</v>
      </c>
      <c r="AU229" s="222" t="s">
        <v>81</v>
      </c>
      <c r="AY229" s="17" t="s">
        <v>204</v>
      </c>
      <c r="BE229" s="223">
        <f>IF(N229="základní",J229,0)</f>
        <v>0</v>
      </c>
      <c r="BF229" s="223">
        <f>IF(N229="snížená",J229,0)</f>
        <v>0</v>
      </c>
      <c r="BG229" s="223">
        <f>IF(N229="zákl. přenesená",J229,0)</f>
        <v>0</v>
      </c>
      <c r="BH229" s="223">
        <f>IF(N229="sníž. přenesená",J229,0)</f>
        <v>0</v>
      </c>
      <c r="BI229" s="223">
        <f>IF(N229="nulová",J229,0)</f>
        <v>0</v>
      </c>
      <c r="BJ229" s="17" t="s">
        <v>81</v>
      </c>
      <c r="BK229" s="223">
        <f>ROUND(I229*H229,2)</f>
        <v>0</v>
      </c>
      <c r="BL229" s="17" t="s">
        <v>342</v>
      </c>
      <c r="BM229" s="222" t="s">
        <v>770</v>
      </c>
    </row>
    <row r="230" spans="2:65" s="1" customFormat="1" ht="16.5" customHeight="1">
      <c r="B230" s="38"/>
      <c r="C230" s="211" t="s">
        <v>758</v>
      </c>
      <c r="D230" s="211" t="s">
        <v>207</v>
      </c>
      <c r="E230" s="212" t="s">
        <v>3583</v>
      </c>
      <c r="F230" s="213" t="s">
        <v>3584</v>
      </c>
      <c r="G230" s="214" t="s">
        <v>761</v>
      </c>
      <c r="H230" s="215">
        <v>4</v>
      </c>
      <c r="I230" s="216"/>
      <c r="J230" s="217">
        <f>ROUND(I230*H230,2)</f>
        <v>0</v>
      </c>
      <c r="K230" s="213" t="s">
        <v>19</v>
      </c>
      <c r="L230" s="43"/>
      <c r="M230" s="218" t="s">
        <v>19</v>
      </c>
      <c r="N230" s="219" t="s">
        <v>44</v>
      </c>
      <c r="O230" s="83"/>
      <c r="P230" s="220">
        <f>O230*H230</f>
        <v>0</v>
      </c>
      <c r="Q230" s="220">
        <v>0</v>
      </c>
      <c r="R230" s="220">
        <f>Q230*H230</f>
        <v>0</v>
      </c>
      <c r="S230" s="220">
        <v>0</v>
      </c>
      <c r="T230" s="221">
        <f>S230*H230</f>
        <v>0</v>
      </c>
      <c r="AR230" s="222" t="s">
        <v>342</v>
      </c>
      <c r="AT230" s="222" t="s">
        <v>207</v>
      </c>
      <c r="AU230" s="222" t="s">
        <v>81</v>
      </c>
      <c r="AY230" s="17" t="s">
        <v>204</v>
      </c>
      <c r="BE230" s="223">
        <f>IF(N230="základní",J230,0)</f>
        <v>0</v>
      </c>
      <c r="BF230" s="223">
        <f>IF(N230="snížená",J230,0)</f>
        <v>0</v>
      </c>
      <c r="BG230" s="223">
        <f>IF(N230="zákl. přenesená",J230,0)</f>
        <v>0</v>
      </c>
      <c r="BH230" s="223">
        <f>IF(N230="sníž. přenesená",J230,0)</f>
        <v>0</v>
      </c>
      <c r="BI230" s="223">
        <f>IF(N230="nulová",J230,0)</f>
        <v>0</v>
      </c>
      <c r="BJ230" s="17" t="s">
        <v>81</v>
      </c>
      <c r="BK230" s="223">
        <f>ROUND(I230*H230,2)</f>
        <v>0</v>
      </c>
      <c r="BL230" s="17" t="s">
        <v>342</v>
      </c>
      <c r="BM230" s="222" t="s">
        <v>772</v>
      </c>
    </row>
    <row r="231" spans="2:65" s="1" customFormat="1" ht="16.5" customHeight="1">
      <c r="B231" s="38"/>
      <c r="C231" s="211" t="s">
        <v>502</v>
      </c>
      <c r="D231" s="211" t="s">
        <v>207</v>
      </c>
      <c r="E231" s="212" t="s">
        <v>3585</v>
      </c>
      <c r="F231" s="213" t="s">
        <v>3586</v>
      </c>
      <c r="G231" s="214" t="s">
        <v>761</v>
      </c>
      <c r="H231" s="215">
        <v>2</v>
      </c>
      <c r="I231" s="216"/>
      <c r="J231" s="217">
        <f>ROUND(I231*H231,2)</f>
        <v>0</v>
      </c>
      <c r="K231" s="213" t="s">
        <v>19</v>
      </c>
      <c r="L231" s="43"/>
      <c r="M231" s="218" t="s">
        <v>19</v>
      </c>
      <c r="N231" s="219" t="s">
        <v>44</v>
      </c>
      <c r="O231" s="83"/>
      <c r="P231" s="220">
        <f>O231*H231</f>
        <v>0</v>
      </c>
      <c r="Q231" s="220">
        <v>0</v>
      </c>
      <c r="R231" s="220">
        <f>Q231*H231</f>
        <v>0</v>
      </c>
      <c r="S231" s="220">
        <v>0</v>
      </c>
      <c r="T231" s="221">
        <f>S231*H231</f>
        <v>0</v>
      </c>
      <c r="AR231" s="222" t="s">
        <v>342</v>
      </c>
      <c r="AT231" s="222" t="s">
        <v>207</v>
      </c>
      <c r="AU231" s="222" t="s">
        <v>81</v>
      </c>
      <c r="AY231" s="17" t="s">
        <v>204</v>
      </c>
      <c r="BE231" s="223">
        <f>IF(N231="základní",J231,0)</f>
        <v>0</v>
      </c>
      <c r="BF231" s="223">
        <f>IF(N231="snížená",J231,0)</f>
        <v>0</v>
      </c>
      <c r="BG231" s="223">
        <f>IF(N231="zákl. přenesená",J231,0)</f>
        <v>0</v>
      </c>
      <c r="BH231" s="223">
        <f>IF(N231="sníž. přenesená",J231,0)</f>
        <v>0</v>
      </c>
      <c r="BI231" s="223">
        <f>IF(N231="nulová",J231,0)</f>
        <v>0</v>
      </c>
      <c r="BJ231" s="17" t="s">
        <v>81</v>
      </c>
      <c r="BK231" s="223">
        <f>ROUND(I231*H231,2)</f>
        <v>0</v>
      </c>
      <c r="BL231" s="17" t="s">
        <v>342</v>
      </c>
      <c r="BM231" s="222" t="s">
        <v>773</v>
      </c>
    </row>
    <row r="232" spans="2:65" s="1" customFormat="1" ht="16.5" customHeight="1">
      <c r="B232" s="38"/>
      <c r="C232" s="211" t="s">
        <v>766</v>
      </c>
      <c r="D232" s="211" t="s">
        <v>207</v>
      </c>
      <c r="E232" s="212" t="s">
        <v>3587</v>
      </c>
      <c r="F232" s="213" t="s">
        <v>3588</v>
      </c>
      <c r="G232" s="214" t="s">
        <v>761</v>
      </c>
      <c r="H232" s="215">
        <v>2</v>
      </c>
      <c r="I232" s="216"/>
      <c r="J232" s="217">
        <f>ROUND(I232*H232,2)</f>
        <v>0</v>
      </c>
      <c r="K232" s="213" t="s">
        <v>19</v>
      </c>
      <c r="L232" s="43"/>
      <c r="M232" s="218" t="s">
        <v>19</v>
      </c>
      <c r="N232" s="219" t="s">
        <v>44</v>
      </c>
      <c r="O232" s="83"/>
      <c r="P232" s="220">
        <f>O232*H232</f>
        <v>0</v>
      </c>
      <c r="Q232" s="220">
        <v>0</v>
      </c>
      <c r="R232" s="220">
        <f>Q232*H232</f>
        <v>0</v>
      </c>
      <c r="S232" s="220">
        <v>0</v>
      </c>
      <c r="T232" s="221">
        <f>S232*H232</f>
        <v>0</v>
      </c>
      <c r="AR232" s="222" t="s">
        <v>342</v>
      </c>
      <c r="AT232" s="222" t="s">
        <v>207</v>
      </c>
      <c r="AU232" s="222" t="s">
        <v>81</v>
      </c>
      <c r="AY232" s="17" t="s">
        <v>204</v>
      </c>
      <c r="BE232" s="223">
        <f>IF(N232="základní",J232,0)</f>
        <v>0</v>
      </c>
      <c r="BF232" s="223">
        <f>IF(N232="snížená",J232,0)</f>
        <v>0</v>
      </c>
      <c r="BG232" s="223">
        <f>IF(N232="zákl. přenesená",J232,0)</f>
        <v>0</v>
      </c>
      <c r="BH232" s="223">
        <f>IF(N232="sníž. přenesená",J232,0)</f>
        <v>0</v>
      </c>
      <c r="BI232" s="223">
        <f>IF(N232="nulová",J232,0)</f>
        <v>0</v>
      </c>
      <c r="BJ232" s="17" t="s">
        <v>81</v>
      </c>
      <c r="BK232" s="223">
        <f>ROUND(I232*H232,2)</f>
        <v>0</v>
      </c>
      <c r="BL232" s="17" t="s">
        <v>342</v>
      </c>
      <c r="BM232" s="222" t="s">
        <v>775</v>
      </c>
    </row>
    <row r="233" spans="2:65" s="1" customFormat="1" ht="16.5" customHeight="1">
      <c r="B233" s="38"/>
      <c r="C233" s="211" t="s">
        <v>506</v>
      </c>
      <c r="D233" s="211" t="s">
        <v>207</v>
      </c>
      <c r="E233" s="212" t="s">
        <v>3589</v>
      </c>
      <c r="F233" s="213" t="s">
        <v>3590</v>
      </c>
      <c r="G233" s="214" t="s">
        <v>552</v>
      </c>
      <c r="H233" s="215">
        <v>1</v>
      </c>
      <c r="I233" s="216"/>
      <c r="J233" s="217">
        <f>ROUND(I233*H233,2)</f>
        <v>0</v>
      </c>
      <c r="K233" s="213" t="s">
        <v>19</v>
      </c>
      <c r="L233" s="43"/>
      <c r="M233" s="218" t="s">
        <v>19</v>
      </c>
      <c r="N233" s="219" t="s">
        <v>44</v>
      </c>
      <c r="O233" s="83"/>
      <c r="P233" s="220">
        <f>O233*H233</f>
        <v>0</v>
      </c>
      <c r="Q233" s="220">
        <v>0</v>
      </c>
      <c r="R233" s="220">
        <f>Q233*H233</f>
        <v>0</v>
      </c>
      <c r="S233" s="220">
        <v>0</v>
      </c>
      <c r="T233" s="221">
        <f>S233*H233</f>
        <v>0</v>
      </c>
      <c r="AR233" s="222" t="s">
        <v>342</v>
      </c>
      <c r="AT233" s="222" t="s">
        <v>207</v>
      </c>
      <c r="AU233" s="222" t="s">
        <v>81</v>
      </c>
      <c r="AY233" s="17" t="s">
        <v>204</v>
      </c>
      <c r="BE233" s="223">
        <f>IF(N233="základní",J233,0)</f>
        <v>0</v>
      </c>
      <c r="BF233" s="223">
        <f>IF(N233="snížená",J233,0)</f>
        <v>0</v>
      </c>
      <c r="BG233" s="223">
        <f>IF(N233="zákl. přenesená",J233,0)</f>
        <v>0</v>
      </c>
      <c r="BH233" s="223">
        <f>IF(N233="sníž. přenesená",J233,0)</f>
        <v>0</v>
      </c>
      <c r="BI233" s="223">
        <f>IF(N233="nulová",J233,0)</f>
        <v>0</v>
      </c>
      <c r="BJ233" s="17" t="s">
        <v>81</v>
      </c>
      <c r="BK233" s="223">
        <f>ROUND(I233*H233,2)</f>
        <v>0</v>
      </c>
      <c r="BL233" s="17" t="s">
        <v>342</v>
      </c>
      <c r="BM233" s="222" t="s">
        <v>776</v>
      </c>
    </row>
    <row r="234" spans="2:65" s="1" customFormat="1" ht="16.5" customHeight="1">
      <c r="B234" s="38"/>
      <c r="C234" s="211" t="s">
        <v>771</v>
      </c>
      <c r="D234" s="211" t="s">
        <v>207</v>
      </c>
      <c r="E234" s="212" t="s">
        <v>3591</v>
      </c>
      <c r="F234" s="213" t="s">
        <v>3592</v>
      </c>
      <c r="G234" s="214" t="s">
        <v>761</v>
      </c>
      <c r="H234" s="215">
        <v>2</v>
      </c>
      <c r="I234" s="216"/>
      <c r="J234" s="217">
        <f>ROUND(I234*H234,2)</f>
        <v>0</v>
      </c>
      <c r="K234" s="213" t="s">
        <v>19</v>
      </c>
      <c r="L234" s="43"/>
      <c r="M234" s="218" t="s">
        <v>19</v>
      </c>
      <c r="N234" s="219" t="s">
        <v>44</v>
      </c>
      <c r="O234" s="83"/>
      <c r="P234" s="220">
        <f>O234*H234</f>
        <v>0</v>
      </c>
      <c r="Q234" s="220">
        <v>0</v>
      </c>
      <c r="R234" s="220">
        <f>Q234*H234</f>
        <v>0</v>
      </c>
      <c r="S234" s="220">
        <v>0</v>
      </c>
      <c r="T234" s="221">
        <f>S234*H234</f>
        <v>0</v>
      </c>
      <c r="AR234" s="222" t="s">
        <v>342</v>
      </c>
      <c r="AT234" s="222" t="s">
        <v>207</v>
      </c>
      <c r="AU234" s="222" t="s">
        <v>81</v>
      </c>
      <c r="AY234" s="17" t="s">
        <v>204</v>
      </c>
      <c r="BE234" s="223">
        <f>IF(N234="základní",J234,0)</f>
        <v>0</v>
      </c>
      <c r="BF234" s="223">
        <f>IF(N234="snížená",J234,0)</f>
        <v>0</v>
      </c>
      <c r="BG234" s="223">
        <f>IF(N234="zákl. přenesená",J234,0)</f>
        <v>0</v>
      </c>
      <c r="BH234" s="223">
        <f>IF(N234="sníž. přenesená",J234,0)</f>
        <v>0</v>
      </c>
      <c r="BI234" s="223">
        <f>IF(N234="nulová",J234,0)</f>
        <v>0</v>
      </c>
      <c r="BJ234" s="17" t="s">
        <v>81</v>
      </c>
      <c r="BK234" s="223">
        <f>ROUND(I234*H234,2)</f>
        <v>0</v>
      </c>
      <c r="BL234" s="17" t="s">
        <v>342</v>
      </c>
      <c r="BM234" s="222" t="s">
        <v>782</v>
      </c>
    </row>
    <row r="235" spans="2:65" s="1" customFormat="1" ht="16.5" customHeight="1">
      <c r="B235" s="38"/>
      <c r="C235" s="211" t="s">
        <v>509</v>
      </c>
      <c r="D235" s="211" t="s">
        <v>207</v>
      </c>
      <c r="E235" s="212" t="s">
        <v>3593</v>
      </c>
      <c r="F235" s="213" t="s">
        <v>3594</v>
      </c>
      <c r="G235" s="214" t="s">
        <v>761</v>
      </c>
      <c r="H235" s="215">
        <v>2</v>
      </c>
      <c r="I235" s="216"/>
      <c r="J235" s="217">
        <f>ROUND(I235*H235,2)</f>
        <v>0</v>
      </c>
      <c r="K235" s="213" t="s">
        <v>19</v>
      </c>
      <c r="L235" s="43"/>
      <c r="M235" s="218" t="s">
        <v>19</v>
      </c>
      <c r="N235" s="219" t="s">
        <v>44</v>
      </c>
      <c r="O235" s="83"/>
      <c r="P235" s="220">
        <f>O235*H235</f>
        <v>0</v>
      </c>
      <c r="Q235" s="220">
        <v>0</v>
      </c>
      <c r="R235" s="220">
        <f>Q235*H235</f>
        <v>0</v>
      </c>
      <c r="S235" s="220">
        <v>0</v>
      </c>
      <c r="T235" s="221">
        <f>S235*H235</f>
        <v>0</v>
      </c>
      <c r="AR235" s="222" t="s">
        <v>342</v>
      </c>
      <c r="AT235" s="222" t="s">
        <v>207</v>
      </c>
      <c r="AU235" s="222" t="s">
        <v>81</v>
      </c>
      <c r="AY235" s="17" t="s">
        <v>204</v>
      </c>
      <c r="BE235" s="223">
        <f>IF(N235="základní",J235,0)</f>
        <v>0</v>
      </c>
      <c r="BF235" s="223">
        <f>IF(N235="snížená",J235,0)</f>
        <v>0</v>
      </c>
      <c r="BG235" s="223">
        <f>IF(N235="zákl. přenesená",J235,0)</f>
        <v>0</v>
      </c>
      <c r="BH235" s="223">
        <f>IF(N235="sníž. přenesená",J235,0)</f>
        <v>0</v>
      </c>
      <c r="BI235" s="223">
        <f>IF(N235="nulová",J235,0)</f>
        <v>0</v>
      </c>
      <c r="BJ235" s="17" t="s">
        <v>81</v>
      </c>
      <c r="BK235" s="223">
        <f>ROUND(I235*H235,2)</f>
        <v>0</v>
      </c>
      <c r="BL235" s="17" t="s">
        <v>342</v>
      </c>
      <c r="BM235" s="222" t="s">
        <v>785</v>
      </c>
    </row>
    <row r="236" spans="2:65" s="1" customFormat="1" ht="16.5" customHeight="1">
      <c r="B236" s="38"/>
      <c r="C236" s="211" t="s">
        <v>774</v>
      </c>
      <c r="D236" s="211" t="s">
        <v>207</v>
      </c>
      <c r="E236" s="212" t="s">
        <v>3595</v>
      </c>
      <c r="F236" s="213" t="s">
        <v>3596</v>
      </c>
      <c r="G236" s="214" t="s">
        <v>761</v>
      </c>
      <c r="H236" s="215">
        <v>2</v>
      </c>
      <c r="I236" s="216"/>
      <c r="J236" s="217">
        <f>ROUND(I236*H236,2)</f>
        <v>0</v>
      </c>
      <c r="K236" s="213" t="s">
        <v>19</v>
      </c>
      <c r="L236" s="43"/>
      <c r="M236" s="218" t="s">
        <v>19</v>
      </c>
      <c r="N236" s="219" t="s">
        <v>44</v>
      </c>
      <c r="O236" s="83"/>
      <c r="P236" s="220">
        <f>O236*H236</f>
        <v>0</v>
      </c>
      <c r="Q236" s="220">
        <v>0</v>
      </c>
      <c r="R236" s="220">
        <f>Q236*H236</f>
        <v>0</v>
      </c>
      <c r="S236" s="220">
        <v>0</v>
      </c>
      <c r="T236" s="221">
        <f>S236*H236</f>
        <v>0</v>
      </c>
      <c r="AR236" s="222" t="s">
        <v>342</v>
      </c>
      <c r="AT236" s="222" t="s">
        <v>207</v>
      </c>
      <c r="AU236" s="222" t="s">
        <v>81</v>
      </c>
      <c r="AY236" s="17" t="s">
        <v>204</v>
      </c>
      <c r="BE236" s="223">
        <f>IF(N236="základní",J236,0)</f>
        <v>0</v>
      </c>
      <c r="BF236" s="223">
        <f>IF(N236="snížená",J236,0)</f>
        <v>0</v>
      </c>
      <c r="BG236" s="223">
        <f>IF(N236="zákl. přenesená",J236,0)</f>
        <v>0</v>
      </c>
      <c r="BH236" s="223">
        <f>IF(N236="sníž. přenesená",J236,0)</f>
        <v>0</v>
      </c>
      <c r="BI236" s="223">
        <f>IF(N236="nulová",J236,0)</f>
        <v>0</v>
      </c>
      <c r="BJ236" s="17" t="s">
        <v>81</v>
      </c>
      <c r="BK236" s="223">
        <f>ROUND(I236*H236,2)</f>
        <v>0</v>
      </c>
      <c r="BL236" s="17" t="s">
        <v>342</v>
      </c>
      <c r="BM236" s="222" t="s">
        <v>789</v>
      </c>
    </row>
    <row r="237" spans="2:65" s="1" customFormat="1" ht="24" customHeight="1">
      <c r="B237" s="38"/>
      <c r="C237" s="211" t="s">
        <v>513</v>
      </c>
      <c r="D237" s="211" t="s">
        <v>207</v>
      </c>
      <c r="E237" s="212" t="s">
        <v>3597</v>
      </c>
      <c r="F237" s="213" t="s">
        <v>3598</v>
      </c>
      <c r="G237" s="214" t="s">
        <v>552</v>
      </c>
      <c r="H237" s="215">
        <v>1</v>
      </c>
      <c r="I237" s="216"/>
      <c r="J237" s="217">
        <f>ROUND(I237*H237,2)</f>
        <v>0</v>
      </c>
      <c r="K237" s="213" t="s">
        <v>19</v>
      </c>
      <c r="L237" s="43"/>
      <c r="M237" s="218" t="s">
        <v>19</v>
      </c>
      <c r="N237" s="219" t="s">
        <v>44</v>
      </c>
      <c r="O237" s="83"/>
      <c r="P237" s="220">
        <f>O237*H237</f>
        <v>0</v>
      </c>
      <c r="Q237" s="220">
        <v>0</v>
      </c>
      <c r="R237" s="220">
        <f>Q237*H237</f>
        <v>0</v>
      </c>
      <c r="S237" s="220">
        <v>0</v>
      </c>
      <c r="T237" s="221">
        <f>S237*H237</f>
        <v>0</v>
      </c>
      <c r="AR237" s="222" t="s">
        <v>342</v>
      </c>
      <c r="AT237" s="222" t="s">
        <v>207</v>
      </c>
      <c r="AU237" s="222" t="s">
        <v>81</v>
      </c>
      <c r="AY237" s="17" t="s">
        <v>204</v>
      </c>
      <c r="BE237" s="223">
        <f>IF(N237="základní",J237,0)</f>
        <v>0</v>
      </c>
      <c r="BF237" s="223">
        <f>IF(N237="snížená",J237,0)</f>
        <v>0</v>
      </c>
      <c r="BG237" s="223">
        <f>IF(N237="zákl. přenesená",J237,0)</f>
        <v>0</v>
      </c>
      <c r="BH237" s="223">
        <f>IF(N237="sníž. přenesená",J237,0)</f>
        <v>0</v>
      </c>
      <c r="BI237" s="223">
        <f>IF(N237="nulová",J237,0)</f>
        <v>0</v>
      </c>
      <c r="BJ237" s="17" t="s">
        <v>81</v>
      </c>
      <c r="BK237" s="223">
        <f>ROUND(I237*H237,2)</f>
        <v>0</v>
      </c>
      <c r="BL237" s="17" t="s">
        <v>342</v>
      </c>
      <c r="BM237" s="222" t="s">
        <v>790</v>
      </c>
    </row>
    <row r="238" spans="2:65" s="1" customFormat="1" ht="16.5" customHeight="1">
      <c r="B238" s="38"/>
      <c r="C238" s="211" t="s">
        <v>779</v>
      </c>
      <c r="D238" s="211" t="s">
        <v>207</v>
      </c>
      <c r="E238" s="212" t="s">
        <v>3599</v>
      </c>
      <c r="F238" s="213" t="s">
        <v>3600</v>
      </c>
      <c r="G238" s="214" t="s">
        <v>552</v>
      </c>
      <c r="H238" s="215">
        <v>1</v>
      </c>
      <c r="I238" s="216"/>
      <c r="J238" s="217">
        <f>ROUND(I238*H238,2)</f>
        <v>0</v>
      </c>
      <c r="K238" s="213" t="s">
        <v>19</v>
      </c>
      <c r="L238" s="43"/>
      <c r="M238" s="218" t="s">
        <v>19</v>
      </c>
      <c r="N238" s="219" t="s">
        <v>44</v>
      </c>
      <c r="O238" s="83"/>
      <c r="P238" s="220">
        <f>O238*H238</f>
        <v>0</v>
      </c>
      <c r="Q238" s="220">
        <v>0</v>
      </c>
      <c r="R238" s="220">
        <f>Q238*H238</f>
        <v>0</v>
      </c>
      <c r="S238" s="220">
        <v>0</v>
      </c>
      <c r="T238" s="221">
        <f>S238*H238</f>
        <v>0</v>
      </c>
      <c r="AR238" s="222" t="s">
        <v>342</v>
      </c>
      <c r="AT238" s="222" t="s">
        <v>207</v>
      </c>
      <c r="AU238" s="222" t="s">
        <v>81</v>
      </c>
      <c r="AY238" s="17" t="s">
        <v>204</v>
      </c>
      <c r="BE238" s="223">
        <f>IF(N238="základní",J238,0)</f>
        <v>0</v>
      </c>
      <c r="BF238" s="223">
        <f>IF(N238="snížená",J238,0)</f>
        <v>0</v>
      </c>
      <c r="BG238" s="223">
        <f>IF(N238="zákl. přenesená",J238,0)</f>
        <v>0</v>
      </c>
      <c r="BH238" s="223">
        <f>IF(N238="sníž. přenesená",J238,0)</f>
        <v>0</v>
      </c>
      <c r="BI238" s="223">
        <f>IF(N238="nulová",J238,0)</f>
        <v>0</v>
      </c>
      <c r="BJ238" s="17" t="s">
        <v>81</v>
      </c>
      <c r="BK238" s="223">
        <f>ROUND(I238*H238,2)</f>
        <v>0</v>
      </c>
      <c r="BL238" s="17" t="s">
        <v>342</v>
      </c>
      <c r="BM238" s="222" t="s">
        <v>794</v>
      </c>
    </row>
    <row r="239" spans="2:65" s="1" customFormat="1" ht="16.5" customHeight="1">
      <c r="B239" s="38"/>
      <c r="C239" s="211" t="s">
        <v>516</v>
      </c>
      <c r="D239" s="211" t="s">
        <v>207</v>
      </c>
      <c r="E239" s="212" t="s">
        <v>3601</v>
      </c>
      <c r="F239" s="213" t="s">
        <v>3602</v>
      </c>
      <c r="G239" s="214" t="s">
        <v>552</v>
      </c>
      <c r="H239" s="215">
        <v>1</v>
      </c>
      <c r="I239" s="216"/>
      <c r="J239" s="217">
        <f>ROUND(I239*H239,2)</f>
        <v>0</v>
      </c>
      <c r="K239" s="213" t="s">
        <v>19</v>
      </c>
      <c r="L239" s="43"/>
      <c r="M239" s="218" t="s">
        <v>19</v>
      </c>
      <c r="N239" s="219" t="s">
        <v>44</v>
      </c>
      <c r="O239" s="83"/>
      <c r="P239" s="220">
        <f>O239*H239</f>
        <v>0</v>
      </c>
      <c r="Q239" s="220">
        <v>0</v>
      </c>
      <c r="R239" s="220">
        <f>Q239*H239</f>
        <v>0</v>
      </c>
      <c r="S239" s="220">
        <v>0</v>
      </c>
      <c r="T239" s="221">
        <f>S239*H239</f>
        <v>0</v>
      </c>
      <c r="AR239" s="222" t="s">
        <v>342</v>
      </c>
      <c r="AT239" s="222" t="s">
        <v>207</v>
      </c>
      <c r="AU239" s="222" t="s">
        <v>81</v>
      </c>
      <c r="AY239" s="17" t="s">
        <v>204</v>
      </c>
      <c r="BE239" s="223">
        <f>IF(N239="základní",J239,0)</f>
        <v>0</v>
      </c>
      <c r="BF239" s="223">
        <f>IF(N239="snížená",J239,0)</f>
        <v>0</v>
      </c>
      <c r="BG239" s="223">
        <f>IF(N239="zákl. přenesená",J239,0)</f>
        <v>0</v>
      </c>
      <c r="BH239" s="223">
        <f>IF(N239="sníž. přenesená",J239,0)</f>
        <v>0</v>
      </c>
      <c r="BI239" s="223">
        <f>IF(N239="nulová",J239,0)</f>
        <v>0</v>
      </c>
      <c r="BJ239" s="17" t="s">
        <v>81</v>
      </c>
      <c r="BK239" s="223">
        <f>ROUND(I239*H239,2)</f>
        <v>0</v>
      </c>
      <c r="BL239" s="17" t="s">
        <v>342</v>
      </c>
      <c r="BM239" s="222" t="s">
        <v>797</v>
      </c>
    </row>
    <row r="240" spans="2:65" s="1" customFormat="1" ht="16.5" customHeight="1">
      <c r="B240" s="38"/>
      <c r="C240" s="211" t="s">
        <v>786</v>
      </c>
      <c r="D240" s="211" t="s">
        <v>207</v>
      </c>
      <c r="E240" s="212" t="s">
        <v>3603</v>
      </c>
      <c r="F240" s="213" t="s">
        <v>3604</v>
      </c>
      <c r="G240" s="214" t="s">
        <v>552</v>
      </c>
      <c r="H240" s="215">
        <v>4</v>
      </c>
      <c r="I240" s="216"/>
      <c r="J240" s="217">
        <f>ROUND(I240*H240,2)</f>
        <v>0</v>
      </c>
      <c r="K240" s="213" t="s">
        <v>19</v>
      </c>
      <c r="L240" s="43"/>
      <c r="M240" s="218" t="s">
        <v>19</v>
      </c>
      <c r="N240" s="219" t="s">
        <v>44</v>
      </c>
      <c r="O240" s="83"/>
      <c r="P240" s="220">
        <f>O240*H240</f>
        <v>0</v>
      </c>
      <c r="Q240" s="220">
        <v>0</v>
      </c>
      <c r="R240" s="220">
        <f>Q240*H240</f>
        <v>0</v>
      </c>
      <c r="S240" s="220">
        <v>0</v>
      </c>
      <c r="T240" s="221">
        <f>S240*H240</f>
        <v>0</v>
      </c>
      <c r="AR240" s="222" t="s">
        <v>342</v>
      </c>
      <c r="AT240" s="222" t="s">
        <v>207</v>
      </c>
      <c r="AU240" s="222" t="s">
        <v>81</v>
      </c>
      <c r="AY240" s="17" t="s">
        <v>204</v>
      </c>
      <c r="BE240" s="223">
        <f>IF(N240="základní",J240,0)</f>
        <v>0</v>
      </c>
      <c r="BF240" s="223">
        <f>IF(N240="snížená",J240,0)</f>
        <v>0</v>
      </c>
      <c r="BG240" s="223">
        <f>IF(N240="zákl. přenesená",J240,0)</f>
        <v>0</v>
      </c>
      <c r="BH240" s="223">
        <f>IF(N240="sníž. přenesená",J240,0)</f>
        <v>0</v>
      </c>
      <c r="BI240" s="223">
        <f>IF(N240="nulová",J240,0)</f>
        <v>0</v>
      </c>
      <c r="BJ240" s="17" t="s">
        <v>81</v>
      </c>
      <c r="BK240" s="223">
        <f>ROUND(I240*H240,2)</f>
        <v>0</v>
      </c>
      <c r="BL240" s="17" t="s">
        <v>342</v>
      </c>
      <c r="BM240" s="222" t="s">
        <v>801</v>
      </c>
    </row>
    <row r="241" spans="2:65" s="1" customFormat="1" ht="16.5" customHeight="1">
      <c r="B241" s="38"/>
      <c r="C241" s="211" t="s">
        <v>520</v>
      </c>
      <c r="D241" s="211" t="s">
        <v>207</v>
      </c>
      <c r="E241" s="212" t="s">
        <v>3605</v>
      </c>
      <c r="F241" s="213" t="s">
        <v>3606</v>
      </c>
      <c r="G241" s="214" t="s">
        <v>552</v>
      </c>
      <c r="H241" s="215">
        <v>2</v>
      </c>
      <c r="I241" s="216"/>
      <c r="J241" s="217">
        <f>ROUND(I241*H241,2)</f>
        <v>0</v>
      </c>
      <c r="K241" s="213" t="s">
        <v>19</v>
      </c>
      <c r="L241" s="43"/>
      <c r="M241" s="218" t="s">
        <v>19</v>
      </c>
      <c r="N241" s="219" t="s">
        <v>44</v>
      </c>
      <c r="O241" s="83"/>
      <c r="P241" s="220">
        <f>O241*H241</f>
        <v>0</v>
      </c>
      <c r="Q241" s="220">
        <v>0</v>
      </c>
      <c r="R241" s="220">
        <f>Q241*H241</f>
        <v>0</v>
      </c>
      <c r="S241" s="220">
        <v>0</v>
      </c>
      <c r="T241" s="221">
        <f>S241*H241</f>
        <v>0</v>
      </c>
      <c r="AR241" s="222" t="s">
        <v>342</v>
      </c>
      <c r="AT241" s="222" t="s">
        <v>207</v>
      </c>
      <c r="AU241" s="222" t="s">
        <v>81</v>
      </c>
      <c r="AY241" s="17" t="s">
        <v>204</v>
      </c>
      <c r="BE241" s="223">
        <f>IF(N241="základní",J241,0)</f>
        <v>0</v>
      </c>
      <c r="BF241" s="223">
        <f>IF(N241="snížená",J241,0)</f>
        <v>0</v>
      </c>
      <c r="BG241" s="223">
        <f>IF(N241="zákl. přenesená",J241,0)</f>
        <v>0</v>
      </c>
      <c r="BH241" s="223">
        <f>IF(N241="sníž. přenesená",J241,0)</f>
        <v>0</v>
      </c>
      <c r="BI241" s="223">
        <f>IF(N241="nulová",J241,0)</f>
        <v>0</v>
      </c>
      <c r="BJ241" s="17" t="s">
        <v>81</v>
      </c>
      <c r="BK241" s="223">
        <f>ROUND(I241*H241,2)</f>
        <v>0</v>
      </c>
      <c r="BL241" s="17" t="s">
        <v>342</v>
      </c>
      <c r="BM241" s="222" t="s">
        <v>804</v>
      </c>
    </row>
    <row r="242" spans="2:65" s="1" customFormat="1" ht="16.5" customHeight="1">
      <c r="B242" s="38"/>
      <c r="C242" s="211" t="s">
        <v>791</v>
      </c>
      <c r="D242" s="211" t="s">
        <v>207</v>
      </c>
      <c r="E242" s="212" t="s">
        <v>3607</v>
      </c>
      <c r="F242" s="213" t="s">
        <v>3608</v>
      </c>
      <c r="G242" s="214" t="s">
        <v>552</v>
      </c>
      <c r="H242" s="215">
        <v>1</v>
      </c>
      <c r="I242" s="216"/>
      <c r="J242" s="217">
        <f>ROUND(I242*H242,2)</f>
        <v>0</v>
      </c>
      <c r="K242" s="213" t="s">
        <v>19</v>
      </c>
      <c r="L242" s="43"/>
      <c r="M242" s="218" t="s">
        <v>19</v>
      </c>
      <c r="N242" s="219" t="s">
        <v>44</v>
      </c>
      <c r="O242" s="83"/>
      <c r="P242" s="220">
        <f>O242*H242</f>
        <v>0</v>
      </c>
      <c r="Q242" s="220">
        <v>0</v>
      </c>
      <c r="R242" s="220">
        <f>Q242*H242</f>
        <v>0</v>
      </c>
      <c r="S242" s="220">
        <v>0</v>
      </c>
      <c r="T242" s="221">
        <f>S242*H242</f>
        <v>0</v>
      </c>
      <c r="AR242" s="222" t="s">
        <v>342</v>
      </c>
      <c r="AT242" s="222" t="s">
        <v>207</v>
      </c>
      <c r="AU242" s="222" t="s">
        <v>81</v>
      </c>
      <c r="AY242" s="17" t="s">
        <v>204</v>
      </c>
      <c r="BE242" s="223">
        <f>IF(N242="základní",J242,0)</f>
        <v>0</v>
      </c>
      <c r="BF242" s="223">
        <f>IF(N242="snížená",J242,0)</f>
        <v>0</v>
      </c>
      <c r="BG242" s="223">
        <f>IF(N242="zákl. přenesená",J242,0)</f>
        <v>0</v>
      </c>
      <c r="BH242" s="223">
        <f>IF(N242="sníž. přenesená",J242,0)</f>
        <v>0</v>
      </c>
      <c r="BI242" s="223">
        <f>IF(N242="nulová",J242,0)</f>
        <v>0</v>
      </c>
      <c r="BJ242" s="17" t="s">
        <v>81</v>
      </c>
      <c r="BK242" s="223">
        <f>ROUND(I242*H242,2)</f>
        <v>0</v>
      </c>
      <c r="BL242" s="17" t="s">
        <v>342</v>
      </c>
      <c r="BM242" s="222" t="s">
        <v>810</v>
      </c>
    </row>
    <row r="243" spans="2:65" s="1" customFormat="1" ht="16.5" customHeight="1">
      <c r="B243" s="38"/>
      <c r="C243" s="211" t="s">
        <v>523</v>
      </c>
      <c r="D243" s="211" t="s">
        <v>207</v>
      </c>
      <c r="E243" s="212" t="s">
        <v>3609</v>
      </c>
      <c r="F243" s="213" t="s">
        <v>3610</v>
      </c>
      <c r="G243" s="214" t="s">
        <v>552</v>
      </c>
      <c r="H243" s="215">
        <v>1</v>
      </c>
      <c r="I243" s="216"/>
      <c r="J243" s="217">
        <f>ROUND(I243*H243,2)</f>
        <v>0</v>
      </c>
      <c r="K243" s="213" t="s">
        <v>19</v>
      </c>
      <c r="L243" s="43"/>
      <c r="M243" s="218" t="s">
        <v>19</v>
      </c>
      <c r="N243" s="219" t="s">
        <v>44</v>
      </c>
      <c r="O243" s="83"/>
      <c r="P243" s="220">
        <f>O243*H243</f>
        <v>0</v>
      </c>
      <c r="Q243" s="220">
        <v>0</v>
      </c>
      <c r="R243" s="220">
        <f>Q243*H243</f>
        <v>0</v>
      </c>
      <c r="S243" s="220">
        <v>0</v>
      </c>
      <c r="T243" s="221">
        <f>S243*H243</f>
        <v>0</v>
      </c>
      <c r="AR243" s="222" t="s">
        <v>342</v>
      </c>
      <c r="AT243" s="222" t="s">
        <v>207</v>
      </c>
      <c r="AU243" s="222" t="s">
        <v>81</v>
      </c>
      <c r="AY243" s="17" t="s">
        <v>204</v>
      </c>
      <c r="BE243" s="223">
        <f>IF(N243="základní",J243,0)</f>
        <v>0</v>
      </c>
      <c r="BF243" s="223">
        <f>IF(N243="snížená",J243,0)</f>
        <v>0</v>
      </c>
      <c r="BG243" s="223">
        <f>IF(N243="zákl. přenesená",J243,0)</f>
        <v>0</v>
      </c>
      <c r="BH243" s="223">
        <f>IF(N243="sníž. přenesená",J243,0)</f>
        <v>0</v>
      </c>
      <c r="BI243" s="223">
        <f>IF(N243="nulová",J243,0)</f>
        <v>0</v>
      </c>
      <c r="BJ243" s="17" t="s">
        <v>81</v>
      </c>
      <c r="BK243" s="223">
        <f>ROUND(I243*H243,2)</f>
        <v>0</v>
      </c>
      <c r="BL243" s="17" t="s">
        <v>342</v>
      </c>
      <c r="BM243" s="222" t="s">
        <v>811</v>
      </c>
    </row>
    <row r="244" spans="2:65" s="1" customFormat="1" ht="16.5" customHeight="1">
      <c r="B244" s="38"/>
      <c r="C244" s="211" t="s">
        <v>798</v>
      </c>
      <c r="D244" s="211" t="s">
        <v>207</v>
      </c>
      <c r="E244" s="212" t="s">
        <v>3611</v>
      </c>
      <c r="F244" s="213" t="s">
        <v>3612</v>
      </c>
      <c r="G244" s="214" t="s">
        <v>3340</v>
      </c>
      <c r="H244" s="215">
        <v>1</v>
      </c>
      <c r="I244" s="216"/>
      <c r="J244" s="217">
        <f>ROUND(I244*H244,2)</f>
        <v>0</v>
      </c>
      <c r="K244" s="213" t="s">
        <v>19</v>
      </c>
      <c r="L244" s="43"/>
      <c r="M244" s="218" t="s">
        <v>19</v>
      </c>
      <c r="N244" s="219" t="s">
        <v>44</v>
      </c>
      <c r="O244" s="83"/>
      <c r="P244" s="220">
        <f>O244*H244</f>
        <v>0</v>
      </c>
      <c r="Q244" s="220">
        <v>0</v>
      </c>
      <c r="R244" s="220">
        <f>Q244*H244</f>
        <v>0</v>
      </c>
      <c r="S244" s="220">
        <v>0</v>
      </c>
      <c r="T244" s="221">
        <f>S244*H244</f>
        <v>0</v>
      </c>
      <c r="AR244" s="222" t="s">
        <v>342</v>
      </c>
      <c r="AT244" s="222" t="s">
        <v>207</v>
      </c>
      <c r="AU244" s="222" t="s">
        <v>81</v>
      </c>
      <c r="AY244" s="17" t="s">
        <v>204</v>
      </c>
      <c r="BE244" s="223">
        <f>IF(N244="základní",J244,0)</f>
        <v>0</v>
      </c>
      <c r="BF244" s="223">
        <f>IF(N244="snížená",J244,0)</f>
        <v>0</v>
      </c>
      <c r="BG244" s="223">
        <f>IF(N244="zákl. přenesená",J244,0)</f>
        <v>0</v>
      </c>
      <c r="BH244" s="223">
        <f>IF(N244="sníž. přenesená",J244,0)</f>
        <v>0</v>
      </c>
      <c r="BI244" s="223">
        <f>IF(N244="nulová",J244,0)</f>
        <v>0</v>
      </c>
      <c r="BJ244" s="17" t="s">
        <v>81</v>
      </c>
      <c r="BK244" s="223">
        <f>ROUND(I244*H244,2)</f>
        <v>0</v>
      </c>
      <c r="BL244" s="17" t="s">
        <v>342</v>
      </c>
      <c r="BM244" s="222" t="s">
        <v>815</v>
      </c>
    </row>
    <row r="245" spans="2:65" s="1" customFormat="1" ht="16.5" customHeight="1">
      <c r="B245" s="38"/>
      <c r="C245" s="211" t="s">
        <v>529</v>
      </c>
      <c r="D245" s="211" t="s">
        <v>207</v>
      </c>
      <c r="E245" s="212" t="s">
        <v>3613</v>
      </c>
      <c r="F245" s="213" t="s">
        <v>3614</v>
      </c>
      <c r="G245" s="214" t="s">
        <v>552</v>
      </c>
      <c r="H245" s="215">
        <v>1</v>
      </c>
      <c r="I245" s="216"/>
      <c r="J245" s="217">
        <f>ROUND(I245*H245,2)</f>
        <v>0</v>
      </c>
      <c r="K245" s="213" t="s">
        <v>19</v>
      </c>
      <c r="L245" s="43"/>
      <c r="M245" s="218" t="s">
        <v>19</v>
      </c>
      <c r="N245" s="219" t="s">
        <v>44</v>
      </c>
      <c r="O245" s="83"/>
      <c r="P245" s="220">
        <f>O245*H245</f>
        <v>0</v>
      </c>
      <c r="Q245" s="220">
        <v>0</v>
      </c>
      <c r="R245" s="220">
        <f>Q245*H245</f>
        <v>0</v>
      </c>
      <c r="S245" s="220">
        <v>0</v>
      </c>
      <c r="T245" s="221">
        <f>S245*H245</f>
        <v>0</v>
      </c>
      <c r="AR245" s="222" t="s">
        <v>342</v>
      </c>
      <c r="AT245" s="222" t="s">
        <v>207</v>
      </c>
      <c r="AU245" s="222" t="s">
        <v>81</v>
      </c>
      <c r="AY245" s="17" t="s">
        <v>204</v>
      </c>
      <c r="BE245" s="223">
        <f>IF(N245="základní",J245,0)</f>
        <v>0</v>
      </c>
      <c r="BF245" s="223">
        <f>IF(N245="snížená",J245,0)</f>
        <v>0</v>
      </c>
      <c r="BG245" s="223">
        <f>IF(N245="zákl. přenesená",J245,0)</f>
        <v>0</v>
      </c>
      <c r="BH245" s="223">
        <f>IF(N245="sníž. přenesená",J245,0)</f>
        <v>0</v>
      </c>
      <c r="BI245" s="223">
        <f>IF(N245="nulová",J245,0)</f>
        <v>0</v>
      </c>
      <c r="BJ245" s="17" t="s">
        <v>81</v>
      </c>
      <c r="BK245" s="223">
        <f>ROUND(I245*H245,2)</f>
        <v>0</v>
      </c>
      <c r="BL245" s="17" t="s">
        <v>342</v>
      </c>
      <c r="BM245" s="222" t="s">
        <v>820</v>
      </c>
    </row>
    <row r="246" spans="2:65" s="1" customFormat="1" ht="16.5" customHeight="1">
      <c r="B246" s="38"/>
      <c r="C246" s="211" t="s">
        <v>807</v>
      </c>
      <c r="D246" s="211" t="s">
        <v>207</v>
      </c>
      <c r="E246" s="212" t="s">
        <v>3615</v>
      </c>
      <c r="F246" s="213" t="s">
        <v>3616</v>
      </c>
      <c r="G246" s="214" t="s">
        <v>552</v>
      </c>
      <c r="H246" s="215">
        <v>1</v>
      </c>
      <c r="I246" s="216"/>
      <c r="J246" s="217">
        <f>ROUND(I246*H246,2)</f>
        <v>0</v>
      </c>
      <c r="K246" s="213" t="s">
        <v>19</v>
      </c>
      <c r="L246" s="43"/>
      <c r="M246" s="218" t="s">
        <v>19</v>
      </c>
      <c r="N246" s="219" t="s">
        <v>44</v>
      </c>
      <c r="O246" s="83"/>
      <c r="P246" s="220">
        <f>O246*H246</f>
        <v>0</v>
      </c>
      <c r="Q246" s="220">
        <v>0</v>
      </c>
      <c r="R246" s="220">
        <f>Q246*H246</f>
        <v>0</v>
      </c>
      <c r="S246" s="220">
        <v>0</v>
      </c>
      <c r="T246" s="221">
        <f>S246*H246</f>
        <v>0</v>
      </c>
      <c r="AR246" s="222" t="s">
        <v>342</v>
      </c>
      <c r="AT246" s="222" t="s">
        <v>207</v>
      </c>
      <c r="AU246" s="222" t="s">
        <v>81</v>
      </c>
      <c r="AY246" s="17" t="s">
        <v>204</v>
      </c>
      <c r="BE246" s="223">
        <f>IF(N246="základní",J246,0)</f>
        <v>0</v>
      </c>
      <c r="BF246" s="223">
        <f>IF(N246="snížená",J246,0)</f>
        <v>0</v>
      </c>
      <c r="BG246" s="223">
        <f>IF(N246="zákl. přenesená",J246,0)</f>
        <v>0</v>
      </c>
      <c r="BH246" s="223">
        <f>IF(N246="sníž. přenesená",J246,0)</f>
        <v>0</v>
      </c>
      <c r="BI246" s="223">
        <f>IF(N246="nulová",J246,0)</f>
        <v>0</v>
      </c>
      <c r="BJ246" s="17" t="s">
        <v>81</v>
      </c>
      <c r="BK246" s="223">
        <f>ROUND(I246*H246,2)</f>
        <v>0</v>
      </c>
      <c r="BL246" s="17" t="s">
        <v>342</v>
      </c>
      <c r="BM246" s="222" t="s">
        <v>826</v>
      </c>
    </row>
    <row r="247" spans="2:65" s="1" customFormat="1" ht="16.5" customHeight="1">
      <c r="B247" s="38"/>
      <c r="C247" s="211" t="s">
        <v>532</v>
      </c>
      <c r="D247" s="211" t="s">
        <v>207</v>
      </c>
      <c r="E247" s="212" t="s">
        <v>3617</v>
      </c>
      <c r="F247" s="213" t="s">
        <v>3618</v>
      </c>
      <c r="G247" s="214" t="s">
        <v>552</v>
      </c>
      <c r="H247" s="215">
        <v>1</v>
      </c>
      <c r="I247" s="216"/>
      <c r="J247" s="217">
        <f>ROUND(I247*H247,2)</f>
        <v>0</v>
      </c>
      <c r="K247" s="213" t="s">
        <v>19</v>
      </c>
      <c r="L247" s="43"/>
      <c r="M247" s="218" t="s">
        <v>19</v>
      </c>
      <c r="N247" s="219" t="s">
        <v>44</v>
      </c>
      <c r="O247" s="83"/>
      <c r="P247" s="220">
        <f>O247*H247</f>
        <v>0</v>
      </c>
      <c r="Q247" s="220">
        <v>0</v>
      </c>
      <c r="R247" s="220">
        <f>Q247*H247</f>
        <v>0</v>
      </c>
      <c r="S247" s="220">
        <v>0</v>
      </c>
      <c r="T247" s="221">
        <f>S247*H247</f>
        <v>0</v>
      </c>
      <c r="AR247" s="222" t="s">
        <v>342</v>
      </c>
      <c r="AT247" s="222" t="s">
        <v>207</v>
      </c>
      <c r="AU247" s="222" t="s">
        <v>81</v>
      </c>
      <c r="AY247" s="17" t="s">
        <v>204</v>
      </c>
      <c r="BE247" s="223">
        <f>IF(N247="základní",J247,0)</f>
        <v>0</v>
      </c>
      <c r="BF247" s="223">
        <f>IF(N247="snížená",J247,0)</f>
        <v>0</v>
      </c>
      <c r="BG247" s="223">
        <f>IF(N247="zákl. přenesená",J247,0)</f>
        <v>0</v>
      </c>
      <c r="BH247" s="223">
        <f>IF(N247="sníž. přenesená",J247,0)</f>
        <v>0</v>
      </c>
      <c r="BI247" s="223">
        <f>IF(N247="nulová",J247,0)</f>
        <v>0</v>
      </c>
      <c r="BJ247" s="17" t="s">
        <v>81</v>
      </c>
      <c r="BK247" s="223">
        <f>ROUND(I247*H247,2)</f>
        <v>0</v>
      </c>
      <c r="BL247" s="17" t="s">
        <v>342</v>
      </c>
      <c r="BM247" s="222" t="s">
        <v>829</v>
      </c>
    </row>
    <row r="248" spans="2:65" s="1" customFormat="1" ht="16.5" customHeight="1">
      <c r="B248" s="38"/>
      <c r="C248" s="211" t="s">
        <v>812</v>
      </c>
      <c r="D248" s="211" t="s">
        <v>207</v>
      </c>
      <c r="E248" s="212" t="s">
        <v>3619</v>
      </c>
      <c r="F248" s="213" t="s">
        <v>3608</v>
      </c>
      <c r="G248" s="214" t="s">
        <v>552</v>
      </c>
      <c r="H248" s="215">
        <v>3</v>
      </c>
      <c r="I248" s="216"/>
      <c r="J248" s="217">
        <f>ROUND(I248*H248,2)</f>
        <v>0</v>
      </c>
      <c r="K248" s="213" t="s">
        <v>19</v>
      </c>
      <c r="L248" s="43"/>
      <c r="M248" s="218" t="s">
        <v>19</v>
      </c>
      <c r="N248" s="219" t="s">
        <v>44</v>
      </c>
      <c r="O248" s="83"/>
      <c r="P248" s="220">
        <f>O248*H248</f>
        <v>0</v>
      </c>
      <c r="Q248" s="220">
        <v>0</v>
      </c>
      <c r="R248" s="220">
        <f>Q248*H248</f>
        <v>0</v>
      </c>
      <c r="S248" s="220">
        <v>0</v>
      </c>
      <c r="T248" s="221">
        <f>S248*H248</f>
        <v>0</v>
      </c>
      <c r="AR248" s="222" t="s">
        <v>342</v>
      </c>
      <c r="AT248" s="222" t="s">
        <v>207</v>
      </c>
      <c r="AU248" s="222" t="s">
        <v>81</v>
      </c>
      <c r="AY248" s="17" t="s">
        <v>204</v>
      </c>
      <c r="BE248" s="223">
        <f>IF(N248="základní",J248,0)</f>
        <v>0</v>
      </c>
      <c r="BF248" s="223">
        <f>IF(N248="snížená",J248,0)</f>
        <v>0</v>
      </c>
      <c r="BG248" s="223">
        <f>IF(N248="zákl. přenesená",J248,0)</f>
        <v>0</v>
      </c>
      <c r="BH248" s="223">
        <f>IF(N248="sníž. přenesená",J248,0)</f>
        <v>0</v>
      </c>
      <c r="BI248" s="223">
        <f>IF(N248="nulová",J248,0)</f>
        <v>0</v>
      </c>
      <c r="BJ248" s="17" t="s">
        <v>81</v>
      </c>
      <c r="BK248" s="223">
        <f>ROUND(I248*H248,2)</f>
        <v>0</v>
      </c>
      <c r="BL248" s="17" t="s">
        <v>342</v>
      </c>
      <c r="BM248" s="222" t="s">
        <v>833</v>
      </c>
    </row>
    <row r="249" spans="2:65" s="1" customFormat="1" ht="16.5" customHeight="1">
      <c r="B249" s="38"/>
      <c r="C249" s="211" t="s">
        <v>536</v>
      </c>
      <c r="D249" s="211" t="s">
        <v>207</v>
      </c>
      <c r="E249" s="212" t="s">
        <v>3620</v>
      </c>
      <c r="F249" s="213" t="s">
        <v>3621</v>
      </c>
      <c r="G249" s="214" t="s">
        <v>552</v>
      </c>
      <c r="H249" s="215">
        <v>1</v>
      </c>
      <c r="I249" s="216"/>
      <c r="J249" s="217">
        <f>ROUND(I249*H249,2)</f>
        <v>0</v>
      </c>
      <c r="K249" s="213" t="s">
        <v>19</v>
      </c>
      <c r="L249" s="43"/>
      <c r="M249" s="218" t="s">
        <v>19</v>
      </c>
      <c r="N249" s="219" t="s">
        <v>44</v>
      </c>
      <c r="O249" s="83"/>
      <c r="P249" s="220">
        <f>O249*H249</f>
        <v>0</v>
      </c>
      <c r="Q249" s="220">
        <v>0</v>
      </c>
      <c r="R249" s="220">
        <f>Q249*H249</f>
        <v>0</v>
      </c>
      <c r="S249" s="220">
        <v>0</v>
      </c>
      <c r="T249" s="221">
        <f>S249*H249</f>
        <v>0</v>
      </c>
      <c r="AR249" s="222" t="s">
        <v>342</v>
      </c>
      <c r="AT249" s="222" t="s">
        <v>207</v>
      </c>
      <c r="AU249" s="222" t="s">
        <v>81</v>
      </c>
      <c r="AY249" s="17" t="s">
        <v>204</v>
      </c>
      <c r="BE249" s="223">
        <f>IF(N249="základní",J249,0)</f>
        <v>0</v>
      </c>
      <c r="BF249" s="223">
        <f>IF(N249="snížená",J249,0)</f>
        <v>0</v>
      </c>
      <c r="BG249" s="223">
        <f>IF(N249="zákl. přenesená",J249,0)</f>
        <v>0</v>
      </c>
      <c r="BH249" s="223">
        <f>IF(N249="sníž. přenesená",J249,0)</f>
        <v>0</v>
      </c>
      <c r="BI249" s="223">
        <f>IF(N249="nulová",J249,0)</f>
        <v>0</v>
      </c>
      <c r="BJ249" s="17" t="s">
        <v>81</v>
      </c>
      <c r="BK249" s="223">
        <f>ROUND(I249*H249,2)</f>
        <v>0</v>
      </c>
      <c r="BL249" s="17" t="s">
        <v>342</v>
      </c>
      <c r="BM249" s="222" t="s">
        <v>835</v>
      </c>
    </row>
    <row r="250" spans="2:65" s="1" customFormat="1" ht="16.5" customHeight="1">
      <c r="B250" s="38"/>
      <c r="C250" s="211" t="s">
        <v>823</v>
      </c>
      <c r="D250" s="211" t="s">
        <v>207</v>
      </c>
      <c r="E250" s="212" t="s">
        <v>3622</v>
      </c>
      <c r="F250" s="213" t="s">
        <v>3623</v>
      </c>
      <c r="G250" s="214" t="s">
        <v>552</v>
      </c>
      <c r="H250" s="215">
        <v>2</v>
      </c>
      <c r="I250" s="216"/>
      <c r="J250" s="217">
        <f>ROUND(I250*H250,2)</f>
        <v>0</v>
      </c>
      <c r="K250" s="213" t="s">
        <v>19</v>
      </c>
      <c r="L250" s="43"/>
      <c r="M250" s="218" t="s">
        <v>19</v>
      </c>
      <c r="N250" s="219" t="s">
        <v>44</v>
      </c>
      <c r="O250" s="83"/>
      <c r="P250" s="220">
        <f>O250*H250</f>
        <v>0</v>
      </c>
      <c r="Q250" s="220">
        <v>0</v>
      </c>
      <c r="R250" s="220">
        <f>Q250*H250</f>
        <v>0</v>
      </c>
      <c r="S250" s="220">
        <v>0</v>
      </c>
      <c r="T250" s="221">
        <f>S250*H250</f>
        <v>0</v>
      </c>
      <c r="AR250" s="222" t="s">
        <v>342</v>
      </c>
      <c r="AT250" s="222" t="s">
        <v>207</v>
      </c>
      <c r="AU250" s="222" t="s">
        <v>81</v>
      </c>
      <c r="AY250" s="17" t="s">
        <v>204</v>
      </c>
      <c r="BE250" s="223">
        <f>IF(N250="základní",J250,0)</f>
        <v>0</v>
      </c>
      <c r="BF250" s="223">
        <f>IF(N250="snížená",J250,0)</f>
        <v>0</v>
      </c>
      <c r="BG250" s="223">
        <f>IF(N250="zákl. přenesená",J250,0)</f>
        <v>0</v>
      </c>
      <c r="BH250" s="223">
        <f>IF(N250="sníž. přenesená",J250,0)</f>
        <v>0</v>
      </c>
      <c r="BI250" s="223">
        <f>IF(N250="nulová",J250,0)</f>
        <v>0</v>
      </c>
      <c r="BJ250" s="17" t="s">
        <v>81</v>
      </c>
      <c r="BK250" s="223">
        <f>ROUND(I250*H250,2)</f>
        <v>0</v>
      </c>
      <c r="BL250" s="17" t="s">
        <v>342</v>
      </c>
      <c r="BM250" s="222" t="s">
        <v>839</v>
      </c>
    </row>
    <row r="251" spans="2:65" s="1" customFormat="1" ht="16.5" customHeight="1">
      <c r="B251" s="38"/>
      <c r="C251" s="211" t="s">
        <v>539</v>
      </c>
      <c r="D251" s="211" t="s">
        <v>207</v>
      </c>
      <c r="E251" s="212" t="s">
        <v>3624</v>
      </c>
      <c r="F251" s="213" t="s">
        <v>3625</v>
      </c>
      <c r="G251" s="214" t="s">
        <v>552</v>
      </c>
      <c r="H251" s="215">
        <v>1</v>
      </c>
      <c r="I251" s="216"/>
      <c r="J251" s="217">
        <f>ROUND(I251*H251,2)</f>
        <v>0</v>
      </c>
      <c r="K251" s="213" t="s">
        <v>19</v>
      </c>
      <c r="L251" s="43"/>
      <c r="M251" s="218" t="s">
        <v>19</v>
      </c>
      <c r="N251" s="219" t="s">
        <v>44</v>
      </c>
      <c r="O251" s="83"/>
      <c r="P251" s="220">
        <f>O251*H251</f>
        <v>0</v>
      </c>
      <c r="Q251" s="220">
        <v>0</v>
      </c>
      <c r="R251" s="220">
        <f>Q251*H251</f>
        <v>0</v>
      </c>
      <c r="S251" s="220">
        <v>0</v>
      </c>
      <c r="T251" s="221">
        <f>S251*H251</f>
        <v>0</v>
      </c>
      <c r="AR251" s="222" t="s">
        <v>342</v>
      </c>
      <c r="AT251" s="222" t="s">
        <v>207</v>
      </c>
      <c r="AU251" s="222" t="s">
        <v>81</v>
      </c>
      <c r="AY251" s="17" t="s">
        <v>204</v>
      </c>
      <c r="BE251" s="223">
        <f>IF(N251="základní",J251,0)</f>
        <v>0</v>
      </c>
      <c r="BF251" s="223">
        <f>IF(N251="snížená",J251,0)</f>
        <v>0</v>
      </c>
      <c r="BG251" s="223">
        <f>IF(N251="zákl. přenesená",J251,0)</f>
        <v>0</v>
      </c>
      <c r="BH251" s="223">
        <f>IF(N251="sníž. přenesená",J251,0)</f>
        <v>0</v>
      </c>
      <c r="BI251" s="223">
        <f>IF(N251="nulová",J251,0)</f>
        <v>0</v>
      </c>
      <c r="BJ251" s="17" t="s">
        <v>81</v>
      </c>
      <c r="BK251" s="223">
        <f>ROUND(I251*H251,2)</f>
        <v>0</v>
      </c>
      <c r="BL251" s="17" t="s">
        <v>342</v>
      </c>
      <c r="BM251" s="222" t="s">
        <v>842</v>
      </c>
    </row>
    <row r="252" spans="2:65" s="1" customFormat="1" ht="16.5" customHeight="1">
      <c r="B252" s="38"/>
      <c r="C252" s="211" t="s">
        <v>830</v>
      </c>
      <c r="D252" s="211" t="s">
        <v>207</v>
      </c>
      <c r="E252" s="212" t="s">
        <v>3626</v>
      </c>
      <c r="F252" s="213" t="s">
        <v>3627</v>
      </c>
      <c r="G252" s="214" t="s">
        <v>552</v>
      </c>
      <c r="H252" s="215">
        <v>2</v>
      </c>
      <c r="I252" s="216"/>
      <c r="J252" s="217">
        <f>ROUND(I252*H252,2)</f>
        <v>0</v>
      </c>
      <c r="K252" s="213" t="s">
        <v>19</v>
      </c>
      <c r="L252" s="43"/>
      <c r="M252" s="218" t="s">
        <v>19</v>
      </c>
      <c r="N252" s="219" t="s">
        <v>44</v>
      </c>
      <c r="O252" s="83"/>
      <c r="P252" s="220">
        <f>O252*H252</f>
        <v>0</v>
      </c>
      <c r="Q252" s="220">
        <v>0</v>
      </c>
      <c r="R252" s="220">
        <f>Q252*H252</f>
        <v>0</v>
      </c>
      <c r="S252" s="220">
        <v>0</v>
      </c>
      <c r="T252" s="221">
        <f>S252*H252</f>
        <v>0</v>
      </c>
      <c r="AR252" s="222" t="s">
        <v>342</v>
      </c>
      <c r="AT252" s="222" t="s">
        <v>207</v>
      </c>
      <c r="AU252" s="222" t="s">
        <v>81</v>
      </c>
      <c r="AY252" s="17" t="s">
        <v>204</v>
      </c>
      <c r="BE252" s="223">
        <f>IF(N252="základní",J252,0)</f>
        <v>0</v>
      </c>
      <c r="BF252" s="223">
        <f>IF(N252="snížená",J252,0)</f>
        <v>0</v>
      </c>
      <c r="BG252" s="223">
        <f>IF(N252="zákl. přenesená",J252,0)</f>
        <v>0</v>
      </c>
      <c r="BH252" s="223">
        <f>IF(N252="sníž. přenesená",J252,0)</f>
        <v>0</v>
      </c>
      <c r="BI252" s="223">
        <f>IF(N252="nulová",J252,0)</f>
        <v>0</v>
      </c>
      <c r="BJ252" s="17" t="s">
        <v>81</v>
      </c>
      <c r="BK252" s="223">
        <f>ROUND(I252*H252,2)</f>
        <v>0</v>
      </c>
      <c r="BL252" s="17" t="s">
        <v>342</v>
      </c>
      <c r="BM252" s="222" t="s">
        <v>846</v>
      </c>
    </row>
    <row r="253" spans="2:65" s="1" customFormat="1" ht="16.5" customHeight="1">
      <c r="B253" s="38"/>
      <c r="C253" s="211" t="s">
        <v>545</v>
      </c>
      <c r="D253" s="211" t="s">
        <v>207</v>
      </c>
      <c r="E253" s="212" t="s">
        <v>3628</v>
      </c>
      <c r="F253" s="213" t="s">
        <v>3629</v>
      </c>
      <c r="G253" s="214" t="s">
        <v>552</v>
      </c>
      <c r="H253" s="215">
        <v>1</v>
      </c>
      <c r="I253" s="216"/>
      <c r="J253" s="217">
        <f>ROUND(I253*H253,2)</f>
        <v>0</v>
      </c>
      <c r="K253" s="213" t="s">
        <v>19</v>
      </c>
      <c r="L253" s="43"/>
      <c r="M253" s="218" t="s">
        <v>19</v>
      </c>
      <c r="N253" s="219" t="s">
        <v>44</v>
      </c>
      <c r="O253" s="83"/>
      <c r="P253" s="220">
        <f>O253*H253</f>
        <v>0</v>
      </c>
      <c r="Q253" s="220">
        <v>0</v>
      </c>
      <c r="R253" s="220">
        <f>Q253*H253</f>
        <v>0</v>
      </c>
      <c r="S253" s="220">
        <v>0</v>
      </c>
      <c r="T253" s="221">
        <f>S253*H253</f>
        <v>0</v>
      </c>
      <c r="AR253" s="222" t="s">
        <v>342</v>
      </c>
      <c r="AT253" s="222" t="s">
        <v>207</v>
      </c>
      <c r="AU253" s="222" t="s">
        <v>81</v>
      </c>
      <c r="AY253" s="17" t="s">
        <v>204</v>
      </c>
      <c r="BE253" s="223">
        <f>IF(N253="základní",J253,0)</f>
        <v>0</v>
      </c>
      <c r="BF253" s="223">
        <f>IF(N253="snížená",J253,0)</f>
        <v>0</v>
      </c>
      <c r="BG253" s="223">
        <f>IF(N253="zákl. přenesená",J253,0)</f>
        <v>0</v>
      </c>
      <c r="BH253" s="223">
        <f>IF(N253="sníž. přenesená",J253,0)</f>
        <v>0</v>
      </c>
      <c r="BI253" s="223">
        <f>IF(N253="nulová",J253,0)</f>
        <v>0</v>
      </c>
      <c r="BJ253" s="17" t="s">
        <v>81</v>
      </c>
      <c r="BK253" s="223">
        <f>ROUND(I253*H253,2)</f>
        <v>0</v>
      </c>
      <c r="BL253" s="17" t="s">
        <v>342</v>
      </c>
      <c r="BM253" s="222" t="s">
        <v>849</v>
      </c>
    </row>
    <row r="254" spans="2:65" s="1" customFormat="1" ht="16.5" customHeight="1">
      <c r="B254" s="38"/>
      <c r="C254" s="211" t="s">
        <v>836</v>
      </c>
      <c r="D254" s="211" t="s">
        <v>207</v>
      </c>
      <c r="E254" s="212" t="s">
        <v>3630</v>
      </c>
      <c r="F254" s="213" t="s">
        <v>3631</v>
      </c>
      <c r="G254" s="214" t="s">
        <v>552</v>
      </c>
      <c r="H254" s="215">
        <v>4</v>
      </c>
      <c r="I254" s="216"/>
      <c r="J254" s="217">
        <f>ROUND(I254*H254,2)</f>
        <v>0</v>
      </c>
      <c r="K254" s="213" t="s">
        <v>19</v>
      </c>
      <c r="L254" s="43"/>
      <c r="M254" s="218" t="s">
        <v>19</v>
      </c>
      <c r="N254" s="219" t="s">
        <v>44</v>
      </c>
      <c r="O254" s="83"/>
      <c r="P254" s="220">
        <f>O254*H254</f>
        <v>0</v>
      </c>
      <c r="Q254" s="220">
        <v>0</v>
      </c>
      <c r="R254" s="220">
        <f>Q254*H254</f>
        <v>0</v>
      </c>
      <c r="S254" s="220">
        <v>0</v>
      </c>
      <c r="T254" s="221">
        <f>S254*H254</f>
        <v>0</v>
      </c>
      <c r="AR254" s="222" t="s">
        <v>342</v>
      </c>
      <c r="AT254" s="222" t="s">
        <v>207</v>
      </c>
      <c r="AU254" s="222" t="s">
        <v>81</v>
      </c>
      <c r="AY254" s="17" t="s">
        <v>204</v>
      </c>
      <c r="BE254" s="223">
        <f>IF(N254="základní",J254,0)</f>
        <v>0</v>
      </c>
      <c r="BF254" s="223">
        <f>IF(N254="snížená",J254,0)</f>
        <v>0</v>
      </c>
      <c r="BG254" s="223">
        <f>IF(N254="zákl. přenesená",J254,0)</f>
        <v>0</v>
      </c>
      <c r="BH254" s="223">
        <f>IF(N254="sníž. přenesená",J254,0)</f>
        <v>0</v>
      </c>
      <c r="BI254" s="223">
        <f>IF(N254="nulová",J254,0)</f>
        <v>0</v>
      </c>
      <c r="BJ254" s="17" t="s">
        <v>81</v>
      </c>
      <c r="BK254" s="223">
        <f>ROUND(I254*H254,2)</f>
        <v>0</v>
      </c>
      <c r="BL254" s="17" t="s">
        <v>342</v>
      </c>
      <c r="BM254" s="222" t="s">
        <v>851</v>
      </c>
    </row>
    <row r="255" spans="2:65" s="1" customFormat="1" ht="16.5" customHeight="1">
      <c r="B255" s="38"/>
      <c r="C255" s="211" t="s">
        <v>548</v>
      </c>
      <c r="D255" s="211" t="s">
        <v>207</v>
      </c>
      <c r="E255" s="212" t="s">
        <v>3632</v>
      </c>
      <c r="F255" s="213" t="s">
        <v>3633</v>
      </c>
      <c r="G255" s="214" t="s">
        <v>552</v>
      </c>
      <c r="H255" s="215">
        <v>7</v>
      </c>
      <c r="I255" s="216"/>
      <c r="J255" s="217">
        <f>ROUND(I255*H255,2)</f>
        <v>0</v>
      </c>
      <c r="K255" s="213" t="s">
        <v>19</v>
      </c>
      <c r="L255" s="43"/>
      <c r="M255" s="218" t="s">
        <v>19</v>
      </c>
      <c r="N255" s="219" t="s">
        <v>44</v>
      </c>
      <c r="O255" s="83"/>
      <c r="P255" s="220">
        <f>O255*H255</f>
        <v>0</v>
      </c>
      <c r="Q255" s="220">
        <v>0</v>
      </c>
      <c r="R255" s="220">
        <f>Q255*H255</f>
        <v>0</v>
      </c>
      <c r="S255" s="220">
        <v>0</v>
      </c>
      <c r="T255" s="221">
        <f>S255*H255</f>
        <v>0</v>
      </c>
      <c r="AR255" s="222" t="s">
        <v>342</v>
      </c>
      <c r="AT255" s="222" t="s">
        <v>207</v>
      </c>
      <c r="AU255" s="222" t="s">
        <v>81</v>
      </c>
      <c r="AY255" s="17" t="s">
        <v>204</v>
      </c>
      <c r="BE255" s="223">
        <f>IF(N255="základní",J255,0)</f>
        <v>0</v>
      </c>
      <c r="BF255" s="223">
        <f>IF(N255="snížená",J255,0)</f>
        <v>0</v>
      </c>
      <c r="BG255" s="223">
        <f>IF(N255="zákl. přenesená",J255,0)</f>
        <v>0</v>
      </c>
      <c r="BH255" s="223">
        <f>IF(N255="sníž. přenesená",J255,0)</f>
        <v>0</v>
      </c>
      <c r="BI255" s="223">
        <f>IF(N255="nulová",J255,0)</f>
        <v>0</v>
      </c>
      <c r="BJ255" s="17" t="s">
        <v>81</v>
      </c>
      <c r="BK255" s="223">
        <f>ROUND(I255*H255,2)</f>
        <v>0</v>
      </c>
      <c r="BL255" s="17" t="s">
        <v>342</v>
      </c>
      <c r="BM255" s="222" t="s">
        <v>854</v>
      </c>
    </row>
    <row r="256" spans="2:65" s="1" customFormat="1" ht="16.5" customHeight="1">
      <c r="B256" s="38"/>
      <c r="C256" s="211" t="s">
        <v>843</v>
      </c>
      <c r="D256" s="211" t="s">
        <v>207</v>
      </c>
      <c r="E256" s="212" t="s">
        <v>3634</v>
      </c>
      <c r="F256" s="213" t="s">
        <v>3612</v>
      </c>
      <c r="G256" s="214" t="s">
        <v>3340</v>
      </c>
      <c r="H256" s="215">
        <v>1</v>
      </c>
      <c r="I256" s="216"/>
      <c r="J256" s="217">
        <f>ROUND(I256*H256,2)</f>
        <v>0</v>
      </c>
      <c r="K256" s="213" t="s">
        <v>19</v>
      </c>
      <c r="L256" s="43"/>
      <c r="M256" s="218" t="s">
        <v>19</v>
      </c>
      <c r="N256" s="219" t="s">
        <v>44</v>
      </c>
      <c r="O256" s="83"/>
      <c r="P256" s="220">
        <f>O256*H256</f>
        <v>0</v>
      </c>
      <c r="Q256" s="220">
        <v>0</v>
      </c>
      <c r="R256" s="220">
        <f>Q256*H256</f>
        <v>0</v>
      </c>
      <c r="S256" s="220">
        <v>0</v>
      </c>
      <c r="T256" s="221">
        <f>S256*H256</f>
        <v>0</v>
      </c>
      <c r="AR256" s="222" t="s">
        <v>342</v>
      </c>
      <c r="AT256" s="222" t="s">
        <v>207</v>
      </c>
      <c r="AU256" s="222" t="s">
        <v>81</v>
      </c>
      <c r="AY256" s="17" t="s">
        <v>204</v>
      </c>
      <c r="BE256" s="223">
        <f>IF(N256="základní",J256,0)</f>
        <v>0</v>
      </c>
      <c r="BF256" s="223">
        <f>IF(N256="snížená",J256,0)</f>
        <v>0</v>
      </c>
      <c r="BG256" s="223">
        <f>IF(N256="zákl. přenesená",J256,0)</f>
        <v>0</v>
      </c>
      <c r="BH256" s="223">
        <f>IF(N256="sníž. přenesená",J256,0)</f>
        <v>0</v>
      </c>
      <c r="BI256" s="223">
        <f>IF(N256="nulová",J256,0)</f>
        <v>0</v>
      </c>
      <c r="BJ256" s="17" t="s">
        <v>81</v>
      </c>
      <c r="BK256" s="223">
        <f>ROUND(I256*H256,2)</f>
        <v>0</v>
      </c>
      <c r="BL256" s="17" t="s">
        <v>342</v>
      </c>
      <c r="BM256" s="222" t="s">
        <v>856</v>
      </c>
    </row>
    <row r="257" spans="2:65" s="1" customFormat="1" ht="16.5" customHeight="1">
      <c r="B257" s="38"/>
      <c r="C257" s="211" t="s">
        <v>553</v>
      </c>
      <c r="D257" s="211" t="s">
        <v>207</v>
      </c>
      <c r="E257" s="212" t="s">
        <v>3635</v>
      </c>
      <c r="F257" s="213" t="s">
        <v>3636</v>
      </c>
      <c r="G257" s="214" t="s">
        <v>552</v>
      </c>
      <c r="H257" s="215">
        <v>1</v>
      </c>
      <c r="I257" s="216"/>
      <c r="J257" s="217">
        <f>ROUND(I257*H257,2)</f>
        <v>0</v>
      </c>
      <c r="K257" s="213" t="s">
        <v>19</v>
      </c>
      <c r="L257" s="43"/>
      <c r="M257" s="218" t="s">
        <v>19</v>
      </c>
      <c r="N257" s="219" t="s">
        <v>44</v>
      </c>
      <c r="O257" s="83"/>
      <c r="P257" s="220">
        <f>O257*H257</f>
        <v>0</v>
      </c>
      <c r="Q257" s="220">
        <v>0</v>
      </c>
      <c r="R257" s="220">
        <f>Q257*H257</f>
        <v>0</v>
      </c>
      <c r="S257" s="220">
        <v>0</v>
      </c>
      <c r="T257" s="221">
        <f>S257*H257</f>
        <v>0</v>
      </c>
      <c r="AR257" s="222" t="s">
        <v>342</v>
      </c>
      <c r="AT257" s="222" t="s">
        <v>207</v>
      </c>
      <c r="AU257" s="222" t="s">
        <v>81</v>
      </c>
      <c r="AY257" s="17" t="s">
        <v>204</v>
      </c>
      <c r="BE257" s="223">
        <f>IF(N257="základní",J257,0)</f>
        <v>0</v>
      </c>
      <c r="BF257" s="223">
        <f>IF(N257="snížená",J257,0)</f>
        <v>0</v>
      </c>
      <c r="BG257" s="223">
        <f>IF(N257="zákl. přenesená",J257,0)</f>
        <v>0</v>
      </c>
      <c r="BH257" s="223">
        <f>IF(N257="sníž. přenesená",J257,0)</f>
        <v>0</v>
      </c>
      <c r="BI257" s="223">
        <f>IF(N257="nulová",J257,0)</f>
        <v>0</v>
      </c>
      <c r="BJ257" s="17" t="s">
        <v>81</v>
      </c>
      <c r="BK257" s="223">
        <f>ROUND(I257*H257,2)</f>
        <v>0</v>
      </c>
      <c r="BL257" s="17" t="s">
        <v>342</v>
      </c>
      <c r="BM257" s="222" t="s">
        <v>857</v>
      </c>
    </row>
    <row r="258" spans="2:63" s="11" customFormat="1" ht="25.9" customHeight="1">
      <c r="B258" s="195"/>
      <c r="C258" s="196"/>
      <c r="D258" s="197" t="s">
        <v>72</v>
      </c>
      <c r="E258" s="198" t="s">
        <v>3637</v>
      </c>
      <c r="F258" s="198" t="s">
        <v>3638</v>
      </c>
      <c r="G258" s="196"/>
      <c r="H258" s="196"/>
      <c r="I258" s="199"/>
      <c r="J258" s="200">
        <f>BK258</f>
        <v>0</v>
      </c>
      <c r="K258" s="196"/>
      <c r="L258" s="201"/>
      <c r="M258" s="202"/>
      <c r="N258" s="203"/>
      <c r="O258" s="203"/>
      <c r="P258" s="204">
        <f>SUM(P259:P270)</f>
        <v>0</v>
      </c>
      <c r="Q258" s="203"/>
      <c r="R258" s="204">
        <f>SUM(R259:R270)</f>
        <v>0</v>
      </c>
      <c r="S258" s="203"/>
      <c r="T258" s="205">
        <f>SUM(T259:T270)</f>
        <v>0</v>
      </c>
      <c r="AR258" s="206" t="s">
        <v>224</v>
      </c>
      <c r="AT258" s="207" t="s">
        <v>72</v>
      </c>
      <c r="AU258" s="207" t="s">
        <v>73</v>
      </c>
      <c r="AY258" s="206" t="s">
        <v>204</v>
      </c>
      <c r="BK258" s="208">
        <f>SUM(BK259:BK270)</f>
        <v>0</v>
      </c>
    </row>
    <row r="259" spans="2:65" s="1" customFormat="1" ht="24" customHeight="1">
      <c r="B259" s="38"/>
      <c r="C259" s="211" t="s">
        <v>850</v>
      </c>
      <c r="D259" s="211" t="s">
        <v>207</v>
      </c>
      <c r="E259" s="212" t="s">
        <v>3639</v>
      </c>
      <c r="F259" s="213" t="s">
        <v>3640</v>
      </c>
      <c r="G259" s="214" t="s">
        <v>552</v>
      </c>
      <c r="H259" s="215">
        <v>25</v>
      </c>
      <c r="I259" s="216"/>
      <c r="J259" s="217">
        <f>ROUND(I259*H259,2)</f>
        <v>0</v>
      </c>
      <c r="K259" s="213" t="s">
        <v>19</v>
      </c>
      <c r="L259" s="43"/>
      <c r="M259" s="218" t="s">
        <v>19</v>
      </c>
      <c r="N259" s="219" t="s">
        <v>44</v>
      </c>
      <c r="O259" s="83"/>
      <c r="P259" s="220">
        <f>O259*H259</f>
        <v>0</v>
      </c>
      <c r="Q259" s="220">
        <v>0</v>
      </c>
      <c r="R259" s="220">
        <f>Q259*H259</f>
        <v>0</v>
      </c>
      <c r="S259" s="220">
        <v>0</v>
      </c>
      <c r="T259" s="221">
        <f>S259*H259</f>
        <v>0</v>
      </c>
      <c r="AR259" s="222" t="s">
        <v>342</v>
      </c>
      <c r="AT259" s="222" t="s">
        <v>207</v>
      </c>
      <c r="AU259" s="222" t="s">
        <v>81</v>
      </c>
      <c r="AY259" s="17" t="s">
        <v>204</v>
      </c>
      <c r="BE259" s="223">
        <f>IF(N259="základní",J259,0)</f>
        <v>0</v>
      </c>
      <c r="BF259" s="223">
        <f>IF(N259="snížená",J259,0)</f>
        <v>0</v>
      </c>
      <c r="BG259" s="223">
        <f>IF(N259="zákl. přenesená",J259,0)</f>
        <v>0</v>
      </c>
      <c r="BH259" s="223">
        <f>IF(N259="sníž. přenesená",J259,0)</f>
        <v>0</v>
      </c>
      <c r="BI259" s="223">
        <f>IF(N259="nulová",J259,0)</f>
        <v>0</v>
      </c>
      <c r="BJ259" s="17" t="s">
        <v>81</v>
      </c>
      <c r="BK259" s="223">
        <f>ROUND(I259*H259,2)</f>
        <v>0</v>
      </c>
      <c r="BL259" s="17" t="s">
        <v>342</v>
      </c>
      <c r="BM259" s="222" t="s">
        <v>859</v>
      </c>
    </row>
    <row r="260" spans="2:47" s="1" customFormat="1" ht="12">
      <c r="B260" s="38"/>
      <c r="C260" s="39"/>
      <c r="D260" s="226" t="s">
        <v>2235</v>
      </c>
      <c r="E260" s="39"/>
      <c r="F260" s="273" t="s">
        <v>3641</v>
      </c>
      <c r="G260" s="39"/>
      <c r="H260" s="39"/>
      <c r="I260" s="135"/>
      <c r="J260" s="39"/>
      <c r="K260" s="39"/>
      <c r="L260" s="43"/>
      <c r="M260" s="274"/>
      <c r="N260" s="83"/>
      <c r="O260" s="83"/>
      <c r="P260" s="83"/>
      <c r="Q260" s="83"/>
      <c r="R260" s="83"/>
      <c r="S260" s="83"/>
      <c r="T260" s="84"/>
      <c r="AT260" s="17" t="s">
        <v>2235</v>
      </c>
      <c r="AU260" s="17" t="s">
        <v>81</v>
      </c>
    </row>
    <row r="261" spans="2:65" s="1" customFormat="1" ht="36" customHeight="1">
      <c r="B261" s="38"/>
      <c r="C261" s="211" t="s">
        <v>556</v>
      </c>
      <c r="D261" s="211" t="s">
        <v>207</v>
      </c>
      <c r="E261" s="212" t="s">
        <v>3642</v>
      </c>
      <c r="F261" s="213" t="s">
        <v>3643</v>
      </c>
      <c r="G261" s="214" t="s">
        <v>552</v>
      </c>
      <c r="H261" s="215">
        <v>20</v>
      </c>
      <c r="I261" s="216"/>
      <c r="J261" s="217">
        <f>ROUND(I261*H261,2)</f>
        <v>0</v>
      </c>
      <c r="K261" s="213" t="s">
        <v>19</v>
      </c>
      <c r="L261" s="43"/>
      <c r="M261" s="218" t="s">
        <v>19</v>
      </c>
      <c r="N261" s="219" t="s">
        <v>44</v>
      </c>
      <c r="O261" s="83"/>
      <c r="P261" s="220">
        <f>O261*H261</f>
        <v>0</v>
      </c>
      <c r="Q261" s="220">
        <v>0</v>
      </c>
      <c r="R261" s="220">
        <f>Q261*H261</f>
        <v>0</v>
      </c>
      <c r="S261" s="220">
        <v>0</v>
      </c>
      <c r="T261" s="221">
        <f>S261*H261</f>
        <v>0</v>
      </c>
      <c r="AR261" s="222" t="s">
        <v>342</v>
      </c>
      <c r="AT261" s="222" t="s">
        <v>207</v>
      </c>
      <c r="AU261" s="222" t="s">
        <v>81</v>
      </c>
      <c r="AY261" s="17" t="s">
        <v>204</v>
      </c>
      <c r="BE261" s="223">
        <f>IF(N261="základní",J261,0)</f>
        <v>0</v>
      </c>
      <c r="BF261" s="223">
        <f>IF(N261="snížená",J261,0)</f>
        <v>0</v>
      </c>
      <c r="BG261" s="223">
        <f>IF(N261="zákl. přenesená",J261,0)</f>
        <v>0</v>
      </c>
      <c r="BH261" s="223">
        <f>IF(N261="sníž. přenesená",J261,0)</f>
        <v>0</v>
      </c>
      <c r="BI261" s="223">
        <f>IF(N261="nulová",J261,0)</f>
        <v>0</v>
      </c>
      <c r="BJ261" s="17" t="s">
        <v>81</v>
      </c>
      <c r="BK261" s="223">
        <f>ROUND(I261*H261,2)</f>
        <v>0</v>
      </c>
      <c r="BL261" s="17" t="s">
        <v>342</v>
      </c>
      <c r="BM261" s="222" t="s">
        <v>862</v>
      </c>
    </row>
    <row r="262" spans="2:47" s="1" customFormat="1" ht="12">
      <c r="B262" s="38"/>
      <c r="C262" s="39"/>
      <c r="D262" s="226" t="s">
        <v>2235</v>
      </c>
      <c r="E262" s="39"/>
      <c r="F262" s="273" t="s">
        <v>3641</v>
      </c>
      <c r="G262" s="39"/>
      <c r="H262" s="39"/>
      <c r="I262" s="135"/>
      <c r="J262" s="39"/>
      <c r="K262" s="39"/>
      <c r="L262" s="43"/>
      <c r="M262" s="274"/>
      <c r="N262" s="83"/>
      <c r="O262" s="83"/>
      <c r="P262" s="83"/>
      <c r="Q262" s="83"/>
      <c r="R262" s="83"/>
      <c r="S262" s="83"/>
      <c r="T262" s="84"/>
      <c r="AT262" s="17" t="s">
        <v>2235</v>
      </c>
      <c r="AU262" s="17" t="s">
        <v>81</v>
      </c>
    </row>
    <row r="263" spans="2:65" s="1" customFormat="1" ht="24" customHeight="1">
      <c r="B263" s="38"/>
      <c r="C263" s="211" t="s">
        <v>855</v>
      </c>
      <c r="D263" s="211" t="s">
        <v>207</v>
      </c>
      <c r="E263" s="212" t="s">
        <v>3644</v>
      </c>
      <c r="F263" s="213" t="s">
        <v>3645</v>
      </c>
      <c r="G263" s="214" t="s">
        <v>552</v>
      </c>
      <c r="H263" s="215">
        <v>6</v>
      </c>
      <c r="I263" s="216"/>
      <c r="J263" s="217">
        <f>ROUND(I263*H263,2)</f>
        <v>0</v>
      </c>
      <c r="K263" s="213" t="s">
        <v>19</v>
      </c>
      <c r="L263" s="43"/>
      <c r="M263" s="218" t="s">
        <v>19</v>
      </c>
      <c r="N263" s="219" t="s">
        <v>44</v>
      </c>
      <c r="O263" s="83"/>
      <c r="P263" s="220">
        <f>O263*H263</f>
        <v>0</v>
      </c>
      <c r="Q263" s="220">
        <v>0</v>
      </c>
      <c r="R263" s="220">
        <f>Q263*H263</f>
        <v>0</v>
      </c>
      <c r="S263" s="220">
        <v>0</v>
      </c>
      <c r="T263" s="221">
        <f>S263*H263</f>
        <v>0</v>
      </c>
      <c r="AR263" s="222" t="s">
        <v>342</v>
      </c>
      <c r="AT263" s="222" t="s">
        <v>207</v>
      </c>
      <c r="AU263" s="222" t="s">
        <v>81</v>
      </c>
      <c r="AY263" s="17" t="s">
        <v>204</v>
      </c>
      <c r="BE263" s="223">
        <f>IF(N263="základní",J263,0)</f>
        <v>0</v>
      </c>
      <c r="BF263" s="223">
        <f>IF(N263="snížená",J263,0)</f>
        <v>0</v>
      </c>
      <c r="BG263" s="223">
        <f>IF(N263="zákl. přenesená",J263,0)</f>
        <v>0</v>
      </c>
      <c r="BH263" s="223">
        <f>IF(N263="sníž. přenesená",J263,0)</f>
        <v>0</v>
      </c>
      <c r="BI263" s="223">
        <f>IF(N263="nulová",J263,0)</f>
        <v>0</v>
      </c>
      <c r="BJ263" s="17" t="s">
        <v>81</v>
      </c>
      <c r="BK263" s="223">
        <f>ROUND(I263*H263,2)</f>
        <v>0</v>
      </c>
      <c r="BL263" s="17" t="s">
        <v>342</v>
      </c>
      <c r="BM263" s="222" t="s">
        <v>864</v>
      </c>
    </row>
    <row r="264" spans="2:47" s="1" customFormat="1" ht="12">
      <c r="B264" s="38"/>
      <c r="C264" s="39"/>
      <c r="D264" s="226" t="s">
        <v>2235</v>
      </c>
      <c r="E264" s="39"/>
      <c r="F264" s="273" t="s">
        <v>3646</v>
      </c>
      <c r="G264" s="39"/>
      <c r="H264" s="39"/>
      <c r="I264" s="135"/>
      <c r="J264" s="39"/>
      <c r="K264" s="39"/>
      <c r="L264" s="43"/>
      <c r="M264" s="274"/>
      <c r="N264" s="83"/>
      <c r="O264" s="83"/>
      <c r="P264" s="83"/>
      <c r="Q264" s="83"/>
      <c r="R264" s="83"/>
      <c r="S264" s="83"/>
      <c r="T264" s="84"/>
      <c r="AT264" s="17" t="s">
        <v>2235</v>
      </c>
      <c r="AU264" s="17" t="s">
        <v>81</v>
      </c>
    </row>
    <row r="265" spans="2:65" s="1" customFormat="1" ht="36" customHeight="1">
      <c r="B265" s="38"/>
      <c r="C265" s="211" t="s">
        <v>558</v>
      </c>
      <c r="D265" s="211" t="s">
        <v>207</v>
      </c>
      <c r="E265" s="212" t="s">
        <v>3647</v>
      </c>
      <c r="F265" s="213" t="s">
        <v>3648</v>
      </c>
      <c r="G265" s="214" t="s">
        <v>552</v>
      </c>
      <c r="H265" s="215">
        <v>2</v>
      </c>
      <c r="I265" s="216"/>
      <c r="J265" s="217">
        <f>ROUND(I265*H265,2)</f>
        <v>0</v>
      </c>
      <c r="K265" s="213" t="s">
        <v>19</v>
      </c>
      <c r="L265" s="43"/>
      <c r="M265" s="218" t="s">
        <v>19</v>
      </c>
      <c r="N265" s="219" t="s">
        <v>44</v>
      </c>
      <c r="O265" s="83"/>
      <c r="P265" s="220">
        <f>O265*H265</f>
        <v>0</v>
      </c>
      <c r="Q265" s="220">
        <v>0</v>
      </c>
      <c r="R265" s="220">
        <f>Q265*H265</f>
        <v>0</v>
      </c>
      <c r="S265" s="220">
        <v>0</v>
      </c>
      <c r="T265" s="221">
        <f>S265*H265</f>
        <v>0</v>
      </c>
      <c r="AR265" s="222" t="s">
        <v>342</v>
      </c>
      <c r="AT265" s="222" t="s">
        <v>207</v>
      </c>
      <c r="AU265" s="222" t="s">
        <v>81</v>
      </c>
      <c r="AY265" s="17" t="s">
        <v>204</v>
      </c>
      <c r="BE265" s="223">
        <f>IF(N265="základní",J265,0)</f>
        <v>0</v>
      </c>
      <c r="BF265" s="223">
        <f>IF(N265="snížená",J265,0)</f>
        <v>0</v>
      </c>
      <c r="BG265" s="223">
        <f>IF(N265="zákl. přenesená",J265,0)</f>
        <v>0</v>
      </c>
      <c r="BH265" s="223">
        <f>IF(N265="sníž. přenesená",J265,0)</f>
        <v>0</v>
      </c>
      <c r="BI265" s="223">
        <f>IF(N265="nulová",J265,0)</f>
        <v>0</v>
      </c>
      <c r="BJ265" s="17" t="s">
        <v>81</v>
      </c>
      <c r="BK265" s="223">
        <f>ROUND(I265*H265,2)</f>
        <v>0</v>
      </c>
      <c r="BL265" s="17" t="s">
        <v>342</v>
      </c>
      <c r="BM265" s="222" t="s">
        <v>865</v>
      </c>
    </row>
    <row r="266" spans="2:47" s="1" customFormat="1" ht="12">
      <c r="B266" s="38"/>
      <c r="C266" s="39"/>
      <c r="D266" s="226" t="s">
        <v>2235</v>
      </c>
      <c r="E266" s="39"/>
      <c r="F266" s="273" t="s">
        <v>3646</v>
      </c>
      <c r="G266" s="39"/>
      <c r="H266" s="39"/>
      <c r="I266" s="135"/>
      <c r="J266" s="39"/>
      <c r="K266" s="39"/>
      <c r="L266" s="43"/>
      <c r="M266" s="274"/>
      <c r="N266" s="83"/>
      <c r="O266" s="83"/>
      <c r="P266" s="83"/>
      <c r="Q266" s="83"/>
      <c r="R266" s="83"/>
      <c r="S266" s="83"/>
      <c r="T266" s="84"/>
      <c r="AT266" s="17" t="s">
        <v>2235</v>
      </c>
      <c r="AU266" s="17" t="s">
        <v>81</v>
      </c>
    </row>
    <row r="267" spans="2:65" s="1" customFormat="1" ht="24" customHeight="1">
      <c r="B267" s="38"/>
      <c r="C267" s="211" t="s">
        <v>858</v>
      </c>
      <c r="D267" s="211" t="s">
        <v>207</v>
      </c>
      <c r="E267" s="212" t="s">
        <v>3649</v>
      </c>
      <c r="F267" s="213" t="s">
        <v>3650</v>
      </c>
      <c r="G267" s="214" t="s">
        <v>3651</v>
      </c>
      <c r="H267" s="215">
        <v>8</v>
      </c>
      <c r="I267" s="216"/>
      <c r="J267" s="217">
        <f>ROUND(I267*H267,2)</f>
        <v>0</v>
      </c>
      <c r="K267" s="213" t="s">
        <v>19</v>
      </c>
      <c r="L267" s="43"/>
      <c r="M267" s="218" t="s">
        <v>19</v>
      </c>
      <c r="N267" s="219" t="s">
        <v>44</v>
      </c>
      <c r="O267" s="83"/>
      <c r="P267" s="220">
        <f>O267*H267</f>
        <v>0</v>
      </c>
      <c r="Q267" s="220">
        <v>0</v>
      </c>
      <c r="R267" s="220">
        <f>Q267*H267</f>
        <v>0</v>
      </c>
      <c r="S267" s="220">
        <v>0</v>
      </c>
      <c r="T267" s="221">
        <f>S267*H267</f>
        <v>0</v>
      </c>
      <c r="AR267" s="222" t="s">
        <v>342</v>
      </c>
      <c r="AT267" s="222" t="s">
        <v>207</v>
      </c>
      <c r="AU267" s="222" t="s">
        <v>81</v>
      </c>
      <c r="AY267" s="17" t="s">
        <v>204</v>
      </c>
      <c r="BE267" s="223">
        <f>IF(N267="základní",J267,0)</f>
        <v>0</v>
      </c>
      <c r="BF267" s="223">
        <f>IF(N267="snížená",J267,0)</f>
        <v>0</v>
      </c>
      <c r="BG267" s="223">
        <f>IF(N267="zákl. přenesená",J267,0)</f>
        <v>0</v>
      </c>
      <c r="BH267" s="223">
        <f>IF(N267="sníž. přenesená",J267,0)</f>
        <v>0</v>
      </c>
      <c r="BI267" s="223">
        <f>IF(N267="nulová",J267,0)</f>
        <v>0</v>
      </c>
      <c r="BJ267" s="17" t="s">
        <v>81</v>
      </c>
      <c r="BK267" s="223">
        <f>ROUND(I267*H267,2)</f>
        <v>0</v>
      </c>
      <c r="BL267" s="17" t="s">
        <v>342</v>
      </c>
      <c r="BM267" s="222" t="s">
        <v>869</v>
      </c>
    </row>
    <row r="268" spans="2:65" s="1" customFormat="1" ht="24" customHeight="1">
      <c r="B268" s="38"/>
      <c r="C268" s="211" t="s">
        <v>563</v>
      </c>
      <c r="D268" s="211" t="s">
        <v>207</v>
      </c>
      <c r="E268" s="212" t="s">
        <v>3652</v>
      </c>
      <c r="F268" s="213" t="s">
        <v>3653</v>
      </c>
      <c r="G268" s="214" t="s">
        <v>552</v>
      </c>
      <c r="H268" s="215">
        <v>12</v>
      </c>
      <c r="I268" s="216"/>
      <c r="J268" s="217">
        <f>ROUND(I268*H268,2)</f>
        <v>0</v>
      </c>
      <c r="K268" s="213" t="s">
        <v>19</v>
      </c>
      <c r="L268" s="43"/>
      <c r="M268" s="218" t="s">
        <v>19</v>
      </c>
      <c r="N268" s="219" t="s">
        <v>44</v>
      </c>
      <c r="O268" s="83"/>
      <c r="P268" s="220">
        <f>O268*H268</f>
        <v>0</v>
      </c>
      <c r="Q268" s="220">
        <v>0</v>
      </c>
      <c r="R268" s="220">
        <f>Q268*H268</f>
        <v>0</v>
      </c>
      <c r="S268" s="220">
        <v>0</v>
      </c>
      <c r="T268" s="221">
        <f>S268*H268</f>
        <v>0</v>
      </c>
      <c r="AR268" s="222" t="s">
        <v>342</v>
      </c>
      <c r="AT268" s="222" t="s">
        <v>207</v>
      </c>
      <c r="AU268" s="222" t="s">
        <v>81</v>
      </c>
      <c r="AY268" s="17" t="s">
        <v>204</v>
      </c>
      <c r="BE268" s="223">
        <f>IF(N268="základní",J268,0)</f>
        <v>0</v>
      </c>
      <c r="BF268" s="223">
        <f>IF(N268="snížená",J268,0)</f>
        <v>0</v>
      </c>
      <c r="BG268" s="223">
        <f>IF(N268="zákl. přenesená",J268,0)</f>
        <v>0</v>
      </c>
      <c r="BH268" s="223">
        <f>IF(N268="sníž. přenesená",J268,0)</f>
        <v>0</v>
      </c>
      <c r="BI268" s="223">
        <f>IF(N268="nulová",J268,0)</f>
        <v>0</v>
      </c>
      <c r="BJ268" s="17" t="s">
        <v>81</v>
      </c>
      <c r="BK268" s="223">
        <f>ROUND(I268*H268,2)</f>
        <v>0</v>
      </c>
      <c r="BL268" s="17" t="s">
        <v>342</v>
      </c>
      <c r="BM268" s="222" t="s">
        <v>872</v>
      </c>
    </row>
    <row r="269" spans="2:65" s="1" customFormat="1" ht="24" customHeight="1">
      <c r="B269" s="38"/>
      <c r="C269" s="211" t="s">
        <v>863</v>
      </c>
      <c r="D269" s="211" t="s">
        <v>207</v>
      </c>
      <c r="E269" s="212" t="s">
        <v>3654</v>
      </c>
      <c r="F269" s="213" t="s">
        <v>3655</v>
      </c>
      <c r="G269" s="214" t="s">
        <v>552</v>
      </c>
      <c r="H269" s="215">
        <v>4</v>
      </c>
      <c r="I269" s="216"/>
      <c r="J269" s="217">
        <f>ROUND(I269*H269,2)</f>
        <v>0</v>
      </c>
      <c r="K269" s="213" t="s">
        <v>19</v>
      </c>
      <c r="L269" s="43"/>
      <c r="M269" s="218" t="s">
        <v>19</v>
      </c>
      <c r="N269" s="219" t="s">
        <v>44</v>
      </c>
      <c r="O269" s="83"/>
      <c r="P269" s="220">
        <f>O269*H269</f>
        <v>0</v>
      </c>
      <c r="Q269" s="220">
        <v>0</v>
      </c>
      <c r="R269" s="220">
        <f>Q269*H269</f>
        <v>0</v>
      </c>
      <c r="S269" s="220">
        <v>0</v>
      </c>
      <c r="T269" s="221">
        <f>S269*H269</f>
        <v>0</v>
      </c>
      <c r="AR269" s="222" t="s">
        <v>342</v>
      </c>
      <c r="AT269" s="222" t="s">
        <v>207</v>
      </c>
      <c r="AU269" s="222" t="s">
        <v>81</v>
      </c>
      <c r="AY269" s="17" t="s">
        <v>204</v>
      </c>
      <c r="BE269" s="223">
        <f>IF(N269="základní",J269,0)</f>
        <v>0</v>
      </c>
      <c r="BF269" s="223">
        <f>IF(N269="snížená",J269,0)</f>
        <v>0</v>
      </c>
      <c r="BG269" s="223">
        <f>IF(N269="zákl. přenesená",J269,0)</f>
        <v>0</v>
      </c>
      <c r="BH269" s="223">
        <f>IF(N269="sníž. přenesená",J269,0)</f>
        <v>0</v>
      </c>
      <c r="BI269" s="223">
        <f>IF(N269="nulová",J269,0)</f>
        <v>0</v>
      </c>
      <c r="BJ269" s="17" t="s">
        <v>81</v>
      </c>
      <c r="BK269" s="223">
        <f>ROUND(I269*H269,2)</f>
        <v>0</v>
      </c>
      <c r="BL269" s="17" t="s">
        <v>342</v>
      </c>
      <c r="BM269" s="222" t="s">
        <v>876</v>
      </c>
    </row>
    <row r="270" spans="2:65" s="1" customFormat="1" ht="16.5" customHeight="1">
      <c r="B270" s="38"/>
      <c r="C270" s="211" t="s">
        <v>567</v>
      </c>
      <c r="D270" s="211" t="s">
        <v>207</v>
      </c>
      <c r="E270" s="212" t="s">
        <v>3656</v>
      </c>
      <c r="F270" s="213" t="s">
        <v>3657</v>
      </c>
      <c r="G270" s="214" t="s">
        <v>552</v>
      </c>
      <c r="H270" s="215">
        <v>40</v>
      </c>
      <c r="I270" s="216"/>
      <c r="J270" s="217">
        <f>ROUND(I270*H270,2)</f>
        <v>0</v>
      </c>
      <c r="K270" s="213" t="s">
        <v>19</v>
      </c>
      <c r="L270" s="43"/>
      <c r="M270" s="218" t="s">
        <v>19</v>
      </c>
      <c r="N270" s="219" t="s">
        <v>44</v>
      </c>
      <c r="O270" s="83"/>
      <c r="P270" s="220">
        <f>O270*H270</f>
        <v>0</v>
      </c>
      <c r="Q270" s="220">
        <v>0</v>
      </c>
      <c r="R270" s="220">
        <f>Q270*H270</f>
        <v>0</v>
      </c>
      <c r="S270" s="220">
        <v>0</v>
      </c>
      <c r="T270" s="221">
        <f>S270*H270</f>
        <v>0</v>
      </c>
      <c r="AR270" s="222" t="s">
        <v>342</v>
      </c>
      <c r="AT270" s="222" t="s">
        <v>207</v>
      </c>
      <c r="AU270" s="222" t="s">
        <v>81</v>
      </c>
      <c r="AY270" s="17" t="s">
        <v>204</v>
      </c>
      <c r="BE270" s="223">
        <f>IF(N270="základní",J270,0)</f>
        <v>0</v>
      </c>
      <c r="BF270" s="223">
        <f>IF(N270="snížená",J270,0)</f>
        <v>0</v>
      </c>
      <c r="BG270" s="223">
        <f>IF(N270="zákl. přenesená",J270,0)</f>
        <v>0</v>
      </c>
      <c r="BH270" s="223">
        <f>IF(N270="sníž. přenesená",J270,0)</f>
        <v>0</v>
      </c>
      <c r="BI270" s="223">
        <f>IF(N270="nulová",J270,0)</f>
        <v>0</v>
      </c>
      <c r="BJ270" s="17" t="s">
        <v>81</v>
      </c>
      <c r="BK270" s="223">
        <f>ROUND(I270*H270,2)</f>
        <v>0</v>
      </c>
      <c r="BL270" s="17" t="s">
        <v>342</v>
      </c>
      <c r="BM270" s="222" t="s">
        <v>879</v>
      </c>
    </row>
    <row r="271" spans="2:63" s="11" customFormat="1" ht="25.9" customHeight="1">
      <c r="B271" s="195"/>
      <c r="C271" s="196"/>
      <c r="D271" s="197" t="s">
        <v>72</v>
      </c>
      <c r="E271" s="198" t="s">
        <v>3658</v>
      </c>
      <c r="F271" s="198" t="s">
        <v>3659</v>
      </c>
      <c r="G271" s="196"/>
      <c r="H271" s="196"/>
      <c r="I271" s="199"/>
      <c r="J271" s="200">
        <f>BK271</f>
        <v>0</v>
      </c>
      <c r="K271" s="196"/>
      <c r="L271" s="201"/>
      <c r="M271" s="202"/>
      <c r="N271" s="203"/>
      <c r="O271" s="203"/>
      <c r="P271" s="204">
        <f>SUM(P272:P279)</f>
        <v>0</v>
      </c>
      <c r="Q271" s="203"/>
      <c r="R271" s="204">
        <f>SUM(R272:R279)</f>
        <v>0</v>
      </c>
      <c r="S271" s="203"/>
      <c r="T271" s="205">
        <f>SUM(T272:T279)</f>
        <v>0</v>
      </c>
      <c r="AR271" s="206" t="s">
        <v>224</v>
      </c>
      <c r="AT271" s="207" t="s">
        <v>72</v>
      </c>
      <c r="AU271" s="207" t="s">
        <v>73</v>
      </c>
      <c r="AY271" s="206" t="s">
        <v>204</v>
      </c>
      <c r="BK271" s="208">
        <f>SUM(BK272:BK279)</f>
        <v>0</v>
      </c>
    </row>
    <row r="272" spans="2:65" s="1" customFormat="1" ht="16.5" customHeight="1">
      <c r="B272" s="38"/>
      <c r="C272" s="211" t="s">
        <v>866</v>
      </c>
      <c r="D272" s="211" t="s">
        <v>207</v>
      </c>
      <c r="E272" s="212" t="s">
        <v>3660</v>
      </c>
      <c r="F272" s="213" t="s">
        <v>3661</v>
      </c>
      <c r="G272" s="214" t="s">
        <v>3340</v>
      </c>
      <c r="H272" s="215">
        <v>1</v>
      </c>
      <c r="I272" s="216"/>
      <c r="J272" s="217">
        <f>ROUND(I272*H272,2)</f>
        <v>0</v>
      </c>
      <c r="K272" s="213" t="s">
        <v>19</v>
      </c>
      <c r="L272" s="43"/>
      <c r="M272" s="218" t="s">
        <v>19</v>
      </c>
      <c r="N272" s="219" t="s">
        <v>44</v>
      </c>
      <c r="O272" s="83"/>
      <c r="P272" s="220">
        <f>O272*H272</f>
        <v>0</v>
      </c>
      <c r="Q272" s="220">
        <v>0</v>
      </c>
      <c r="R272" s="220">
        <f>Q272*H272</f>
        <v>0</v>
      </c>
      <c r="S272" s="220">
        <v>0</v>
      </c>
      <c r="T272" s="221">
        <f>S272*H272</f>
        <v>0</v>
      </c>
      <c r="AR272" s="222" t="s">
        <v>342</v>
      </c>
      <c r="AT272" s="222" t="s">
        <v>207</v>
      </c>
      <c r="AU272" s="222" t="s">
        <v>81</v>
      </c>
      <c r="AY272" s="17" t="s">
        <v>204</v>
      </c>
      <c r="BE272" s="223">
        <f>IF(N272="základní",J272,0)</f>
        <v>0</v>
      </c>
      <c r="BF272" s="223">
        <f>IF(N272="snížená",J272,0)</f>
        <v>0</v>
      </c>
      <c r="BG272" s="223">
        <f>IF(N272="zákl. přenesená",J272,0)</f>
        <v>0</v>
      </c>
      <c r="BH272" s="223">
        <f>IF(N272="sníž. přenesená",J272,0)</f>
        <v>0</v>
      </c>
      <c r="BI272" s="223">
        <f>IF(N272="nulová",J272,0)</f>
        <v>0</v>
      </c>
      <c r="BJ272" s="17" t="s">
        <v>81</v>
      </c>
      <c r="BK272" s="223">
        <f>ROUND(I272*H272,2)</f>
        <v>0</v>
      </c>
      <c r="BL272" s="17" t="s">
        <v>342</v>
      </c>
      <c r="BM272" s="222" t="s">
        <v>883</v>
      </c>
    </row>
    <row r="273" spans="2:65" s="1" customFormat="1" ht="16.5" customHeight="1">
      <c r="B273" s="38"/>
      <c r="C273" s="211" t="s">
        <v>570</v>
      </c>
      <c r="D273" s="211" t="s">
        <v>207</v>
      </c>
      <c r="E273" s="212" t="s">
        <v>3662</v>
      </c>
      <c r="F273" s="213" t="s">
        <v>3663</v>
      </c>
      <c r="G273" s="214" t="s">
        <v>3340</v>
      </c>
      <c r="H273" s="215">
        <v>1</v>
      </c>
      <c r="I273" s="216"/>
      <c r="J273" s="217">
        <f>ROUND(I273*H273,2)</f>
        <v>0</v>
      </c>
      <c r="K273" s="213" t="s">
        <v>19</v>
      </c>
      <c r="L273" s="43"/>
      <c r="M273" s="218" t="s">
        <v>19</v>
      </c>
      <c r="N273" s="219" t="s">
        <v>44</v>
      </c>
      <c r="O273" s="83"/>
      <c r="P273" s="220">
        <f>O273*H273</f>
        <v>0</v>
      </c>
      <c r="Q273" s="220">
        <v>0</v>
      </c>
      <c r="R273" s="220">
        <f>Q273*H273</f>
        <v>0</v>
      </c>
      <c r="S273" s="220">
        <v>0</v>
      </c>
      <c r="T273" s="221">
        <f>S273*H273</f>
        <v>0</v>
      </c>
      <c r="AR273" s="222" t="s">
        <v>342</v>
      </c>
      <c r="AT273" s="222" t="s">
        <v>207</v>
      </c>
      <c r="AU273" s="222" t="s">
        <v>81</v>
      </c>
      <c r="AY273" s="17" t="s">
        <v>204</v>
      </c>
      <c r="BE273" s="223">
        <f>IF(N273="základní",J273,0)</f>
        <v>0</v>
      </c>
      <c r="BF273" s="223">
        <f>IF(N273="snížená",J273,0)</f>
        <v>0</v>
      </c>
      <c r="BG273" s="223">
        <f>IF(N273="zákl. přenesená",J273,0)</f>
        <v>0</v>
      </c>
      <c r="BH273" s="223">
        <f>IF(N273="sníž. přenesená",J273,0)</f>
        <v>0</v>
      </c>
      <c r="BI273" s="223">
        <f>IF(N273="nulová",J273,0)</f>
        <v>0</v>
      </c>
      <c r="BJ273" s="17" t="s">
        <v>81</v>
      </c>
      <c r="BK273" s="223">
        <f>ROUND(I273*H273,2)</f>
        <v>0</v>
      </c>
      <c r="BL273" s="17" t="s">
        <v>342</v>
      </c>
      <c r="BM273" s="222" t="s">
        <v>888</v>
      </c>
    </row>
    <row r="274" spans="2:65" s="1" customFormat="1" ht="16.5" customHeight="1">
      <c r="B274" s="38"/>
      <c r="C274" s="211" t="s">
        <v>873</v>
      </c>
      <c r="D274" s="211" t="s">
        <v>207</v>
      </c>
      <c r="E274" s="212" t="s">
        <v>3664</v>
      </c>
      <c r="F274" s="213" t="s">
        <v>3665</v>
      </c>
      <c r="G274" s="214" t="s">
        <v>761</v>
      </c>
      <c r="H274" s="215">
        <v>10</v>
      </c>
      <c r="I274" s="216"/>
      <c r="J274" s="217">
        <f>ROUND(I274*H274,2)</f>
        <v>0</v>
      </c>
      <c r="K274" s="213" t="s">
        <v>19</v>
      </c>
      <c r="L274" s="43"/>
      <c r="M274" s="218" t="s">
        <v>19</v>
      </c>
      <c r="N274" s="219" t="s">
        <v>44</v>
      </c>
      <c r="O274" s="83"/>
      <c r="P274" s="220">
        <f>O274*H274</f>
        <v>0</v>
      </c>
      <c r="Q274" s="220">
        <v>0</v>
      </c>
      <c r="R274" s="220">
        <f>Q274*H274</f>
        <v>0</v>
      </c>
      <c r="S274" s="220">
        <v>0</v>
      </c>
      <c r="T274" s="221">
        <f>S274*H274</f>
        <v>0</v>
      </c>
      <c r="AR274" s="222" t="s">
        <v>342</v>
      </c>
      <c r="AT274" s="222" t="s">
        <v>207</v>
      </c>
      <c r="AU274" s="222" t="s">
        <v>81</v>
      </c>
      <c r="AY274" s="17" t="s">
        <v>204</v>
      </c>
      <c r="BE274" s="223">
        <f>IF(N274="základní",J274,0)</f>
        <v>0</v>
      </c>
      <c r="BF274" s="223">
        <f>IF(N274="snížená",J274,0)</f>
        <v>0</v>
      </c>
      <c r="BG274" s="223">
        <f>IF(N274="zákl. přenesená",J274,0)</f>
        <v>0</v>
      </c>
      <c r="BH274" s="223">
        <f>IF(N274="sníž. přenesená",J274,0)</f>
        <v>0</v>
      </c>
      <c r="BI274" s="223">
        <f>IF(N274="nulová",J274,0)</f>
        <v>0</v>
      </c>
      <c r="BJ274" s="17" t="s">
        <v>81</v>
      </c>
      <c r="BK274" s="223">
        <f>ROUND(I274*H274,2)</f>
        <v>0</v>
      </c>
      <c r="BL274" s="17" t="s">
        <v>342</v>
      </c>
      <c r="BM274" s="222" t="s">
        <v>892</v>
      </c>
    </row>
    <row r="275" spans="2:65" s="1" customFormat="1" ht="16.5" customHeight="1">
      <c r="B275" s="38"/>
      <c r="C275" s="211" t="s">
        <v>574</v>
      </c>
      <c r="D275" s="211" t="s">
        <v>207</v>
      </c>
      <c r="E275" s="212" t="s">
        <v>3666</v>
      </c>
      <c r="F275" s="213" t="s">
        <v>3667</v>
      </c>
      <c r="G275" s="214" t="s">
        <v>982</v>
      </c>
      <c r="H275" s="267"/>
      <c r="I275" s="216"/>
      <c r="J275" s="217">
        <f>ROUND(I275*H275,2)</f>
        <v>0</v>
      </c>
      <c r="K275" s="213" t="s">
        <v>19</v>
      </c>
      <c r="L275" s="43"/>
      <c r="M275" s="218" t="s">
        <v>19</v>
      </c>
      <c r="N275" s="219" t="s">
        <v>44</v>
      </c>
      <c r="O275" s="83"/>
      <c r="P275" s="220">
        <f>O275*H275</f>
        <v>0</v>
      </c>
      <c r="Q275" s="220">
        <v>0</v>
      </c>
      <c r="R275" s="220">
        <f>Q275*H275</f>
        <v>0</v>
      </c>
      <c r="S275" s="220">
        <v>0</v>
      </c>
      <c r="T275" s="221">
        <f>S275*H275</f>
        <v>0</v>
      </c>
      <c r="AR275" s="222" t="s">
        <v>342</v>
      </c>
      <c r="AT275" s="222" t="s">
        <v>207</v>
      </c>
      <c r="AU275" s="222" t="s">
        <v>81</v>
      </c>
      <c r="AY275" s="17" t="s">
        <v>204</v>
      </c>
      <c r="BE275" s="223">
        <f>IF(N275="základní",J275,0)</f>
        <v>0</v>
      </c>
      <c r="BF275" s="223">
        <f>IF(N275="snížená",J275,0)</f>
        <v>0</v>
      </c>
      <c r="BG275" s="223">
        <f>IF(N275="zákl. přenesená",J275,0)</f>
        <v>0</v>
      </c>
      <c r="BH275" s="223">
        <f>IF(N275="sníž. přenesená",J275,0)</f>
        <v>0</v>
      </c>
      <c r="BI275" s="223">
        <f>IF(N275="nulová",J275,0)</f>
        <v>0</v>
      </c>
      <c r="BJ275" s="17" t="s">
        <v>81</v>
      </c>
      <c r="BK275" s="223">
        <f>ROUND(I275*H275,2)</f>
        <v>0</v>
      </c>
      <c r="BL275" s="17" t="s">
        <v>342</v>
      </c>
      <c r="BM275" s="222" t="s">
        <v>893</v>
      </c>
    </row>
    <row r="276" spans="2:65" s="1" customFormat="1" ht="16.5" customHeight="1">
      <c r="B276" s="38"/>
      <c r="C276" s="211" t="s">
        <v>880</v>
      </c>
      <c r="D276" s="211" t="s">
        <v>207</v>
      </c>
      <c r="E276" s="212" t="s">
        <v>3668</v>
      </c>
      <c r="F276" s="213" t="s">
        <v>3669</v>
      </c>
      <c r="G276" s="214" t="s">
        <v>982</v>
      </c>
      <c r="H276" s="267"/>
      <c r="I276" s="216"/>
      <c r="J276" s="217">
        <f>ROUND(I276*H276,2)</f>
        <v>0</v>
      </c>
      <c r="K276" s="213" t="s">
        <v>19</v>
      </c>
      <c r="L276" s="43"/>
      <c r="M276" s="218" t="s">
        <v>19</v>
      </c>
      <c r="N276" s="219" t="s">
        <v>44</v>
      </c>
      <c r="O276" s="83"/>
      <c r="P276" s="220">
        <f>O276*H276</f>
        <v>0</v>
      </c>
      <c r="Q276" s="220">
        <v>0</v>
      </c>
      <c r="R276" s="220">
        <f>Q276*H276</f>
        <v>0</v>
      </c>
      <c r="S276" s="220">
        <v>0</v>
      </c>
      <c r="T276" s="221">
        <f>S276*H276</f>
        <v>0</v>
      </c>
      <c r="AR276" s="222" t="s">
        <v>342</v>
      </c>
      <c r="AT276" s="222" t="s">
        <v>207</v>
      </c>
      <c r="AU276" s="222" t="s">
        <v>81</v>
      </c>
      <c r="AY276" s="17" t="s">
        <v>204</v>
      </c>
      <c r="BE276" s="223">
        <f>IF(N276="základní",J276,0)</f>
        <v>0</v>
      </c>
      <c r="BF276" s="223">
        <f>IF(N276="snížená",J276,0)</f>
        <v>0</v>
      </c>
      <c r="BG276" s="223">
        <f>IF(N276="zákl. přenesená",J276,0)</f>
        <v>0</v>
      </c>
      <c r="BH276" s="223">
        <f>IF(N276="sníž. přenesená",J276,0)</f>
        <v>0</v>
      </c>
      <c r="BI276" s="223">
        <f>IF(N276="nulová",J276,0)</f>
        <v>0</v>
      </c>
      <c r="BJ276" s="17" t="s">
        <v>81</v>
      </c>
      <c r="BK276" s="223">
        <f>ROUND(I276*H276,2)</f>
        <v>0</v>
      </c>
      <c r="BL276" s="17" t="s">
        <v>342</v>
      </c>
      <c r="BM276" s="222" t="s">
        <v>895</v>
      </c>
    </row>
    <row r="277" spans="2:65" s="1" customFormat="1" ht="16.5" customHeight="1">
      <c r="B277" s="38"/>
      <c r="C277" s="211" t="s">
        <v>577</v>
      </c>
      <c r="D277" s="211" t="s">
        <v>207</v>
      </c>
      <c r="E277" s="212" t="s">
        <v>3670</v>
      </c>
      <c r="F277" s="213" t="s">
        <v>3671</v>
      </c>
      <c r="G277" s="214" t="s">
        <v>761</v>
      </c>
      <c r="H277" s="215">
        <v>20</v>
      </c>
      <c r="I277" s="216"/>
      <c r="J277" s="217">
        <f>ROUND(I277*H277,2)</f>
        <v>0</v>
      </c>
      <c r="K277" s="213" t="s">
        <v>19</v>
      </c>
      <c r="L277" s="43"/>
      <c r="M277" s="218" t="s">
        <v>19</v>
      </c>
      <c r="N277" s="219" t="s">
        <v>44</v>
      </c>
      <c r="O277" s="83"/>
      <c r="P277" s="220">
        <f>O277*H277</f>
        <v>0</v>
      </c>
      <c r="Q277" s="220">
        <v>0</v>
      </c>
      <c r="R277" s="220">
        <f>Q277*H277</f>
        <v>0</v>
      </c>
      <c r="S277" s="220">
        <v>0</v>
      </c>
      <c r="T277" s="221">
        <f>S277*H277</f>
        <v>0</v>
      </c>
      <c r="AR277" s="222" t="s">
        <v>342</v>
      </c>
      <c r="AT277" s="222" t="s">
        <v>207</v>
      </c>
      <c r="AU277" s="222" t="s">
        <v>81</v>
      </c>
      <c r="AY277" s="17" t="s">
        <v>204</v>
      </c>
      <c r="BE277" s="223">
        <f>IF(N277="základní",J277,0)</f>
        <v>0</v>
      </c>
      <c r="BF277" s="223">
        <f>IF(N277="snížená",J277,0)</f>
        <v>0</v>
      </c>
      <c r="BG277" s="223">
        <f>IF(N277="zákl. přenesená",J277,0)</f>
        <v>0</v>
      </c>
      <c r="BH277" s="223">
        <f>IF(N277="sníž. přenesená",J277,0)</f>
        <v>0</v>
      </c>
      <c r="BI277" s="223">
        <f>IF(N277="nulová",J277,0)</f>
        <v>0</v>
      </c>
      <c r="BJ277" s="17" t="s">
        <v>81</v>
      </c>
      <c r="BK277" s="223">
        <f>ROUND(I277*H277,2)</f>
        <v>0</v>
      </c>
      <c r="BL277" s="17" t="s">
        <v>342</v>
      </c>
      <c r="BM277" s="222" t="s">
        <v>896</v>
      </c>
    </row>
    <row r="278" spans="2:65" s="1" customFormat="1" ht="16.5" customHeight="1">
      <c r="B278" s="38"/>
      <c r="C278" s="211" t="s">
        <v>891</v>
      </c>
      <c r="D278" s="211" t="s">
        <v>207</v>
      </c>
      <c r="E278" s="212" t="s">
        <v>3672</v>
      </c>
      <c r="F278" s="213" t="s">
        <v>3673</v>
      </c>
      <c r="G278" s="214" t="s">
        <v>761</v>
      </c>
      <c r="H278" s="215">
        <v>20</v>
      </c>
      <c r="I278" s="216"/>
      <c r="J278" s="217">
        <f>ROUND(I278*H278,2)</f>
        <v>0</v>
      </c>
      <c r="K278" s="213" t="s">
        <v>19</v>
      </c>
      <c r="L278" s="43"/>
      <c r="M278" s="218" t="s">
        <v>19</v>
      </c>
      <c r="N278" s="219" t="s">
        <v>44</v>
      </c>
      <c r="O278" s="83"/>
      <c r="P278" s="220">
        <f>O278*H278</f>
        <v>0</v>
      </c>
      <c r="Q278" s="220">
        <v>0</v>
      </c>
      <c r="R278" s="220">
        <f>Q278*H278</f>
        <v>0</v>
      </c>
      <c r="S278" s="220">
        <v>0</v>
      </c>
      <c r="T278" s="221">
        <f>S278*H278</f>
        <v>0</v>
      </c>
      <c r="AR278" s="222" t="s">
        <v>342</v>
      </c>
      <c r="AT278" s="222" t="s">
        <v>207</v>
      </c>
      <c r="AU278" s="222" t="s">
        <v>81</v>
      </c>
      <c r="AY278" s="17" t="s">
        <v>204</v>
      </c>
      <c r="BE278" s="223">
        <f>IF(N278="základní",J278,0)</f>
        <v>0</v>
      </c>
      <c r="BF278" s="223">
        <f>IF(N278="snížená",J278,0)</f>
        <v>0</v>
      </c>
      <c r="BG278" s="223">
        <f>IF(N278="zákl. přenesená",J278,0)</f>
        <v>0</v>
      </c>
      <c r="BH278" s="223">
        <f>IF(N278="sníž. přenesená",J278,0)</f>
        <v>0</v>
      </c>
      <c r="BI278" s="223">
        <f>IF(N278="nulová",J278,0)</f>
        <v>0</v>
      </c>
      <c r="BJ278" s="17" t="s">
        <v>81</v>
      </c>
      <c r="BK278" s="223">
        <f>ROUND(I278*H278,2)</f>
        <v>0</v>
      </c>
      <c r="BL278" s="17" t="s">
        <v>342</v>
      </c>
      <c r="BM278" s="222" t="s">
        <v>898</v>
      </c>
    </row>
    <row r="279" spans="2:65" s="1" customFormat="1" ht="16.5" customHeight="1">
      <c r="B279" s="38"/>
      <c r="C279" s="211" t="s">
        <v>581</v>
      </c>
      <c r="D279" s="211" t="s">
        <v>207</v>
      </c>
      <c r="E279" s="212" t="s">
        <v>3674</v>
      </c>
      <c r="F279" s="213" t="s">
        <v>3675</v>
      </c>
      <c r="G279" s="214" t="s">
        <v>3340</v>
      </c>
      <c r="H279" s="215">
        <v>1</v>
      </c>
      <c r="I279" s="216"/>
      <c r="J279" s="217">
        <f>ROUND(I279*H279,2)</f>
        <v>0</v>
      </c>
      <c r="K279" s="213" t="s">
        <v>19</v>
      </c>
      <c r="L279" s="43"/>
      <c r="M279" s="268" t="s">
        <v>19</v>
      </c>
      <c r="N279" s="269" t="s">
        <v>44</v>
      </c>
      <c r="O279" s="270"/>
      <c r="P279" s="271">
        <f>O279*H279</f>
        <v>0</v>
      </c>
      <c r="Q279" s="271">
        <v>0</v>
      </c>
      <c r="R279" s="271">
        <f>Q279*H279</f>
        <v>0</v>
      </c>
      <c r="S279" s="271">
        <v>0</v>
      </c>
      <c r="T279" s="272">
        <f>S279*H279</f>
        <v>0</v>
      </c>
      <c r="AR279" s="222" t="s">
        <v>342</v>
      </c>
      <c r="AT279" s="222" t="s">
        <v>207</v>
      </c>
      <c r="AU279" s="222" t="s">
        <v>81</v>
      </c>
      <c r="AY279" s="17" t="s">
        <v>204</v>
      </c>
      <c r="BE279" s="223">
        <f>IF(N279="základní",J279,0)</f>
        <v>0</v>
      </c>
      <c r="BF279" s="223">
        <f>IF(N279="snížená",J279,0)</f>
        <v>0</v>
      </c>
      <c r="BG279" s="223">
        <f>IF(N279="zákl. přenesená",J279,0)</f>
        <v>0</v>
      </c>
      <c r="BH279" s="223">
        <f>IF(N279="sníž. přenesená",J279,0)</f>
        <v>0</v>
      </c>
      <c r="BI279" s="223">
        <f>IF(N279="nulová",J279,0)</f>
        <v>0</v>
      </c>
      <c r="BJ279" s="17" t="s">
        <v>81</v>
      </c>
      <c r="BK279" s="223">
        <f>ROUND(I279*H279,2)</f>
        <v>0</v>
      </c>
      <c r="BL279" s="17" t="s">
        <v>342</v>
      </c>
      <c r="BM279" s="222" t="s">
        <v>900</v>
      </c>
    </row>
    <row r="280" spans="2:12" s="1" customFormat="1" ht="6.95" customHeight="1">
      <c r="B280" s="58"/>
      <c r="C280" s="59"/>
      <c r="D280" s="59"/>
      <c r="E280" s="59"/>
      <c r="F280" s="59"/>
      <c r="G280" s="59"/>
      <c r="H280" s="59"/>
      <c r="I280" s="161"/>
      <c r="J280" s="59"/>
      <c r="K280" s="59"/>
      <c r="L280" s="43"/>
    </row>
  </sheetData>
  <sheetProtection password="CC35" sheet="1" objects="1" scenarios="1" formatColumns="0" formatRows="0" autoFilter="0"/>
  <autoFilter ref="C85:K27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5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3676</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ROUND((SUM(BE87:BE151)),2)</f>
        <v>0</v>
      </c>
      <c r="I33" s="150">
        <v>0.21</v>
      </c>
      <c r="J33" s="149">
        <f>ROUND(((SUM(BE87:BE151))*I33),2)</f>
        <v>0</v>
      </c>
      <c r="L33" s="43"/>
    </row>
    <row r="34" spans="2:12" s="1" customFormat="1" ht="14.4" customHeight="1">
      <c r="B34" s="43"/>
      <c r="E34" s="133" t="s">
        <v>45</v>
      </c>
      <c r="F34" s="149">
        <f>ROUND((SUM(BF87:BF151)),2)</f>
        <v>0</v>
      </c>
      <c r="I34" s="150">
        <v>0.15</v>
      </c>
      <c r="J34" s="149">
        <f>ROUND(((SUM(BF87:BF151))*I34),2)</f>
        <v>0</v>
      </c>
      <c r="L34" s="43"/>
    </row>
    <row r="35" spans="2:12" s="1" customFormat="1" ht="14.4" customHeight="1" hidden="1">
      <c r="B35" s="43"/>
      <c r="E35" s="133" t="s">
        <v>46</v>
      </c>
      <c r="F35" s="149">
        <f>ROUND((SUM(BG87:BG151)),2)</f>
        <v>0</v>
      </c>
      <c r="I35" s="150">
        <v>0.21</v>
      </c>
      <c r="J35" s="149">
        <f>0</f>
        <v>0</v>
      </c>
      <c r="L35" s="43"/>
    </row>
    <row r="36" spans="2:12" s="1" customFormat="1" ht="14.4" customHeight="1" hidden="1">
      <c r="B36" s="43"/>
      <c r="E36" s="133" t="s">
        <v>47</v>
      </c>
      <c r="F36" s="149">
        <f>ROUND((SUM(BH87:BH151)),2)</f>
        <v>0</v>
      </c>
      <c r="I36" s="150">
        <v>0.15</v>
      </c>
      <c r="J36" s="149">
        <f>0</f>
        <v>0</v>
      </c>
      <c r="L36" s="43"/>
    </row>
    <row r="37" spans="2:12" s="1" customFormat="1" ht="14.4" customHeight="1" hidden="1">
      <c r="B37" s="43"/>
      <c r="E37" s="133" t="s">
        <v>48</v>
      </c>
      <c r="F37" s="149">
        <f>ROUND((SUM(BI87:BI151)),2)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D.1.4.6 - Měření a regulace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J87</f>
        <v>0</v>
      </c>
      <c r="K59" s="39"/>
      <c r="L59" s="43"/>
      <c r="AU59" s="17" t="s">
        <v>123</v>
      </c>
    </row>
    <row r="60" spans="2:12" s="8" customFormat="1" ht="24.95" customHeight="1">
      <c r="B60" s="171"/>
      <c r="C60" s="172"/>
      <c r="D60" s="173" t="s">
        <v>3677</v>
      </c>
      <c r="E60" s="174"/>
      <c r="F60" s="174"/>
      <c r="G60" s="174"/>
      <c r="H60" s="174"/>
      <c r="I60" s="175"/>
      <c r="J60" s="176">
        <f>J88</f>
        <v>0</v>
      </c>
      <c r="K60" s="172"/>
      <c r="L60" s="177"/>
    </row>
    <row r="61" spans="2:12" s="9" customFormat="1" ht="19.9" customHeight="1">
      <c r="B61" s="178"/>
      <c r="C61" s="179"/>
      <c r="D61" s="180" t="s">
        <v>3678</v>
      </c>
      <c r="E61" s="181"/>
      <c r="F61" s="181"/>
      <c r="G61" s="181"/>
      <c r="H61" s="181"/>
      <c r="I61" s="182"/>
      <c r="J61" s="183">
        <f>J89</f>
        <v>0</v>
      </c>
      <c r="K61" s="179"/>
      <c r="L61" s="184"/>
    </row>
    <row r="62" spans="2:12" s="8" customFormat="1" ht="24.95" customHeight="1">
      <c r="B62" s="171"/>
      <c r="C62" s="172"/>
      <c r="D62" s="173" t="s">
        <v>3679</v>
      </c>
      <c r="E62" s="174"/>
      <c r="F62" s="174"/>
      <c r="G62" s="174"/>
      <c r="H62" s="174"/>
      <c r="I62" s="175"/>
      <c r="J62" s="176">
        <f>J112</f>
        <v>0</v>
      </c>
      <c r="K62" s="172"/>
      <c r="L62" s="177"/>
    </row>
    <row r="63" spans="2:12" s="9" customFormat="1" ht="19.9" customHeight="1">
      <c r="B63" s="178"/>
      <c r="C63" s="179"/>
      <c r="D63" s="180" t="s">
        <v>3680</v>
      </c>
      <c r="E63" s="181"/>
      <c r="F63" s="181"/>
      <c r="G63" s="181"/>
      <c r="H63" s="181"/>
      <c r="I63" s="182"/>
      <c r="J63" s="183">
        <f>J113</f>
        <v>0</v>
      </c>
      <c r="K63" s="179"/>
      <c r="L63" s="184"/>
    </row>
    <row r="64" spans="2:12" s="8" customFormat="1" ht="24.95" customHeight="1">
      <c r="B64" s="171"/>
      <c r="C64" s="172"/>
      <c r="D64" s="173" t="s">
        <v>3681</v>
      </c>
      <c r="E64" s="174"/>
      <c r="F64" s="174"/>
      <c r="G64" s="174"/>
      <c r="H64" s="174"/>
      <c r="I64" s="175"/>
      <c r="J64" s="176">
        <f>J127</f>
        <v>0</v>
      </c>
      <c r="K64" s="172"/>
      <c r="L64" s="177"/>
    </row>
    <row r="65" spans="2:12" s="9" customFormat="1" ht="19.9" customHeight="1">
      <c r="B65" s="178"/>
      <c r="C65" s="179"/>
      <c r="D65" s="180" t="s">
        <v>3682</v>
      </c>
      <c r="E65" s="181"/>
      <c r="F65" s="181"/>
      <c r="G65" s="181"/>
      <c r="H65" s="181"/>
      <c r="I65" s="182"/>
      <c r="J65" s="183">
        <f>J128</f>
        <v>0</v>
      </c>
      <c r="K65" s="179"/>
      <c r="L65" s="184"/>
    </row>
    <row r="66" spans="2:12" s="9" customFormat="1" ht="19.9" customHeight="1">
      <c r="B66" s="178"/>
      <c r="C66" s="179"/>
      <c r="D66" s="180" t="s">
        <v>3683</v>
      </c>
      <c r="E66" s="181"/>
      <c r="F66" s="181"/>
      <c r="G66" s="181"/>
      <c r="H66" s="181"/>
      <c r="I66" s="182"/>
      <c r="J66" s="183">
        <f>J133</f>
        <v>0</v>
      </c>
      <c r="K66" s="179"/>
      <c r="L66" s="184"/>
    </row>
    <row r="67" spans="2:12" s="8" customFormat="1" ht="24.95" customHeight="1">
      <c r="B67" s="171"/>
      <c r="C67" s="172"/>
      <c r="D67" s="173" t="s">
        <v>3684</v>
      </c>
      <c r="E67" s="174"/>
      <c r="F67" s="174"/>
      <c r="G67" s="174"/>
      <c r="H67" s="174"/>
      <c r="I67" s="175"/>
      <c r="J67" s="176">
        <f>J142</f>
        <v>0</v>
      </c>
      <c r="K67" s="172"/>
      <c r="L67" s="177"/>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189</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Ústí nad Labem - Severní Terasa – rekonstrukce bazénu v jeslích</v>
      </c>
      <c r="F77" s="32"/>
      <c r="G77" s="32"/>
      <c r="H77" s="32"/>
      <c r="I77" s="135"/>
      <c r="J77" s="39"/>
      <c r="K77" s="39"/>
      <c r="L77" s="43"/>
    </row>
    <row r="78" spans="2:12" s="1" customFormat="1" ht="12" customHeight="1">
      <c r="B78" s="38"/>
      <c r="C78" s="32" t="s">
        <v>117</v>
      </c>
      <c r="D78" s="39"/>
      <c r="E78" s="39"/>
      <c r="F78" s="39"/>
      <c r="G78" s="39"/>
      <c r="H78" s="39"/>
      <c r="I78" s="135"/>
      <c r="J78" s="39"/>
      <c r="K78" s="39"/>
      <c r="L78" s="43"/>
    </row>
    <row r="79" spans="2:12" s="1" customFormat="1" ht="16.5" customHeight="1">
      <c r="B79" s="38"/>
      <c r="C79" s="39"/>
      <c r="D79" s="39"/>
      <c r="E79" s="68" t="str">
        <f>E9</f>
        <v>D.1.4.6 - Měření a regulace</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Ústí nad Labem</v>
      </c>
      <c r="G81" s="39"/>
      <c r="H81" s="39"/>
      <c r="I81" s="138" t="s">
        <v>23</v>
      </c>
      <c r="J81" s="71" t="str">
        <f>IF(J12="","",J12)</f>
        <v>3. 10. 2017</v>
      </c>
      <c r="K81" s="39"/>
      <c r="L81" s="43"/>
    </row>
    <row r="82" spans="2:12" s="1" customFormat="1" ht="6.95" customHeight="1">
      <c r="B82" s="38"/>
      <c r="C82" s="39"/>
      <c r="D82" s="39"/>
      <c r="E82" s="39"/>
      <c r="F82" s="39"/>
      <c r="G82" s="39"/>
      <c r="H82" s="39"/>
      <c r="I82" s="135"/>
      <c r="J82" s="39"/>
      <c r="K82" s="39"/>
      <c r="L82" s="43"/>
    </row>
    <row r="83" spans="2:12" s="1" customFormat="1" ht="27.9" customHeight="1">
      <c r="B83" s="38"/>
      <c r="C83" s="32" t="s">
        <v>25</v>
      </c>
      <c r="D83" s="39"/>
      <c r="E83" s="39"/>
      <c r="F83" s="27" t="str">
        <f>E15</f>
        <v>Statutární město Ústí nad Labem</v>
      </c>
      <c r="G83" s="39"/>
      <c r="H83" s="39"/>
      <c r="I83" s="138" t="s">
        <v>32</v>
      </c>
      <c r="J83" s="36" t="str">
        <f>E21</f>
        <v>AZ Consult spol. s r.o.</v>
      </c>
      <c r="K83" s="39"/>
      <c r="L83" s="43"/>
    </row>
    <row r="84" spans="2:12" s="1" customFormat="1" ht="15.15" customHeight="1">
      <c r="B84" s="38"/>
      <c r="C84" s="32" t="s">
        <v>30</v>
      </c>
      <c r="D84" s="39"/>
      <c r="E84" s="39"/>
      <c r="F84" s="27" t="str">
        <f>IF(E18="","",E18)</f>
        <v>Vyplň údaj</v>
      </c>
      <c r="G84" s="39"/>
      <c r="H84" s="39"/>
      <c r="I84" s="138" t="s">
        <v>35</v>
      </c>
      <c r="J84" s="36" t="str">
        <f>E24</f>
        <v xml:space="preserve"> </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190</v>
      </c>
      <c r="D86" s="187" t="s">
        <v>58</v>
      </c>
      <c r="E86" s="187" t="s">
        <v>54</v>
      </c>
      <c r="F86" s="187" t="s">
        <v>55</v>
      </c>
      <c r="G86" s="187" t="s">
        <v>191</v>
      </c>
      <c r="H86" s="187" t="s">
        <v>192</v>
      </c>
      <c r="I86" s="188" t="s">
        <v>193</v>
      </c>
      <c r="J86" s="187" t="s">
        <v>122</v>
      </c>
      <c r="K86" s="189" t="s">
        <v>194</v>
      </c>
      <c r="L86" s="190"/>
      <c r="M86" s="91" t="s">
        <v>19</v>
      </c>
      <c r="N86" s="92" t="s">
        <v>43</v>
      </c>
      <c r="O86" s="92" t="s">
        <v>195</v>
      </c>
      <c r="P86" s="92" t="s">
        <v>196</v>
      </c>
      <c r="Q86" s="92" t="s">
        <v>197</v>
      </c>
      <c r="R86" s="92" t="s">
        <v>198</v>
      </c>
      <c r="S86" s="92" t="s">
        <v>199</v>
      </c>
      <c r="T86" s="93" t="s">
        <v>200</v>
      </c>
    </row>
    <row r="87" spans="2:63" s="1" customFormat="1" ht="22.8" customHeight="1">
      <c r="B87" s="38"/>
      <c r="C87" s="98" t="s">
        <v>201</v>
      </c>
      <c r="D87" s="39"/>
      <c r="E87" s="39"/>
      <c r="F87" s="39"/>
      <c r="G87" s="39"/>
      <c r="H87" s="39"/>
      <c r="I87" s="135"/>
      <c r="J87" s="191">
        <f>BK87</f>
        <v>0</v>
      </c>
      <c r="K87" s="39"/>
      <c r="L87" s="43"/>
      <c r="M87" s="94"/>
      <c r="N87" s="95"/>
      <c r="O87" s="95"/>
      <c r="P87" s="192">
        <f>P88+P112+P127+P142</f>
        <v>0</v>
      </c>
      <c r="Q87" s="95"/>
      <c r="R87" s="192">
        <f>R88+R112+R127+R142</f>
        <v>0</v>
      </c>
      <c r="S87" s="95"/>
      <c r="T87" s="193">
        <f>T88+T112+T127+T142</f>
        <v>0</v>
      </c>
      <c r="AT87" s="17" t="s">
        <v>72</v>
      </c>
      <c r="AU87" s="17" t="s">
        <v>123</v>
      </c>
      <c r="BK87" s="194">
        <f>BK88+BK112+BK127+BK142</f>
        <v>0</v>
      </c>
    </row>
    <row r="88" spans="2:63" s="11" customFormat="1" ht="25.9" customHeight="1">
      <c r="B88" s="195"/>
      <c r="C88" s="196"/>
      <c r="D88" s="197" t="s">
        <v>72</v>
      </c>
      <c r="E88" s="198" t="s">
        <v>2420</v>
      </c>
      <c r="F88" s="198" t="s">
        <v>3685</v>
      </c>
      <c r="G88" s="196"/>
      <c r="H88" s="196"/>
      <c r="I88" s="199"/>
      <c r="J88" s="200">
        <f>BK88</f>
        <v>0</v>
      </c>
      <c r="K88" s="196"/>
      <c r="L88" s="201"/>
      <c r="M88" s="202"/>
      <c r="N88" s="203"/>
      <c r="O88" s="203"/>
      <c r="P88" s="204">
        <f>P89</f>
        <v>0</v>
      </c>
      <c r="Q88" s="203"/>
      <c r="R88" s="204">
        <f>R89</f>
        <v>0</v>
      </c>
      <c r="S88" s="203"/>
      <c r="T88" s="205">
        <f>T89</f>
        <v>0</v>
      </c>
      <c r="AR88" s="206" t="s">
        <v>81</v>
      </c>
      <c r="AT88" s="207" t="s">
        <v>72</v>
      </c>
      <c r="AU88" s="207" t="s">
        <v>73</v>
      </c>
      <c r="AY88" s="206" t="s">
        <v>204</v>
      </c>
      <c r="BK88" s="208">
        <f>BK89</f>
        <v>0</v>
      </c>
    </row>
    <row r="89" spans="2:63" s="11" customFormat="1" ht="22.8" customHeight="1">
      <c r="B89" s="195"/>
      <c r="C89" s="196"/>
      <c r="D89" s="197" t="s">
        <v>72</v>
      </c>
      <c r="E89" s="209" t="s">
        <v>3122</v>
      </c>
      <c r="F89" s="209" t="s">
        <v>3686</v>
      </c>
      <c r="G89" s="196"/>
      <c r="H89" s="196"/>
      <c r="I89" s="199"/>
      <c r="J89" s="210">
        <f>BK89</f>
        <v>0</v>
      </c>
      <c r="K89" s="196"/>
      <c r="L89" s="201"/>
      <c r="M89" s="202"/>
      <c r="N89" s="203"/>
      <c r="O89" s="203"/>
      <c r="P89" s="204">
        <f>SUM(P90:P111)</f>
        <v>0</v>
      </c>
      <c r="Q89" s="203"/>
      <c r="R89" s="204">
        <f>SUM(R90:R111)</f>
        <v>0</v>
      </c>
      <c r="S89" s="203"/>
      <c r="T89" s="205">
        <f>SUM(T90:T111)</f>
        <v>0</v>
      </c>
      <c r="AR89" s="206" t="s">
        <v>81</v>
      </c>
      <c r="AT89" s="207" t="s">
        <v>72</v>
      </c>
      <c r="AU89" s="207" t="s">
        <v>81</v>
      </c>
      <c r="AY89" s="206" t="s">
        <v>204</v>
      </c>
      <c r="BK89" s="208">
        <f>SUM(BK90:BK111)</f>
        <v>0</v>
      </c>
    </row>
    <row r="90" spans="2:65" s="1" customFormat="1" ht="16.5" customHeight="1">
      <c r="B90" s="38"/>
      <c r="C90" s="257" t="s">
        <v>81</v>
      </c>
      <c r="D90" s="257" t="s">
        <v>242</v>
      </c>
      <c r="E90" s="258" t="s">
        <v>3687</v>
      </c>
      <c r="F90" s="259" t="s">
        <v>3688</v>
      </c>
      <c r="G90" s="260" t="s">
        <v>552</v>
      </c>
      <c r="H90" s="261">
        <v>1</v>
      </c>
      <c r="I90" s="262"/>
      <c r="J90" s="263">
        <f>ROUND(I90*H90,2)</f>
        <v>0</v>
      </c>
      <c r="K90" s="259" t="s">
        <v>19</v>
      </c>
      <c r="L90" s="264"/>
      <c r="M90" s="265" t="s">
        <v>19</v>
      </c>
      <c r="N90" s="266" t="s">
        <v>44</v>
      </c>
      <c r="O90" s="83"/>
      <c r="P90" s="220">
        <f>O90*H90</f>
        <v>0</v>
      </c>
      <c r="Q90" s="220">
        <v>0</v>
      </c>
      <c r="R90" s="220">
        <f>Q90*H90</f>
        <v>0</v>
      </c>
      <c r="S90" s="220">
        <v>0</v>
      </c>
      <c r="T90" s="221">
        <f>S90*H90</f>
        <v>0</v>
      </c>
      <c r="AR90" s="222" t="s">
        <v>715</v>
      </c>
      <c r="AT90" s="222" t="s">
        <v>242</v>
      </c>
      <c r="AU90" s="222" t="s">
        <v>83</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342</v>
      </c>
      <c r="BM90" s="222" t="s">
        <v>83</v>
      </c>
    </row>
    <row r="91" spans="2:65" s="1" customFormat="1" ht="16.5" customHeight="1">
      <c r="B91" s="38"/>
      <c r="C91" s="257" t="s">
        <v>83</v>
      </c>
      <c r="D91" s="257" t="s">
        <v>242</v>
      </c>
      <c r="E91" s="258" t="s">
        <v>3689</v>
      </c>
      <c r="F91" s="259" t="s">
        <v>3690</v>
      </c>
      <c r="G91" s="260" t="s">
        <v>552</v>
      </c>
      <c r="H91" s="261">
        <v>1</v>
      </c>
      <c r="I91" s="262"/>
      <c r="J91" s="263">
        <f>ROUND(I91*H91,2)</f>
        <v>0</v>
      </c>
      <c r="K91" s="259" t="s">
        <v>19</v>
      </c>
      <c r="L91" s="264"/>
      <c r="M91" s="265" t="s">
        <v>19</v>
      </c>
      <c r="N91" s="266" t="s">
        <v>44</v>
      </c>
      <c r="O91" s="83"/>
      <c r="P91" s="220">
        <f>O91*H91</f>
        <v>0</v>
      </c>
      <c r="Q91" s="220">
        <v>0</v>
      </c>
      <c r="R91" s="220">
        <f>Q91*H91</f>
        <v>0</v>
      </c>
      <c r="S91" s="220">
        <v>0</v>
      </c>
      <c r="T91" s="221">
        <f>S91*H91</f>
        <v>0</v>
      </c>
      <c r="AR91" s="222" t="s">
        <v>715</v>
      </c>
      <c r="AT91" s="222" t="s">
        <v>242</v>
      </c>
      <c r="AU91" s="222" t="s">
        <v>83</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342</v>
      </c>
      <c r="BM91" s="222" t="s">
        <v>212</v>
      </c>
    </row>
    <row r="92" spans="2:65" s="1" customFormat="1" ht="16.5" customHeight="1">
      <c r="B92" s="38"/>
      <c r="C92" s="257" t="s">
        <v>224</v>
      </c>
      <c r="D92" s="257" t="s">
        <v>242</v>
      </c>
      <c r="E92" s="258" t="s">
        <v>3691</v>
      </c>
      <c r="F92" s="259" t="s">
        <v>3692</v>
      </c>
      <c r="G92" s="260" t="s">
        <v>552</v>
      </c>
      <c r="H92" s="261">
        <v>1</v>
      </c>
      <c r="I92" s="262"/>
      <c r="J92" s="263">
        <f>ROUND(I92*H92,2)</f>
        <v>0</v>
      </c>
      <c r="K92" s="259" t="s">
        <v>19</v>
      </c>
      <c r="L92" s="264"/>
      <c r="M92" s="265" t="s">
        <v>19</v>
      </c>
      <c r="N92" s="266" t="s">
        <v>44</v>
      </c>
      <c r="O92" s="83"/>
      <c r="P92" s="220">
        <f>O92*H92</f>
        <v>0</v>
      </c>
      <c r="Q92" s="220">
        <v>0</v>
      </c>
      <c r="R92" s="220">
        <f>Q92*H92</f>
        <v>0</v>
      </c>
      <c r="S92" s="220">
        <v>0</v>
      </c>
      <c r="T92" s="221">
        <f>S92*H92</f>
        <v>0</v>
      </c>
      <c r="AR92" s="222" t="s">
        <v>715</v>
      </c>
      <c r="AT92" s="222" t="s">
        <v>242</v>
      </c>
      <c r="AU92" s="222" t="s">
        <v>83</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342</v>
      </c>
      <c r="BM92" s="222" t="s">
        <v>227</v>
      </c>
    </row>
    <row r="93" spans="2:65" s="1" customFormat="1" ht="16.5" customHeight="1">
      <c r="B93" s="38"/>
      <c r="C93" s="257" t="s">
        <v>212</v>
      </c>
      <c r="D93" s="257" t="s">
        <v>242</v>
      </c>
      <c r="E93" s="258" t="s">
        <v>3693</v>
      </c>
      <c r="F93" s="259" t="s">
        <v>3694</v>
      </c>
      <c r="G93" s="260" t="s">
        <v>552</v>
      </c>
      <c r="H93" s="261">
        <v>1</v>
      </c>
      <c r="I93" s="262"/>
      <c r="J93" s="263">
        <f>ROUND(I93*H93,2)</f>
        <v>0</v>
      </c>
      <c r="K93" s="259" t="s">
        <v>19</v>
      </c>
      <c r="L93" s="264"/>
      <c r="M93" s="265" t="s">
        <v>19</v>
      </c>
      <c r="N93" s="266" t="s">
        <v>44</v>
      </c>
      <c r="O93" s="83"/>
      <c r="P93" s="220">
        <f>O93*H93</f>
        <v>0</v>
      </c>
      <c r="Q93" s="220">
        <v>0</v>
      </c>
      <c r="R93" s="220">
        <f>Q93*H93</f>
        <v>0</v>
      </c>
      <c r="S93" s="220">
        <v>0</v>
      </c>
      <c r="T93" s="221">
        <f>S93*H93</f>
        <v>0</v>
      </c>
      <c r="AR93" s="222" t="s">
        <v>715</v>
      </c>
      <c r="AT93" s="222" t="s">
        <v>242</v>
      </c>
      <c r="AU93" s="222" t="s">
        <v>83</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342</v>
      </c>
      <c r="BM93" s="222" t="s">
        <v>230</v>
      </c>
    </row>
    <row r="94" spans="2:65" s="1" customFormat="1" ht="16.5" customHeight="1">
      <c r="B94" s="38"/>
      <c r="C94" s="257" t="s">
        <v>233</v>
      </c>
      <c r="D94" s="257" t="s">
        <v>242</v>
      </c>
      <c r="E94" s="258" t="s">
        <v>3695</v>
      </c>
      <c r="F94" s="259" t="s">
        <v>3696</v>
      </c>
      <c r="G94" s="260" t="s">
        <v>552</v>
      </c>
      <c r="H94" s="261">
        <v>1</v>
      </c>
      <c r="I94" s="262"/>
      <c r="J94" s="263">
        <f>ROUND(I94*H94,2)</f>
        <v>0</v>
      </c>
      <c r="K94" s="259" t="s">
        <v>19</v>
      </c>
      <c r="L94" s="264"/>
      <c r="M94" s="265" t="s">
        <v>19</v>
      </c>
      <c r="N94" s="266" t="s">
        <v>44</v>
      </c>
      <c r="O94" s="83"/>
      <c r="P94" s="220">
        <f>O94*H94</f>
        <v>0</v>
      </c>
      <c r="Q94" s="220">
        <v>0</v>
      </c>
      <c r="R94" s="220">
        <f>Q94*H94</f>
        <v>0</v>
      </c>
      <c r="S94" s="220">
        <v>0</v>
      </c>
      <c r="T94" s="221">
        <f>S94*H94</f>
        <v>0</v>
      </c>
      <c r="AR94" s="222" t="s">
        <v>715</v>
      </c>
      <c r="AT94" s="222" t="s">
        <v>242</v>
      </c>
      <c r="AU94" s="222" t="s">
        <v>83</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342</v>
      </c>
      <c r="BM94" s="222" t="s">
        <v>236</v>
      </c>
    </row>
    <row r="95" spans="2:65" s="1" customFormat="1" ht="16.5" customHeight="1">
      <c r="B95" s="38"/>
      <c r="C95" s="257" t="s">
        <v>227</v>
      </c>
      <c r="D95" s="257" t="s">
        <v>242</v>
      </c>
      <c r="E95" s="258" t="s">
        <v>3697</v>
      </c>
      <c r="F95" s="259" t="s">
        <v>3698</v>
      </c>
      <c r="G95" s="260" t="s">
        <v>552</v>
      </c>
      <c r="H95" s="261">
        <v>1</v>
      </c>
      <c r="I95" s="262"/>
      <c r="J95" s="263">
        <f>ROUND(I95*H95,2)</f>
        <v>0</v>
      </c>
      <c r="K95" s="259" t="s">
        <v>19</v>
      </c>
      <c r="L95" s="264"/>
      <c r="M95" s="265" t="s">
        <v>19</v>
      </c>
      <c r="N95" s="266" t="s">
        <v>44</v>
      </c>
      <c r="O95" s="83"/>
      <c r="P95" s="220">
        <f>O95*H95</f>
        <v>0</v>
      </c>
      <c r="Q95" s="220">
        <v>0</v>
      </c>
      <c r="R95" s="220">
        <f>Q95*H95</f>
        <v>0</v>
      </c>
      <c r="S95" s="220">
        <v>0</v>
      </c>
      <c r="T95" s="221">
        <f>S95*H95</f>
        <v>0</v>
      </c>
      <c r="AR95" s="222" t="s">
        <v>715</v>
      </c>
      <c r="AT95" s="222" t="s">
        <v>242</v>
      </c>
      <c r="AU95" s="222" t="s">
        <v>83</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342</v>
      </c>
      <c r="BM95" s="222" t="s">
        <v>240</v>
      </c>
    </row>
    <row r="96" spans="2:65" s="1" customFormat="1" ht="16.5" customHeight="1">
      <c r="B96" s="38"/>
      <c r="C96" s="257" t="s">
        <v>241</v>
      </c>
      <c r="D96" s="257" t="s">
        <v>242</v>
      </c>
      <c r="E96" s="258" t="s">
        <v>3699</v>
      </c>
      <c r="F96" s="259" t="s">
        <v>3700</v>
      </c>
      <c r="G96" s="260" t="s">
        <v>552</v>
      </c>
      <c r="H96" s="261">
        <v>1</v>
      </c>
      <c r="I96" s="262"/>
      <c r="J96" s="263">
        <f>ROUND(I96*H96,2)</f>
        <v>0</v>
      </c>
      <c r="K96" s="259" t="s">
        <v>19</v>
      </c>
      <c r="L96" s="264"/>
      <c r="M96" s="265" t="s">
        <v>19</v>
      </c>
      <c r="N96" s="266" t="s">
        <v>44</v>
      </c>
      <c r="O96" s="83"/>
      <c r="P96" s="220">
        <f>O96*H96</f>
        <v>0</v>
      </c>
      <c r="Q96" s="220">
        <v>0</v>
      </c>
      <c r="R96" s="220">
        <f>Q96*H96</f>
        <v>0</v>
      </c>
      <c r="S96" s="220">
        <v>0</v>
      </c>
      <c r="T96" s="221">
        <f>S96*H96</f>
        <v>0</v>
      </c>
      <c r="AR96" s="222" t="s">
        <v>715</v>
      </c>
      <c r="AT96" s="222" t="s">
        <v>242</v>
      </c>
      <c r="AU96" s="222" t="s">
        <v>83</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342</v>
      </c>
      <c r="BM96" s="222" t="s">
        <v>245</v>
      </c>
    </row>
    <row r="97" spans="2:65" s="1" customFormat="1" ht="16.5" customHeight="1">
      <c r="B97" s="38"/>
      <c r="C97" s="257" t="s">
        <v>230</v>
      </c>
      <c r="D97" s="257" t="s">
        <v>242</v>
      </c>
      <c r="E97" s="258" t="s">
        <v>3701</v>
      </c>
      <c r="F97" s="259" t="s">
        <v>3702</v>
      </c>
      <c r="G97" s="260" t="s">
        <v>552</v>
      </c>
      <c r="H97" s="261">
        <v>3</v>
      </c>
      <c r="I97" s="262"/>
      <c r="J97" s="263">
        <f>ROUND(I97*H97,2)</f>
        <v>0</v>
      </c>
      <c r="K97" s="259" t="s">
        <v>19</v>
      </c>
      <c r="L97" s="264"/>
      <c r="M97" s="265" t="s">
        <v>19</v>
      </c>
      <c r="N97" s="266" t="s">
        <v>44</v>
      </c>
      <c r="O97" s="83"/>
      <c r="P97" s="220">
        <f>O97*H97</f>
        <v>0</v>
      </c>
      <c r="Q97" s="220">
        <v>0</v>
      </c>
      <c r="R97" s="220">
        <f>Q97*H97</f>
        <v>0</v>
      </c>
      <c r="S97" s="220">
        <v>0</v>
      </c>
      <c r="T97" s="221">
        <f>S97*H97</f>
        <v>0</v>
      </c>
      <c r="AR97" s="222" t="s">
        <v>715</v>
      </c>
      <c r="AT97" s="222" t="s">
        <v>242</v>
      </c>
      <c r="AU97" s="222" t="s">
        <v>83</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342</v>
      </c>
      <c r="BM97" s="222" t="s">
        <v>251</v>
      </c>
    </row>
    <row r="98" spans="2:65" s="1" customFormat="1" ht="16.5" customHeight="1">
      <c r="B98" s="38"/>
      <c r="C98" s="257" t="s">
        <v>252</v>
      </c>
      <c r="D98" s="257" t="s">
        <v>242</v>
      </c>
      <c r="E98" s="258" t="s">
        <v>3703</v>
      </c>
      <c r="F98" s="259" t="s">
        <v>3704</v>
      </c>
      <c r="G98" s="260" t="s">
        <v>552</v>
      </c>
      <c r="H98" s="261">
        <v>2</v>
      </c>
      <c r="I98" s="262"/>
      <c r="J98" s="263">
        <f>ROUND(I98*H98,2)</f>
        <v>0</v>
      </c>
      <c r="K98" s="259" t="s">
        <v>19</v>
      </c>
      <c r="L98" s="264"/>
      <c r="M98" s="265" t="s">
        <v>19</v>
      </c>
      <c r="N98" s="266" t="s">
        <v>44</v>
      </c>
      <c r="O98" s="83"/>
      <c r="P98" s="220">
        <f>O98*H98</f>
        <v>0</v>
      </c>
      <c r="Q98" s="220">
        <v>0</v>
      </c>
      <c r="R98" s="220">
        <f>Q98*H98</f>
        <v>0</v>
      </c>
      <c r="S98" s="220">
        <v>0</v>
      </c>
      <c r="T98" s="221">
        <f>S98*H98</f>
        <v>0</v>
      </c>
      <c r="AR98" s="222" t="s">
        <v>715</v>
      </c>
      <c r="AT98" s="222" t="s">
        <v>242</v>
      </c>
      <c r="AU98" s="222" t="s">
        <v>83</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342</v>
      </c>
      <c r="BM98" s="222" t="s">
        <v>255</v>
      </c>
    </row>
    <row r="99" spans="2:65" s="1" customFormat="1" ht="16.5" customHeight="1">
      <c r="B99" s="38"/>
      <c r="C99" s="257" t="s">
        <v>236</v>
      </c>
      <c r="D99" s="257" t="s">
        <v>242</v>
      </c>
      <c r="E99" s="258" t="s">
        <v>3705</v>
      </c>
      <c r="F99" s="259" t="s">
        <v>3706</v>
      </c>
      <c r="G99" s="260" t="s">
        <v>552</v>
      </c>
      <c r="H99" s="261">
        <v>1</v>
      </c>
      <c r="I99" s="262"/>
      <c r="J99" s="263">
        <f>ROUND(I99*H99,2)</f>
        <v>0</v>
      </c>
      <c r="K99" s="259" t="s">
        <v>19</v>
      </c>
      <c r="L99" s="264"/>
      <c r="M99" s="265" t="s">
        <v>19</v>
      </c>
      <c r="N99" s="266" t="s">
        <v>44</v>
      </c>
      <c r="O99" s="83"/>
      <c r="P99" s="220">
        <f>O99*H99</f>
        <v>0</v>
      </c>
      <c r="Q99" s="220">
        <v>0</v>
      </c>
      <c r="R99" s="220">
        <f>Q99*H99</f>
        <v>0</v>
      </c>
      <c r="S99" s="220">
        <v>0</v>
      </c>
      <c r="T99" s="221">
        <f>S99*H99</f>
        <v>0</v>
      </c>
      <c r="AR99" s="222" t="s">
        <v>715</v>
      </c>
      <c r="AT99" s="222" t="s">
        <v>242</v>
      </c>
      <c r="AU99" s="222" t="s">
        <v>83</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342</v>
      </c>
      <c r="BM99" s="222" t="s">
        <v>258</v>
      </c>
    </row>
    <row r="100" spans="2:65" s="1" customFormat="1" ht="16.5" customHeight="1">
      <c r="B100" s="38"/>
      <c r="C100" s="257" t="s">
        <v>259</v>
      </c>
      <c r="D100" s="257" t="s">
        <v>242</v>
      </c>
      <c r="E100" s="258" t="s">
        <v>3707</v>
      </c>
      <c r="F100" s="259" t="s">
        <v>3708</v>
      </c>
      <c r="G100" s="260" t="s">
        <v>552</v>
      </c>
      <c r="H100" s="261">
        <v>1</v>
      </c>
      <c r="I100" s="262"/>
      <c r="J100" s="263">
        <f>ROUND(I100*H100,2)</f>
        <v>0</v>
      </c>
      <c r="K100" s="259" t="s">
        <v>19</v>
      </c>
      <c r="L100" s="264"/>
      <c r="M100" s="265" t="s">
        <v>19</v>
      </c>
      <c r="N100" s="266" t="s">
        <v>44</v>
      </c>
      <c r="O100" s="83"/>
      <c r="P100" s="220">
        <f>O100*H100</f>
        <v>0</v>
      </c>
      <c r="Q100" s="220">
        <v>0</v>
      </c>
      <c r="R100" s="220">
        <f>Q100*H100</f>
        <v>0</v>
      </c>
      <c r="S100" s="220">
        <v>0</v>
      </c>
      <c r="T100" s="221">
        <f>S100*H100</f>
        <v>0</v>
      </c>
      <c r="AR100" s="222" t="s">
        <v>715</v>
      </c>
      <c r="AT100" s="222" t="s">
        <v>242</v>
      </c>
      <c r="AU100" s="222" t="s">
        <v>83</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342</v>
      </c>
      <c r="BM100" s="222" t="s">
        <v>262</v>
      </c>
    </row>
    <row r="101" spans="2:65" s="1" customFormat="1" ht="16.5" customHeight="1">
      <c r="B101" s="38"/>
      <c r="C101" s="257" t="s">
        <v>240</v>
      </c>
      <c r="D101" s="257" t="s">
        <v>242</v>
      </c>
      <c r="E101" s="258" t="s">
        <v>3709</v>
      </c>
      <c r="F101" s="259" t="s">
        <v>3710</v>
      </c>
      <c r="G101" s="260" t="s">
        <v>552</v>
      </c>
      <c r="H101" s="261">
        <v>5</v>
      </c>
      <c r="I101" s="262"/>
      <c r="J101" s="263">
        <f>ROUND(I101*H101,2)</f>
        <v>0</v>
      </c>
      <c r="K101" s="259" t="s">
        <v>19</v>
      </c>
      <c r="L101" s="264"/>
      <c r="M101" s="265" t="s">
        <v>19</v>
      </c>
      <c r="N101" s="266" t="s">
        <v>44</v>
      </c>
      <c r="O101" s="83"/>
      <c r="P101" s="220">
        <f>O101*H101</f>
        <v>0</v>
      </c>
      <c r="Q101" s="220">
        <v>0</v>
      </c>
      <c r="R101" s="220">
        <f>Q101*H101</f>
        <v>0</v>
      </c>
      <c r="S101" s="220">
        <v>0</v>
      </c>
      <c r="T101" s="221">
        <f>S101*H101</f>
        <v>0</v>
      </c>
      <c r="AR101" s="222" t="s">
        <v>715</v>
      </c>
      <c r="AT101" s="222" t="s">
        <v>242</v>
      </c>
      <c r="AU101" s="222" t="s">
        <v>83</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342</v>
      </c>
      <c r="BM101" s="222" t="s">
        <v>265</v>
      </c>
    </row>
    <row r="102" spans="2:65" s="1" customFormat="1" ht="16.5" customHeight="1">
      <c r="B102" s="38"/>
      <c r="C102" s="257" t="s">
        <v>266</v>
      </c>
      <c r="D102" s="257" t="s">
        <v>242</v>
      </c>
      <c r="E102" s="258" t="s">
        <v>3711</v>
      </c>
      <c r="F102" s="259" t="s">
        <v>3712</v>
      </c>
      <c r="G102" s="260" t="s">
        <v>552</v>
      </c>
      <c r="H102" s="261">
        <v>1</v>
      </c>
      <c r="I102" s="262"/>
      <c r="J102" s="263">
        <f>ROUND(I102*H102,2)</f>
        <v>0</v>
      </c>
      <c r="K102" s="259" t="s">
        <v>19</v>
      </c>
      <c r="L102" s="264"/>
      <c r="M102" s="265" t="s">
        <v>19</v>
      </c>
      <c r="N102" s="266" t="s">
        <v>44</v>
      </c>
      <c r="O102" s="83"/>
      <c r="P102" s="220">
        <f>O102*H102</f>
        <v>0</v>
      </c>
      <c r="Q102" s="220">
        <v>0</v>
      </c>
      <c r="R102" s="220">
        <f>Q102*H102</f>
        <v>0</v>
      </c>
      <c r="S102" s="220">
        <v>0</v>
      </c>
      <c r="T102" s="221">
        <f>S102*H102</f>
        <v>0</v>
      </c>
      <c r="AR102" s="222" t="s">
        <v>715</v>
      </c>
      <c r="AT102" s="222" t="s">
        <v>242</v>
      </c>
      <c r="AU102" s="222" t="s">
        <v>83</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342</v>
      </c>
      <c r="BM102" s="222" t="s">
        <v>269</v>
      </c>
    </row>
    <row r="103" spans="2:65" s="1" customFormat="1" ht="24" customHeight="1">
      <c r="B103" s="38"/>
      <c r="C103" s="257" t="s">
        <v>245</v>
      </c>
      <c r="D103" s="257" t="s">
        <v>242</v>
      </c>
      <c r="E103" s="258" t="s">
        <v>3713</v>
      </c>
      <c r="F103" s="259" t="s">
        <v>3714</v>
      </c>
      <c r="G103" s="260" t="s">
        <v>552</v>
      </c>
      <c r="H103" s="261">
        <v>1</v>
      </c>
      <c r="I103" s="262"/>
      <c r="J103" s="263">
        <f>ROUND(I103*H103,2)</f>
        <v>0</v>
      </c>
      <c r="K103" s="259" t="s">
        <v>19</v>
      </c>
      <c r="L103" s="264"/>
      <c r="M103" s="265" t="s">
        <v>19</v>
      </c>
      <c r="N103" s="266" t="s">
        <v>44</v>
      </c>
      <c r="O103" s="83"/>
      <c r="P103" s="220">
        <f>O103*H103</f>
        <v>0</v>
      </c>
      <c r="Q103" s="220">
        <v>0</v>
      </c>
      <c r="R103" s="220">
        <f>Q103*H103</f>
        <v>0</v>
      </c>
      <c r="S103" s="220">
        <v>0</v>
      </c>
      <c r="T103" s="221">
        <f>S103*H103</f>
        <v>0</v>
      </c>
      <c r="AR103" s="222" t="s">
        <v>715</v>
      </c>
      <c r="AT103" s="222" t="s">
        <v>242</v>
      </c>
      <c r="AU103" s="222" t="s">
        <v>83</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342</v>
      </c>
      <c r="BM103" s="222" t="s">
        <v>274</v>
      </c>
    </row>
    <row r="104" spans="2:65" s="1" customFormat="1" ht="16.5" customHeight="1">
      <c r="B104" s="38"/>
      <c r="C104" s="257" t="s">
        <v>8</v>
      </c>
      <c r="D104" s="257" t="s">
        <v>242</v>
      </c>
      <c r="E104" s="258" t="s">
        <v>3715</v>
      </c>
      <c r="F104" s="259" t="s">
        <v>3716</v>
      </c>
      <c r="G104" s="260" t="s">
        <v>552</v>
      </c>
      <c r="H104" s="261">
        <v>1</v>
      </c>
      <c r="I104" s="262"/>
      <c r="J104" s="263">
        <f>ROUND(I104*H104,2)</f>
        <v>0</v>
      </c>
      <c r="K104" s="259" t="s">
        <v>19</v>
      </c>
      <c r="L104" s="264"/>
      <c r="M104" s="265" t="s">
        <v>19</v>
      </c>
      <c r="N104" s="266" t="s">
        <v>44</v>
      </c>
      <c r="O104" s="83"/>
      <c r="P104" s="220">
        <f>O104*H104</f>
        <v>0</v>
      </c>
      <c r="Q104" s="220">
        <v>0</v>
      </c>
      <c r="R104" s="220">
        <f>Q104*H104</f>
        <v>0</v>
      </c>
      <c r="S104" s="220">
        <v>0</v>
      </c>
      <c r="T104" s="221">
        <f>S104*H104</f>
        <v>0</v>
      </c>
      <c r="AR104" s="222" t="s">
        <v>715</v>
      </c>
      <c r="AT104" s="222" t="s">
        <v>242</v>
      </c>
      <c r="AU104" s="222" t="s">
        <v>83</v>
      </c>
      <c r="AY104" s="17" t="s">
        <v>204</v>
      </c>
      <c r="BE104" s="223">
        <f>IF(N104="základní",J104,0)</f>
        <v>0</v>
      </c>
      <c r="BF104" s="223">
        <f>IF(N104="snížená",J104,0)</f>
        <v>0</v>
      </c>
      <c r="BG104" s="223">
        <f>IF(N104="zákl. přenesená",J104,0)</f>
        <v>0</v>
      </c>
      <c r="BH104" s="223">
        <f>IF(N104="sníž. přenesená",J104,0)</f>
        <v>0</v>
      </c>
      <c r="BI104" s="223">
        <f>IF(N104="nulová",J104,0)</f>
        <v>0</v>
      </c>
      <c r="BJ104" s="17" t="s">
        <v>81</v>
      </c>
      <c r="BK104" s="223">
        <f>ROUND(I104*H104,2)</f>
        <v>0</v>
      </c>
      <c r="BL104" s="17" t="s">
        <v>342</v>
      </c>
      <c r="BM104" s="222" t="s">
        <v>277</v>
      </c>
    </row>
    <row r="105" spans="2:65" s="1" customFormat="1" ht="16.5" customHeight="1">
      <c r="B105" s="38"/>
      <c r="C105" s="257" t="s">
        <v>251</v>
      </c>
      <c r="D105" s="257" t="s">
        <v>242</v>
      </c>
      <c r="E105" s="258" t="s">
        <v>3717</v>
      </c>
      <c r="F105" s="259" t="s">
        <v>3718</v>
      </c>
      <c r="G105" s="260" t="s">
        <v>552</v>
      </c>
      <c r="H105" s="261">
        <v>1</v>
      </c>
      <c r="I105" s="262"/>
      <c r="J105" s="263">
        <f>ROUND(I105*H105,2)</f>
        <v>0</v>
      </c>
      <c r="K105" s="259" t="s">
        <v>19</v>
      </c>
      <c r="L105" s="264"/>
      <c r="M105" s="265" t="s">
        <v>19</v>
      </c>
      <c r="N105" s="266" t="s">
        <v>44</v>
      </c>
      <c r="O105" s="83"/>
      <c r="P105" s="220">
        <f>O105*H105</f>
        <v>0</v>
      </c>
      <c r="Q105" s="220">
        <v>0</v>
      </c>
      <c r="R105" s="220">
        <f>Q105*H105</f>
        <v>0</v>
      </c>
      <c r="S105" s="220">
        <v>0</v>
      </c>
      <c r="T105" s="221">
        <f>S105*H105</f>
        <v>0</v>
      </c>
      <c r="AR105" s="222" t="s">
        <v>715</v>
      </c>
      <c r="AT105" s="222" t="s">
        <v>242</v>
      </c>
      <c r="AU105" s="222" t="s">
        <v>83</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342</v>
      </c>
      <c r="BM105" s="222" t="s">
        <v>280</v>
      </c>
    </row>
    <row r="106" spans="2:65" s="1" customFormat="1" ht="16.5" customHeight="1">
      <c r="B106" s="38"/>
      <c r="C106" s="257" t="s">
        <v>282</v>
      </c>
      <c r="D106" s="257" t="s">
        <v>242</v>
      </c>
      <c r="E106" s="258" t="s">
        <v>3719</v>
      </c>
      <c r="F106" s="259" t="s">
        <v>3720</v>
      </c>
      <c r="G106" s="260" t="s">
        <v>552</v>
      </c>
      <c r="H106" s="261">
        <v>4</v>
      </c>
      <c r="I106" s="262"/>
      <c r="J106" s="263">
        <f>ROUND(I106*H106,2)</f>
        <v>0</v>
      </c>
      <c r="K106" s="259" t="s">
        <v>19</v>
      </c>
      <c r="L106" s="264"/>
      <c r="M106" s="265" t="s">
        <v>19</v>
      </c>
      <c r="N106" s="266" t="s">
        <v>44</v>
      </c>
      <c r="O106" s="83"/>
      <c r="P106" s="220">
        <f>O106*H106</f>
        <v>0</v>
      </c>
      <c r="Q106" s="220">
        <v>0</v>
      </c>
      <c r="R106" s="220">
        <f>Q106*H106</f>
        <v>0</v>
      </c>
      <c r="S106" s="220">
        <v>0</v>
      </c>
      <c r="T106" s="221">
        <f>S106*H106</f>
        <v>0</v>
      </c>
      <c r="AR106" s="222" t="s">
        <v>715</v>
      </c>
      <c r="AT106" s="222" t="s">
        <v>242</v>
      </c>
      <c r="AU106" s="222" t="s">
        <v>83</v>
      </c>
      <c r="AY106" s="17" t="s">
        <v>204</v>
      </c>
      <c r="BE106" s="223">
        <f>IF(N106="základní",J106,0)</f>
        <v>0</v>
      </c>
      <c r="BF106" s="223">
        <f>IF(N106="snížená",J106,0)</f>
        <v>0</v>
      </c>
      <c r="BG106" s="223">
        <f>IF(N106="zákl. přenesená",J106,0)</f>
        <v>0</v>
      </c>
      <c r="BH106" s="223">
        <f>IF(N106="sníž. přenesená",J106,0)</f>
        <v>0</v>
      </c>
      <c r="BI106" s="223">
        <f>IF(N106="nulová",J106,0)</f>
        <v>0</v>
      </c>
      <c r="BJ106" s="17" t="s">
        <v>81</v>
      </c>
      <c r="BK106" s="223">
        <f>ROUND(I106*H106,2)</f>
        <v>0</v>
      </c>
      <c r="BL106" s="17" t="s">
        <v>342</v>
      </c>
      <c r="BM106" s="222" t="s">
        <v>285</v>
      </c>
    </row>
    <row r="107" spans="2:65" s="1" customFormat="1" ht="16.5" customHeight="1">
      <c r="B107" s="38"/>
      <c r="C107" s="257" t="s">
        <v>255</v>
      </c>
      <c r="D107" s="257" t="s">
        <v>242</v>
      </c>
      <c r="E107" s="258" t="s">
        <v>3721</v>
      </c>
      <c r="F107" s="259" t="s">
        <v>3722</v>
      </c>
      <c r="G107" s="260" t="s">
        <v>552</v>
      </c>
      <c r="H107" s="261">
        <v>25</v>
      </c>
      <c r="I107" s="262"/>
      <c r="J107" s="263">
        <f>ROUND(I107*H107,2)</f>
        <v>0</v>
      </c>
      <c r="K107" s="259" t="s">
        <v>19</v>
      </c>
      <c r="L107" s="264"/>
      <c r="M107" s="265" t="s">
        <v>19</v>
      </c>
      <c r="N107" s="266" t="s">
        <v>44</v>
      </c>
      <c r="O107" s="83"/>
      <c r="P107" s="220">
        <f>O107*H107</f>
        <v>0</v>
      </c>
      <c r="Q107" s="220">
        <v>0</v>
      </c>
      <c r="R107" s="220">
        <f>Q107*H107</f>
        <v>0</v>
      </c>
      <c r="S107" s="220">
        <v>0</v>
      </c>
      <c r="T107" s="221">
        <f>S107*H107</f>
        <v>0</v>
      </c>
      <c r="AR107" s="222" t="s">
        <v>715</v>
      </c>
      <c r="AT107" s="222" t="s">
        <v>242</v>
      </c>
      <c r="AU107" s="222" t="s">
        <v>83</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342</v>
      </c>
      <c r="BM107" s="222" t="s">
        <v>290</v>
      </c>
    </row>
    <row r="108" spans="2:65" s="1" customFormat="1" ht="16.5" customHeight="1">
      <c r="B108" s="38"/>
      <c r="C108" s="257" t="s">
        <v>291</v>
      </c>
      <c r="D108" s="257" t="s">
        <v>242</v>
      </c>
      <c r="E108" s="258" t="s">
        <v>3723</v>
      </c>
      <c r="F108" s="259" t="s">
        <v>3724</v>
      </c>
      <c r="G108" s="260" t="s">
        <v>552</v>
      </c>
      <c r="H108" s="261">
        <v>100</v>
      </c>
      <c r="I108" s="262"/>
      <c r="J108" s="263">
        <f>ROUND(I108*H108,2)</f>
        <v>0</v>
      </c>
      <c r="K108" s="259" t="s">
        <v>19</v>
      </c>
      <c r="L108" s="264"/>
      <c r="M108" s="265" t="s">
        <v>19</v>
      </c>
      <c r="N108" s="266" t="s">
        <v>44</v>
      </c>
      <c r="O108" s="83"/>
      <c r="P108" s="220">
        <f>O108*H108</f>
        <v>0</v>
      </c>
      <c r="Q108" s="220">
        <v>0</v>
      </c>
      <c r="R108" s="220">
        <f>Q108*H108</f>
        <v>0</v>
      </c>
      <c r="S108" s="220">
        <v>0</v>
      </c>
      <c r="T108" s="221">
        <f>S108*H108</f>
        <v>0</v>
      </c>
      <c r="AR108" s="222" t="s">
        <v>715</v>
      </c>
      <c r="AT108" s="222" t="s">
        <v>242</v>
      </c>
      <c r="AU108" s="222" t="s">
        <v>83</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342</v>
      </c>
      <c r="BM108" s="222" t="s">
        <v>294</v>
      </c>
    </row>
    <row r="109" spans="2:65" s="1" customFormat="1" ht="16.5" customHeight="1">
      <c r="B109" s="38"/>
      <c r="C109" s="257" t="s">
        <v>258</v>
      </c>
      <c r="D109" s="257" t="s">
        <v>242</v>
      </c>
      <c r="E109" s="258" t="s">
        <v>3725</v>
      </c>
      <c r="F109" s="259" t="s">
        <v>3726</v>
      </c>
      <c r="G109" s="260" t="s">
        <v>552</v>
      </c>
      <c r="H109" s="261">
        <v>20</v>
      </c>
      <c r="I109" s="262"/>
      <c r="J109" s="263">
        <f>ROUND(I109*H109,2)</f>
        <v>0</v>
      </c>
      <c r="K109" s="259" t="s">
        <v>19</v>
      </c>
      <c r="L109" s="264"/>
      <c r="M109" s="265" t="s">
        <v>19</v>
      </c>
      <c r="N109" s="266" t="s">
        <v>44</v>
      </c>
      <c r="O109" s="83"/>
      <c r="P109" s="220">
        <f>O109*H109</f>
        <v>0</v>
      </c>
      <c r="Q109" s="220">
        <v>0</v>
      </c>
      <c r="R109" s="220">
        <f>Q109*H109</f>
        <v>0</v>
      </c>
      <c r="S109" s="220">
        <v>0</v>
      </c>
      <c r="T109" s="221">
        <f>S109*H109</f>
        <v>0</v>
      </c>
      <c r="AR109" s="222" t="s">
        <v>715</v>
      </c>
      <c r="AT109" s="222" t="s">
        <v>242</v>
      </c>
      <c r="AU109" s="222" t="s">
        <v>83</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342</v>
      </c>
      <c r="BM109" s="222" t="s">
        <v>298</v>
      </c>
    </row>
    <row r="110" spans="2:65" s="1" customFormat="1" ht="16.5" customHeight="1">
      <c r="B110" s="38"/>
      <c r="C110" s="257" t="s">
        <v>7</v>
      </c>
      <c r="D110" s="257" t="s">
        <v>242</v>
      </c>
      <c r="E110" s="258" t="s">
        <v>3727</v>
      </c>
      <c r="F110" s="259" t="s">
        <v>3728</v>
      </c>
      <c r="G110" s="260" t="s">
        <v>449</v>
      </c>
      <c r="H110" s="261">
        <v>1</v>
      </c>
      <c r="I110" s="262"/>
      <c r="J110" s="263">
        <f>ROUND(I110*H110,2)</f>
        <v>0</v>
      </c>
      <c r="K110" s="259" t="s">
        <v>19</v>
      </c>
      <c r="L110" s="264"/>
      <c r="M110" s="265" t="s">
        <v>19</v>
      </c>
      <c r="N110" s="266" t="s">
        <v>44</v>
      </c>
      <c r="O110" s="83"/>
      <c r="P110" s="220">
        <f>O110*H110</f>
        <v>0</v>
      </c>
      <c r="Q110" s="220">
        <v>0</v>
      </c>
      <c r="R110" s="220">
        <f>Q110*H110</f>
        <v>0</v>
      </c>
      <c r="S110" s="220">
        <v>0</v>
      </c>
      <c r="T110" s="221">
        <f>S110*H110</f>
        <v>0</v>
      </c>
      <c r="AR110" s="222" t="s">
        <v>715</v>
      </c>
      <c r="AT110" s="222" t="s">
        <v>242</v>
      </c>
      <c r="AU110" s="222" t="s">
        <v>83</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342</v>
      </c>
      <c r="BM110" s="222" t="s">
        <v>302</v>
      </c>
    </row>
    <row r="111" spans="2:65" s="1" customFormat="1" ht="16.5" customHeight="1">
      <c r="B111" s="38"/>
      <c r="C111" s="257" t="s">
        <v>262</v>
      </c>
      <c r="D111" s="257" t="s">
        <v>242</v>
      </c>
      <c r="E111" s="258" t="s">
        <v>3729</v>
      </c>
      <c r="F111" s="259" t="s">
        <v>3730</v>
      </c>
      <c r="G111" s="260" t="s">
        <v>552</v>
      </c>
      <c r="H111" s="261">
        <v>1</v>
      </c>
      <c r="I111" s="262"/>
      <c r="J111" s="263">
        <f>ROUND(I111*H111,2)</f>
        <v>0</v>
      </c>
      <c r="K111" s="259" t="s">
        <v>19</v>
      </c>
      <c r="L111" s="264"/>
      <c r="M111" s="265" t="s">
        <v>19</v>
      </c>
      <c r="N111" s="266" t="s">
        <v>44</v>
      </c>
      <c r="O111" s="83"/>
      <c r="P111" s="220">
        <f>O111*H111</f>
        <v>0</v>
      </c>
      <c r="Q111" s="220">
        <v>0</v>
      </c>
      <c r="R111" s="220">
        <f>Q111*H111</f>
        <v>0</v>
      </c>
      <c r="S111" s="220">
        <v>0</v>
      </c>
      <c r="T111" s="221">
        <f>S111*H111</f>
        <v>0</v>
      </c>
      <c r="AR111" s="222" t="s">
        <v>715</v>
      </c>
      <c r="AT111" s="222" t="s">
        <v>242</v>
      </c>
      <c r="AU111" s="222" t="s">
        <v>83</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342</v>
      </c>
      <c r="BM111" s="222" t="s">
        <v>305</v>
      </c>
    </row>
    <row r="112" spans="2:63" s="11" customFormat="1" ht="25.9" customHeight="1">
      <c r="B112" s="195"/>
      <c r="C112" s="196"/>
      <c r="D112" s="197" t="s">
        <v>72</v>
      </c>
      <c r="E112" s="198" t="s">
        <v>3147</v>
      </c>
      <c r="F112" s="198" t="s">
        <v>3731</v>
      </c>
      <c r="G112" s="196"/>
      <c r="H112" s="196"/>
      <c r="I112" s="199"/>
      <c r="J112" s="200">
        <f>BK112</f>
        <v>0</v>
      </c>
      <c r="K112" s="196"/>
      <c r="L112" s="201"/>
      <c r="M112" s="202"/>
      <c r="N112" s="203"/>
      <c r="O112" s="203"/>
      <c r="P112" s="204">
        <f>P113</f>
        <v>0</v>
      </c>
      <c r="Q112" s="203"/>
      <c r="R112" s="204">
        <f>R113</f>
        <v>0</v>
      </c>
      <c r="S112" s="203"/>
      <c r="T112" s="205">
        <f>T113</f>
        <v>0</v>
      </c>
      <c r="AR112" s="206" t="s">
        <v>81</v>
      </c>
      <c r="AT112" s="207" t="s">
        <v>72</v>
      </c>
      <c r="AU112" s="207" t="s">
        <v>73</v>
      </c>
      <c r="AY112" s="206" t="s">
        <v>204</v>
      </c>
      <c r="BK112" s="208">
        <f>BK113</f>
        <v>0</v>
      </c>
    </row>
    <row r="113" spans="2:63" s="11" customFormat="1" ht="22.8" customHeight="1">
      <c r="B113" s="195"/>
      <c r="C113" s="196"/>
      <c r="D113" s="197" t="s">
        <v>72</v>
      </c>
      <c r="E113" s="209" t="s">
        <v>3147</v>
      </c>
      <c r="F113" s="209" t="s">
        <v>3731</v>
      </c>
      <c r="G113" s="196"/>
      <c r="H113" s="196"/>
      <c r="I113" s="199"/>
      <c r="J113" s="210">
        <f>BK113</f>
        <v>0</v>
      </c>
      <c r="K113" s="196"/>
      <c r="L113" s="201"/>
      <c r="M113" s="202"/>
      <c r="N113" s="203"/>
      <c r="O113" s="203"/>
      <c r="P113" s="204">
        <f>SUM(P114:P126)</f>
        <v>0</v>
      </c>
      <c r="Q113" s="203"/>
      <c r="R113" s="204">
        <f>SUM(R114:R126)</f>
        <v>0</v>
      </c>
      <c r="S113" s="203"/>
      <c r="T113" s="205">
        <f>SUM(T114:T126)</f>
        <v>0</v>
      </c>
      <c r="AR113" s="206" t="s">
        <v>81</v>
      </c>
      <c r="AT113" s="207" t="s">
        <v>72</v>
      </c>
      <c r="AU113" s="207" t="s">
        <v>81</v>
      </c>
      <c r="AY113" s="206" t="s">
        <v>204</v>
      </c>
      <c r="BK113" s="208">
        <f>SUM(BK114:BK126)</f>
        <v>0</v>
      </c>
    </row>
    <row r="114" spans="2:65" s="1" customFormat="1" ht="48" customHeight="1">
      <c r="B114" s="38"/>
      <c r="C114" s="257" t="s">
        <v>308</v>
      </c>
      <c r="D114" s="257" t="s">
        <v>242</v>
      </c>
      <c r="E114" s="258" t="s">
        <v>3732</v>
      </c>
      <c r="F114" s="259" t="s">
        <v>3733</v>
      </c>
      <c r="G114" s="260" t="s">
        <v>552</v>
      </c>
      <c r="H114" s="261">
        <v>1</v>
      </c>
      <c r="I114" s="262"/>
      <c r="J114" s="263">
        <f>ROUND(I114*H114,2)</f>
        <v>0</v>
      </c>
      <c r="K114" s="259" t="s">
        <v>19</v>
      </c>
      <c r="L114" s="264"/>
      <c r="M114" s="265" t="s">
        <v>19</v>
      </c>
      <c r="N114" s="266" t="s">
        <v>44</v>
      </c>
      <c r="O114" s="83"/>
      <c r="P114" s="220">
        <f>O114*H114</f>
        <v>0</v>
      </c>
      <c r="Q114" s="220">
        <v>0</v>
      </c>
      <c r="R114" s="220">
        <f>Q114*H114</f>
        <v>0</v>
      </c>
      <c r="S114" s="220">
        <v>0</v>
      </c>
      <c r="T114" s="221">
        <f>S114*H114</f>
        <v>0</v>
      </c>
      <c r="AR114" s="222" t="s">
        <v>715</v>
      </c>
      <c r="AT114" s="222" t="s">
        <v>242</v>
      </c>
      <c r="AU114" s="222" t="s">
        <v>83</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342</v>
      </c>
      <c r="BM114" s="222" t="s">
        <v>311</v>
      </c>
    </row>
    <row r="115" spans="2:65" s="1" customFormat="1" ht="16.5" customHeight="1">
      <c r="B115" s="38"/>
      <c r="C115" s="257" t="s">
        <v>265</v>
      </c>
      <c r="D115" s="257" t="s">
        <v>242</v>
      </c>
      <c r="E115" s="258" t="s">
        <v>3734</v>
      </c>
      <c r="F115" s="259" t="s">
        <v>3735</v>
      </c>
      <c r="G115" s="260" t="s">
        <v>552</v>
      </c>
      <c r="H115" s="261">
        <v>1</v>
      </c>
      <c r="I115" s="262"/>
      <c r="J115" s="263">
        <f>ROUND(I115*H115,2)</f>
        <v>0</v>
      </c>
      <c r="K115" s="259" t="s">
        <v>19</v>
      </c>
      <c r="L115" s="264"/>
      <c r="M115" s="265" t="s">
        <v>19</v>
      </c>
      <c r="N115" s="266" t="s">
        <v>44</v>
      </c>
      <c r="O115" s="83"/>
      <c r="P115" s="220">
        <f>O115*H115</f>
        <v>0</v>
      </c>
      <c r="Q115" s="220">
        <v>0</v>
      </c>
      <c r="R115" s="220">
        <f>Q115*H115</f>
        <v>0</v>
      </c>
      <c r="S115" s="220">
        <v>0</v>
      </c>
      <c r="T115" s="221">
        <f>S115*H115</f>
        <v>0</v>
      </c>
      <c r="AR115" s="222" t="s">
        <v>715</v>
      </c>
      <c r="AT115" s="222" t="s">
        <v>242</v>
      </c>
      <c r="AU115" s="222" t="s">
        <v>83</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342</v>
      </c>
      <c r="BM115" s="222" t="s">
        <v>314</v>
      </c>
    </row>
    <row r="116" spans="2:65" s="1" customFormat="1" ht="24" customHeight="1">
      <c r="B116" s="38"/>
      <c r="C116" s="257" t="s">
        <v>315</v>
      </c>
      <c r="D116" s="257" t="s">
        <v>242</v>
      </c>
      <c r="E116" s="258" t="s">
        <v>3736</v>
      </c>
      <c r="F116" s="259" t="s">
        <v>3737</v>
      </c>
      <c r="G116" s="260" t="s">
        <v>552</v>
      </c>
      <c r="H116" s="261">
        <v>2</v>
      </c>
      <c r="I116" s="262"/>
      <c r="J116" s="263">
        <f>ROUND(I116*H116,2)</f>
        <v>0</v>
      </c>
      <c r="K116" s="259" t="s">
        <v>19</v>
      </c>
      <c r="L116" s="264"/>
      <c r="M116" s="265" t="s">
        <v>19</v>
      </c>
      <c r="N116" s="266" t="s">
        <v>44</v>
      </c>
      <c r="O116" s="83"/>
      <c r="P116" s="220">
        <f>O116*H116</f>
        <v>0</v>
      </c>
      <c r="Q116" s="220">
        <v>0</v>
      </c>
      <c r="R116" s="220">
        <f>Q116*H116</f>
        <v>0</v>
      </c>
      <c r="S116" s="220">
        <v>0</v>
      </c>
      <c r="T116" s="221">
        <f>S116*H116</f>
        <v>0</v>
      </c>
      <c r="AR116" s="222" t="s">
        <v>715</v>
      </c>
      <c r="AT116" s="222" t="s">
        <v>242</v>
      </c>
      <c r="AU116" s="222" t="s">
        <v>83</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342</v>
      </c>
      <c r="BM116" s="222" t="s">
        <v>318</v>
      </c>
    </row>
    <row r="117" spans="2:65" s="1" customFormat="1" ht="24" customHeight="1">
      <c r="B117" s="38"/>
      <c r="C117" s="257" t="s">
        <v>269</v>
      </c>
      <c r="D117" s="257" t="s">
        <v>242</v>
      </c>
      <c r="E117" s="258" t="s">
        <v>3738</v>
      </c>
      <c r="F117" s="259" t="s">
        <v>3739</v>
      </c>
      <c r="G117" s="260" t="s">
        <v>552</v>
      </c>
      <c r="H117" s="261">
        <v>1</v>
      </c>
      <c r="I117" s="262"/>
      <c r="J117" s="263">
        <f>ROUND(I117*H117,2)</f>
        <v>0</v>
      </c>
      <c r="K117" s="259" t="s">
        <v>19</v>
      </c>
      <c r="L117" s="264"/>
      <c r="M117" s="265" t="s">
        <v>19</v>
      </c>
      <c r="N117" s="266" t="s">
        <v>44</v>
      </c>
      <c r="O117" s="83"/>
      <c r="P117" s="220">
        <f>O117*H117</f>
        <v>0</v>
      </c>
      <c r="Q117" s="220">
        <v>0</v>
      </c>
      <c r="R117" s="220">
        <f>Q117*H117</f>
        <v>0</v>
      </c>
      <c r="S117" s="220">
        <v>0</v>
      </c>
      <c r="T117" s="221">
        <f>S117*H117</f>
        <v>0</v>
      </c>
      <c r="AR117" s="222" t="s">
        <v>715</v>
      </c>
      <c r="AT117" s="222" t="s">
        <v>242</v>
      </c>
      <c r="AU117" s="222" t="s">
        <v>83</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342</v>
      </c>
      <c r="BM117" s="222" t="s">
        <v>321</v>
      </c>
    </row>
    <row r="118" spans="2:65" s="1" customFormat="1" ht="16.5" customHeight="1">
      <c r="B118" s="38"/>
      <c r="C118" s="257" t="s">
        <v>322</v>
      </c>
      <c r="D118" s="257" t="s">
        <v>242</v>
      </c>
      <c r="E118" s="258" t="s">
        <v>3740</v>
      </c>
      <c r="F118" s="259" t="s">
        <v>3741</v>
      </c>
      <c r="G118" s="260" t="s">
        <v>552</v>
      </c>
      <c r="H118" s="261">
        <v>1</v>
      </c>
      <c r="I118" s="262"/>
      <c r="J118" s="263">
        <f>ROUND(I118*H118,2)</f>
        <v>0</v>
      </c>
      <c r="K118" s="259" t="s">
        <v>19</v>
      </c>
      <c r="L118" s="264"/>
      <c r="M118" s="265" t="s">
        <v>19</v>
      </c>
      <c r="N118" s="266" t="s">
        <v>44</v>
      </c>
      <c r="O118" s="83"/>
      <c r="P118" s="220">
        <f>O118*H118</f>
        <v>0</v>
      </c>
      <c r="Q118" s="220">
        <v>0</v>
      </c>
      <c r="R118" s="220">
        <f>Q118*H118</f>
        <v>0</v>
      </c>
      <c r="S118" s="220">
        <v>0</v>
      </c>
      <c r="T118" s="221">
        <f>S118*H118</f>
        <v>0</v>
      </c>
      <c r="AR118" s="222" t="s">
        <v>715</v>
      </c>
      <c r="AT118" s="222" t="s">
        <v>242</v>
      </c>
      <c r="AU118" s="222" t="s">
        <v>83</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342</v>
      </c>
      <c r="BM118" s="222" t="s">
        <v>325</v>
      </c>
    </row>
    <row r="119" spans="2:65" s="1" customFormat="1" ht="24" customHeight="1">
      <c r="B119" s="38"/>
      <c r="C119" s="257" t="s">
        <v>274</v>
      </c>
      <c r="D119" s="257" t="s">
        <v>242</v>
      </c>
      <c r="E119" s="258" t="s">
        <v>3742</v>
      </c>
      <c r="F119" s="259" t="s">
        <v>3743</v>
      </c>
      <c r="G119" s="260" t="s">
        <v>552</v>
      </c>
      <c r="H119" s="261">
        <v>1</v>
      </c>
      <c r="I119" s="262"/>
      <c r="J119" s="263">
        <f>ROUND(I119*H119,2)</f>
        <v>0</v>
      </c>
      <c r="K119" s="259" t="s">
        <v>19</v>
      </c>
      <c r="L119" s="264"/>
      <c r="M119" s="265" t="s">
        <v>19</v>
      </c>
      <c r="N119" s="266" t="s">
        <v>44</v>
      </c>
      <c r="O119" s="83"/>
      <c r="P119" s="220">
        <f>O119*H119</f>
        <v>0</v>
      </c>
      <c r="Q119" s="220">
        <v>0</v>
      </c>
      <c r="R119" s="220">
        <f>Q119*H119</f>
        <v>0</v>
      </c>
      <c r="S119" s="220">
        <v>0</v>
      </c>
      <c r="T119" s="221">
        <f>S119*H119</f>
        <v>0</v>
      </c>
      <c r="AR119" s="222" t="s">
        <v>715</v>
      </c>
      <c r="AT119" s="222" t="s">
        <v>242</v>
      </c>
      <c r="AU119" s="222" t="s">
        <v>83</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342</v>
      </c>
      <c r="BM119" s="222" t="s">
        <v>326</v>
      </c>
    </row>
    <row r="120" spans="2:65" s="1" customFormat="1" ht="24" customHeight="1">
      <c r="B120" s="38"/>
      <c r="C120" s="257" t="s">
        <v>329</v>
      </c>
      <c r="D120" s="257" t="s">
        <v>242</v>
      </c>
      <c r="E120" s="258" t="s">
        <v>3744</v>
      </c>
      <c r="F120" s="259" t="s">
        <v>3745</v>
      </c>
      <c r="G120" s="260" t="s">
        <v>552</v>
      </c>
      <c r="H120" s="261">
        <v>1</v>
      </c>
      <c r="I120" s="262"/>
      <c r="J120" s="263">
        <f>ROUND(I120*H120,2)</f>
        <v>0</v>
      </c>
      <c r="K120" s="259" t="s">
        <v>19</v>
      </c>
      <c r="L120" s="264"/>
      <c r="M120" s="265" t="s">
        <v>19</v>
      </c>
      <c r="N120" s="266" t="s">
        <v>44</v>
      </c>
      <c r="O120" s="83"/>
      <c r="P120" s="220">
        <f>O120*H120</f>
        <v>0</v>
      </c>
      <c r="Q120" s="220">
        <v>0</v>
      </c>
      <c r="R120" s="220">
        <f>Q120*H120</f>
        <v>0</v>
      </c>
      <c r="S120" s="220">
        <v>0</v>
      </c>
      <c r="T120" s="221">
        <f>S120*H120</f>
        <v>0</v>
      </c>
      <c r="AR120" s="222" t="s">
        <v>715</v>
      </c>
      <c r="AT120" s="222" t="s">
        <v>242</v>
      </c>
      <c r="AU120" s="222" t="s">
        <v>83</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342</v>
      </c>
      <c r="BM120" s="222" t="s">
        <v>332</v>
      </c>
    </row>
    <row r="121" spans="2:65" s="1" customFormat="1" ht="24" customHeight="1">
      <c r="B121" s="38"/>
      <c r="C121" s="257" t="s">
        <v>277</v>
      </c>
      <c r="D121" s="257" t="s">
        <v>242</v>
      </c>
      <c r="E121" s="258" t="s">
        <v>3746</v>
      </c>
      <c r="F121" s="259" t="s">
        <v>3747</v>
      </c>
      <c r="G121" s="260" t="s">
        <v>552</v>
      </c>
      <c r="H121" s="261">
        <v>1</v>
      </c>
      <c r="I121" s="262"/>
      <c r="J121" s="263">
        <f>ROUND(I121*H121,2)</f>
        <v>0</v>
      </c>
      <c r="K121" s="259" t="s">
        <v>19</v>
      </c>
      <c r="L121" s="264"/>
      <c r="M121" s="265" t="s">
        <v>19</v>
      </c>
      <c r="N121" s="266" t="s">
        <v>44</v>
      </c>
      <c r="O121" s="83"/>
      <c r="P121" s="220">
        <f>O121*H121</f>
        <v>0</v>
      </c>
      <c r="Q121" s="220">
        <v>0</v>
      </c>
      <c r="R121" s="220">
        <f>Q121*H121</f>
        <v>0</v>
      </c>
      <c r="S121" s="220">
        <v>0</v>
      </c>
      <c r="T121" s="221">
        <f>S121*H121</f>
        <v>0</v>
      </c>
      <c r="AR121" s="222" t="s">
        <v>715</v>
      </c>
      <c r="AT121" s="222" t="s">
        <v>242</v>
      </c>
      <c r="AU121" s="222" t="s">
        <v>83</v>
      </c>
      <c r="AY121" s="17" t="s">
        <v>204</v>
      </c>
      <c r="BE121" s="223">
        <f>IF(N121="základní",J121,0)</f>
        <v>0</v>
      </c>
      <c r="BF121" s="223">
        <f>IF(N121="snížená",J121,0)</f>
        <v>0</v>
      </c>
      <c r="BG121" s="223">
        <f>IF(N121="zákl. přenesená",J121,0)</f>
        <v>0</v>
      </c>
      <c r="BH121" s="223">
        <f>IF(N121="sníž. přenesená",J121,0)</f>
        <v>0</v>
      </c>
      <c r="BI121" s="223">
        <f>IF(N121="nulová",J121,0)</f>
        <v>0</v>
      </c>
      <c r="BJ121" s="17" t="s">
        <v>81</v>
      </c>
      <c r="BK121" s="223">
        <f>ROUND(I121*H121,2)</f>
        <v>0</v>
      </c>
      <c r="BL121" s="17" t="s">
        <v>342</v>
      </c>
      <c r="BM121" s="222" t="s">
        <v>335</v>
      </c>
    </row>
    <row r="122" spans="2:65" s="1" customFormat="1" ht="16.5" customHeight="1">
      <c r="B122" s="38"/>
      <c r="C122" s="257" t="s">
        <v>336</v>
      </c>
      <c r="D122" s="257" t="s">
        <v>242</v>
      </c>
      <c r="E122" s="258" t="s">
        <v>3748</v>
      </c>
      <c r="F122" s="259" t="s">
        <v>3749</v>
      </c>
      <c r="G122" s="260" t="s">
        <v>552</v>
      </c>
      <c r="H122" s="261">
        <v>1</v>
      </c>
      <c r="I122" s="262"/>
      <c r="J122" s="263">
        <f>ROUND(I122*H122,2)</f>
        <v>0</v>
      </c>
      <c r="K122" s="259" t="s">
        <v>19</v>
      </c>
      <c r="L122" s="264"/>
      <c r="M122" s="265" t="s">
        <v>19</v>
      </c>
      <c r="N122" s="266" t="s">
        <v>44</v>
      </c>
      <c r="O122" s="83"/>
      <c r="P122" s="220">
        <f>O122*H122</f>
        <v>0</v>
      </c>
      <c r="Q122" s="220">
        <v>0</v>
      </c>
      <c r="R122" s="220">
        <f>Q122*H122</f>
        <v>0</v>
      </c>
      <c r="S122" s="220">
        <v>0</v>
      </c>
      <c r="T122" s="221">
        <f>S122*H122</f>
        <v>0</v>
      </c>
      <c r="AR122" s="222" t="s">
        <v>715</v>
      </c>
      <c r="AT122" s="222" t="s">
        <v>242</v>
      </c>
      <c r="AU122" s="222" t="s">
        <v>83</v>
      </c>
      <c r="AY122" s="17" t="s">
        <v>204</v>
      </c>
      <c r="BE122" s="223">
        <f>IF(N122="základní",J122,0)</f>
        <v>0</v>
      </c>
      <c r="BF122" s="223">
        <f>IF(N122="snížená",J122,0)</f>
        <v>0</v>
      </c>
      <c r="BG122" s="223">
        <f>IF(N122="zákl. přenesená",J122,0)</f>
        <v>0</v>
      </c>
      <c r="BH122" s="223">
        <f>IF(N122="sníž. přenesená",J122,0)</f>
        <v>0</v>
      </c>
      <c r="BI122" s="223">
        <f>IF(N122="nulová",J122,0)</f>
        <v>0</v>
      </c>
      <c r="BJ122" s="17" t="s">
        <v>81</v>
      </c>
      <c r="BK122" s="223">
        <f>ROUND(I122*H122,2)</f>
        <v>0</v>
      </c>
      <c r="BL122" s="17" t="s">
        <v>342</v>
      </c>
      <c r="BM122" s="222" t="s">
        <v>339</v>
      </c>
    </row>
    <row r="123" spans="2:65" s="1" customFormat="1" ht="16.5" customHeight="1">
      <c r="B123" s="38"/>
      <c r="C123" s="257" t="s">
        <v>280</v>
      </c>
      <c r="D123" s="257" t="s">
        <v>242</v>
      </c>
      <c r="E123" s="258" t="s">
        <v>3750</v>
      </c>
      <c r="F123" s="259" t="s">
        <v>3751</v>
      </c>
      <c r="G123" s="260" t="s">
        <v>552</v>
      </c>
      <c r="H123" s="261">
        <v>1</v>
      </c>
      <c r="I123" s="262"/>
      <c r="J123" s="263">
        <f>ROUND(I123*H123,2)</f>
        <v>0</v>
      </c>
      <c r="K123" s="259" t="s">
        <v>19</v>
      </c>
      <c r="L123" s="264"/>
      <c r="M123" s="265" t="s">
        <v>19</v>
      </c>
      <c r="N123" s="266" t="s">
        <v>44</v>
      </c>
      <c r="O123" s="83"/>
      <c r="P123" s="220">
        <f>O123*H123</f>
        <v>0</v>
      </c>
      <c r="Q123" s="220">
        <v>0</v>
      </c>
      <c r="R123" s="220">
        <f>Q123*H123</f>
        <v>0</v>
      </c>
      <c r="S123" s="220">
        <v>0</v>
      </c>
      <c r="T123" s="221">
        <f>S123*H123</f>
        <v>0</v>
      </c>
      <c r="AR123" s="222" t="s">
        <v>715</v>
      </c>
      <c r="AT123" s="222" t="s">
        <v>242</v>
      </c>
      <c r="AU123" s="222" t="s">
        <v>83</v>
      </c>
      <c r="AY123" s="17" t="s">
        <v>204</v>
      </c>
      <c r="BE123" s="223">
        <f>IF(N123="základní",J123,0)</f>
        <v>0</v>
      </c>
      <c r="BF123" s="223">
        <f>IF(N123="snížená",J123,0)</f>
        <v>0</v>
      </c>
      <c r="BG123" s="223">
        <f>IF(N123="zákl. přenesená",J123,0)</f>
        <v>0</v>
      </c>
      <c r="BH123" s="223">
        <f>IF(N123="sníž. přenesená",J123,0)</f>
        <v>0</v>
      </c>
      <c r="BI123" s="223">
        <f>IF(N123="nulová",J123,0)</f>
        <v>0</v>
      </c>
      <c r="BJ123" s="17" t="s">
        <v>81</v>
      </c>
      <c r="BK123" s="223">
        <f>ROUND(I123*H123,2)</f>
        <v>0</v>
      </c>
      <c r="BL123" s="17" t="s">
        <v>342</v>
      </c>
      <c r="BM123" s="222" t="s">
        <v>342</v>
      </c>
    </row>
    <row r="124" spans="2:65" s="1" customFormat="1" ht="16.5" customHeight="1">
      <c r="B124" s="38"/>
      <c r="C124" s="257" t="s">
        <v>343</v>
      </c>
      <c r="D124" s="257" t="s">
        <v>242</v>
      </c>
      <c r="E124" s="258" t="s">
        <v>3752</v>
      </c>
      <c r="F124" s="259" t="s">
        <v>3753</v>
      </c>
      <c r="G124" s="260" t="s">
        <v>552</v>
      </c>
      <c r="H124" s="261">
        <v>1</v>
      </c>
      <c r="I124" s="262"/>
      <c r="J124" s="263">
        <f>ROUND(I124*H124,2)</f>
        <v>0</v>
      </c>
      <c r="K124" s="259" t="s">
        <v>19</v>
      </c>
      <c r="L124" s="264"/>
      <c r="M124" s="265" t="s">
        <v>19</v>
      </c>
      <c r="N124" s="266" t="s">
        <v>44</v>
      </c>
      <c r="O124" s="83"/>
      <c r="P124" s="220">
        <f>O124*H124</f>
        <v>0</v>
      </c>
      <c r="Q124" s="220">
        <v>0</v>
      </c>
      <c r="R124" s="220">
        <f>Q124*H124</f>
        <v>0</v>
      </c>
      <c r="S124" s="220">
        <v>0</v>
      </c>
      <c r="T124" s="221">
        <f>S124*H124</f>
        <v>0</v>
      </c>
      <c r="AR124" s="222" t="s">
        <v>715</v>
      </c>
      <c r="AT124" s="222" t="s">
        <v>242</v>
      </c>
      <c r="AU124" s="222" t="s">
        <v>83</v>
      </c>
      <c r="AY124" s="17" t="s">
        <v>204</v>
      </c>
      <c r="BE124" s="223">
        <f>IF(N124="základní",J124,0)</f>
        <v>0</v>
      </c>
      <c r="BF124" s="223">
        <f>IF(N124="snížená",J124,0)</f>
        <v>0</v>
      </c>
      <c r="BG124" s="223">
        <f>IF(N124="zákl. přenesená",J124,0)</f>
        <v>0</v>
      </c>
      <c r="BH124" s="223">
        <f>IF(N124="sníž. přenesená",J124,0)</f>
        <v>0</v>
      </c>
      <c r="BI124" s="223">
        <f>IF(N124="nulová",J124,0)</f>
        <v>0</v>
      </c>
      <c r="BJ124" s="17" t="s">
        <v>81</v>
      </c>
      <c r="BK124" s="223">
        <f>ROUND(I124*H124,2)</f>
        <v>0</v>
      </c>
      <c r="BL124" s="17" t="s">
        <v>342</v>
      </c>
      <c r="BM124" s="222" t="s">
        <v>346</v>
      </c>
    </row>
    <row r="125" spans="2:65" s="1" customFormat="1" ht="36" customHeight="1">
      <c r="B125" s="38"/>
      <c r="C125" s="257" t="s">
        <v>285</v>
      </c>
      <c r="D125" s="257" t="s">
        <v>242</v>
      </c>
      <c r="E125" s="258" t="s">
        <v>3754</v>
      </c>
      <c r="F125" s="259" t="s">
        <v>3755</v>
      </c>
      <c r="G125" s="260" t="s">
        <v>552</v>
      </c>
      <c r="H125" s="261">
        <v>1</v>
      </c>
      <c r="I125" s="262"/>
      <c r="J125" s="263">
        <f>ROUND(I125*H125,2)</f>
        <v>0</v>
      </c>
      <c r="K125" s="259" t="s">
        <v>19</v>
      </c>
      <c r="L125" s="264"/>
      <c r="M125" s="265" t="s">
        <v>19</v>
      </c>
      <c r="N125" s="266" t="s">
        <v>44</v>
      </c>
      <c r="O125" s="83"/>
      <c r="P125" s="220">
        <f>O125*H125</f>
        <v>0</v>
      </c>
      <c r="Q125" s="220">
        <v>0</v>
      </c>
      <c r="R125" s="220">
        <f>Q125*H125</f>
        <v>0</v>
      </c>
      <c r="S125" s="220">
        <v>0</v>
      </c>
      <c r="T125" s="221">
        <f>S125*H125</f>
        <v>0</v>
      </c>
      <c r="AR125" s="222" t="s">
        <v>715</v>
      </c>
      <c r="AT125" s="222" t="s">
        <v>242</v>
      </c>
      <c r="AU125" s="222" t="s">
        <v>83</v>
      </c>
      <c r="AY125" s="17" t="s">
        <v>204</v>
      </c>
      <c r="BE125" s="223">
        <f>IF(N125="základní",J125,0)</f>
        <v>0</v>
      </c>
      <c r="BF125" s="223">
        <f>IF(N125="snížená",J125,0)</f>
        <v>0</v>
      </c>
      <c r="BG125" s="223">
        <f>IF(N125="zákl. přenesená",J125,0)</f>
        <v>0</v>
      </c>
      <c r="BH125" s="223">
        <f>IF(N125="sníž. přenesená",J125,0)</f>
        <v>0</v>
      </c>
      <c r="BI125" s="223">
        <f>IF(N125="nulová",J125,0)</f>
        <v>0</v>
      </c>
      <c r="BJ125" s="17" t="s">
        <v>81</v>
      </c>
      <c r="BK125" s="223">
        <f>ROUND(I125*H125,2)</f>
        <v>0</v>
      </c>
      <c r="BL125" s="17" t="s">
        <v>342</v>
      </c>
      <c r="BM125" s="222" t="s">
        <v>349</v>
      </c>
    </row>
    <row r="126" spans="2:65" s="1" customFormat="1" ht="16.5" customHeight="1">
      <c r="B126" s="38"/>
      <c r="C126" s="257" t="s">
        <v>350</v>
      </c>
      <c r="D126" s="257" t="s">
        <v>242</v>
      </c>
      <c r="E126" s="258" t="s">
        <v>3756</v>
      </c>
      <c r="F126" s="259" t="s">
        <v>3757</v>
      </c>
      <c r="G126" s="260" t="s">
        <v>552</v>
      </c>
      <c r="H126" s="261">
        <v>1</v>
      </c>
      <c r="I126" s="262"/>
      <c r="J126" s="263">
        <f>ROUND(I126*H126,2)</f>
        <v>0</v>
      </c>
      <c r="K126" s="259" t="s">
        <v>19</v>
      </c>
      <c r="L126" s="264"/>
      <c r="M126" s="265" t="s">
        <v>19</v>
      </c>
      <c r="N126" s="266" t="s">
        <v>44</v>
      </c>
      <c r="O126" s="83"/>
      <c r="P126" s="220">
        <f>O126*H126</f>
        <v>0</v>
      </c>
      <c r="Q126" s="220">
        <v>0</v>
      </c>
      <c r="R126" s="220">
        <f>Q126*H126</f>
        <v>0</v>
      </c>
      <c r="S126" s="220">
        <v>0</v>
      </c>
      <c r="T126" s="221">
        <f>S126*H126</f>
        <v>0</v>
      </c>
      <c r="AR126" s="222" t="s">
        <v>715</v>
      </c>
      <c r="AT126" s="222" t="s">
        <v>242</v>
      </c>
      <c r="AU126" s="222" t="s">
        <v>83</v>
      </c>
      <c r="AY126" s="17" t="s">
        <v>204</v>
      </c>
      <c r="BE126" s="223">
        <f>IF(N126="základní",J126,0)</f>
        <v>0</v>
      </c>
      <c r="BF126" s="223">
        <f>IF(N126="snížená",J126,0)</f>
        <v>0</v>
      </c>
      <c r="BG126" s="223">
        <f>IF(N126="zákl. přenesená",J126,0)</f>
        <v>0</v>
      </c>
      <c r="BH126" s="223">
        <f>IF(N126="sníž. přenesená",J126,0)</f>
        <v>0</v>
      </c>
      <c r="BI126" s="223">
        <f>IF(N126="nulová",J126,0)</f>
        <v>0</v>
      </c>
      <c r="BJ126" s="17" t="s">
        <v>81</v>
      </c>
      <c r="BK126" s="223">
        <f>ROUND(I126*H126,2)</f>
        <v>0</v>
      </c>
      <c r="BL126" s="17" t="s">
        <v>342</v>
      </c>
      <c r="BM126" s="222" t="s">
        <v>353</v>
      </c>
    </row>
    <row r="127" spans="2:63" s="11" customFormat="1" ht="25.9" customHeight="1">
      <c r="B127" s="195"/>
      <c r="C127" s="196"/>
      <c r="D127" s="197" t="s">
        <v>72</v>
      </c>
      <c r="E127" s="198" t="s">
        <v>3171</v>
      </c>
      <c r="F127" s="198" t="s">
        <v>3758</v>
      </c>
      <c r="G127" s="196"/>
      <c r="H127" s="196"/>
      <c r="I127" s="199"/>
      <c r="J127" s="200">
        <f>BK127</f>
        <v>0</v>
      </c>
      <c r="K127" s="196"/>
      <c r="L127" s="201"/>
      <c r="M127" s="202"/>
      <c r="N127" s="203"/>
      <c r="O127" s="203"/>
      <c r="P127" s="204">
        <f>P128+P133</f>
        <v>0</v>
      </c>
      <c r="Q127" s="203"/>
      <c r="R127" s="204">
        <f>R128+R133</f>
        <v>0</v>
      </c>
      <c r="S127" s="203"/>
      <c r="T127" s="205">
        <f>T128+T133</f>
        <v>0</v>
      </c>
      <c r="AR127" s="206" t="s">
        <v>81</v>
      </c>
      <c r="AT127" s="207" t="s">
        <v>72</v>
      </c>
      <c r="AU127" s="207" t="s">
        <v>73</v>
      </c>
      <c r="AY127" s="206" t="s">
        <v>204</v>
      </c>
      <c r="BK127" s="208">
        <f>BK128+BK133</f>
        <v>0</v>
      </c>
    </row>
    <row r="128" spans="2:63" s="11" customFormat="1" ht="22.8" customHeight="1">
      <c r="B128" s="195"/>
      <c r="C128" s="196"/>
      <c r="D128" s="197" t="s">
        <v>72</v>
      </c>
      <c r="E128" s="209" t="s">
        <v>3759</v>
      </c>
      <c r="F128" s="209" t="s">
        <v>3760</v>
      </c>
      <c r="G128" s="196"/>
      <c r="H128" s="196"/>
      <c r="I128" s="199"/>
      <c r="J128" s="210">
        <f>BK128</f>
        <v>0</v>
      </c>
      <c r="K128" s="196"/>
      <c r="L128" s="201"/>
      <c r="M128" s="202"/>
      <c r="N128" s="203"/>
      <c r="O128" s="203"/>
      <c r="P128" s="204">
        <f>SUM(P129:P132)</f>
        <v>0</v>
      </c>
      <c r="Q128" s="203"/>
      <c r="R128" s="204">
        <f>SUM(R129:R132)</f>
        <v>0</v>
      </c>
      <c r="S128" s="203"/>
      <c r="T128" s="205">
        <f>SUM(T129:T132)</f>
        <v>0</v>
      </c>
      <c r="AR128" s="206" t="s">
        <v>81</v>
      </c>
      <c r="AT128" s="207" t="s">
        <v>72</v>
      </c>
      <c r="AU128" s="207" t="s">
        <v>81</v>
      </c>
      <c r="AY128" s="206" t="s">
        <v>204</v>
      </c>
      <c r="BK128" s="208">
        <f>SUM(BK129:BK132)</f>
        <v>0</v>
      </c>
    </row>
    <row r="129" spans="2:65" s="1" customFormat="1" ht="24" customHeight="1">
      <c r="B129" s="38"/>
      <c r="C129" s="257" t="s">
        <v>290</v>
      </c>
      <c r="D129" s="257" t="s">
        <v>242</v>
      </c>
      <c r="E129" s="258" t="s">
        <v>3761</v>
      </c>
      <c r="F129" s="259" t="s">
        <v>3762</v>
      </c>
      <c r="G129" s="260" t="s">
        <v>552</v>
      </c>
      <c r="H129" s="261">
        <v>3</v>
      </c>
      <c r="I129" s="262"/>
      <c r="J129" s="263">
        <f>ROUND(I129*H129,2)</f>
        <v>0</v>
      </c>
      <c r="K129" s="259" t="s">
        <v>19</v>
      </c>
      <c r="L129" s="264"/>
      <c r="M129" s="265" t="s">
        <v>19</v>
      </c>
      <c r="N129" s="266" t="s">
        <v>44</v>
      </c>
      <c r="O129" s="83"/>
      <c r="P129" s="220">
        <f>O129*H129</f>
        <v>0</v>
      </c>
      <c r="Q129" s="220">
        <v>0</v>
      </c>
      <c r="R129" s="220">
        <f>Q129*H129</f>
        <v>0</v>
      </c>
      <c r="S129" s="220">
        <v>0</v>
      </c>
      <c r="T129" s="221">
        <f>S129*H129</f>
        <v>0</v>
      </c>
      <c r="AR129" s="222" t="s">
        <v>715</v>
      </c>
      <c r="AT129" s="222" t="s">
        <v>242</v>
      </c>
      <c r="AU129" s="222" t="s">
        <v>83</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342</v>
      </c>
      <c r="BM129" s="222" t="s">
        <v>356</v>
      </c>
    </row>
    <row r="130" spans="2:65" s="1" customFormat="1" ht="16.5" customHeight="1">
      <c r="B130" s="38"/>
      <c r="C130" s="257" t="s">
        <v>361</v>
      </c>
      <c r="D130" s="257" t="s">
        <v>242</v>
      </c>
      <c r="E130" s="258" t="s">
        <v>3763</v>
      </c>
      <c r="F130" s="259" t="s">
        <v>3764</v>
      </c>
      <c r="G130" s="260" t="s">
        <v>552</v>
      </c>
      <c r="H130" s="261">
        <v>3</v>
      </c>
      <c r="I130" s="262"/>
      <c r="J130" s="263">
        <f>ROUND(I130*H130,2)</f>
        <v>0</v>
      </c>
      <c r="K130" s="259" t="s">
        <v>19</v>
      </c>
      <c r="L130" s="264"/>
      <c r="M130" s="265" t="s">
        <v>19</v>
      </c>
      <c r="N130" s="266" t="s">
        <v>44</v>
      </c>
      <c r="O130" s="83"/>
      <c r="P130" s="220">
        <f>O130*H130</f>
        <v>0</v>
      </c>
      <c r="Q130" s="220">
        <v>0</v>
      </c>
      <c r="R130" s="220">
        <f>Q130*H130</f>
        <v>0</v>
      </c>
      <c r="S130" s="220">
        <v>0</v>
      </c>
      <c r="T130" s="221">
        <f>S130*H130</f>
        <v>0</v>
      </c>
      <c r="AR130" s="222" t="s">
        <v>715</v>
      </c>
      <c r="AT130" s="222" t="s">
        <v>242</v>
      </c>
      <c r="AU130" s="222" t="s">
        <v>83</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342</v>
      </c>
      <c r="BM130" s="222" t="s">
        <v>364</v>
      </c>
    </row>
    <row r="131" spans="2:65" s="1" customFormat="1" ht="16.5" customHeight="1">
      <c r="B131" s="38"/>
      <c r="C131" s="257" t="s">
        <v>294</v>
      </c>
      <c r="D131" s="257" t="s">
        <v>242</v>
      </c>
      <c r="E131" s="258" t="s">
        <v>3765</v>
      </c>
      <c r="F131" s="259" t="s">
        <v>3766</v>
      </c>
      <c r="G131" s="260" t="s">
        <v>552</v>
      </c>
      <c r="H131" s="261">
        <v>1</v>
      </c>
      <c r="I131" s="262"/>
      <c r="J131" s="263">
        <f>ROUND(I131*H131,2)</f>
        <v>0</v>
      </c>
      <c r="K131" s="259" t="s">
        <v>19</v>
      </c>
      <c r="L131" s="264"/>
      <c r="M131" s="265" t="s">
        <v>19</v>
      </c>
      <c r="N131" s="266" t="s">
        <v>44</v>
      </c>
      <c r="O131" s="83"/>
      <c r="P131" s="220">
        <f>O131*H131</f>
        <v>0</v>
      </c>
      <c r="Q131" s="220">
        <v>0</v>
      </c>
      <c r="R131" s="220">
        <f>Q131*H131</f>
        <v>0</v>
      </c>
      <c r="S131" s="220">
        <v>0</v>
      </c>
      <c r="T131" s="221">
        <f>S131*H131</f>
        <v>0</v>
      </c>
      <c r="AR131" s="222" t="s">
        <v>715</v>
      </c>
      <c r="AT131" s="222" t="s">
        <v>242</v>
      </c>
      <c r="AU131" s="222" t="s">
        <v>83</v>
      </c>
      <c r="AY131" s="17" t="s">
        <v>204</v>
      </c>
      <c r="BE131" s="223">
        <f>IF(N131="základní",J131,0)</f>
        <v>0</v>
      </c>
      <c r="BF131" s="223">
        <f>IF(N131="snížená",J131,0)</f>
        <v>0</v>
      </c>
      <c r="BG131" s="223">
        <f>IF(N131="zákl. přenesená",J131,0)</f>
        <v>0</v>
      </c>
      <c r="BH131" s="223">
        <f>IF(N131="sníž. přenesená",J131,0)</f>
        <v>0</v>
      </c>
      <c r="BI131" s="223">
        <f>IF(N131="nulová",J131,0)</f>
        <v>0</v>
      </c>
      <c r="BJ131" s="17" t="s">
        <v>81</v>
      </c>
      <c r="BK131" s="223">
        <f>ROUND(I131*H131,2)</f>
        <v>0</v>
      </c>
      <c r="BL131" s="17" t="s">
        <v>342</v>
      </c>
      <c r="BM131" s="222" t="s">
        <v>367</v>
      </c>
    </row>
    <row r="132" spans="2:65" s="1" customFormat="1" ht="16.5" customHeight="1">
      <c r="B132" s="38"/>
      <c r="C132" s="257" t="s">
        <v>368</v>
      </c>
      <c r="D132" s="257" t="s">
        <v>242</v>
      </c>
      <c r="E132" s="258" t="s">
        <v>3767</v>
      </c>
      <c r="F132" s="259" t="s">
        <v>3768</v>
      </c>
      <c r="G132" s="260" t="s">
        <v>552</v>
      </c>
      <c r="H132" s="261">
        <v>1</v>
      </c>
      <c r="I132" s="262"/>
      <c r="J132" s="263">
        <f>ROUND(I132*H132,2)</f>
        <v>0</v>
      </c>
      <c r="K132" s="259" t="s">
        <v>19</v>
      </c>
      <c r="L132" s="264"/>
      <c r="M132" s="265" t="s">
        <v>19</v>
      </c>
      <c r="N132" s="266" t="s">
        <v>44</v>
      </c>
      <c r="O132" s="83"/>
      <c r="P132" s="220">
        <f>O132*H132</f>
        <v>0</v>
      </c>
      <c r="Q132" s="220">
        <v>0</v>
      </c>
      <c r="R132" s="220">
        <f>Q132*H132</f>
        <v>0</v>
      </c>
      <c r="S132" s="220">
        <v>0</v>
      </c>
      <c r="T132" s="221">
        <f>S132*H132</f>
        <v>0</v>
      </c>
      <c r="AR132" s="222" t="s">
        <v>715</v>
      </c>
      <c r="AT132" s="222" t="s">
        <v>242</v>
      </c>
      <c r="AU132" s="222" t="s">
        <v>83</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342</v>
      </c>
      <c r="BM132" s="222" t="s">
        <v>371</v>
      </c>
    </row>
    <row r="133" spans="2:63" s="11" customFormat="1" ht="22.8" customHeight="1">
      <c r="B133" s="195"/>
      <c r="C133" s="196"/>
      <c r="D133" s="197" t="s">
        <v>72</v>
      </c>
      <c r="E133" s="209" t="s">
        <v>3769</v>
      </c>
      <c r="F133" s="209" t="s">
        <v>3770</v>
      </c>
      <c r="G133" s="196"/>
      <c r="H133" s="196"/>
      <c r="I133" s="199"/>
      <c r="J133" s="210">
        <f>BK133</f>
        <v>0</v>
      </c>
      <c r="K133" s="196"/>
      <c r="L133" s="201"/>
      <c r="M133" s="202"/>
      <c r="N133" s="203"/>
      <c r="O133" s="203"/>
      <c r="P133" s="204">
        <f>SUM(P134:P141)</f>
        <v>0</v>
      </c>
      <c r="Q133" s="203"/>
      <c r="R133" s="204">
        <f>SUM(R134:R141)</f>
        <v>0</v>
      </c>
      <c r="S133" s="203"/>
      <c r="T133" s="205">
        <f>SUM(T134:T141)</f>
        <v>0</v>
      </c>
      <c r="AR133" s="206" t="s">
        <v>81</v>
      </c>
      <c r="AT133" s="207" t="s">
        <v>72</v>
      </c>
      <c r="AU133" s="207" t="s">
        <v>81</v>
      </c>
      <c r="AY133" s="206" t="s">
        <v>204</v>
      </c>
      <c r="BK133" s="208">
        <f>SUM(BK134:BK141)</f>
        <v>0</v>
      </c>
    </row>
    <row r="134" spans="2:65" s="1" customFormat="1" ht="16.5" customHeight="1">
      <c r="B134" s="38"/>
      <c r="C134" s="257" t="s">
        <v>298</v>
      </c>
      <c r="D134" s="257" t="s">
        <v>242</v>
      </c>
      <c r="E134" s="258" t="s">
        <v>3771</v>
      </c>
      <c r="F134" s="259" t="s">
        <v>3772</v>
      </c>
      <c r="G134" s="260" t="s">
        <v>250</v>
      </c>
      <c r="H134" s="261">
        <v>10</v>
      </c>
      <c r="I134" s="262"/>
      <c r="J134" s="263">
        <f>ROUND(I134*H134,2)</f>
        <v>0</v>
      </c>
      <c r="K134" s="259" t="s">
        <v>19</v>
      </c>
      <c r="L134" s="264"/>
      <c r="M134" s="265" t="s">
        <v>19</v>
      </c>
      <c r="N134" s="266" t="s">
        <v>44</v>
      </c>
      <c r="O134" s="83"/>
      <c r="P134" s="220">
        <f>O134*H134</f>
        <v>0</v>
      </c>
      <c r="Q134" s="220">
        <v>0</v>
      </c>
      <c r="R134" s="220">
        <f>Q134*H134</f>
        <v>0</v>
      </c>
      <c r="S134" s="220">
        <v>0</v>
      </c>
      <c r="T134" s="221">
        <f>S134*H134</f>
        <v>0</v>
      </c>
      <c r="AR134" s="222" t="s">
        <v>715</v>
      </c>
      <c r="AT134" s="222" t="s">
        <v>242</v>
      </c>
      <c r="AU134" s="222" t="s">
        <v>83</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342</v>
      </c>
      <c r="BM134" s="222" t="s">
        <v>374</v>
      </c>
    </row>
    <row r="135" spans="2:65" s="1" customFormat="1" ht="16.5" customHeight="1">
      <c r="B135" s="38"/>
      <c r="C135" s="257" t="s">
        <v>375</v>
      </c>
      <c r="D135" s="257" t="s">
        <v>242</v>
      </c>
      <c r="E135" s="258" t="s">
        <v>3773</v>
      </c>
      <c r="F135" s="259" t="s">
        <v>3774</v>
      </c>
      <c r="G135" s="260" t="s">
        <v>250</v>
      </c>
      <c r="H135" s="261">
        <v>120</v>
      </c>
      <c r="I135" s="262"/>
      <c r="J135" s="263">
        <f>ROUND(I135*H135,2)</f>
        <v>0</v>
      </c>
      <c r="K135" s="259" t="s">
        <v>19</v>
      </c>
      <c r="L135" s="264"/>
      <c r="M135" s="265" t="s">
        <v>19</v>
      </c>
      <c r="N135" s="266" t="s">
        <v>44</v>
      </c>
      <c r="O135" s="83"/>
      <c r="P135" s="220">
        <f>O135*H135</f>
        <v>0</v>
      </c>
      <c r="Q135" s="220">
        <v>0</v>
      </c>
      <c r="R135" s="220">
        <f>Q135*H135</f>
        <v>0</v>
      </c>
      <c r="S135" s="220">
        <v>0</v>
      </c>
      <c r="T135" s="221">
        <f>S135*H135</f>
        <v>0</v>
      </c>
      <c r="AR135" s="222" t="s">
        <v>715</v>
      </c>
      <c r="AT135" s="222" t="s">
        <v>242</v>
      </c>
      <c r="AU135" s="222" t="s">
        <v>83</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342</v>
      </c>
      <c r="BM135" s="222" t="s">
        <v>378</v>
      </c>
    </row>
    <row r="136" spans="2:65" s="1" customFormat="1" ht="16.5" customHeight="1">
      <c r="B136" s="38"/>
      <c r="C136" s="257" t="s">
        <v>302</v>
      </c>
      <c r="D136" s="257" t="s">
        <v>242</v>
      </c>
      <c r="E136" s="258" t="s">
        <v>3775</v>
      </c>
      <c r="F136" s="259" t="s">
        <v>3776</v>
      </c>
      <c r="G136" s="260" t="s">
        <v>250</v>
      </c>
      <c r="H136" s="261">
        <v>250</v>
      </c>
      <c r="I136" s="262"/>
      <c r="J136" s="263">
        <f>ROUND(I136*H136,2)</f>
        <v>0</v>
      </c>
      <c r="K136" s="259" t="s">
        <v>19</v>
      </c>
      <c r="L136" s="264"/>
      <c r="M136" s="265" t="s">
        <v>19</v>
      </c>
      <c r="N136" s="266" t="s">
        <v>44</v>
      </c>
      <c r="O136" s="83"/>
      <c r="P136" s="220">
        <f>O136*H136</f>
        <v>0</v>
      </c>
      <c r="Q136" s="220">
        <v>0</v>
      </c>
      <c r="R136" s="220">
        <f>Q136*H136</f>
        <v>0</v>
      </c>
      <c r="S136" s="220">
        <v>0</v>
      </c>
      <c r="T136" s="221">
        <f>S136*H136</f>
        <v>0</v>
      </c>
      <c r="AR136" s="222" t="s">
        <v>715</v>
      </c>
      <c r="AT136" s="222" t="s">
        <v>242</v>
      </c>
      <c r="AU136" s="222" t="s">
        <v>83</v>
      </c>
      <c r="AY136" s="17" t="s">
        <v>204</v>
      </c>
      <c r="BE136" s="223">
        <f>IF(N136="základní",J136,0)</f>
        <v>0</v>
      </c>
      <c r="BF136" s="223">
        <f>IF(N136="snížená",J136,0)</f>
        <v>0</v>
      </c>
      <c r="BG136" s="223">
        <f>IF(N136="zákl. přenesená",J136,0)</f>
        <v>0</v>
      </c>
      <c r="BH136" s="223">
        <f>IF(N136="sníž. přenesená",J136,0)</f>
        <v>0</v>
      </c>
      <c r="BI136" s="223">
        <f>IF(N136="nulová",J136,0)</f>
        <v>0</v>
      </c>
      <c r="BJ136" s="17" t="s">
        <v>81</v>
      </c>
      <c r="BK136" s="223">
        <f>ROUND(I136*H136,2)</f>
        <v>0</v>
      </c>
      <c r="BL136" s="17" t="s">
        <v>342</v>
      </c>
      <c r="BM136" s="222" t="s">
        <v>381</v>
      </c>
    </row>
    <row r="137" spans="2:65" s="1" customFormat="1" ht="16.5" customHeight="1">
      <c r="B137" s="38"/>
      <c r="C137" s="257" t="s">
        <v>382</v>
      </c>
      <c r="D137" s="257" t="s">
        <v>242</v>
      </c>
      <c r="E137" s="258" t="s">
        <v>3777</v>
      </c>
      <c r="F137" s="259" t="s">
        <v>3778</v>
      </c>
      <c r="G137" s="260" t="s">
        <v>250</v>
      </c>
      <c r="H137" s="261">
        <v>30</v>
      </c>
      <c r="I137" s="262"/>
      <c r="J137" s="263">
        <f>ROUND(I137*H137,2)</f>
        <v>0</v>
      </c>
      <c r="K137" s="259" t="s">
        <v>19</v>
      </c>
      <c r="L137" s="264"/>
      <c r="M137" s="265" t="s">
        <v>19</v>
      </c>
      <c r="N137" s="266" t="s">
        <v>44</v>
      </c>
      <c r="O137" s="83"/>
      <c r="P137" s="220">
        <f>O137*H137</f>
        <v>0</v>
      </c>
      <c r="Q137" s="220">
        <v>0</v>
      </c>
      <c r="R137" s="220">
        <f>Q137*H137</f>
        <v>0</v>
      </c>
      <c r="S137" s="220">
        <v>0</v>
      </c>
      <c r="T137" s="221">
        <f>S137*H137</f>
        <v>0</v>
      </c>
      <c r="AR137" s="222" t="s">
        <v>715</v>
      </c>
      <c r="AT137" s="222" t="s">
        <v>242</v>
      </c>
      <c r="AU137" s="222" t="s">
        <v>83</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342</v>
      </c>
      <c r="BM137" s="222" t="s">
        <v>385</v>
      </c>
    </row>
    <row r="138" spans="2:65" s="1" customFormat="1" ht="16.5" customHeight="1">
      <c r="B138" s="38"/>
      <c r="C138" s="257" t="s">
        <v>305</v>
      </c>
      <c r="D138" s="257" t="s">
        <v>242</v>
      </c>
      <c r="E138" s="258" t="s">
        <v>3779</v>
      </c>
      <c r="F138" s="259" t="s">
        <v>3780</v>
      </c>
      <c r="G138" s="260" t="s">
        <v>250</v>
      </c>
      <c r="H138" s="261">
        <v>90</v>
      </c>
      <c r="I138" s="262"/>
      <c r="J138" s="263">
        <f>ROUND(I138*H138,2)</f>
        <v>0</v>
      </c>
      <c r="K138" s="259" t="s">
        <v>19</v>
      </c>
      <c r="L138" s="264"/>
      <c r="M138" s="265" t="s">
        <v>19</v>
      </c>
      <c r="N138" s="266" t="s">
        <v>44</v>
      </c>
      <c r="O138" s="83"/>
      <c r="P138" s="220">
        <f>O138*H138</f>
        <v>0</v>
      </c>
      <c r="Q138" s="220">
        <v>0</v>
      </c>
      <c r="R138" s="220">
        <f>Q138*H138</f>
        <v>0</v>
      </c>
      <c r="S138" s="220">
        <v>0</v>
      </c>
      <c r="T138" s="221">
        <f>S138*H138</f>
        <v>0</v>
      </c>
      <c r="AR138" s="222" t="s">
        <v>715</v>
      </c>
      <c r="AT138" s="222" t="s">
        <v>242</v>
      </c>
      <c r="AU138" s="222" t="s">
        <v>83</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342</v>
      </c>
      <c r="BM138" s="222" t="s">
        <v>390</v>
      </c>
    </row>
    <row r="139" spans="2:65" s="1" customFormat="1" ht="16.5" customHeight="1">
      <c r="B139" s="38"/>
      <c r="C139" s="257" t="s">
        <v>395</v>
      </c>
      <c r="D139" s="257" t="s">
        <v>242</v>
      </c>
      <c r="E139" s="258" t="s">
        <v>3781</v>
      </c>
      <c r="F139" s="259" t="s">
        <v>3782</v>
      </c>
      <c r="G139" s="260" t="s">
        <v>250</v>
      </c>
      <c r="H139" s="261">
        <v>150</v>
      </c>
      <c r="I139" s="262"/>
      <c r="J139" s="263">
        <f>ROUND(I139*H139,2)</f>
        <v>0</v>
      </c>
      <c r="K139" s="259" t="s">
        <v>19</v>
      </c>
      <c r="L139" s="264"/>
      <c r="M139" s="265" t="s">
        <v>19</v>
      </c>
      <c r="N139" s="266" t="s">
        <v>44</v>
      </c>
      <c r="O139" s="83"/>
      <c r="P139" s="220">
        <f>O139*H139</f>
        <v>0</v>
      </c>
      <c r="Q139" s="220">
        <v>0</v>
      </c>
      <c r="R139" s="220">
        <f>Q139*H139</f>
        <v>0</v>
      </c>
      <c r="S139" s="220">
        <v>0</v>
      </c>
      <c r="T139" s="221">
        <f>S139*H139</f>
        <v>0</v>
      </c>
      <c r="AR139" s="222" t="s">
        <v>715</v>
      </c>
      <c r="AT139" s="222" t="s">
        <v>242</v>
      </c>
      <c r="AU139" s="222" t="s">
        <v>83</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342</v>
      </c>
      <c r="BM139" s="222" t="s">
        <v>398</v>
      </c>
    </row>
    <row r="140" spans="2:65" s="1" customFormat="1" ht="16.5" customHeight="1">
      <c r="B140" s="38"/>
      <c r="C140" s="257" t="s">
        <v>311</v>
      </c>
      <c r="D140" s="257" t="s">
        <v>242</v>
      </c>
      <c r="E140" s="258" t="s">
        <v>3783</v>
      </c>
      <c r="F140" s="259" t="s">
        <v>3784</v>
      </c>
      <c r="G140" s="260" t="s">
        <v>250</v>
      </c>
      <c r="H140" s="261">
        <v>4</v>
      </c>
      <c r="I140" s="262"/>
      <c r="J140" s="263">
        <f>ROUND(I140*H140,2)</f>
        <v>0</v>
      </c>
      <c r="K140" s="259" t="s">
        <v>19</v>
      </c>
      <c r="L140" s="264"/>
      <c r="M140" s="265" t="s">
        <v>19</v>
      </c>
      <c r="N140" s="266" t="s">
        <v>44</v>
      </c>
      <c r="O140" s="83"/>
      <c r="P140" s="220">
        <f>O140*H140</f>
        <v>0</v>
      </c>
      <c r="Q140" s="220">
        <v>0</v>
      </c>
      <c r="R140" s="220">
        <f>Q140*H140</f>
        <v>0</v>
      </c>
      <c r="S140" s="220">
        <v>0</v>
      </c>
      <c r="T140" s="221">
        <f>S140*H140</f>
        <v>0</v>
      </c>
      <c r="AR140" s="222" t="s">
        <v>715</v>
      </c>
      <c r="AT140" s="222" t="s">
        <v>242</v>
      </c>
      <c r="AU140" s="222" t="s">
        <v>83</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342</v>
      </c>
      <c r="BM140" s="222" t="s">
        <v>405</v>
      </c>
    </row>
    <row r="141" spans="2:65" s="1" customFormat="1" ht="16.5" customHeight="1">
      <c r="B141" s="38"/>
      <c r="C141" s="257" t="s">
        <v>408</v>
      </c>
      <c r="D141" s="257" t="s">
        <v>242</v>
      </c>
      <c r="E141" s="258" t="s">
        <v>3785</v>
      </c>
      <c r="F141" s="259" t="s">
        <v>3728</v>
      </c>
      <c r="G141" s="260" t="s">
        <v>449</v>
      </c>
      <c r="H141" s="261">
        <v>1</v>
      </c>
      <c r="I141" s="262"/>
      <c r="J141" s="263">
        <f>ROUND(I141*H141,2)</f>
        <v>0</v>
      </c>
      <c r="K141" s="259" t="s">
        <v>19</v>
      </c>
      <c r="L141" s="264"/>
      <c r="M141" s="265" t="s">
        <v>19</v>
      </c>
      <c r="N141" s="266" t="s">
        <v>44</v>
      </c>
      <c r="O141" s="83"/>
      <c r="P141" s="220">
        <f>O141*H141</f>
        <v>0</v>
      </c>
      <c r="Q141" s="220">
        <v>0</v>
      </c>
      <c r="R141" s="220">
        <f>Q141*H141</f>
        <v>0</v>
      </c>
      <c r="S141" s="220">
        <v>0</v>
      </c>
      <c r="T141" s="221">
        <f>S141*H141</f>
        <v>0</v>
      </c>
      <c r="AR141" s="222" t="s">
        <v>715</v>
      </c>
      <c r="AT141" s="222" t="s">
        <v>242</v>
      </c>
      <c r="AU141" s="222" t="s">
        <v>83</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342</v>
      </c>
      <c r="BM141" s="222" t="s">
        <v>411</v>
      </c>
    </row>
    <row r="142" spans="2:63" s="11" customFormat="1" ht="25.9" customHeight="1">
      <c r="B142" s="195"/>
      <c r="C142" s="196"/>
      <c r="D142" s="197" t="s">
        <v>72</v>
      </c>
      <c r="E142" s="198" t="s">
        <v>3786</v>
      </c>
      <c r="F142" s="198" t="s">
        <v>3787</v>
      </c>
      <c r="G142" s="196"/>
      <c r="H142" s="196"/>
      <c r="I142" s="199"/>
      <c r="J142" s="200">
        <f>BK142</f>
        <v>0</v>
      </c>
      <c r="K142" s="196"/>
      <c r="L142" s="201"/>
      <c r="M142" s="202"/>
      <c r="N142" s="203"/>
      <c r="O142" s="203"/>
      <c r="P142" s="204">
        <f>SUM(P143:P151)</f>
        <v>0</v>
      </c>
      <c r="Q142" s="203"/>
      <c r="R142" s="204">
        <f>SUM(R143:R151)</f>
        <v>0</v>
      </c>
      <c r="S142" s="203"/>
      <c r="T142" s="205">
        <f>SUM(T143:T151)</f>
        <v>0</v>
      </c>
      <c r="AR142" s="206" t="s">
        <v>81</v>
      </c>
      <c r="AT142" s="207" t="s">
        <v>72</v>
      </c>
      <c r="AU142" s="207" t="s">
        <v>73</v>
      </c>
      <c r="AY142" s="206" t="s">
        <v>204</v>
      </c>
      <c r="BK142" s="208">
        <f>SUM(BK143:BK151)</f>
        <v>0</v>
      </c>
    </row>
    <row r="143" spans="2:65" s="1" customFormat="1" ht="16.5" customHeight="1">
      <c r="B143" s="38"/>
      <c r="C143" s="211" t="s">
        <v>314</v>
      </c>
      <c r="D143" s="211" t="s">
        <v>207</v>
      </c>
      <c r="E143" s="212" t="s">
        <v>3788</v>
      </c>
      <c r="F143" s="213" t="s">
        <v>3789</v>
      </c>
      <c r="G143" s="214" t="s">
        <v>449</v>
      </c>
      <c r="H143" s="215">
        <v>1</v>
      </c>
      <c r="I143" s="216"/>
      <c r="J143" s="217">
        <f>ROUND(I143*H143,2)</f>
        <v>0</v>
      </c>
      <c r="K143" s="213" t="s">
        <v>19</v>
      </c>
      <c r="L143" s="43"/>
      <c r="M143" s="218" t="s">
        <v>19</v>
      </c>
      <c r="N143" s="219" t="s">
        <v>44</v>
      </c>
      <c r="O143" s="83"/>
      <c r="P143" s="220">
        <f>O143*H143</f>
        <v>0</v>
      </c>
      <c r="Q143" s="220">
        <v>0</v>
      </c>
      <c r="R143" s="220">
        <f>Q143*H143</f>
        <v>0</v>
      </c>
      <c r="S143" s="220">
        <v>0</v>
      </c>
      <c r="T143" s="221">
        <f>S143*H143</f>
        <v>0</v>
      </c>
      <c r="AR143" s="222" t="s">
        <v>342</v>
      </c>
      <c r="AT143" s="222" t="s">
        <v>207</v>
      </c>
      <c r="AU143" s="222" t="s">
        <v>81</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342</v>
      </c>
      <c r="BM143" s="222" t="s">
        <v>414</v>
      </c>
    </row>
    <row r="144" spans="2:65" s="1" customFormat="1" ht="16.5" customHeight="1">
      <c r="B144" s="38"/>
      <c r="C144" s="211" t="s">
        <v>417</v>
      </c>
      <c r="D144" s="211" t="s">
        <v>207</v>
      </c>
      <c r="E144" s="212" t="s">
        <v>3790</v>
      </c>
      <c r="F144" s="213" t="s">
        <v>3791</v>
      </c>
      <c r="G144" s="214" t="s">
        <v>449</v>
      </c>
      <c r="H144" s="215">
        <v>1</v>
      </c>
      <c r="I144" s="216"/>
      <c r="J144" s="217">
        <f>ROUND(I144*H144,2)</f>
        <v>0</v>
      </c>
      <c r="K144" s="213" t="s">
        <v>19</v>
      </c>
      <c r="L144" s="43"/>
      <c r="M144" s="218" t="s">
        <v>19</v>
      </c>
      <c r="N144" s="219" t="s">
        <v>44</v>
      </c>
      <c r="O144" s="83"/>
      <c r="P144" s="220">
        <f>O144*H144</f>
        <v>0</v>
      </c>
      <c r="Q144" s="220">
        <v>0</v>
      </c>
      <c r="R144" s="220">
        <f>Q144*H144</f>
        <v>0</v>
      </c>
      <c r="S144" s="220">
        <v>0</v>
      </c>
      <c r="T144" s="221">
        <f>S144*H144</f>
        <v>0</v>
      </c>
      <c r="AR144" s="222" t="s">
        <v>342</v>
      </c>
      <c r="AT144" s="222" t="s">
        <v>207</v>
      </c>
      <c r="AU144" s="222" t="s">
        <v>81</v>
      </c>
      <c r="AY144" s="17" t="s">
        <v>204</v>
      </c>
      <c r="BE144" s="223">
        <f>IF(N144="základní",J144,0)</f>
        <v>0</v>
      </c>
      <c r="BF144" s="223">
        <f>IF(N144="snížená",J144,0)</f>
        <v>0</v>
      </c>
      <c r="BG144" s="223">
        <f>IF(N144="zákl. přenesená",J144,0)</f>
        <v>0</v>
      </c>
      <c r="BH144" s="223">
        <f>IF(N144="sníž. přenesená",J144,0)</f>
        <v>0</v>
      </c>
      <c r="BI144" s="223">
        <f>IF(N144="nulová",J144,0)</f>
        <v>0</v>
      </c>
      <c r="BJ144" s="17" t="s">
        <v>81</v>
      </c>
      <c r="BK144" s="223">
        <f>ROUND(I144*H144,2)</f>
        <v>0</v>
      </c>
      <c r="BL144" s="17" t="s">
        <v>342</v>
      </c>
      <c r="BM144" s="222" t="s">
        <v>420</v>
      </c>
    </row>
    <row r="145" spans="2:65" s="1" customFormat="1" ht="16.5" customHeight="1">
      <c r="B145" s="38"/>
      <c r="C145" s="211" t="s">
        <v>318</v>
      </c>
      <c r="D145" s="211" t="s">
        <v>207</v>
      </c>
      <c r="E145" s="212" t="s">
        <v>3792</v>
      </c>
      <c r="F145" s="213" t="s">
        <v>3793</v>
      </c>
      <c r="G145" s="214" t="s">
        <v>449</v>
      </c>
      <c r="H145" s="215">
        <v>1</v>
      </c>
      <c r="I145" s="216"/>
      <c r="J145" s="217">
        <f>ROUND(I145*H145,2)</f>
        <v>0</v>
      </c>
      <c r="K145" s="213" t="s">
        <v>19</v>
      </c>
      <c r="L145" s="43"/>
      <c r="M145" s="218" t="s">
        <v>19</v>
      </c>
      <c r="N145" s="219" t="s">
        <v>44</v>
      </c>
      <c r="O145" s="83"/>
      <c r="P145" s="220">
        <f>O145*H145</f>
        <v>0</v>
      </c>
      <c r="Q145" s="220">
        <v>0</v>
      </c>
      <c r="R145" s="220">
        <f>Q145*H145</f>
        <v>0</v>
      </c>
      <c r="S145" s="220">
        <v>0</v>
      </c>
      <c r="T145" s="221">
        <f>S145*H145</f>
        <v>0</v>
      </c>
      <c r="AR145" s="222" t="s">
        <v>342</v>
      </c>
      <c r="AT145" s="222" t="s">
        <v>207</v>
      </c>
      <c r="AU145" s="222" t="s">
        <v>81</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342</v>
      </c>
      <c r="BM145" s="222" t="s">
        <v>425</v>
      </c>
    </row>
    <row r="146" spans="2:65" s="1" customFormat="1" ht="16.5" customHeight="1">
      <c r="B146" s="38"/>
      <c r="C146" s="211" t="s">
        <v>430</v>
      </c>
      <c r="D146" s="211" t="s">
        <v>207</v>
      </c>
      <c r="E146" s="212" t="s">
        <v>3794</v>
      </c>
      <c r="F146" s="213" t="s">
        <v>3795</v>
      </c>
      <c r="G146" s="214" t="s">
        <v>449</v>
      </c>
      <c r="H146" s="215">
        <v>1</v>
      </c>
      <c r="I146" s="216"/>
      <c r="J146" s="217">
        <f>ROUND(I146*H146,2)</f>
        <v>0</v>
      </c>
      <c r="K146" s="213" t="s">
        <v>19</v>
      </c>
      <c r="L146" s="43"/>
      <c r="M146" s="218" t="s">
        <v>19</v>
      </c>
      <c r="N146" s="219" t="s">
        <v>44</v>
      </c>
      <c r="O146" s="83"/>
      <c r="P146" s="220">
        <f>O146*H146</f>
        <v>0</v>
      </c>
      <c r="Q146" s="220">
        <v>0</v>
      </c>
      <c r="R146" s="220">
        <f>Q146*H146</f>
        <v>0</v>
      </c>
      <c r="S146" s="220">
        <v>0</v>
      </c>
      <c r="T146" s="221">
        <f>S146*H146</f>
        <v>0</v>
      </c>
      <c r="AR146" s="222" t="s">
        <v>342</v>
      </c>
      <c r="AT146" s="222" t="s">
        <v>207</v>
      </c>
      <c r="AU146" s="222" t="s">
        <v>81</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342</v>
      </c>
      <c r="BM146" s="222" t="s">
        <v>433</v>
      </c>
    </row>
    <row r="147" spans="2:65" s="1" customFormat="1" ht="16.5" customHeight="1">
      <c r="B147" s="38"/>
      <c r="C147" s="211" t="s">
        <v>321</v>
      </c>
      <c r="D147" s="211" t="s">
        <v>207</v>
      </c>
      <c r="E147" s="212" t="s">
        <v>3796</v>
      </c>
      <c r="F147" s="213" t="s">
        <v>3797</v>
      </c>
      <c r="G147" s="214" t="s">
        <v>449</v>
      </c>
      <c r="H147" s="215">
        <v>1</v>
      </c>
      <c r="I147" s="216"/>
      <c r="J147" s="217">
        <f>ROUND(I147*H147,2)</f>
        <v>0</v>
      </c>
      <c r="K147" s="213" t="s">
        <v>19</v>
      </c>
      <c r="L147" s="43"/>
      <c r="M147" s="218" t="s">
        <v>19</v>
      </c>
      <c r="N147" s="219" t="s">
        <v>44</v>
      </c>
      <c r="O147" s="83"/>
      <c r="P147" s="220">
        <f>O147*H147</f>
        <v>0</v>
      </c>
      <c r="Q147" s="220">
        <v>0</v>
      </c>
      <c r="R147" s="220">
        <f>Q147*H147</f>
        <v>0</v>
      </c>
      <c r="S147" s="220">
        <v>0</v>
      </c>
      <c r="T147" s="221">
        <f>S147*H147</f>
        <v>0</v>
      </c>
      <c r="AR147" s="222" t="s">
        <v>342</v>
      </c>
      <c r="AT147" s="222" t="s">
        <v>207</v>
      </c>
      <c r="AU147" s="222" t="s">
        <v>81</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342</v>
      </c>
      <c r="BM147" s="222" t="s">
        <v>436</v>
      </c>
    </row>
    <row r="148" spans="2:65" s="1" customFormat="1" ht="16.5" customHeight="1">
      <c r="B148" s="38"/>
      <c r="C148" s="211" t="s">
        <v>437</v>
      </c>
      <c r="D148" s="211" t="s">
        <v>207</v>
      </c>
      <c r="E148" s="212" t="s">
        <v>3798</v>
      </c>
      <c r="F148" s="213" t="s">
        <v>3799</v>
      </c>
      <c r="G148" s="214" t="s">
        <v>449</v>
      </c>
      <c r="H148" s="215">
        <v>1</v>
      </c>
      <c r="I148" s="216"/>
      <c r="J148" s="217">
        <f>ROUND(I148*H148,2)</f>
        <v>0</v>
      </c>
      <c r="K148" s="213" t="s">
        <v>19</v>
      </c>
      <c r="L148" s="43"/>
      <c r="M148" s="218" t="s">
        <v>19</v>
      </c>
      <c r="N148" s="219" t="s">
        <v>44</v>
      </c>
      <c r="O148" s="83"/>
      <c r="P148" s="220">
        <f>O148*H148</f>
        <v>0</v>
      </c>
      <c r="Q148" s="220">
        <v>0</v>
      </c>
      <c r="R148" s="220">
        <f>Q148*H148</f>
        <v>0</v>
      </c>
      <c r="S148" s="220">
        <v>0</v>
      </c>
      <c r="T148" s="221">
        <f>S148*H148</f>
        <v>0</v>
      </c>
      <c r="AR148" s="222" t="s">
        <v>342</v>
      </c>
      <c r="AT148" s="222" t="s">
        <v>207</v>
      </c>
      <c r="AU148" s="222" t="s">
        <v>81</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342</v>
      </c>
      <c r="BM148" s="222" t="s">
        <v>440</v>
      </c>
    </row>
    <row r="149" spans="2:65" s="1" customFormat="1" ht="16.5" customHeight="1">
      <c r="B149" s="38"/>
      <c r="C149" s="211" t="s">
        <v>325</v>
      </c>
      <c r="D149" s="211" t="s">
        <v>207</v>
      </c>
      <c r="E149" s="212" t="s">
        <v>3800</v>
      </c>
      <c r="F149" s="213" t="s">
        <v>3801</v>
      </c>
      <c r="G149" s="214" t="s">
        <v>449</v>
      </c>
      <c r="H149" s="215">
        <v>1</v>
      </c>
      <c r="I149" s="216"/>
      <c r="J149" s="217">
        <f>ROUND(I149*H149,2)</f>
        <v>0</v>
      </c>
      <c r="K149" s="213" t="s">
        <v>19</v>
      </c>
      <c r="L149" s="43"/>
      <c r="M149" s="218" t="s">
        <v>19</v>
      </c>
      <c r="N149" s="219" t="s">
        <v>44</v>
      </c>
      <c r="O149" s="83"/>
      <c r="P149" s="220">
        <f>O149*H149</f>
        <v>0</v>
      </c>
      <c r="Q149" s="220">
        <v>0</v>
      </c>
      <c r="R149" s="220">
        <f>Q149*H149</f>
        <v>0</v>
      </c>
      <c r="S149" s="220">
        <v>0</v>
      </c>
      <c r="T149" s="221">
        <f>S149*H149</f>
        <v>0</v>
      </c>
      <c r="AR149" s="222" t="s">
        <v>342</v>
      </c>
      <c r="AT149" s="222" t="s">
        <v>207</v>
      </c>
      <c r="AU149" s="222" t="s">
        <v>81</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342</v>
      </c>
      <c r="BM149" s="222" t="s">
        <v>443</v>
      </c>
    </row>
    <row r="150" spans="2:65" s="1" customFormat="1" ht="16.5" customHeight="1">
      <c r="B150" s="38"/>
      <c r="C150" s="211" t="s">
        <v>446</v>
      </c>
      <c r="D150" s="211" t="s">
        <v>207</v>
      </c>
      <c r="E150" s="212" t="s">
        <v>3802</v>
      </c>
      <c r="F150" s="213" t="s">
        <v>3803</v>
      </c>
      <c r="G150" s="214" t="s">
        <v>449</v>
      </c>
      <c r="H150" s="215">
        <v>1</v>
      </c>
      <c r="I150" s="216"/>
      <c r="J150" s="217">
        <f>ROUND(I150*H150,2)</f>
        <v>0</v>
      </c>
      <c r="K150" s="213" t="s">
        <v>19</v>
      </c>
      <c r="L150" s="43"/>
      <c r="M150" s="218" t="s">
        <v>19</v>
      </c>
      <c r="N150" s="219" t="s">
        <v>44</v>
      </c>
      <c r="O150" s="83"/>
      <c r="P150" s="220">
        <f>O150*H150</f>
        <v>0</v>
      </c>
      <c r="Q150" s="220">
        <v>0</v>
      </c>
      <c r="R150" s="220">
        <f>Q150*H150</f>
        <v>0</v>
      </c>
      <c r="S150" s="220">
        <v>0</v>
      </c>
      <c r="T150" s="221">
        <f>S150*H150</f>
        <v>0</v>
      </c>
      <c r="AR150" s="222" t="s">
        <v>342</v>
      </c>
      <c r="AT150" s="222" t="s">
        <v>207</v>
      </c>
      <c r="AU150" s="222" t="s">
        <v>81</v>
      </c>
      <c r="AY150" s="17" t="s">
        <v>204</v>
      </c>
      <c r="BE150" s="223">
        <f>IF(N150="základní",J150,0)</f>
        <v>0</v>
      </c>
      <c r="BF150" s="223">
        <f>IF(N150="snížená",J150,0)</f>
        <v>0</v>
      </c>
      <c r="BG150" s="223">
        <f>IF(N150="zákl. přenesená",J150,0)</f>
        <v>0</v>
      </c>
      <c r="BH150" s="223">
        <f>IF(N150="sníž. přenesená",J150,0)</f>
        <v>0</v>
      </c>
      <c r="BI150" s="223">
        <f>IF(N150="nulová",J150,0)</f>
        <v>0</v>
      </c>
      <c r="BJ150" s="17" t="s">
        <v>81</v>
      </c>
      <c r="BK150" s="223">
        <f>ROUND(I150*H150,2)</f>
        <v>0</v>
      </c>
      <c r="BL150" s="17" t="s">
        <v>342</v>
      </c>
      <c r="BM150" s="222" t="s">
        <v>450</v>
      </c>
    </row>
    <row r="151" spans="2:65" s="1" customFormat="1" ht="16.5" customHeight="1">
      <c r="B151" s="38"/>
      <c r="C151" s="211" t="s">
        <v>326</v>
      </c>
      <c r="D151" s="211" t="s">
        <v>207</v>
      </c>
      <c r="E151" s="212" t="s">
        <v>3804</v>
      </c>
      <c r="F151" s="213" t="s">
        <v>3805</v>
      </c>
      <c r="G151" s="214" t="s">
        <v>449</v>
      </c>
      <c r="H151" s="215">
        <v>1</v>
      </c>
      <c r="I151" s="216"/>
      <c r="J151" s="217">
        <f>ROUND(I151*H151,2)</f>
        <v>0</v>
      </c>
      <c r="K151" s="213" t="s">
        <v>19</v>
      </c>
      <c r="L151" s="43"/>
      <c r="M151" s="268" t="s">
        <v>19</v>
      </c>
      <c r="N151" s="269" t="s">
        <v>44</v>
      </c>
      <c r="O151" s="270"/>
      <c r="P151" s="271">
        <f>O151*H151</f>
        <v>0</v>
      </c>
      <c r="Q151" s="271">
        <v>0</v>
      </c>
      <c r="R151" s="271">
        <f>Q151*H151</f>
        <v>0</v>
      </c>
      <c r="S151" s="271">
        <v>0</v>
      </c>
      <c r="T151" s="272">
        <f>S151*H151</f>
        <v>0</v>
      </c>
      <c r="AR151" s="222" t="s">
        <v>342</v>
      </c>
      <c r="AT151" s="222" t="s">
        <v>207</v>
      </c>
      <c r="AU151" s="222" t="s">
        <v>81</v>
      </c>
      <c r="AY151" s="17" t="s">
        <v>204</v>
      </c>
      <c r="BE151" s="223">
        <f>IF(N151="základní",J151,0)</f>
        <v>0</v>
      </c>
      <c r="BF151" s="223">
        <f>IF(N151="snížená",J151,0)</f>
        <v>0</v>
      </c>
      <c r="BG151" s="223">
        <f>IF(N151="zákl. přenesená",J151,0)</f>
        <v>0</v>
      </c>
      <c r="BH151" s="223">
        <f>IF(N151="sníž. přenesená",J151,0)</f>
        <v>0</v>
      </c>
      <c r="BI151" s="223">
        <f>IF(N151="nulová",J151,0)</f>
        <v>0</v>
      </c>
      <c r="BJ151" s="17" t="s">
        <v>81</v>
      </c>
      <c r="BK151" s="223">
        <f>ROUND(I151*H151,2)</f>
        <v>0</v>
      </c>
      <c r="BL151" s="17" t="s">
        <v>342</v>
      </c>
      <c r="BM151" s="222" t="s">
        <v>453</v>
      </c>
    </row>
    <row r="152" spans="2:12" s="1" customFormat="1" ht="6.95" customHeight="1">
      <c r="B152" s="58"/>
      <c r="C152" s="59"/>
      <c r="D152" s="59"/>
      <c r="E152" s="59"/>
      <c r="F152" s="59"/>
      <c r="G152" s="59"/>
      <c r="H152" s="59"/>
      <c r="I152" s="161"/>
      <c r="J152" s="59"/>
      <c r="K152" s="59"/>
      <c r="L152" s="43"/>
    </row>
  </sheetData>
  <sheetProtection password="CC35" sheet="1" objects="1" scenarios="1" formatColumns="0" formatRows="0" autoFilter="0"/>
  <autoFilter ref="C86:K15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9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3806</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ROUND(J82,2)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ROUND((SUM(BE82:BE90)),2)</f>
        <v>0</v>
      </c>
      <c r="I33" s="150">
        <v>0.21</v>
      </c>
      <c r="J33" s="149">
        <f>ROUND(((SUM(BE82:BE90))*I33),2)</f>
        <v>0</v>
      </c>
      <c r="L33" s="43"/>
    </row>
    <row r="34" spans="2:12" s="1" customFormat="1" ht="14.4" customHeight="1">
      <c r="B34" s="43"/>
      <c r="E34" s="133" t="s">
        <v>45</v>
      </c>
      <c r="F34" s="149">
        <f>ROUND((SUM(BF82:BF90)),2)</f>
        <v>0</v>
      </c>
      <c r="I34" s="150">
        <v>0.15</v>
      </c>
      <c r="J34" s="149">
        <f>ROUND(((SUM(BF82:BF90))*I34),2)</f>
        <v>0</v>
      </c>
      <c r="L34" s="43"/>
    </row>
    <row r="35" spans="2:12" s="1" customFormat="1" ht="14.4" customHeight="1" hidden="1">
      <c r="B35" s="43"/>
      <c r="E35" s="133" t="s">
        <v>46</v>
      </c>
      <c r="F35" s="149">
        <f>ROUND((SUM(BG82:BG90)),2)</f>
        <v>0</v>
      </c>
      <c r="I35" s="150">
        <v>0.21</v>
      </c>
      <c r="J35" s="149">
        <f>0</f>
        <v>0</v>
      </c>
      <c r="L35" s="43"/>
    </row>
    <row r="36" spans="2:12" s="1" customFormat="1" ht="14.4" customHeight="1" hidden="1">
      <c r="B36" s="43"/>
      <c r="E36" s="133" t="s">
        <v>47</v>
      </c>
      <c r="F36" s="149">
        <f>ROUND((SUM(BH82:BH90)),2)</f>
        <v>0</v>
      </c>
      <c r="I36" s="150">
        <v>0.15</v>
      </c>
      <c r="J36" s="149">
        <f>0</f>
        <v>0</v>
      </c>
      <c r="L36" s="43"/>
    </row>
    <row r="37" spans="2:12" s="1" customFormat="1" ht="14.4" customHeight="1" hidden="1">
      <c r="B37" s="43"/>
      <c r="E37" s="133" t="s">
        <v>48</v>
      </c>
      <c r="F37" s="149">
        <f>ROUND((SUM(BI82:BI90)),2)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VON - Vedlejší a ostatní náklady</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J82</f>
        <v>0</v>
      </c>
      <c r="K59" s="39"/>
      <c r="L59" s="43"/>
      <c r="AU59" s="17" t="s">
        <v>123</v>
      </c>
    </row>
    <row r="60" spans="2:12" s="8" customFormat="1" ht="24.95" customHeight="1">
      <c r="B60" s="171"/>
      <c r="C60" s="172"/>
      <c r="D60" s="173" t="s">
        <v>2522</v>
      </c>
      <c r="E60" s="174"/>
      <c r="F60" s="174"/>
      <c r="G60" s="174"/>
      <c r="H60" s="174"/>
      <c r="I60" s="175"/>
      <c r="J60" s="176">
        <f>J83</f>
        <v>0</v>
      </c>
      <c r="K60" s="172"/>
      <c r="L60" s="177"/>
    </row>
    <row r="61" spans="2:12" s="9" customFormat="1" ht="19.9" customHeight="1">
      <c r="B61" s="178"/>
      <c r="C61" s="179"/>
      <c r="D61" s="180" t="s">
        <v>2523</v>
      </c>
      <c r="E61" s="181"/>
      <c r="F61" s="181"/>
      <c r="G61" s="181"/>
      <c r="H61" s="181"/>
      <c r="I61" s="182"/>
      <c r="J61" s="183">
        <f>J84</f>
        <v>0</v>
      </c>
      <c r="K61" s="179"/>
      <c r="L61" s="184"/>
    </row>
    <row r="62" spans="2:12" s="9" customFormat="1" ht="19.9" customHeight="1">
      <c r="B62" s="178"/>
      <c r="C62" s="179"/>
      <c r="D62" s="180" t="s">
        <v>2524</v>
      </c>
      <c r="E62" s="181"/>
      <c r="F62" s="181"/>
      <c r="G62" s="181"/>
      <c r="H62" s="181"/>
      <c r="I62" s="182"/>
      <c r="J62" s="183">
        <f>J89</f>
        <v>0</v>
      </c>
      <c r="K62" s="179"/>
      <c r="L62" s="184"/>
    </row>
    <row r="63" spans="2:12" s="1" customFormat="1" ht="21.8" customHeight="1">
      <c r="B63" s="38"/>
      <c r="C63" s="39"/>
      <c r="D63" s="39"/>
      <c r="E63" s="39"/>
      <c r="F63" s="39"/>
      <c r="G63" s="39"/>
      <c r="H63" s="39"/>
      <c r="I63" s="135"/>
      <c r="J63" s="39"/>
      <c r="K63" s="39"/>
      <c r="L63" s="43"/>
    </row>
    <row r="64" spans="2:12" s="1" customFormat="1" ht="6.95" customHeight="1">
      <c r="B64" s="58"/>
      <c r="C64" s="59"/>
      <c r="D64" s="59"/>
      <c r="E64" s="59"/>
      <c r="F64" s="59"/>
      <c r="G64" s="59"/>
      <c r="H64" s="59"/>
      <c r="I64" s="161"/>
      <c r="J64" s="59"/>
      <c r="K64" s="59"/>
      <c r="L64" s="43"/>
    </row>
    <row r="68" spans="2:12" s="1" customFormat="1" ht="6.95" customHeight="1">
      <c r="B68" s="60"/>
      <c r="C68" s="61"/>
      <c r="D68" s="61"/>
      <c r="E68" s="61"/>
      <c r="F68" s="61"/>
      <c r="G68" s="61"/>
      <c r="H68" s="61"/>
      <c r="I68" s="164"/>
      <c r="J68" s="61"/>
      <c r="K68" s="61"/>
      <c r="L68" s="43"/>
    </row>
    <row r="69" spans="2:12" s="1" customFormat="1" ht="24.95" customHeight="1">
      <c r="B69" s="38"/>
      <c r="C69" s="23" t="s">
        <v>189</v>
      </c>
      <c r="D69" s="39"/>
      <c r="E69" s="39"/>
      <c r="F69" s="39"/>
      <c r="G69" s="39"/>
      <c r="H69" s="39"/>
      <c r="I69" s="135"/>
      <c r="J69" s="39"/>
      <c r="K69" s="39"/>
      <c r="L69" s="43"/>
    </row>
    <row r="70" spans="2:12" s="1" customFormat="1" ht="6.95" customHeight="1">
      <c r="B70" s="38"/>
      <c r="C70" s="39"/>
      <c r="D70" s="39"/>
      <c r="E70" s="39"/>
      <c r="F70" s="39"/>
      <c r="G70" s="39"/>
      <c r="H70" s="39"/>
      <c r="I70" s="135"/>
      <c r="J70" s="39"/>
      <c r="K70" s="39"/>
      <c r="L70" s="43"/>
    </row>
    <row r="71" spans="2:12" s="1" customFormat="1" ht="12" customHeight="1">
      <c r="B71" s="38"/>
      <c r="C71" s="32" t="s">
        <v>16</v>
      </c>
      <c r="D71" s="39"/>
      <c r="E71" s="39"/>
      <c r="F71" s="39"/>
      <c r="G71" s="39"/>
      <c r="H71" s="39"/>
      <c r="I71" s="135"/>
      <c r="J71" s="39"/>
      <c r="K71" s="39"/>
      <c r="L71" s="43"/>
    </row>
    <row r="72" spans="2:12" s="1" customFormat="1" ht="16.5" customHeight="1">
      <c r="B72" s="38"/>
      <c r="C72" s="39"/>
      <c r="D72" s="39"/>
      <c r="E72" s="165" t="str">
        <f>E7</f>
        <v>Ústí nad Labem - Severní Terasa – rekonstrukce bazénu v jeslích</v>
      </c>
      <c r="F72" s="32"/>
      <c r="G72" s="32"/>
      <c r="H72" s="32"/>
      <c r="I72" s="135"/>
      <c r="J72" s="39"/>
      <c r="K72" s="39"/>
      <c r="L72" s="43"/>
    </row>
    <row r="73" spans="2:12" s="1" customFormat="1" ht="12" customHeight="1">
      <c r="B73" s="38"/>
      <c r="C73" s="32" t="s">
        <v>117</v>
      </c>
      <c r="D73" s="39"/>
      <c r="E73" s="39"/>
      <c r="F73" s="39"/>
      <c r="G73" s="39"/>
      <c r="H73" s="39"/>
      <c r="I73" s="135"/>
      <c r="J73" s="39"/>
      <c r="K73" s="39"/>
      <c r="L73" s="43"/>
    </row>
    <row r="74" spans="2:12" s="1" customFormat="1" ht="16.5" customHeight="1">
      <c r="B74" s="38"/>
      <c r="C74" s="39"/>
      <c r="D74" s="39"/>
      <c r="E74" s="68" t="str">
        <f>E9</f>
        <v>VON - Vedlejší a ostatní náklady</v>
      </c>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21</v>
      </c>
      <c r="D76" s="39"/>
      <c r="E76" s="39"/>
      <c r="F76" s="27" t="str">
        <f>F12</f>
        <v>Ústí nad Labem</v>
      </c>
      <c r="G76" s="39"/>
      <c r="H76" s="39"/>
      <c r="I76" s="138" t="s">
        <v>23</v>
      </c>
      <c r="J76" s="71" t="str">
        <f>IF(J12="","",J12)</f>
        <v>3. 10. 2017</v>
      </c>
      <c r="K76" s="39"/>
      <c r="L76" s="43"/>
    </row>
    <row r="77" spans="2:12" s="1" customFormat="1" ht="6.95" customHeight="1">
      <c r="B77" s="38"/>
      <c r="C77" s="39"/>
      <c r="D77" s="39"/>
      <c r="E77" s="39"/>
      <c r="F77" s="39"/>
      <c r="G77" s="39"/>
      <c r="H77" s="39"/>
      <c r="I77" s="135"/>
      <c r="J77" s="39"/>
      <c r="K77" s="39"/>
      <c r="L77" s="43"/>
    </row>
    <row r="78" spans="2:12" s="1" customFormat="1" ht="27.9" customHeight="1">
      <c r="B78" s="38"/>
      <c r="C78" s="32" t="s">
        <v>25</v>
      </c>
      <c r="D78" s="39"/>
      <c r="E78" s="39"/>
      <c r="F78" s="27" t="str">
        <f>E15</f>
        <v>Statutární město Ústí nad Labem</v>
      </c>
      <c r="G78" s="39"/>
      <c r="H78" s="39"/>
      <c r="I78" s="138" t="s">
        <v>32</v>
      </c>
      <c r="J78" s="36" t="str">
        <f>E21</f>
        <v>AZ Consult spol. s r.o.</v>
      </c>
      <c r="K78" s="39"/>
      <c r="L78" s="43"/>
    </row>
    <row r="79" spans="2:12" s="1" customFormat="1" ht="15.15" customHeight="1">
      <c r="B79" s="38"/>
      <c r="C79" s="32" t="s">
        <v>30</v>
      </c>
      <c r="D79" s="39"/>
      <c r="E79" s="39"/>
      <c r="F79" s="27" t="str">
        <f>IF(E18="","",E18)</f>
        <v>Vyplň údaj</v>
      </c>
      <c r="G79" s="39"/>
      <c r="H79" s="39"/>
      <c r="I79" s="138" t="s">
        <v>35</v>
      </c>
      <c r="J79" s="36" t="str">
        <f>E24</f>
        <v xml:space="preserve"> </v>
      </c>
      <c r="K79" s="39"/>
      <c r="L79" s="43"/>
    </row>
    <row r="80" spans="2:12" s="1" customFormat="1" ht="10.3" customHeight="1">
      <c r="B80" s="38"/>
      <c r="C80" s="39"/>
      <c r="D80" s="39"/>
      <c r="E80" s="39"/>
      <c r="F80" s="39"/>
      <c r="G80" s="39"/>
      <c r="H80" s="39"/>
      <c r="I80" s="135"/>
      <c r="J80" s="39"/>
      <c r="K80" s="39"/>
      <c r="L80" s="43"/>
    </row>
    <row r="81" spans="2:20" s="10" customFormat="1" ht="29.25" customHeight="1">
      <c r="B81" s="185"/>
      <c r="C81" s="186" t="s">
        <v>190</v>
      </c>
      <c r="D81" s="187" t="s">
        <v>58</v>
      </c>
      <c r="E81" s="187" t="s">
        <v>54</v>
      </c>
      <c r="F81" s="187" t="s">
        <v>55</v>
      </c>
      <c r="G81" s="187" t="s">
        <v>191</v>
      </c>
      <c r="H81" s="187" t="s">
        <v>192</v>
      </c>
      <c r="I81" s="188" t="s">
        <v>193</v>
      </c>
      <c r="J81" s="187" t="s">
        <v>122</v>
      </c>
      <c r="K81" s="189" t="s">
        <v>194</v>
      </c>
      <c r="L81" s="190"/>
      <c r="M81" s="91" t="s">
        <v>19</v>
      </c>
      <c r="N81" s="92" t="s">
        <v>43</v>
      </c>
      <c r="O81" s="92" t="s">
        <v>195</v>
      </c>
      <c r="P81" s="92" t="s">
        <v>196</v>
      </c>
      <c r="Q81" s="92" t="s">
        <v>197</v>
      </c>
      <c r="R81" s="92" t="s">
        <v>198</v>
      </c>
      <c r="S81" s="92" t="s">
        <v>199</v>
      </c>
      <c r="T81" s="93" t="s">
        <v>200</v>
      </c>
    </row>
    <row r="82" spans="2:63" s="1" customFormat="1" ht="22.8" customHeight="1">
      <c r="B82" s="38"/>
      <c r="C82" s="98" t="s">
        <v>201</v>
      </c>
      <c r="D82" s="39"/>
      <c r="E82" s="39"/>
      <c r="F82" s="39"/>
      <c r="G82" s="39"/>
      <c r="H82" s="39"/>
      <c r="I82" s="135"/>
      <c r="J82" s="191">
        <f>BK82</f>
        <v>0</v>
      </c>
      <c r="K82" s="39"/>
      <c r="L82" s="43"/>
      <c r="M82" s="94"/>
      <c r="N82" s="95"/>
      <c r="O82" s="95"/>
      <c r="P82" s="192">
        <f>P83</f>
        <v>0</v>
      </c>
      <c r="Q82" s="95"/>
      <c r="R82" s="192">
        <f>R83</f>
        <v>0</v>
      </c>
      <c r="S82" s="95"/>
      <c r="T82" s="193">
        <f>T83</f>
        <v>0</v>
      </c>
      <c r="AT82" s="17" t="s">
        <v>72</v>
      </c>
      <c r="AU82" s="17" t="s">
        <v>123</v>
      </c>
      <c r="BK82" s="194">
        <f>BK83</f>
        <v>0</v>
      </c>
    </row>
    <row r="83" spans="2:63" s="11" customFormat="1" ht="25.9" customHeight="1">
      <c r="B83" s="195"/>
      <c r="C83" s="196"/>
      <c r="D83" s="197" t="s">
        <v>72</v>
      </c>
      <c r="E83" s="198" t="s">
        <v>3018</v>
      </c>
      <c r="F83" s="198" t="s">
        <v>1948</v>
      </c>
      <c r="G83" s="196"/>
      <c r="H83" s="196"/>
      <c r="I83" s="199"/>
      <c r="J83" s="200">
        <f>BK83</f>
        <v>0</v>
      </c>
      <c r="K83" s="196"/>
      <c r="L83" s="201"/>
      <c r="M83" s="202"/>
      <c r="N83" s="203"/>
      <c r="O83" s="203"/>
      <c r="P83" s="204">
        <f>P84+P89</f>
        <v>0</v>
      </c>
      <c r="Q83" s="203"/>
      <c r="R83" s="204">
        <f>R84+R89</f>
        <v>0</v>
      </c>
      <c r="S83" s="203"/>
      <c r="T83" s="205">
        <f>T84+T89</f>
        <v>0</v>
      </c>
      <c r="AR83" s="206" t="s">
        <v>233</v>
      </c>
      <c r="AT83" s="207" t="s">
        <v>72</v>
      </c>
      <c r="AU83" s="207" t="s">
        <v>73</v>
      </c>
      <c r="AY83" s="206" t="s">
        <v>204</v>
      </c>
      <c r="BK83" s="208">
        <f>BK84+BK89</f>
        <v>0</v>
      </c>
    </row>
    <row r="84" spans="2:63" s="11" customFormat="1" ht="22.8" customHeight="1">
      <c r="B84" s="195"/>
      <c r="C84" s="196"/>
      <c r="D84" s="197" t="s">
        <v>72</v>
      </c>
      <c r="E84" s="209" t="s">
        <v>3019</v>
      </c>
      <c r="F84" s="209" t="s">
        <v>1950</v>
      </c>
      <c r="G84" s="196"/>
      <c r="H84" s="196"/>
      <c r="I84" s="199"/>
      <c r="J84" s="210">
        <f>BK84</f>
        <v>0</v>
      </c>
      <c r="K84" s="196"/>
      <c r="L84" s="201"/>
      <c r="M84" s="202"/>
      <c r="N84" s="203"/>
      <c r="O84" s="203"/>
      <c r="P84" s="204">
        <f>SUM(P85:P88)</f>
        <v>0</v>
      </c>
      <c r="Q84" s="203"/>
      <c r="R84" s="204">
        <f>SUM(R85:R88)</f>
        <v>0</v>
      </c>
      <c r="S84" s="203"/>
      <c r="T84" s="205">
        <f>SUM(T85:T88)</f>
        <v>0</v>
      </c>
      <c r="AR84" s="206" t="s">
        <v>233</v>
      </c>
      <c r="AT84" s="207" t="s">
        <v>72</v>
      </c>
      <c r="AU84" s="207" t="s">
        <v>81</v>
      </c>
      <c r="AY84" s="206" t="s">
        <v>204</v>
      </c>
      <c r="BK84" s="208">
        <f>SUM(BK85:BK88)</f>
        <v>0</v>
      </c>
    </row>
    <row r="85" spans="2:65" s="1" customFormat="1" ht="16.5" customHeight="1">
      <c r="B85" s="38"/>
      <c r="C85" s="211" t="s">
        <v>81</v>
      </c>
      <c r="D85" s="211" t="s">
        <v>207</v>
      </c>
      <c r="E85" s="212" t="s">
        <v>1952</v>
      </c>
      <c r="F85" s="213" t="s">
        <v>3807</v>
      </c>
      <c r="G85" s="214" t="s">
        <v>3022</v>
      </c>
      <c r="H85" s="215">
        <v>1</v>
      </c>
      <c r="I85" s="216"/>
      <c r="J85" s="217">
        <f>ROUND(I85*H85,2)</f>
        <v>0</v>
      </c>
      <c r="K85" s="213" t="s">
        <v>3808</v>
      </c>
      <c r="L85" s="43"/>
      <c r="M85" s="218" t="s">
        <v>19</v>
      </c>
      <c r="N85" s="219" t="s">
        <v>44</v>
      </c>
      <c r="O85" s="83"/>
      <c r="P85" s="220">
        <f>O85*H85</f>
        <v>0</v>
      </c>
      <c r="Q85" s="220">
        <v>0</v>
      </c>
      <c r="R85" s="220">
        <f>Q85*H85</f>
        <v>0</v>
      </c>
      <c r="S85" s="220">
        <v>0</v>
      </c>
      <c r="T85" s="221">
        <f>S85*H85</f>
        <v>0</v>
      </c>
      <c r="AR85" s="222" t="s">
        <v>3347</v>
      </c>
      <c r="AT85" s="222" t="s">
        <v>207</v>
      </c>
      <c r="AU85" s="222" t="s">
        <v>83</v>
      </c>
      <c r="AY85" s="17" t="s">
        <v>204</v>
      </c>
      <c r="BE85" s="223">
        <f>IF(N85="základní",J85,0)</f>
        <v>0</v>
      </c>
      <c r="BF85" s="223">
        <f>IF(N85="snížená",J85,0)</f>
        <v>0</v>
      </c>
      <c r="BG85" s="223">
        <f>IF(N85="zákl. přenesená",J85,0)</f>
        <v>0</v>
      </c>
      <c r="BH85" s="223">
        <f>IF(N85="sníž. přenesená",J85,0)</f>
        <v>0</v>
      </c>
      <c r="BI85" s="223">
        <f>IF(N85="nulová",J85,0)</f>
        <v>0</v>
      </c>
      <c r="BJ85" s="17" t="s">
        <v>81</v>
      </c>
      <c r="BK85" s="223">
        <f>ROUND(I85*H85,2)</f>
        <v>0</v>
      </c>
      <c r="BL85" s="17" t="s">
        <v>3347</v>
      </c>
      <c r="BM85" s="222" t="s">
        <v>3809</v>
      </c>
    </row>
    <row r="86" spans="2:51" s="12" customFormat="1" ht="12">
      <c r="B86" s="224"/>
      <c r="C86" s="225"/>
      <c r="D86" s="226" t="s">
        <v>213</v>
      </c>
      <c r="E86" s="227" t="s">
        <v>19</v>
      </c>
      <c r="F86" s="228" t="s">
        <v>3810</v>
      </c>
      <c r="G86" s="225"/>
      <c r="H86" s="227" t="s">
        <v>19</v>
      </c>
      <c r="I86" s="229"/>
      <c r="J86" s="225"/>
      <c r="K86" s="225"/>
      <c r="L86" s="230"/>
      <c r="M86" s="231"/>
      <c r="N86" s="232"/>
      <c r="O86" s="232"/>
      <c r="P86" s="232"/>
      <c r="Q86" s="232"/>
      <c r="R86" s="232"/>
      <c r="S86" s="232"/>
      <c r="T86" s="233"/>
      <c r="AT86" s="234" t="s">
        <v>213</v>
      </c>
      <c r="AU86" s="234" t="s">
        <v>83</v>
      </c>
      <c r="AV86" s="12" t="s">
        <v>81</v>
      </c>
      <c r="AW86" s="12" t="s">
        <v>34</v>
      </c>
      <c r="AX86" s="12" t="s">
        <v>73</v>
      </c>
      <c r="AY86" s="234" t="s">
        <v>204</v>
      </c>
    </row>
    <row r="87" spans="2:51" s="12" customFormat="1" ht="12">
      <c r="B87" s="224"/>
      <c r="C87" s="225"/>
      <c r="D87" s="226" t="s">
        <v>213</v>
      </c>
      <c r="E87" s="227" t="s">
        <v>19</v>
      </c>
      <c r="F87" s="228" t="s">
        <v>3811</v>
      </c>
      <c r="G87" s="225"/>
      <c r="H87" s="227" t="s">
        <v>19</v>
      </c>
      <c r="I87" s="229"/>
      <c r="J87" s="225"/>
      <c r="K87" s="225"/>
      <c r="L87" s="230"/>
      <c r="M87" s="231"/>
      <c r="N87" s="232"/>
      <c r="O87" s="232"/>
      <c r="P87" s="232"/>
      <c r="Q87" s="232"/>
      <c r="R87" s="232"/>
      <c r="S87" s="232"/>
      <c r="T87" s="233"/>
      <c r="AT87" s="234" t="s">
        <v>213</v>
      </c>
      <c r="AU87" s="234" t="s">
        <v>83</v>
      </c>
      <c r="AV87" s="12" t="s">
        <v>81</v>
      </c>
      <c r="AW87" s="12" t="s">
        <v>34</v>
      </c>
      <c r="AX87" s="12" t="s">
        <v>73</v>
      </c>
      <c r="AY87" s="234" t="s">
        <v>204</v>
      </c>
    </row>
    <row r="88" spans="2:51" s="13" customFormat="1" ht="12">
      <c r="B88" s="235"/>
      <c r="C88" s="236"/>
      <c r="D88" s="226" t="s">
        <v>213</v>
      </c>
      <c r="E88" s="237" t="s">
        <v>19</v>
      </c>
      <c r="F88" s="238" t="s">
        <v>81</v>
      </c>
      <c r="G88" s="236"/>
      <c r="H88" s="239">
        <v>1</v>
      </c>
      <c r="I88" s="240"/>
      <c r="J88" s="236"/>
      <c r="K88" s="236"/>
      <c r="L88" s="241"/>
      <c r="M88" s="242"/>
      <c r="N88" s="243"/>
      <c r="O88" s="243"/>
      <c r="P88" s="243"/>
      <c r="Q88" s="243"/>
      <c r="R88" s="243"/>
      <c r="S88" s="243"/>
      <c r="T88" s="244"/>
      <c r="AT88" s="245" t="s">
        <v>213</v>
      </c>
      <c r="AU88" s="245" t="s">
        <v>83</v>
      </c>
      <c r="AV88" s="13" t="s">
        <v>83</v>
      </c>
      <c r="AW88" s="13" t="s">
        <v>34</v>
      </c>
      <c r="AX88" s="13" t="s">
        <v>81</v>
      </c>
      <c r="AY88" s="245" t="s">
        <v>204</v>
      </c>
    </row>
    <row r="89" spans="2:63" s="11" customFormat="1" ht="22.8" customHeight="1">
      <c r="B89" s="195"/>
      <c r="C89" s="196"/>
      <c r="D89" s="197" t="s">
        <v>72</v>
      </c>
      <c r="E89" s="209" t="s">
        <v>3025</v>
      </c>
      <c r="F89" s="209" t="s">
        <v>1966</v>
      </c>
      <c r="G89" s="196"/>
      <c r="H89" s="196"/>
      <c r="I89" s="199"/>
      <c r="J89" s="210">
        <f>BK89</f>
        <v>0</v>
      </c>
      <c r="K89" s="196"/>
      <c r="L89" s="201"/>
      <c r="M89" s="202"/>
      <c r="N89" s="203"/>
      <c r="O89" s="203"/>
      <c r="P89" s="204">
        <f>P90</f>
        <v>0</v>
      </c>
      <c r="Q89" s="203"/>
      <c r="R89" s="204">
        <f>R90</f>
        <v>0</v>
      </c>
      <c r="S89" s="203"/>
      <c r="T89" s="205">
        <f>T90</f>
        <v>0</v>
      </c>
      <c r="AR89" s="206" t="s">
        <v>233</v>
      </c>
      <c r="AT89" s="207" t="s">
        <v>72</v>
      </c>
      <c r="AU89" s="207" t="s">
        <v>81</v>
      </c>
      <c r="AY89" s="206" t="s">
        <v>204</v>
      </c>
      <c r="BK89" s="208">
        <f>BK90</f>
        <v>0</v>
      </c>
    </row>
    <row r="90" spans="2:65" s="1" customFormat="1" ht="16.5" customHeight="1">
      <c r="B90" s="38"/>
      <c r="C90" s="211" t="s">
        <v>83</v>
      </c>
      <c r="D90" s="211" t="s">
        <v>207</v>
      </c>
      <c r="E90" s="212" t="s">
        <v>1968</v>
      </c>
      <c r="F90" s="213" t="s">
        <v>3812</v>
      </c>
      <c r="G90" s="214" t="s">
        <v>3022</v>
      </c>
      <c r="H90" s="215">
        <v>1</v>
      </c>
      <c r="I90" s="216"/>
      <c r="J90" s="217">
        <f>ROUND(I90*H90,2)</f>
        <v>0</v>
      </c>
      <c r="K90" s="213" t="s">
        <v>3808</v>
      </c>
      <c r="L90" s="43"/>
      <c r="M90" s="268" t="s">
        <v>19</v>
      </c>
      <c r="N90" s="269" t="s">
        <v>44</v>
      </c>
      <c r="O90" s="270"/>
      <c r="P90" s="271">
        <f>O90*H90</f>
        <v>0</v>
      </c>
      <c r="Q90" s="271">
        <v>0</v>
      </c>
      <c r="R90" s="271">
        <f>Q90*H90</f>
        <v>0</v>
      </c>
      <c r="S90" s="271">
        <v>0</v>
      </c>
      <c r="T90" s="272">
        <f>S90*H90</f>
        <v>0</v>
      </c>
      <c r="AR90" s="222" t="s">
        <v>3347</v>
      </c>
      <c r="AT90" s="222" t="s">
        <v>207</v>
      </c>
      <c r="AU90" s="222" t="s">
        <v>83</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3347</v>
      </c>
      <c r="BM90" s="222" t="s">
        <v>3813</v>
      </c>
    </row>
    <row r="91" spans="2:12" s="1" customFormat="1" ht="6.95" customHeight="1">
      <c r="B91" s="58"/>
      <c r="C91" s="59"/>
      <c r="D91" s="59"/>
      <c r="E91" s="59"/>
      <c r="F91" s="59"/>
      <c r="G91" s="59"/>
      <c r="H91" s="59"/>
      <c r="I91" s="161"/>
      <c r="J91" s="59"/>
      <c r="K91" s="59"/>
      <c r="L91" s="43"/>
    </row>
  </sheetData>
  <sheetProtection password="CC35" sheet="1" objects="1" scenarios="1" formatColumns="0" formatRows="0" autoFilter="0"/>
  <autoFilter ref="C81:K9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ht="37.5" customHeight="1"/>
    <row r="2" spans="2:11" ht="7.5" customHeight="1">
      <c r="B2" s="280"/>
      <c r="C2" s="281"/>
      <c r="D2" s="281"/>
      <c r="E2" s="281"/>
      <c r="F2" s="281"/>
      <c r="G2" s="281"/>
      <c r="H2" s="281"/>
      <c r="I2" s="281"/>
      <c r="J2" s="281"/>
      <c r="K2" s="282"/>
    </row>
    <row r="3" spans="2:11" s="15" customFormat="1" ht="45" customHeight="1">
      <c r="B3" s="283"/>
      <c r="C3" s="284" t="s">
        <v>3814</v>
      </c>
      <c r="D3" s="284"/>
      <c r="E3" s="284"/>
      <c r="F3" s="284"/>
      <c r="G3" s="284"/>
      <c r="H3" s="284"/>
      <c r="I3" s="284"/>
      <c r="J3" s="284"/>
      <c r="K3" s="285"/>
    </row>
    <row r="4" spans="2:11" ht="25.5" customHeight="1">
      <c r="B4" s="286"/>
      <c r="C4" s="287" t="s">
        <v>3815</v>
      </c>
      <c r="D4" s="287"/>
      <c r="E4" s="287"/>
      <c r="F4" s="287"/>
      <c r="G4" s="287"/>
      <c r="H4" s="287"/>
      <c r="I4" s="287"/>
      <c r="J4" s="287"/>
      <c r="K4" s="288"/>
    </row>
    <row r="5" spans="2:11" ht="5.25" customHeight="1">
      <c r="B5" s="286"/>
      <c r="C5" s="289"/>
      <c r="D5" s="289"/>
      <c r="E5" s="289"/>
      <c r="F5" s="289"/>
      <c r="G5" s="289"/>
      <c r="H5" s="289"/>
      <c r="I5" s="289"/>
      <c r="J5" s="289"/>
      <c r="K5" s="288"/>
    </row>
    <row r="6" spans="2:11" ht="15" customHeight="1">
      <c r="B6" s="286"/>
      <c r="C6" s="290" t="s">
        <v>3816</v>
      </c>
      <c r="D6" s="290"/>
      <c r="E6" s="290"/>
      <c r="F6" s="290"/>
      <c r="G6" s="290"/>
      <c r="H6" s="290"/>
      <c r="I6" s="290"/>
      <c r="J6" s="290"/>
      <c r="K6" s="288"/>
    </row>
    <row r="7" spans="2:11" ht="15" customHeight="1">
      <c r="B7" s="291"/>
      <c r="C7" s="290" t="s">
        <v>3817</v>
      </c>
      <c r="D7" s="290"/>
      <c r="E7" s="290"/>
      <c r="F7" s="290"/>
      <c r="G7" s="290"/>
      <c r="H7" s="290"/>
      <c r="I7" s="290"/>
      <c r="J7" s="290"/>
      <c r="K7" s="288"/>
    </row>
    <row r="8" spans="2:11" ht="12.75" customHeight="1">
      <c r="B8" s="291"/>
      <c r="C8" s="290"/>
      <c r="D8" s="290"/>
      <c r="E8" s="290"/>
      <c r="F8" s="290"/>
      <c r="G8" s="290"/>
      <c r="H8" s="290"/>
      <c r="I8" s="290"/>
      <c r="J8" s="290"/>
      <c r="K8" s="288"/>
    </row>
    <row r="9" spans="2:11" ht="15" customHeight="1">
      <c r="B9" s="291"/>
      <c r="C9" s="290" t="s">
        <v>3818</v>
      </c>
      <c r="D9" s="290"/>
      <c r="E9" s="290"/>
      <c r="F9" s="290"/>
      <c r="G9" s="290"/>
      <c r="H9" s="290"/>
      <c r="I9" s="290"/>
      <c r="J9" s="290"/>
      <c r="K9" s="288"/>
    </row>
    <row r="10" spans="2:11" ht="15" customHeight="1">
      <c r="B10" s="291"/>
      <c r="C10" s="290"/>
      <c r="D10" s="290" t="s">
        <v>3819</v>
      </c>
      <c r="E10" s="290"/>
      <c r="F10" s="290"/>
      <c r="G10" s="290"/>
      <c r="H10" s="290"/>
      <c r="I10" s="290"/>
      <c r="J10" s="290"/>
      <c r="K10" s="288"/>
    </row>
    <row r="11" spans="2:11" ht="15" customHeight="1">
      <c r="B11" s="291"/>
      <c r="C11" s="292"/>
      <c r="D11" s="290" t="s">
        <v>3820</v>
      </c>
      <c r="E11" s="290"/>
      <c r="F11" s="290"/>
      <c r="G11" s="290"/>
      <c r="H11" s="290"/>
      <c r="I11" s="290"/>
      <c r="J11" s="290"/>
      <c r="K11" s="288"/>
    </row>
    <row r="12" spans="2:11" ht="15" customHeight="1">
      <c r="B12" s="291"/>
      <c r="C12" s="292"/>
      <c r="D12" s="290"/>
      <c r="E12" s="290"/>
      <c r="F12" s="290"/>
      <c r="G12" s="290"/>
      <c r="H12" s="290"/>
      <c r="I12" s="290"/>
      <c r="J12" s="290"/>
      <c r="K12" s="288"/>
    </row>
    <row r="13" spans="2:11" ht="15" customHeight="1">
      <c r="B13" s="291"/>
      <c r="C13" s="292"/>
      <c r="D13" s="293" t="s">
        <v>3821</v>
      </c>
      <c r="E13" s="290"/>
      <c r="F13" s="290"/>
      <c r="G13" s="290"/>
      <c r="H13" s="290"/>
      <c r="I13" s="290"/>
      <c r="J13" s="290"/>
      <c r="K13" s="288"/>
    </row>
    <row r="14" spans="2:11" ht="12.75" customHeight="1">
      <c r="B14" s="291"/>
      <c r="C14" s="292"/>
      <c r="D14" s="292"/>
      <c r="E14" s="292"/>
      <c r="F14" s="292"/>
      <c r="G14" s="292"/>
      <c r="H14" s="292"/>
      <c r="I14" s="292"/>
      <c r="J14" s="292"/>
      <c r="K14" s="288"/>
    </row>
    <row r="15" spans="2:11" ht="15" customHeight="1">
      <c r="B15" s="291"/>
      <c r="C15" s="292"/>
      <c r="D15" s="290" t="s">
        <v>3822</v>
      </c>
      <c r="E15" s="290"/>
      <c r="F15" s="290"/>
      <c r="G15" s="290"/>
      <c r="H15" s="290"/>
      <c r="I15" s="290"/>
      <c r="J15" s="290"/>
      <c r="K15" s="288"/>
    </row>
    <row r="16" spans="2:11" ht="15" customHeight="1">
      <c r="B16" s="291"/>
      <c r="C16" s="292"/>
      <c r="D16" s="290" t="s">
        <v>3823</v>
      </c>
      <c r="E16" s="290"/>
      <c r="F16" s="290"/>
      <c r="G16" s="290"/>
      <c r="H16" s="290"/>
      <c r="I16" s="290"/>
      <c r="J16" s="290"/>
      <c r="K16" s="288"/>
    </row>
    <row r="17" spans="2:11" ht="15" customHeight="1">
      <c r="B17" s="291"/>
      <c r="C17" s="292"/>
      <c r="D17" s="290" t="s">
        <v>3824</v>
      </c>
      <c r="E17" s="290"/>
      <c r="F17" s="290"/>
      <c r="G17" s="290"/>
      <c r="H17" s="290"/>
      <c r="I17" s="290"/>
      <c r="J17" s="290"/>
      <c r="K17" s="288"/>
    </row>
    <row r="18" spans="2:11" ht="15" customHeight="1">
      <c r="B18" s="291"/>
      <c r="C18" s="292"/>
      <c r="D18" s="292"/>
      <c r="E18" s="294" t="s">
        <v>80</v>
      </c>
      <c r="F18" s="290" t="s">
        <v>3825</v>
      </c>
      <c r="G18" s="290"/>
      <c r="H18" s="290"/>
      <c r="I18" s="290"/>
      <c r="J18" s="290"/>
      <c r="K18" s="288"/>
    </row>
    <row r="19" spans="2:11" ht="15" customHeight="1">
      <c r="B19" s="291"/>
      <c r="C19" s="292"/>
      <c r="D19" s="292"/>
      <c r="E19" s="294" t="s">
        <v>3826</v>
      </c>
      <c r="F19" s="290" t="s">
        <v>3827</v>
      </c>
      <c r="G19" s="290"/>
      <c r="H19" s="290"/>
      <c r="I19" s="290"/>
      <c r="J19" s="290"/>
      <c r="K19" s="288"/>
    </row>
    <row r="20" spans="2:11" ht="15" customHeight="1">
      <c r="B20" s="291"/>
      <c r="C20" s="292"/>
      <c r="D20" s="292"/>
      <c r="E20" s="294" t="s">
        <v>3828</v>
      </c>
      <c r="F20" s="290" t="s">
        <v>3829</v>
      </c>
      <c r="G20" s="290"/>
      <c r="H20" s="290"/>
      <c r="I20" s="290"/>
      <c r="J20" s="290"/>
      <c r="K20" s="288"/>
    </row>
    <row r="21" spans="2:11" ht="15" customHeight="1">
      <c r="B21" s="291"/>
      <c r="C21" s="292"/>
      <c r="D21" s="292"/>
      <c r="E21" s="294" t="s">
        <v>113</v>
      </c>
      <c r="F21" s="290" t="s">
        <v>114</v>
      </c>
      <c r="G21" s="290"/>
      <c r="H21" s="290"/>
      <c r="I21" s="290"/>
      <c r="J21" s="290"/>
      <c r="K21" s="288"/>
    </row>
    <row r="22" spans="2:11" ht="15" customHeight="1">
      <c r="B22" s="291"/>
      <c r="C22" s="292"/>
      <c r="D22" s="292"/>
      <c r="E22" s="294" t="s">
        <v>3830</v>
      </c>
      <c r="F22" s="290" t="s">
        <v>3831</v>
      </c>
      <c r="G22" s="290"/>
      <c r="H22" s="290"/>
      <c r="I22" s="290"/>
      <c r="J22" s="290"/>
      <c r="K22" s="288"/>
    </row>
    <row r="23" spans="2:11" ht="15" customHeight="1">
      <c r="B23" s="291"/>
      <c r="C23" s="292"/>
      <c r="D23" s="292"/>
      <c r="E23" s="294" t="s">
        <v>3832</v>
      </c>
      <c r="F23" s="290" t="s">
        <v>3833</v>
      </c>
      <c r="G23" s="290"/>
      <c r="H23" s="290"/>
      <c r="I23" s="290"/>
      <c r="J23" s="290"/>
      <c r="K23" s="288"/>
    </row>
    <row r="24" spans="2:11" ht="12.75" customHeight="1">
      <c r="B24" s="291"/>
      <c r="C24" s="292"/>
      <c r="D24" s="292"/>
      <c r="E24" s="292"/>
      <c r="F24" s="292"/>
      <c r="G24" s="292"/>
      <c r="H24" s="292"/>
      <c r="I24" s="292"/>
      <c r="J24" s="292"/>
      <c r="K24" s="288"/>
    </row>
    <row r="25" spans="2:11" ht="15" customHeight="1">
      <c r="B25" s="291"/>
      <c r="C25" s="290" t="s">
        <v>3834</v>
      </c>
      <c r="D25" s="290"/>
      <c r="E25" s="290"/>
      <c r="F25" s="290"/>
      <c r="G25" s="290"/>
      <c r="H25" s="290"/>
      <c r="I25" s="290"/>
      <c r="J25" s="290"/>
      <c r="K25" s="288"/>
    </row>
    <row r="26" spans="2:11" ht="15" customHeight="1">
      <c r="B26" s="291"/>
      <c r="C26" s="290" t="s">
        <v>3835</v>
      </c>
      <c r="D26" s="290"/>
      <c r="E26" s="290"/>
      <c r="F26" s="290"/>
      <c r="G26" s="290"/>
      <c r="H26" s="290"/>
      <c r="I26" s="290"/>
      <c r="J26" s="290"/>
      <c r="K26" s="288"/>
    </row>
    <row r="27" spans="2:11" ht="15" customHeight="1">
      <c r="B27" s="291"/>
      <c r="C27" s="290"/>
      <c r="D27" s="290" t="s">
        <v>3836</v>
      </c>
      <c r="E27" s="290"/>
      <c r="F27" s="290"/>
      <c r="G27" s="290"/>
      <c r="H27" s="290"/>
      <c r="I27" s="290"/>
      <c r="J27" s="290"/>
      <c r="K27" s="288"/>
    </row>
    <row r="28" spans="2:11" ht="15" customHeight="1">
      <c r="B28" s="291"/>
      <c r="C28" s="292"/>
      <c r="D28" s="290" t="s">
        <v>3837</v>
      </c>
      <c r="E28" s="290"/>
      <c r="F28" s="290"/>
      <c r="G28" s="290"/>
      <c r="H28" s="290"/>
      <c r="I28" s="290"/>
      <c r="J28" s="290"/>
      <c r="K28" s="288"/>
    </row>
    <row r="29" spans="2:11" ht="12.75" customHeight="1">
      <c r="B29" s="291"/>
      <c r="C29" s="292"/>
      <c r="D29" s="292"/>
      <c r="E29" s="292"/>
      <c r="F29" s="292"/>
      <c r="G29" s="292"/>
      <c r="H29" s="292"/>
      <c r="I29" s="292"/>
      <c r="J29" s="292"/>
      <c r="K29" s="288"/>
    </row>
    <row r="30" spans="2:11" ht="15" customHeight="1">
      <c r="B30" s="291"/>
      <c r="C30" s="292"/>
      <c r="D30" s="290" t="s">
        <v>3838</v>
      </c>
      <c r="E30" s="290"/>
      <c r="F30" s="290"/>
      <c r="G30" s="290"/>
      <c r="H30" s="290"/>
      <c r="I30" s="290"/>
      <c r="J30" s="290"/>
      <c r="K30" s="288"/>
    </row>
    <row r="31" spans="2:11" ht="15" customHeight="1">
      <c r="B31" s="291"/>
      <c r="C31" s="292"/>
      <c r="D31" s="290" t="s">
        <v>3839</v>
      </c>
      <c r="E31" s="290"/>
      <c r="F31" s="290"/>
      <c r="G31" s="290"/>
      <c r="H31" s="290"/>
      <c r="I31" s="290"/>
      <c r="J31" s="290"/>
      <c r="K31" s="288"/>
    </row>
    <row r="32" spans="2:11" ht="12.75" customHeight="1">
      <c r="B32" s="291"/>
      <c r="C32" s="292"/>
      <c r="D32" s="292"/>
      <c r="E32" s="292"/>
      <c r="F32" s="292"/>
      <c r="G32" s="292"/>
      <c r="H32" s="292"/>
      <c r="I32" s="292"/>
      <c r="J32" s="292"/>
      <c r="K32" s="288"/>
    </row>
    <row r="33" spans="2:11" ht="15" customHeight="1">
      <c r="B33" s="291"/>
      <c r="C33" s="292"/>
      <c r="D33" s="290" t="s">
        <v>3840</v>
      </c>
      <c r="E33" s="290"/>
      <c r="F33" s="290"/>
      <c r="G33" s="290"/>
      <c r="H33" s="290"/>
      <c r="I33" s="290"/>
      <c r="J33" s="290"/>
      <c r="K33" s="288"/>
    </row>
    <row r="34" spans="2:11" ht="15" customHeight="1">
      <c r="B34" s="291"/>
      <c r="C34" s="292"/>
      <c r="D34" s="290" t="s">
        <v>3841</v>
      </c>
      <c r="E34" s="290"/>
      <c r="F34" s="290"/>
      <c r="G34" s="290"/>
      <c r="H34" s="290"/>
      <c r="I34" s="290"/>
      <c r="J34" s="290"/>
      <c r="K34" s="288"/>
    </row>
    <row r="35" spans="2:11" ht="15" customHeight="1">
      <c r="B35" s="291"/>
      <c r="C35" s="292"/>
      <c r="D35" s="290" t="s">
        <v>3842</v>
      </c>
      <c r="E35" s="290"/>
      <c r="F35" s="290"/>
      <c r="G35" s="290"/>
      <c r="H35" s="290"/>
      <c r="I35" s="290"/>
      <c r="J35" s="290"/>
      <c r="K35" s="288"/>
    </row>
    <row r="36" spans="2:11" ht="15" customHeight="1">
      <c r="B36" s="291"/>
      <c r="C36" s="292"/>
      <c r="D36" s="290"/>
      <c r="E36" s="293" t="s">
        <v>190</v>
      </c>
      <c r="F36" s="290"/>
      <c r="G36" s="290" t="s">
        <v>3843</v>
      </c>
      <c r="H36" s="290"/>
      <c r="I36" s="290"/>
      <c r="J36" s="290"/>
      <c r="K36" s="288"/>
    </row>
    <row r="37" spans="2:11" ht="30.75" customHeight="1">
      <c r="B37" s="291"/>
      <c r="C37" s="292"/>
      <c r="D37" s="290"/>
      <c r="E37" s="293" t="s">
        <v>3844</v>
      </c>
      <c r="F37" s="290"/>
      <c r="G37" s="290" t="s">
        <v>3845</v>
      </c>
      <c r="H37" s="290"/>
      <c r="I37" s="290"/>
      <c r="J37" s="290"/>
      <c r="K37" s="288"/>
    </row>
    <row r="38" spans="2:11" ht="15" customHeight="1">
      <c r="B38" s="291"/>
      <c r="C38" s="292"/>
      <c r="D38" s="290"/>
      <c r="E38" s="293" t="s">
        <v>54</v>
      </c>
      <c r="F38" s="290"/>
      <c r="G38" s="290" t="s">
        <v>3846</v>
      </c>
      <c r="H38" s="290"/>
      <c r="I38" s="290"/>
      <c r="J38" s="290"/>
      <c r="K38" s="288"/>
    </row>
    <row r="39" spans="2:11" ht="15" customHeight="1">
      <c r="B39" s="291"/>
      <c r="C39" s="292"/>
      <c r="D39" s="290"/>
      <c r="E39" s="293" t="s">
        <v>55</v>
      </c>
      <c r="F39" s="290"/>
      <c r="G39" s="290" t="s">
        <v>3847</v>
      </c>
      <c r="H39" s="290"/>
      <c r="I39" s="290"/>
      <c r="J39" s="290"/>
      <c r="K39" s="288"/>
    </row>
    <row r="40" spans="2:11" ht="15" customHeight="1">
      <c r="B40" s="291"/>
      <c r="C40" s="292"/>
      <c r="D40" s="290"/>
      <c r="E40" s="293" t="s">
        <v>191</v>
      </c>
      <c r="F40" s="290"/>
      <c r="G40" s="290" t="s">
        <v>3848</v>
      </c>
      <c r="H40" s="290"/>
      <c r="I40" s="290"/>
      <c r="J40" s="290"/>
      <c r="K40" s="288"/>
    </row>
    <row r="41" spans="2:11" ht="15" customHeight="1">
      <c r="B41" s="291"/>
      <c r="C41" s="292"/>
      <c r="D41" s="290"/>
      <c r="E41" s="293" t="s">
        <v>192</v>
      </c>
      <c r="F41" s="290"/>
      <c r="G41" s="290" t="s">
        <v>3849</v>
      </c>
      <c r="H41" s="290"/>
      <c r="I41" s="290"/>
      <c r="J41" s="290"/>
      <c r="K41" s="288"/>
    </row>
    <row r="42" spans="2:11" ht="15" customHeight="1">
      <c r="B42" s="291"/>
      <c r="C42" s="292"/>
      <c r="D42" s="290"/>
      <c r="E42" s="293" t="s">
        <v>3850</v>
      </c>
      <c r="F42" s="290"/>
      <c r="G42" s="290" t="s">
        <v>3851</v>
      </c>
      <c r="H42" s="290"/>
      <c r="I42" s="290"/>
      <c r="J42" s="290"/>
      <c r="K42" s="288"/>
    </row>
    <row r="43" spans="2:11" ht="15" customHeight="1">
      <c r="B43" s="291"/>
      <c r="C43" s="292"/>
      <c r="D43" s="290"/>
      <c r="E43" s="293"/>
      <c r="F43" s="290"/>
      <c r="G43" s="290" t="s">
        <v>3852</v>
      </c>
      <c r="H43" s="290"/>
      <c r="I43" s="290"/>
      <c r="J43" s="290"/>
      <c r="K43" s="288"/>
    </row>
    <row r="44" spans="2:11" ht="15" customHeight="1">
      <c r="B44" s="291"/>
      <c r="C44" s="292"/>
      <c r="D44" s="290"/>
      <c r="E44" s="293" t="s">
        <v>3853</v>
      </c>
      <c r="F44" s="290"/>
      <c r="G44" s="290" t="s">
        <v>3854</v>
      </c>
      <c r="H44" s="290"/>
      <c r="I44" s="290"/>
      <c r="J44" s="290"/>
      <c r="K44" s="288"/>
    </row>
    <row r="45" spans="2:11" ht="15" customHeight="1">
      <c r="B45" s="291"/>
      <c r="C45" s="292"/>
      <c r="D45" s="290"/>
      <c r="E45" s="293" t="s">
        <v>194</v>
      </c>
      <c r="F45" s="290"/>
      <c r="G45" s="290" t="s">
        <v>3855</v>
      </c>
      <c r="H45" s="290"/>
      <c r="I45" s="290"/>
      <c r="J45" s="290"/>
      <c r="K45" s="288"/>
    </row>
    <row r="46" spans="2:11" ht="12.75" customHeight="1">
      <c r="B46" s="291"/>
      <c r="C46" s="292"/>
      <c r="D46" s="290"/>
      <c r="E46" s="290"/>
      <c r="F46" s="290"/>
      <c r="G46" s="290"/>
      <c r="H46" s="290"/>
      <c r="I46" s="290"/>
      <c r="J46" s="290"/>
      <c r="K46" s="288"/>
    </row>
    <row r="47" spans="2:11" ht="15" customHeight="1">
      <c r="B47" s="291"/>
      <c r="C47" s="292"/>
      <c r="D47" s="290" t="s">
        <v>3856</v>
      </c>
      <c r="E47" s="290"/>
      <c r="F47" s="290"/>
      <c r="G47" s="290"/>
      <c r="H47" s="290"/>
      <c r="I47" s="290"/>
      <c r="J47" s="290"/>
      <c r="K47" s="288"/>
    </row>
    <row r="48" spans="2:11" ht="15" customHeight="1">
      <c r="B48" s="291"/>
      <c r="C48" s="292"/>
      <c r="D48" s="292"/>
      <c r="E48" s="290" t="s">
        <v>3857</v>
      </c>
      <c r="F48" s="290"/>
      <c r="G48" s="290"/>
      <c r="H48" s="290"/>
      <c r="I48" s="290"/>
      <c r="J48" s="290"/>
      <c r="K48" s="288"/>
    </row>
    <row r="49" spans="2:11" ht="15" customHeight="1">
      <c r="B49" s="291"/>
      <c r="C49" s="292"/>
      <c r="D49" s="292"/>
      <c r="E49" s="290" t="s">
        <v>3858</v>
      </c>
      <c r="F49" s="290"/>
      <c r="G49" s="290"/>
      <c r="H49" s="290"/>
      <c r="I49" s="290"/>
      <c r="J49" s="290"/>
      <c r="K49" s="288"/>
    </row>
    <row r="50" spans="2:11" ht="15" customHeight="1">
      <c r="B50" s="291"/>
      <c r="C50" s="292"/>
      <c r="D50" s="292"/>
      <c r="E50" s="290" t="s">
        <v>3859</v>
      </c>
      <c r="F50" s="290"/>
      <c r="G50" s="290"/>
      <c r="H50" s="290"/>
      <c r="I50" s="290"/>
      <c r="J50" s="290"/>
      <c r="K50" s="288"/>
    </row>
    <row r="51" spans="2:11" ht="15" customHeight="1">
      <c r="B51" s="291"/>
      <c r="C51" s="292"/>
      <c r="D51" s="290" t="s">
        <v>3860</v>
      </c>
      <c r="E51" s="290"/>
      <c r="F51" s="290"/>
      <c r="G51" s="290"/>
      <c r="H51" s="290"/>
      <c r="I51" s="290"/>
      <c r="J51" s="290"/>
      <c r="K51" s="288"/>
    </row>
    <row r="52" spans="2:11" ht="25.5" customHeight="1">
      <c r="B52" s="286"/>
      <c r="C52" s="287" t="s">
        <v>3861</v>
      </c>
      <c r="D52" s="287"/>
      <c r="E52" s="287"/>
      <c r="F52" s="287"/>
      <c r="G52" s="287"/>
      <c r="H52" s="287"/>
      <c r="I52" s="287"/>
      <c r="J52" s="287"/>
      <c r="K52" s="288"/>
    </row>
    <row r="53" spans="2:11" ht="5.25" customHeight="1">
      <c r="B53" s="286"/>
      <c r="C53" s="289"/>
      <c r="D53" s="289"/>
      <c r="E53" s="289"/>
      <c r="F53" s="289"/>
      <c r="G53" s="289"/>
      <c r="H53" s="289"/>
      <c r="I53" s="289"/>
      <c r="J53" s="289"/>
      <c r="K53" s="288"/>
    </row>
    <row r="54" spans="2:11" ht="15" customHeight="1">
      <c r="B54" s="286"/>
      <c r="C54" s="290" t="s">
        <v>3862</v>
      </c>
      <c r="D54" s="290"/>
      <c r="E54" s="290"/>
      <c r="F54" s="290"/>
      <c r="G54" s="290"/>
      <c r="H54" s="290"/>
      <c r="I54" s="290"/>
      <c r="J54" s="290"/>
      <c r="K54" s="288"/>
    </row>
    <row r="55" spans="2:11" ht="15" customHeight="1">
      <c r="B55" s="286"/>
      <c r="C55" s="290" t="s">
        <v>3863</v>
      </c>
      <c r="D55" s="290"/>
      <c r="E55" s="290"/>
      <c r="F55" s="290"/>
      <c r="G55" s="290"/>
      <c r="H55" s="290"/>
      <c r="I55" s="290"/>
      <c r="J55" s="290"/>
      <c r="K55" s="288"/>
    </row>
    <row r="56" spans="2:11" ht="12.75" customHeight="1">
      <c r="B56" s="286"/>
      <c r="C56" s="290"/>
      <c r="D56" s="290"/>
      <c r="E56" s="290"/>
      <c r="F56" s="290"/>
      <c r="G56" s="290"/>
      <c r="H56" s="290"/>
      <c r="I56" s="290"/>
      <c r="J56" s="290"/>
      <c r="K56" s="288"/>
    </row>
    <row r="57" spans="2:11" ht="15" customHeight="1">
      <c r="B57" s="286"/>
      <c r="C57" s="290" t="s">
        <v>3864</v>
      </c>
      <c r="D57" s="290"/>
      <c r="E57" s="290"/>
      <c r="F57" s="290"/>
      <c r="G57" s="290"/>
      <c r="H57" s="290"/>
      <c r="I57" s="290"/>
      <c r="J57" s="290"/>
      <c r="K57" s="288"/>
    </row>
    <row r="58" spans="2:11" ht="15" customHeight="1">
      <c r="B58" s="286"/>
      <c r="C58" s="292"/>
      <c r="D58" s="290" t="s">
        <v>3865</v>
      </c>
      <c r="E58" s="290"/>
      <c r="F58" s="290"/>
      <c r="G58" s="290"/>
      <c r="H58" s="290"/>
      <c r="I58" s="290"/>
      <c r="J58" s="290"/>
      <c r="K58" s="288"/>
    </row>
    <row r="59" spans="2:11" ht="15" customHeight="1">
      <c r="B59" s="286"/>
      <c r="C59" s="292"/>
      <c r="D59" s="290" t="s">
        <v>3866</v>
      </c>
      <c r="E59" s="290"/>
      <c r="F59" s="290"/>
      <c r="G59" s="290"/>
      <c r="H59" s="290"/>
      <c r="I59" s="290"/>
      <c r="J59" s="290"/>
      <c r="K59" s="288"/>
    </row>
    <row r="60" spans="2:11" ht="15" customHeight="1">
      <c r="B60" s="286"/>
      <c r="C60" s="292"/>
      <c r="D60" s="290" t="s">
        <v>3867</v>
      </c>
      <c r="E60" s="290"/>
      <c r="F60" s="290"/>
      <c r="G60" s="290"/>
      <c r="H60" s="290"/>
      <c r="I60" s="290"/>
      <c r="J60" s="290"/>
      <c r="K60" s="288"/>
    </row>
    <row r="61" spans="2:11" ht="15" customHeight="1">
      <c r="B61" s="286"/>
      <c r="C61" s="292"/>
      <c r="D61" s="290" t="s">
        <v>3868</v>
      </c>
      <c r="E61" s="290"/>
      <c r="F61" s="290"/>
      <c r="G61" s="290"/>
      <c r="H61" s="290"/>
      <c r="I61" s="290"/>
      <c r="J61" s="290"/>
      <c r="K61" s="288"/>
    </row>
    <row r="62" spans="2:11" ht="15" customHeight="1">
      <c r="B62" s="286"/>
      <c r="C62" s="292"/>
      <c r="D62" s="295" t="s">
        <v>3869</v>
      </c>
      <c r="E62" s="295"/>
      <c r="F62" s="295"/>
      <c r="G62" s="295"/>
      <c r="H62" s="295"/>
      <c r="I62" s="295"/>
      <c r="J62" s="295"/>
      <c r="K62" s="288"/>
    </row>
    <row r="63" spans="2:11" ht="15" customHeight="1">
      <c r="B63" s="286"/>
      <c r="C63" s="292"/>
      <c r="D63" s="290" t="s">
        <v>3870</v>
      </c>
      <c r="E63" s="290"/>
      <c r="F63" s="290"/>
      <c r="G63" s="290"/>
      <c r="H63" s="290"/>
      <c r="I63" s="290"/>
      <c r="J63" s="290"/>
      <c r="K63" s="288"/>
    </row>
    <row r="64" spans="2:11" ht="12.75" customHeight="1">
      <c r="B64" s="286"/>
      <c r="C64" s="292"/>
      <c r="D64" s="292"/>
      <c r="E64" s="296"/>
      <c r="F64" s="292"/>
      <c r="G64" s="292"/>
      <c r="H64" s="292"/>
      <c r="I64" s="292"/>
      <c r="J64" s="292"/>
      <c r="K64" s="288"/>
    </row>
    <row r="65" spans="2:11" ht="15" customHeight="1">
      <c r="B65" s="286"/>
      <c r="C65" s="292"/>
      <c r="D65" s="290" t="s">
        <v>3871</v>
      </c>
      <c r="E65" s="290"/>
      <c r="F65" s="290"/>
      <c r="G65" s="290"/>
      <c r="H65" s="290"/>
      <c r="I65" s="290"/>
      <c r="J65" s="290"/>
      <c r="K65" s="288"/>
    </row>
    <row r="66" spans="2:11" ht="15" customHeight="1">
      <c r="B66" s="286"/>
      <c r="C66" s="292"/>
      <c r="D66" s="295" t="s">
        <v>3872</v>
      </c>
      <c r="E66" s="295"/>
      <c r="F66" s="295"/>
      <c r="G66" s="295"/>
      <c r="H66" s="295"/>
      <c r="I66" s="295"/>
      <c r="J66" s="295"/>
      <c r="K66" s="288"/>
    </row>
    <row r="67" spans="2:11" ht="15" customHeight="1">
      <c r="B67" s="286"/>
      <c r="C67" s="292"/>
      <c r="D67" s="290" t="s">
        <v>3873</v>
      </c>
      <c r="E67" s="290"/>
      <c r="F67" s="290"/>
      <c r="G67" s="290"/>
      <c r="H67" s="290"/>
      <c r="I67" s="290"/>
      <c r="J67" s="290"/>
      <c r="K67" s="288"/>
    </row>
    <row r="68" spans="2:11" ht="15" customHeight="1">
      <c r="B68" s="286"/>
      <c r="C68" s="292"/>
      <c r="D68" s="290" t="s">
        <v>3874</v>
      </c>
      <c r="E68" s="290"/>
      <c r="F68" s="290"/>
      <c r="G68" s="290"/>
      <c r="H68" s="290"/>
      <c r="I68" s="290"/>
      <c r="J68" s="290"/>
      <c r="K68" s="288"/>
    </row>
    <row r="69" spans="2:11" ht="15" customHeight="1">
      <c r="B69" s="286"/>
      <c r="C69" s="292"/>
      <c r="D69" s="290" t="s">
        <v>3875</v>
      </c>
      <c r="E69" s="290"/>
      <c r="F69" s="290"/>
      <c r="G69" s="290"/>
      <c r="H69" s="290"/>
      <c r="I69" s="290"/>
      <c r="J69" s="290"/>
      <c r="K69" s="288"/>
    </row>
    <row r="70" spans="2:11" ht="15" customHeight="1">
      <c r="B70" s="286"/>
      <c r="C70" s="292"/>
      <c r="D70" s="290" t="s">
        <v>3876</v>
      </c>
      <c r="E70" s="290"/>
      <c r="F70" s="290"/>
      <c r="G70" s="290"/>
      <c r="H70" s="290"/>
      <c r="I70" s="290"/>
      <c r="J70" s="290"/>
      <c r="K70" s="288"/>
    </row>
    <row r="71" spans="2:11" ht="12.75" customHeight="1">
      <c r="B71" s="297"/>
      <c r="C71" s="298"/>
      <c r="D71" s="298"/>
      <c r="E71" s="298"/>
      <c r="F71" s="298"/>
      <c r="G71" s="298"/>
      <c r="H71" s="298"/>
      <c r="I71" s="298"/>
      <c r="J71" s="298"/>
      <c r="K71" s="299"/>
    </row>
    <row r="72" spans="2:11" ht="18.75" customHeight="1">
      <c r="B72" s="300"/>
      <c r="C72" s="300"/>
      <c r="D72" s="300"/>
      <c r="E72" s="300"/>
      <c r="F72" s="300"/>
      <c r="G72" s="300"/>
      <c r="H72" s="300"/>
      <c r="I72" s="300"/>
      <c r="J72" s="300"/>
      <c r="K72" s="301"/>
    </row>
    <row r="73" spans="2:11" ht="18.75" customHeight="1">
      <c r="B73" s="301"/>
      <c r="C73" s="301"/>
      <c r="D73" s="301"/>
      <c r="E73" s="301"/>
      <c r="F73" s="301"/>
      <c r="G73" s="301"/>
      <c r="H73" s="301"/>
      <c r="I73" s="301"/>
      <c r="J73" s="301"/>
      <c r="K73" s="301"/>
    </row>
    <row r="74" spans="2:11" ht="7.5" customHeight="1">
      <c r="B74" s="302"/>
      <c r="C74" s="303"/>
      <c r="D74" s="303"/>
      <c r="E74" s="303"/>
      <c r="F74" s="303"/>
      <c r="G74" s="303"/>
      <c r="H74" s="303"/>
      <c r="I74" s="303"/>
      <c r="J74" s="303"/>
      <c r="K74" s="304"/>
    </row>
    <row r="75" spans="2:11" ht="45" customHeight="1">
      <c r="B75" s="305"/>
      <c r="C75" s="306" t="s">
        <v>3877</v>
      </c>
      <c r="D75" s="306"/>
      <c r="E75" s="306"/>
      <c r="F75" s="306"/>
      <c r="G75" s="306"/>
      <c r="H75" s="306"/>
      <c r="I75" s="306"/>
      <c r="J75" s="306"/>
      <c r="K75" s="307"/>
    </row>
    <row r="76" spans="2:11" ht="17.25" customHeight="1">
      <c r="B76" s="305"/>
      <c r="C76" s="308" t="s">
        <v>3878</v>
      </c>
      <c r="D76" s="308"/>
      <c r="E76" s="308"/>
      <c r="F76" s="308" t="s">
        <v>3879</v>
      </c>
      <c r="G76" s="309"/>
      <c r="H76" s="308" t="s">
        <v>55</v>
      </c>
      <c r="I76" s="308" t="s">
        <v>58</v>
      </c>
      <c r="J76" s="308" t="s">
        <v>3880</v>
      </c>
      <c r="K76" s="307"/>
    </row>
    <row r="77" spans="2:11" ht="17.25" customHeight="1">
      <c r="B77" s="305"/>
      <c r="C77" s="310" t="s">
        <v>3881</v>
      </c>
      <c r="D77" s="310"/>
      <c r="E77" s="310"/>
      <c r="F77" s="311" t="s">
        <v>3882</v>
      </c>
      <c r="G77" s="312"/>
      <c r="H77" s="310"/>
      <c r="I77" s="310"/>
      <c r="J77" s="310" t="s">
        <v>3883</v>
      </c>
      <c r="K77" s="307"/>
    </row>
    <row r="78" spans="2:11" ht="5.25" customHeight="1">
      <c r="B78" s="305"/>
      <c r="C78" s="313"/>
      <c r="D78" s="313"/>
      <c r="E78" s="313"/>
      <c r="F78" s="313"/>
      <c r="G78" s="314"/>
      <c r="H78" s="313"/>
      <c r="I78" s="313"/>
      <c r="J78" s="313"/>
      <c r="K78" s="307"/>
    </row>
    <row r="79" spans="2:11" ht="15" customHeight="1">
      <c r="B79" s="305"/>
      <c r="C79" s="293" t="s">
        <v>54</v>
      </c>
      <c r="D79" s="313"/>
      <c r="E79" s="313"/>
      <c r="F79" s="315" t="s">
        <v>2294</v>
      </c>
      <c r="G79" s="314"/>
      <c r="H79" s="293" t="s">
        <v>3884</v>
      </c>
      <c r="I79" s="293" t="s">
        <v>3885</v>
      </c>
      <c r="J79" s="293">
        <v>20</v>
      </c>
      <c r="K79" s="307"/>
    </row>
    <row r="80" spans="2:11" ht="15" customHeight="1">
      <c r="B80" s="305"/>
      <c r="C80" s="293" t="s">
        <v>3886</v>
      </c>
      <c r="D80" s="293"/>
      <c r="E80" s="293"/>
      <c r="F80" s="315" t="s">
        <v>2294</v>
      </c>
      <c r="G80" s="314"/>
      <c r="H80" s="293" t="s">
        <v>3887</v>
      </c>
      <c r="I80" s="293" t="s">
        <v>3885</v>
      </c>
      <c r="J80" s="293">
        <v>120</v>
      </c>
      <c r="K80" s="307"/>
    </row>
    <row r="81" spans="2:11" ht="15" customHeight="1">
      <c r="B81" s="316"/>
      <c r="C81" s="293" t="s">
        <v>3888</v>
      </c>
      <c r="D81" s="293"/>
      <c r="E81" s="293"/>
      <c r="F81" s="315" t="s">
        <v>3889</v>
      </c>
      <c r="G81" s="314"/>
      <c r="H81" s="293" t="s">
        <v>3890</v>
      </c>
      <c r="I81" s="293" t="s">
        <v>3885</v>
      </c>
      <c r="J81" s="293">
        <v>50</v>
      </c>
      <c r="K81" s="307"/>
    </row>
    <row r="82" spans="2:11" ht="15" customHeight="1">
      <c r="B82" s="316"/>
      <c r="C82" s="293" t="s">
        <v>3891</v>
      </c>
      <c r="D82" s="293"/>
      <c r="E82" s="293"/>
      <c r="F82" s="315" t="s">
        <v>2294</v>
      </c>
      <c r="G82" s="314"/>
      <c r="H82" s="293" t="s">
        <v>3892</v>
      </c>
      <c r="I82" s="293" t="s">
        <v>3893</v>
      </c>
      <c r="J82" s="293"/>
      <c r="K82" s="307"/>
    </row>
    <row r="83" spans="2:11" ht="15" customHeight="1">
      <c r="B83" s="316"/>
      <c r="C83" s="317" t="s">
        <v>3894</v>
      </c>
      <c r="D83" s="317"/>
      <c r="E83" s="317"/>
      <c r="F83" s="318" t="s">
        <v>3889</v>
      </c>
      <c r="G83" s="317"/>
      <c r="H83" s="317" t="s">
        <v>3895</v>
      </c>
      <c r="I83" s="317" t="s">
        <v>3885</v>
      </c>
      <c r="J83" s="317">
        <v>15</v>
      </c>
      <c r="K83" s="307"/>
    </row>
    <row r="84" spans="2:11" ht="15" customHeight="1">
      <c r="B84" s="316"/>
      <c r="C84" s="317" t="s">
        <v>3896</v>
      </c>
      <c r="D84" s="317"/>
      <c r="E84" s="317"/>
      <c r="F84" s="318" t="s">
        <v>3889</v>
      </c>
      <c r="G84" s="317"/>
      <c r="H84" s="317" t="s">
        <v>3897</v>
      </c>
      <c r="I84" s="317" t="s">
        <v>3885</v>
      </c>
      <c r="J84" s="317">
        <v>15</v>
      </c>
      <c r="K84" s="307"/>
    </row>
    <row r="85" spans="2:11" ht="15" customHeight="1">
      <c r="B85" s="316"/>
      <c r="C85" s="317" t="s">
        <v>3898</v>
      </c>
      <c r="D85" s="317"/>
      <c r="E85" s="317"/>
      <c r="F85" s="318" t="s">
        <v>3889</v>
      </c>
      <c r="G85" s="317"/>
      <c r="H85" s="317" t="s">
        <v>3899</v>
      </c>
      <c r="I85" s="317" t="s">
        <v>3885</v>
      </c>
      <c r="J85" s="317">
        <v>20</v>
      </c>
      <c r="K85" s="307"/>
    </row>
    <row r="86" spans="2:11" ht="15" customHeight="1">
      <c r="B86" s="316"/>
      <c r="C86" s="317" t="s">
        <v>3900</v>
      </c>
      <c r="D86" s="317"/>
      <c r="E86" s="317"/>
      <c r="F86" s="318" t="s">
        <v>3889</v>
      </c>
      <c r="G86" s="317"/>
      <c r="H86" s="317" t="s">
        <v>3901</v>
      </c>
      <c r="I86" s="317" t="s">
        <v>3885</v>
      </c>
      <c r="J86" s="317">
        <v>20</v>
      </c>
      <c r="K86" s="307"/>
    </row>
    <row r="87" spans="2:11" ht="15" customHeight="1">
      <c r="B87" s="316"/>
      <c r="C87" s="293" t="s">
        <v>3902</v>
      </c>
      <c r="D87" s="293"/>
      <c r="E87" s="293"/>
      <c r="F87" s="315" t="s">
        <v>3889</v>
      </c>
      <c r="G87" s="314"/>
      <c r="H87" s="293" t="s">
        <v>3903</v>
      </c>
      <c r="I87" s="293" t="s">
        <v>3885</v>
      </c>
      <c r="J87" s="293">
        <v>50</v>
      </c>
      <c r="K87" s="307"/>
    </row>
    <row r="88" spans="2:11" ht="15" customHeight="1">
      <c r="B88" s="316"/>
      <c r="C88" s="293" t="s">
        <v>3904</v>
      </c>
      <c r="D88" s="293"/>
      <c r="E88" s="293"/>
      <c r="F88" s="315" t="s">
        <v>3889</v>
      </c>
      <c r="G88" s="314"/>
      <c r="H88" s="293" t="s">
        <v>3905</v>
      </c>
      <c r="I88" s="293" t="s">
        <v>3885</v>
      </c>
      <c r="J88" s="293">
        <v>20</v>
      </c>
      <c r="K88" s="307"/>
    </row>
    <row r="89" spans="2:11" ht="15" customHeight="1">
      <c r="B89" s="316"/>
      <c r="C89" s="293" t="s">
        <v>3906</v>
      </c>
      <c r="D89" s="293"/>
      <c r="E89" s="293"/>
      <c r="F89" s="315" t="s">
        <v>3889</v>
      </c>
      <c r="G89" s="314"/>
      <c r="H89" s="293" t="s">
        <v>3907</v>
      </c>
      <c r="I89" s="293" t="s">
        <v>3885</v>
      </c>
      <c r="J89" s="293">
        <v>20</v>
      </c>
      <c r="K89" s="307"/>
    </row>
    <row r="90" spans="2:11" ht="15" customHeight="1">
      <c r="B90" s="316"/>
      <c r="C90" s="293" t="s">
        <v>3908</v>
      </c>
      <c r="D90" s="293"/>
      <c r="E90" s="293"/>
      <c r="F90" s="315" t="s">
        <v>3889</v>
      </c>
      <c r="G90" s="314"/>
      <c r="H90" s="293" t="s">
        <v>3909</v>
      </c>
      <c r="I90" s="293" t="s">
        <v>3885</v>
      </c>
      <c r="J90" s="293">
        <v>50</v>
      </c>
      <c r="K90" s="307"/>
    </row>
    <row r="91" spans="2:11" ht="15" customHeight="1">
      <c r="B91" s="316"/>
      <c r="C91" s="293" t="s">
        <v>3910</v>
      </c>
      <c r="D91" s="293"/>
      <c r="E91" s="293"/>
      <c r="F91" s="315" t="s">
        <v>3889</v>
      </c>
      <c r="G91" s="314"/>
      <c r="H91" s="293" t="s">
        <v>3910</v>
      </c>
      <c r="I91" s="293" t="s">
        <v>3885</v>
      </c>
      <c r="J91" s="293">
        <v>50</v>
      </c>
      <c r="K91" s="307"/>
    </row>
    <row r="92" spans="2:11" ht="15" customHeight="1">
      <c r="B92" s="316"/>
      <c r="C92" s="293" t="s">
        <v>3911</v>
      </c>
      <c r="D92" s="293"/>
      <c r="E92" s="293"/>
      <c r="F92" s="315" t="s">
        <v>3889</v>
      </c>
      <c r="G92" s="314"/>
      <c r="H92" s="293" t="s">
        <v>3912</v>
      </c>
      <c r="I92" s="293" t="s">
        <v>3885</v>
      </c>
      <c r="J92" s="293">
        <v>255</v>
      </c>
      <c r="K92" s="307"/>
    </row>
    <row r="93" spans="2:11" ht="15" customHeight="1">
      <c r="B93" s="316"/>
      <c r="C93" s="293" t="s">
        <v>3913</v>
      </c>
      <c r="D93" s="293"/>
      <c r="E93" s="293"/>
      <c r="F93" s="315" t="s">
        <v>2294</v>
      </c>
      <c r="G93" s="314"/>
      <c r="H93" s="293" t="s">
        <v>3914</v>
      </c>
      <c r="I93" s="293" t="s">
        <v>3915</v>
      </c>
      <c r="J93" s="293"/>
      <c r="K93" s="307"/>
    </row>
    <row r="94" spans="2:11" ht="15" customHeight="1">
      <c r="B94" s="316"/>
      <c r="C94" s="293" t="s">
        <v>3916</v>
      </c>
      <c r="D94" s="293"/>
      <c r="E94" s="293"/>
      <c r="F94" s="315" t="s">
        <v>2294</v>
      </c>
      <c r="G94" s="314"/>
      <c r="H94" s="293" t="s">
        <v>3917</v>
      </c>
      <c r="I94" s="293" t="s">
        <v>3918</v>
      </c>
      <c r="J94" s="293"/>
      <c r="K94" s="307"/>
    </row>
    <row r="95" spans="2:11" ht="15" customHeight="1">
      <c r="B95" s="316"/>
      <c r="C95" s="293" t="s">
        <v>3919</v>
      </c>
      <c r="D95" s="293"/>
      <c r="E95" s="293"/>
      <c r="F95" s="315" t="s">
        <v>2294</v>
      </c>
      <c r="G95" s="314"/>
      <c r="H95" s="293" t="s">
        <v>3919</v>
      </c>
      <c r="I95" s="293" t="s">
        <v>3918</v>
      </c>
      <c r="J95" s="293"/>
      <c r="K95" s="307"/>
    </row>
    <row r="96" spans="2:11" ht="15" customHeight="1">
      <c r="B96" s="316"/>
      <c r="C96" s="293" t="s">
        <v>39</v>
      </c>
      <c r="D96" s="293"/>
      <c r="E96" s="293"/>
      <c r="F96" s="315" t="s">
        <v>2294</v>
      </c>
      <c r="G96" s="314"/>
      <c r="H96" s="293" t="s">
        <v>3920</v>
      </c>
      <c r="I96" s="293" t="s">
        <v>3918</v>
      </c>
      <c r="J96" s="293"/>
      <c r="K96" s="307"/>
    </row>
    <row r="97" spans="2:11" ht="15" customHeight="1">
      <c r="B97" s="316"/>
      <c r="C97" s="293" t="s">
        <v>49</v>
      </c>
      <c r="D97" s="293"/>
      <c r="E97" s="293"/>
      <c r="F97" s="315" t="s">
        <v>2294</v>
      </c>
      <c r="G97" s="314"/>
      <c r="H97" s="293" t="s">
        <v>3921</v>
      </c>
      <c r="I97" s="293" t="s">
        <v>3918</v>
      </c>
      <c r="J97" s="293"/>
      <c r="K97" s="307"/>
    </row>
    <row r="98" spans="2:11" ht="15" customHeight="1">
      <c r="B98" s="319"/>
      <c r="C98" s="320"/>
      <c r="D98" s="320"/>
      <c r="E98" s="320"/>
      <c r="F98" s="320"/>
      <c r="G98" s="320"/>
      <c r="H98" s="320"/>
      <c r="I98" s="320"/>
      <c r="J98" s="320"/>
      <c r="K98" s="321"/>
    </row>
    <row r="99" spans="2:11" ht="18.75" customHeight="1">
      <c r="B99" s="322"/>
      <c r="C99" s="323"/>
      <c r="D99" s="323"/>
      <c r="E99" s="323"/>
      <c r="F99" s="323"/>
      <c r="G99" s="323"/>
      <c r="H99" s="323"/>
      <c r="I99" s="323"/>
      <c r="J99" s="323"/>
      <c r="K99" s="322"/>
    </row>
    <row r="100" spans="2:11" ht="18.75" customHeight="1">
      <c r="B100" s="301"/>
      <c r="C100" s="301"/>
      <c r="D100" s="301"/>
      <c r="E100" s="301"/>
      <c r="F100" s="301"/>
      <c r="G100" s="301"/>
      <c r="H100" s="301"/>
      <c r="I100" s="301"/>
      <c r="J100" s="301"/>
      <c r="K100" s="301"/>
    </row>
    <row r="101" spans="2:11" ht="7.5" customHeight="1">
      <c r="B101" s="302"/>
      <c r="C101" s="303"/>
      <c r="D101" s="303"/>
      <c r="E101" s="303"/>
      <c r="F101" s="303"/>
      <c r="G101" s="303"/>
      <c r="H101" s="303"/>
      <c r="I101" s="303"/>
      <c r="J101" s="303"/>
      <c r="K101" s="304"/>
    </row>
    <row r="102" spans="2:11" ht="45" customHeight="1">
      <c r="B102" s="305"/>
      <c r="C102" s="306" t="s">
        <v>3922</v>
      </c>
      <c r="D102" s="306"/>
      <c r="E102" s="306"/>
      <c r="F102" s="306"/>
      <c r="G102" s="306"/>
      <c r="H102" s="306"/>
      <c r="I102" s="306"/>
      <c r="J102" s="306"/>
      <c r="K102" s="307"/>
    </row>
    <row r="103" spans="2:11" ht="17.25" customHeight="1">
      <c r="B103" s="305"/>
      <c r="C103" s="308" t="s">
        <v>3878</v>
      </c>
      <c r="D103" s="308"/>
      <c r="E103" s="308"/>
      <c r="F103" s="308" t="s">
        <v>3879</v>
      </c>
      <c r="G103" s="309"/>
      <c r="H103" s="308" t="s">
        <v>55</v>
      </c>
      <c r="I103" s="308" t="s">
        <v>58</v>
      </c>
      <c r="J103" s="308" t="s">
        <v>3880</v>
      </c>
      <c r="K103" s="307"/>
    </row>
    <row r="104" spans="2:11" ht="17.25" customHeight="1">
      <c r="B104" s="305"/>
      <c r="C104" s="310" t="s">
        <v>3881</v>
      </c>
      <c r="D104" s="310"/>
      <c r="E104" s="310"/>
      <c r="F104" s="311" t="s">
        <v>3882</v>
      </c>
      <c r="G104" s="312"/>
      <c r="H104" s="310"/>
      <c r="I104" s="310"/>
      <c r="J104" s="310" t="s">
        <v>3883</v>
      </c>
      <c r="K104" s="307"/>
    </row>
    <row r="105" spans="2:11" ht="5.25" customHeight="1">
      <c r="B105" s="305"/>
      <c r="C105" s="308"/>
      <c r="D105" s="308"/>
      <c r="E105" s="308"/>
      <c r="F105" s="308"/>
      <c r="G105" s="324"/>
      <c r="H105" s="308"/>
      <c r="I105" s="308"/>
      <c r="J105" s="308"/>
      <c r="K105" s="307"/>
    </row>
    <row r="106" spans="2:11" ht="15" customHeight="1">
      <c r="B106" s="305"/>
      <c r="C106" s="293" t="s">
        <v>54</v>
      </c>
      <c r="D106" s="313"/>
      <c r="E106" s="313"/>
      <c r="F106" s="315" t="s">
        <v>2294</v>
      </c>
      <c r="G106" s="324"/>
      <c r="H106" s="293" t="s">
        <v>3923</v>
      </c>
      <c r="I106" s="293" t="s">
        <v>3885</v>
      </c>
      <c r="J106" s="293">
        <v>20</v>
      </c>
      <c r="K106" s="307"/>
    </row>
    <row r="107" spans="2:11" ht="15" customHeight="1">
      <c r="B107" s="305"/>
      <c r="C107" s="293" t="s">
        <v>3886</v>
      </c>
      <c r="D107" s="293"/>
      <c r="E107" s="293"/>
      <c r="F107" s="315" t="s">
        <v>2294</v>
      </c>
      <c r="G107" s="293"/>
      <c r="H107" s="293" t="s">
        <v>3923</v>
      </c>
      <c r="I107" s="293" t="s">
        <v>3885</v>
      </c>
      <c r="J107" s="293">
        <v>120</v>
      </c>
      <c r="K107" s="307"/>
    </row>
    <row r="108" spans="2:11" ht="15" customHeight="1">
      <c r="B108" s="316"/>
      <c r="C108" s="293" t="s">
        <v>3888</v>
      </c>
      <c r="D108" s="293"/>
      <c r="E108" s="293"/>
      <c r="F108" s="315" t="s">
        <v>3889</v>
      </c>
      <c r="G108" s="293"/>
      <c r="H108" s="293" t="s">
        <v>3923</v>
      </c>
      <c r="I108" s="293" t="s">
        <v>3885</v>
      </c>
      <c r="J108" s="293">
        <v>50</v>
      </c>
      <c r="K108" s="307"/>
    </row>
    <row r="109" spans="2:11" ht="15" customHeight="1">
      <c r="B109" s="316"/>
      <c r="C109" s="293" t="s">
        <v>3891</v>
      </c>
      <c r="D109" s="293"/>
      <c r="E109" s="293"/>
      <c r="F109" s="315" t="s">
        <v>2294</v>
      </c>
      <c r="G109" s="293"/>
      <c r="H109" s="293" t="s">
        <v>3923</v>
      </c>
      <c r="I109" s="293" t="s">
        <v>3893</v>
      </c>
      <c r="J109" s="293"/>
      <c r="K109" s="307"/>
    </row>
    <row r="110" spans="2:11" ht="15" customHeight="1">
      <c r="B110" s="316"/>
      <c r="C110" s="293" t="s">
        <v>3902</v>
      </c>
      <c r="D110" s="293"/>
      <c r="E110" s="293"/>
      <c r="F110" s="315" t="s">
        <v>3889</v>
      </c>
      <c r="G110" s="293"/>
      <c r="H110" s="293" t="s">
        <v>3923</v>
      </c>
      <c r="I110" s="293" t="s">
        <v>3885</v>
      </c>
      <c r="J110" s="293">
        <v>50</v>
      </c>
      <c r="K110" s="307"/>
    </row>
    <row r="111" spans="2:11" ht="15" customHeight="1">
      <c r="B111" s="316"/>
      <c r="C111" s="293" t="s">
        <v>3910</v>
      </c>
      <c r="D111" s="293"/>
      <c r="E111" s="293"/>
      <c r="F111" s="315" t="s">
        <v>3889</v>
      </c>
      <c r="G111" s="293"/>
      <c r="H111" s="293" t="s">
        <v>3923</v>
      </c>
      <c r="I111" s="293" t="s">
        <v>3885</v>
      </c>
      <c r="J111" s="293">
        <v>50</v>
      </c>
      <c r="K111" s="307"/>
    </row>
    <row r="112" spans="2:11" ht="15" customHeight="1">
      <c r="B112" s="316"/>
      <c r="C112" s="293" t="s">
        <v>3908</v>
      </c>
      <c r="D112" s="293"/>
      <c r="E112" s="293"/>
      <c r="F112" s="315" t="s">
        <v>3889</v>
      </c>
      <c r="G112" s="293"/>
      <c r="H112" s="293" t="s">
        <v>3923</v>
      </c>
      <c r="I112" s="293" t="s">
        <v>3885</v>
      </c>
      <c r="J112" s="293">
        <v>50</v>
      </c>
      <c r="K112" s="307"/>
    </row>
    <row r="113" spans="2:11" ht="15" customHeight="1">
      <c r="B113" s="316"/>
      <c r="C113" s="293" t="s">
        <v>54</v>
      </c>
      <c r="D113" s="293"/>
      <c r="E113" s="293"/>
      <c r="F113" s="315" t="s">
        <v>2294</v>
      </c>
      <c r="G113" s="293"/>
      <c r="H113" s="293" t="s">
        <v>3924</v>
      </c>
      <c r="I113" s="293" t="s">
        <v>3885</v>
      </c>
      <c r="J113" s="293">
        <v>20</v>
      </c>
      <c r="K113" s="307"/>
    </row>
    <row r="114" spans="2:11" ht="15" customHeight="1">
      <c r="B114" s="316"/>
      <c r="C114" s="293" t="s">
        <v>3925</v>
      </c>
      <c r="D114" s="293"/>
      <c r="E114" s="293"/>
      <c r="F114" s="315" t="s">
        <v>2294</v>
      </c>
      <c r="G114" s="293"/>
      <c r="H114" s="293" t="s">
        <v>3926</v>
      </c>
      <c r="I114" s="293" t="s">
        <v>3885</v>
      </c>
      <c r="J114" s="293">
        <v>120</v>
      </c>
      <c r="K114" s="307"/>
    </row>
    <row r="115" spans="2:11" ht="15" customHeight="1">
      <c r="B115" s="316"/>
      <c r="C115" s="293" t="s">
        <v>39</v>
      </c>
      <c r="D115" s="293"/>
      <c r="E115" s="293"/>
      <c r="F115" s="315" t="s">
        <v>2294</v>
      </c>
      <c r="G115" s="293"/>
      <c r="H115" s="293" t="s">
        <v>3927</v>
      </c>
      <c r="I115" s="293" t="s">
        <v>3918</v>
      </c>
      <c r="J115" s="293"/>
      <c r="K115" s="307"/>
    </row>
    <row r="116" spans="2:11" ht="15" customHeight="1">
      <c r="B116" s="316"/>
      <c r="C116" s="293" t="s">
        <v>49</v>
      </c>
      <c r="D116" s="293"/>
      <c r="E116" s="293"/>
      <c r="F116" s="315" t="s">
        <v>2294</v>
      </c>
      <c r="G116" s="293"/>
      <c r="H116" s="293" t="s">
        <v>3928</v>
      </c>
      <c r="I116" s="293" t="s">
        <v>3918</v>
      </c>
      <c r="J116" s="293"/>
      <c r="K116" s="307"/>
    </row>
    <row r="117" spans="2:11" ht="15" customHeight="1">
      <c r="B117" s="316"/>
      <c r="C117" s="293" t="s">
        <v>58</v>
      </c>
      <c r="D117" s="293"/>
      <c r="E117" s="293"/>
      <c r="F117" s="315" t="s">
        <v>2294</v>
      </c>
      <c r="G117" s="293"/>
      <c r="H117" s="293" t="s">
        <v>3929</v>
      </c>
      <c r="I117" s="293" t="s">
        <v>3930</v>
      </c>
      <c r="J117" s="293"/>
      <c r="K117" s="307"/>
    </row>
    <row r="118" spans="2:11" ht="15" customHeight="1">
      <c r="B118" s="319"/>
      <c r="C118" s="325"/>
      <c r="D118" s="325"/>
      <c r="E118" s="325"/>
      <c r="F118" s="325"/>
      <c r="G118" s="325"/>
      <c r="H118" s="325"/>
      <c r="I118" s="325"/>
      <c r="J118" s="325"/>
      <c r="K118" s="321"/>
    </row>
    <row r="119" spans="2:11" ht="18.75" customHeight="1">
      <c r="B119" s="326"/>
      <c r="C119" s="290"/>
      <c r="D119" s="290"/>
      <c r="E119" s="290"/>
      <c r="F119" s="327"/>
      <c r="G119" s="290"/>
      <c r="H119" s="290"/>
      <c r="I119" s="290"/>
      <c r="J119" s="290"/>
      <c r="K119" s="326"/>
    </row>
    <row r="120" spans="2:11" ht="18.75" customHeight="1">
      <c r="B120" s="301"/>
      <c r="C120" s="301"/>
      <c r="D120" s="301"/>
      <c r="E120" s="301"/>
      <c r="F120" s="301"/>
      <c r="G120" s="301"/>
      <c r="H120" s="301"/>
      <c r="I120" s="301"/>
      <c r="J120" s="301"/>
      <c r="K120" s="301"/>
    </row>
    <row r="121" spans="2:11" ht="7.5" customHeight="1">
      <c r="B121" s="328"/>
      <c r="C121" s="329"/>
      <c r="D121" s="329"/>
      <c r="E121" s="329"/>
      <c r="F121" s="329"/>
      <c r="G121" s="329"/>
      <c r="H121" s="329"/>
      <c r="I121" s="329"/>
      <c r="J121" s="329"/>
      <c r="K121" s="330"/>
    </row>
    <row r="122" spans="2:11" ht="45" customHeight="1">
      <c r="B122" s="331"/>
      <c r="C122" s="284" t="s">
        <v>3931</v>
      </c>
      <c r="D122" s="284"/>
      <c r="E122" s="284"/>
      <c r="F122" s="284"/>
      <c r="G122" s="284"/>
      <c r="H122" s="284"/>
      <c r="I122" s="284"/>
      <c r="J122" s="284"/>
      <c r="K122" s="332"/>
    </row>
    <row r="123" spans="2:11" ht="17.25" customHeight="1">
      <c r="B123" s="333"/>
      <c r="C123" s="308" t="s">
        <v>3878</v>
      </c>
      <c r="D123" s="308"/>
      <c r="E123" s="308"/>
      <c r="F123" s="308" t="s">
        <v>3879</v>
      </c>
      <c r="G123" s="309"/>
      <c r="H123" s="308" t="s">
        <v>55</v>
      </c>
      <c r="I123" s="308" t="s">
        <v>58</v>
      </c>
      <c r="J123" s="308" t="s">
        <v>3880</v>
      </c>
      <c r="K123" s="334"/>
    </row>
    <row r="124" spans="2:11" ht="17.25" customHeight="1">
      <c r="B124" s="333"/>
      <c r="C124" s="310" t="s">
        <v>3881</v>
      </c>
      <c r="D124" s="310"/>
      <c r="E124" s="310"/>
      <c r="F124" s="311" t="s">
        <v>3882</v>
      </c>
      <c r="G124" s="312"/>
      <c r="H124" s="310"/>
      <c r="I124" s="310"/>
      <c r="J124" s="310" t="s">
        <v>3883</v>
      </c>
      <c r="K124" s="334"/>
    </row>
    <row r="125" spans="2:11" ht="5.25" customHeight="1">
      <c r="B125" s="335"/>
      <c r="C125" s="313"/>
      <c r="D125" s="313"/>
      <c r="E125" s="313"/>
      <c r="F125" s="313"/>
      <c r="G125" s="293"/>
      <c r="H125" s="313"/>
      <c r="I125" s="313"/>
      <c r="J125" s="313"/>
      <c r="K125" s="336"/>
    </row>
    <row r="126" spans="2:11" ht="15" customHeight="1">
      <c r="B126" s="335"/>
      <c r="C126" s="293" t="s">
        <v>3886</v>
      </c>
      <c r="D126" s="313"/>
      <c r="E126" s="313"/>
      <c r="F126" s="315" t="s">
        <v>2294</v>
      </c>
      <c r="G126" s="293"/>
      <c r="H126" s="293" t="s">
        <v>3923</v>
      </c>
      <c r="I126" s="293" t="s">
        <v>3885</v>
      </c>
      <c r="J126" s="293">
        <v>120</v>
      </c>
      <c r="K126" s="337"/>
    </row>
    <row r="127" spans="2:11" ht="15" customHeight="1">
      <c r="B127" s="335"/>
      <c r="C127" s="293" t="s">
        <v>3932</v>
      </c>
      <c r="D127" s="293"/>
      <c r="E127" s="293"/>
      <c r="F127" s="315" t="s">
        <v>2294</v>
      </c>
      <c r="G127" s="293"/>
      <c r="H127" s="293" t="s">
        <v>3933</v>
      </c>
      <c r="I127" s="293" t="s">
        <v>3885</v>
      </c>
      <c r="J127" s="293" t="s">
        <v>3934</v>
      </c>
      <c r="K127" s="337"/>
    </row>
    <row r="128" spans="2:11" ht="15" customHeight="1">
      <c r="B128" s="335"/>
      <c r="C128" s="293" t="s">
        <v>3832</v>
      </c>
      <c r="D128" s="293"/>
      <c r="E128" s="293"/>
      <c r="F128" s="315" t="s">
        <v>2294</v>
      </c>
      <c r="G128" s="293"/>
      <c r="H128" s="293" t="s">
        <v>3935</v>
      </c>
      <c r="I128" s="293" t="s">
        <v>3885</v>
      </c>
      <c r="J128" s="293" t="s">
        <v>3934</v>
      </c>
      <c r="K128" s="337"/>
    </row>
    <row r="129" spans="2:11" ht="15" customHeight="1">
      <c r="B129" s="335"/>
      <c r="C129" s="293" t="s">
        <v>3894</v>
      </c>
      <c r="D129" s="293"/>
      <c r="E129" s="293"/>
      <c r="F129" s="315" t="s">
        <v>3889</v>
      </c>
      <c r="G129" s="293"/>
      <c r="H129" s="293" t="s">
        <v>3895</v>
      </c>
      <c r="I129" s="293" t="s">
        <v>3885</v>
      </c>
      <c r="J129" s="293">
        <v>15</v>
      </c>
      <c r="K129" s="337"/>
    </row>
    <row r="130" spans="2:11" ht="15" customHeight="1">
      <c r="B130" s="335"/>
      <c r="C130" s="317" t="s">
        <v>3896</v>
      </c>
      <c r="D130" s="317"/>
      <c r="E130" s="317"/>
      <c r="F130" s="318" t="s">
        <v>3889</v>
      </c>
      <c r="G130" s="317"/>
      <c r="H130" s="317" t="s">
        <v>3897</v>
      </c>
      <c r="I130" s="317" t="s">
        <v>3885</v>
      </c>
      <c r="J130" s="317">
        <v>15</v>
      </c>
      <c r="K130" s="337"/>
    </row>
    <row r="131" spans="2:11" ht="15" customHeight="1">
      <c r="B131" s="335"/>
      <c r="C131" s="317" t="s">
        <v>3898</v>
      </c>
      <c r="D131" s="317"/>
      <c r="E131" s="317"/>
      <c r="F131" s="318" t="s">
        <v>3889</v>
      </c>
      <c r="G131" s="317"/>
      <c r="H131" s="317" t="s">
        <v>3899</v>
      </c>
      <c r="I131" s="317" t="s">
        <v>3885</v>
      </c>
      <c r="J131" s="317">
        <v>20</v>
      </c>
      <c r="K131" s="337"/>
    </row>
    <row r="132" spans="2:11" ht="15" customHeight="1">
      <c r="B132" s="335"/>
      <c r="C132" s="317" t="s">
        <v>3900</v>
      </c>
      <c r="D132" s="317"/>
      <c r="E132" s="317"/>
      <c r="F132" s="318" t="s">
        <v>3889</v>
      </c>
      <c r="G132" s="317"/>
      <c r="H132" s="317" t="s">
        <v>3901</v>
      </c>
      <c r="I132" s="317" t="s">
        <v>3885</v>
      </c>
      <c r="J132" s="317">
        <v>20</v>
      </c>
      <c r="K132" s="337"/>
    </row>
    <row r="133" spans="2:11" ht="15" customHeight="1">
      <c r="B133" s="335"/>
      <c r="C133" s="293" t="s">
        <v>3888</v>
      </c>
      <c r="D133" s="293"/>
      <c r="E133" s="293"/>
      <c r="F133" s="315" t="s">
        <v>3889</v>
      </c>
      <c r="G133" s="293"/>
      <c r="H133" s="293" t="s">
        <v>3923</v>
      </c>
      <c r="I133" s="293" t="s">
        <v>3885</v>
      </c>
      <c r="J133" s="293">
        <v>50</v>
      </c>
      <c r="K133" s="337"/>
    </row>
    <row r="134" spans="2:11" ht="15" customHeight="1">
      <c r="B134" s="335"/>
      <c r="C134" s="293" t="s">
        <v>3902</v>
      </c>
      <c r="D134" s="293"/>
      <c r="E134" s="293"/>
      <c r="F134" s="315" t="s">
        <v>3889</v>
      </c>
      <c r="G134" s="293"/>
      <c r="H134" s="293" t="s">
        <v>3923</v>
      </c>
      <c r="I134" s="293" t="s">
        <v>3885</v>
      </c>
      <c r="J134" s="293">
        <v>50</v>
      </c>
      <c r="K134" s="337"/>
    </row>
    <row r="135" spans="2:11" ht="15" customHeight="1">
      <c r="B135" s="335"/>
      <c r="C135" s="293" t="s">
        <v>3908</v>
      </c>
      <c r="D135" s="293"/>
      <c r="E135" s="293"/>
      <c r="F135" s="315" t="s">
        <v>3889</v>
      </c>
      <c r="G135" s="293"/>
      <c r="H135" s="293" t="s">
        <v>3923</v>
      </c>
      <c r="I135" s="293" t="s">
        <v>3885</v>
      </c>
      <c r="J135" s="293">
        <v>50</v>
      </c>
      <c r="K135" s="337"/>
    </row>
    <row r="136" spans="2:11" ht="15" customHeight="1">
      <c r="B136" s="335"/>
      <c r="C136" s="293" t="s">
        <v>3910</v>
      </c>
      <c r="D136" s="293"/>
      <c r="E136" s="293"/>
      <c r="F136" s="315" t="s">
        <v>3889</v>
      </c>
      <c r="G136" s="293"/>
      <c r="H136" s="293" t="s">
        <v>3923</v>
      </c>
      <c r="I136" s="293" t="s">
        <v>3885</v>
      </c>
      <c r="J136" s="293">
        <v>50</v>
      </c>
      <c r="K136" s="337"/>
    </row>
    <row r="137" spans="2:11" ht="15" customHeight="1">
      <c r="B137" s="335"/>
      <c r="C137" s="293" t="s">
        <v>3911</v>
      </c>
      <c r="D137" s="293"/>
      <c r="E137" s="293"/>
      <c r="F137" s="315" t="s">
        <v>3889</v>
      </c>
      <c r="G137" s="293"/>
      <c r="H137" s="293" t="s">
        <v>3936</v>
      </c>
      <c r="I137" s="293" t="s">
        <v>3885</v>
      </c>
      <c r="J137" s="293">
        <v>255</v>
      </c>
      <c r="K137" s="337"/>
    </row>
    <row r="138" spans="2:11" ht="15" customHeight="1">
      <c r="B138" s="335"/>
      <c r="C138" s="293" t="s">
        <v>3913</v>
      </c>
      <c r="D138" s="293"/>
      <c r="E138" s="293"/>
      <c r="F138" s="315" t="s">
        <v>2294</v>
      </c>
      <c r="G138" s="293"/>
      <c r="H138" s="293" t="s">
        <v>3937</v>
      </c>
      <c r="I138" s="293" t="s">
        <v>3915</v>
      </c>
      <c r="J138" s="293"/>
      <c r="K138" s="337"/>
    </row>
    <row r="139" spans="2:11" ht="15" customHeight="1">
      <c r="B139" s="335"/>
      <c r="C139" s="293" t="s">
        <v>3916</v>
      </c>
      <c r="D139" s="293"/>
      <c r="E139" s="293"/>
      <c r="F139" s="315" t="s">
        <v>2294</v>
      </c>
      <c r="G139" s="293"/>
      <c r="H139" s="293" t="s">
        <v>3938</v>
      </c>
      <c r="I139" s="293" t="s">
        <v>3918</v>
      </c>
      <c r="J139" s="293"/>
      <c r="K139" s="337"/>
    </row>
    <row r="140" spans="2:11" ht="15" customHeight="1">
      <c r="B140" s="335"/>
      <c r="C140" s="293" t="s">
        <v>3919</v>
      </c>
      <c r="D140" s="293"/>
      <c r="E140" s="293"/>
      <c r="F140" s="315" t="s">
        <v>2294</v>
      </c>
      <c r="G140" s="293"/>
      <c r="H140" s="293" t="s">
        <v>3919</v>
      </c>
      <c r="I140" s="293" t="s">
        <v>3918</v>
      </c>
      <c r="J140" s="293"/>
      <c r="K140" s="337"/>
    </row>
    <row r="141" spans="2:11" ht="15" customHeight="1">
      <c r="B141" s="335"/>
      <c r="C141" s="293" t="s">
        <v>39</v>
      </c>
      <c r="D141" s="293"/>
      <c r="E141" s="293"/>
      <c r="F141" s="315" t="s">
        <v>2294</v>
      </c>
      <c r="G141" s="293"/>
      <c r="H141" s="293" t="s">
        <v>3939</v>
      </c>
      <c r="I141" s="293" t="s">
        <v>3918</v>
      </c>
      <c r="J141" s="293"/>
      <c r="K141" s="337"/>
    </row>
    <row r="142" spans="2:11" ht="15" customHeight="1">
      <c r="B142" s="335"/>
      <c r="C142" s="293" t="s">
        <v>3940</v>
      </c>
      <c r="D142" s="293"/>
      <c r="E142" s="293"/>
      <c r="F142" s="315" t="s">
        <v>2294</v>
      </c>
      <c r="G142" s="293"/>
      <c r="H142" s="293" t="s">
        <v>3941</v>
      </c>
      <c r="I142" s="293" t="s">
        <v>3918</v>
      </c>
      <c r="J142" s="293"/>
      <c r="K142" s="337"/>
    </row>
    <row r="143" spans="2:11" ht="15" customHeight="1">
      <c r="B143" s="338"/>
      <c r="C143" s="339"/>
      <c r="D143" s="339"/>
      <c r="E143" s="339"/>
      <c r="F143" s="339"/>
      <c r="G143" s="339"/>
      <c r="H143" s="339"/>
      <c r="I143" s="339"/>
      <c r="J143" s="339"/>
      <c r="K143" s="340"/>
    </row>
    <row r="144" spans="2:11" ht="18.75" customHeight="1">
      <c r="B144" s="290"/>
      <c r="C144" s="290"/>
      <c r="D144" s="290"/>
      <c r="E144" s="290"/>
      <c r="F144" s="327"/>
      <c r="G144" s="290"/>
      <c r="H144" s="290"/>
      <c r="I144" s="290"/>
      <c r="J144" s="290"/>
      <c r="K144" s="290"/>
    </row>
    <row r="145" spans="2:11" ht="18.75" customHeight="1">
      <c r="B145" s="301"/>
      <c r="C145" s="301"/>
      <c r="D145" s="301"/>
      <c r="E145" s="301"/>
      <c r="F145" s="301"/>
      <c r="G145" s="301"/>
      <c r="H145" s="301"/>
      <c r="I145" s="301"/>
      <c r="J145" s="301"/>
      <c r="K145" s="301"/>
    </row>
    <row r="146" spans="2:11" ht="7.5" customHeight="1">
      <c r="B146" s="302"/>
      <c r="C146" s="303"/>
      <c r="D146" s="303"/>
      <c r="E146" s="303"/>
      <c r="F146" s="303"/>
      <c r="G146" s="303"/>
      <c r="H146" s="303"/>
      <c r="I146" s="303"/>
      <c r="J146" s="303"/>
      <c r="K146" s="304"/>
    </row>
    <row r="147" spans="2:11" ht="45" customHeight="1">
      <c r="B147" s="305"/>
      <c r="C147" s="306" t="s">
        <v>3942</v>
      </c>
      <c r="D147" s="306"/>
      <c r="E147" s="306"/>
      <c r="F147" s="306"/>
      <c r="G147" s="306"/>
      <c r="H147" s="306"/>
      <c r="I147" s="306"/>
      <c r="J147" s="306"/>
      <c r="K147" s="307"/>
    </row>
    <row r="148" spans="2:11" ht="17.25" customHeight="1">
      <c r="B148" s="305"/>
      <c r="C148" s="308" t="s">
        <v>3878</v>
      </c>
      <c r="D148" s="308"/>
      <c r="E148" s="308"/>
      <c r="F148" s="308" t="s">
        <v>3879</v>
      </c>
      <c r="G148" s="309"/>
      <c r="H148" s="308" t="s">
        <v>55</v>
      </c>
      <c r="I148" s="308" t="s">
        <v>58</v>
      </c>
      <c r="J148" s="308" t="s">
        <v>3880</v>
      </c>
      <c r="K148" s="307"/>
    </row>
    <row r="149" spans="2:11" ht="17.25" customHeight="1">
      <c r="B149" s="305"/>
      <c r="C149" s="310" t="s">
        <v>3881</v>
      </c>
      <c r="D149" s="310"/>
      <c r="E149" s="310"/>
      <c r="F149" s="311" t="s">
        <v>3882</v>
      </c>
      <c r="G149" s="312"/>
      <c r="H149" s="310"/>
      <c r="I149" s="310"/>
      <c r="J149" s="310" t="s">
        <v>3883</v>
      </c>
      <c r="K149" s="307"/>
    </row>
    <row r="150" spans="2:11" ht="5.25" customHeight="1">
      <c r="B150" s="316"/>
      <c r="C150" s="313"/>
      <c r="D150" s="313"/>
      <c r="E150" s="313"/>
      <c r="F150" s="313"/>
      <c r="G150" s="314"/>
      <c r="H150" s="313"/>
      <c r="I150" s="313"/>
      <c r="J150" s="313"/>
      <c r="K150" s="337"/>
    </row>
    <row r="151" spans="2:11" ht="15" customHeight="1">
      <c r="B151" s="316"/>
      <c r="C151" s="341" t="s">
        <v>3886</v>
      </c>
      <c r="D151" s="293"/>
      <c r="E151" s="293"/>
      <c r="F151" s="342" t="s">
        <v>2294</v>
      </c>
      <c r="G151" s="293"/>
      <c r="H151" s="341" t="s">
        <v>3923</v>
      </c>
      <c r="I151" s="341" t="s">
        <v>3885</v>
      </c>
      <c r="J151" s="341">
        <v>120</v>
      </c>
      <c r="K151" s="337"/>
    </row>
    <row r="152" spans="2:11" ht="15" customHeight="1">
      <c r="B152" s="316"/>
      <c r="C152" s="341" t="s">
        <v>3932</v>
      </c>
      <c r="D152" s="293"/>
      <c r="E152" s="293"/>
      <c r="F152" s="342" t="s">
        <v>2294</v>
      </c>
      <c r="G152" s="293"/>
      <c r="H152" s="341" t="s">
        <v>3943</v>
      </c>
      <c r="I152" s="341" t="s">
        <v>3885</v>
      </c>
      <c r="J152" s="341" t="s">
        <v>3934</v>
      </c>
      <c r="K152" s="337"/>
    </row>
    <row r="153" spans="2:11" ht="15" customHeight="1">
      <c r="B153" s="316"/>
      <c r="C153" s="341" t="s">
        <v>3832</v>
      </c>
      <c r="D153" s="293"/>
      <c r="E153" s="293"/>
      <c r="F153" s="342" t="s">
        <v>2294</v>
      </c>
      <c r="G153" s="293"/>
      <c r="H153" s="341" t="s">
        <v>3944</v>
      </c>
      <c r="I153" s="341" t="s">
        <v>3885</v>
      </c>
      <c r="J153" s="341" t="s">
        <v>3934</v>
      </c>
      <c r="K153" s="337"/>
    </row>
    <row r="154" spans="2:11" ht="15" customHeight="1">
      <c r="B154" s="316"/>
      <c r="C154" s="341" t="s">
        <v>3888</v>
      </c>
      <c r="D154" s="293"/>
      <c r="E154" s="293"/>
      <c r="F154" s="342" t="s">
        <v>3889</v>
      </c>
      <c r="G154" s="293"/>
      <c r="H154" s="341" t="s">
        <v>3923</v>
      </c>
      <c r="I154" s="341" t="s">
        <v>3885</v>
      </c>
      <c r="J154" s="341">
        <v>50</v>
      </c>
      <c r="K154" s="337"/>
    </row>
    <row r="155" spans="2:11" ht="15" customHeight="1">
      <c r="B155" s="316"/>
      <c r="C155" s="341" t="s">
        <v>3891</v>
      </c>
      <c r="D155" s="293"/>
      <c r="E155" s="293"/>
      <c r="F155" s="342" t="s">
        <v>2294</v>
      </c>
      <c r="G155" s="293"/>
      <c r="H155" s="341" t="s">
        <v>3923</v>
      </c>
      <c r="I155" s="341" t="s">
        <v>3893</v>
      </c>
      <c r="J155" s="341"/>
      <c r="K155" s="337"/>
    </row>
    <row r="156" spans="2:11" ht="15" customHeight="1">
      <c r="B156" s="316"/>
      <c r="C156" s="341" t="s">
        <v>3902</v>
      </c>
      <c r="D156" s="293"/>
      <c r="E156" s="293"/>
      <c r="F156" s="342" t="s">
        <v>3889</v>
      </c>
      <c r="G156" s="293"/>
      <c r="H156" s="341" t="s">
        <v>3923</v>
      </c>
      <c r="I156" s="341" t="s">
        <v>3885</v>
      </c>
      <c r="J156" s="341">
        <v>50</v>
      </c>
      <c r="K156" s="337"/>
    </row>
    <row r="157" spans="2:11" ht="15" customHeight="1">
      <c r="B157" s="316"/>
      <c r="C157" s="341" t="s">
        <v>3910</v>
      </c>
      <c r="D157" s="293"/>
      <c r="E157" s="293"/>
      <c r="F157" s="342" t="s">
        <v>3889</v>
      </c>
      <c r="G157" s="293"/>
      <c r="H157" s="341" t="s">
        <v>3923</v>
      </c>
      <c r="I157" s="341" t="s">
        <v>3885</v>
      </c>
      <c r="J157" s="341">
        <v>50</v>
      </c>
      <c r="K157" s="337"/>
    </row>
    <row r="158" spans="2:11" ht="15" customHeight="1">
      <c r="B158" s="316"/>
      <c r="C158" s="341" t="s">
        <v>3908</v>
      </c>
      <c r="D158" s="293"/>
      <c r="E158" s="293"/>
      <c r="F158" s="342" t="s">
        <v>3889</v>
      </c>
      <c r="G158" s="293"/>
      <c r="H158" s="341" t="s">
        <v>3923</v>
      </c>
      <c r="I158" s="341" t="s">
        <v>3885</v>
      </c>
      <c r="J158" s="341">
        <v>50</v>
      </c>
      <c r="K158" s="337"/>
    </row>
    <row r="159" spans="2:11" ht="15" customHeight="1">
      <c r="B159" s="316"/>
      <c r="C159" s="341" t="s">
        <v>121</v>
      </c>
      <c r="D159" s="293"/>
      <c r="E159" s="293"/>
      <c r="F159" s="342" t="s">
        <v>2294</v>
      </c>
      <c r="G159" s="293"/>
      <c r="H159" s="341" t="s">
        <v>3945</v>
      </c>
      <c r="I159" s="341" t="s">
        <v>3885</v>
      </c>
      <c r="J159" s="341" t="s">
        <v>3946</v>
      </c>
      <c r="K159" s="337"/>
    </row>
    <row r="160" spans="2:11" ht="15" customHeight="1">
      <c r="B160" s="316"/>
      <c r="C160" s="341" t="s">
        <v>3947</v>
      </c>
      <c r="D160" s="293"/>
      <c r="E160" s="293"/>
      <c r="F160" s="342" t="s">
        <v>2294</v>
      </c>
      <c r="G160" s="293"/>
      <c r="H160" s="341" t="s">
        <v>3948</v>
      </c>
      <c r="I160" s="341" t="s">
        <v>3918</v>
      </c>
      <c r="J160" s="341"/>
      <c r="K160" s="337"/>
    </row>
    <row r="161" spans="2:11" ht="15" customHeight="1">
      <c r="B161" s="343"/>
      <c r="C161" s="325"/>
      <c r="D161" s="325"/>
      <c r="E161" s="325"/>
      <c r="F161" s="325"/>
      <c r="G161" s="325"/>
      <c r="H161" s="325"/>
      <c r="I161" s="325"/>
      <c r="J161" s="325"/>
      <c r="K161" s="344"/>
    </row>
    <row r="162" spans="2:11" ht="18.75" customHeight="1">
      <c r="B162" s="290"/>
      <c r="C162" s="293"/>
      <c r="D162" s="293"/>
      <c r="E162" s="293"/>
      <c r="F162" s="315"/>
      <c r="G162" s="293"/>
      <c r="H162" s="293"/>
      <c r="I162" s="293"/>
      <c r="J162" s="293"/>
      <c r="K162" s="290"/>
    </row>
    <row r="163" spans="2:11" ht="18.75" customHeight="1">
      <c r="B163" s="301"/>
      <c r="C163" s="301"/>
      <c r="D163" s="301"/>
      <c r="E163" s="301"/>
      <c r="F163" s="301"/>
      <c r="G163" s="301"/>
      <c r="H163" s="301"/>
      <c r="I163" s="301"/>
      <c r="J163" s="301"/>
      <c r="K163" s="301"/>
    </row>
    <row r="164" spans="2:11" ht="7.5" customHeight="1">
      <c r="B164" s="280"/>
      <c r="C164" s="281"/>
      <c r="D164" s="281"/>
      <c r="E164" s="281"/>
      <c r="F164" s="281"/>
      <c r="G164" s="281"/>
      <c r="H164" s="281"/>
      <c r="I164" s="281"/>
      <c r="J164" s="281"/>
      <c r="K164" s="282"/>
    </row>
    <row r="165" spans="2:11" ht="45" customHeight="1">
      <c r="B165" s="283"/>
      <c r="C165" s="284" t="s">
        <v>3949</v>
      </c>
      <c r="D165" s="284"/>
      <c r="E165" s="284"/>
      <c r="F165" s="284"/>
      <c r="G165" s="284"/>
      <c r="H165" s="284"/>
      <c r="I165" s="284"/>
      <c r="J165" s="284"/>
      <c r="K165" s="285"/>
    </row>
    <row r="166" spans="2:11" ht="17.25" customHeight="1">
      <c r="B166" s="283"/>
      <c r="C166" s="308" t="s">
        <v>3878</v>
      </c>
      <c r="D166" s="308"/>
      <c r="E166" s="308"/>
      <c r="F166" s="308" t="s">
        <v>3879</v>
      </c>
      <c r="G166" s="345"/>
      <c r="H166" s="346" t="s">
        <v>55</v>
      </c>
      <c r="I166" s="346" t="s">
        <v>58</v>
      </c>
      <c r="J166" s="308" t="s">
        <v>3880</v>
      </c>
      <c r="K166" s="285"/>
    </row>
    <row r="167" spans="2:11" ht="17.25" customHeight="1">
      <c r="B167" s="286"/>
      <c r="C167" s="310" t="s">
        <v>3881</v>
      </c>
      <c r="D167" s="310"/>
      <c r="E167" s="310"/>
      <c r="F167" s="311" t="s">
        <v>3882</v>
      </c>
      <c r="G167" s="347"/>
      <c r="H167" s="348"/>
      <c r="I167" s="348"/>
      <c r="J167" s="310" t="s">
        <v>3883</v>
      </c>
      <c r="K167" s="288"/>
    </row>
    <row r="168" spans="2:11" ht="5.25" customHeight="1">
      <c r="B168" s="316"/>
      <c r="C168" s="313"/>
      <c r="D168" s="313"/>
      <c r="E168" s="313"/>
      <c r="F168" s="313"/>
      <c r="G168" s="314"/>
      <c r="H168" s="313"/>
      <c r="I168" s="313"/>
      <c r="J168" s="313"/>
      <c r="K168" s="337"/>
    </row>
    <row r="169" spans="2:11" ht="15" customHeight="1">
      <c r="B169" s="316"/>
      <c r="C169" s="293" t="s">
        <v>3886</v>
      </c>
      <c r="D169" s="293"/>
      <c r="E169" s="293"/>
      <c r="F169" s="315" t="s">
        <v>2294</v>
      </c>
      <c r="G169" s="293"/>
      <c r="H169" s="293" t="s">
        <v>3923</v>
      </c>
      <c r="I169" s="293" t="s">
        <v>3885</v>
      </c>
      <c r="J169" s="293">
        <v>120</v>
      </c>
      <c r="K169" s="337"/>
    </row>
    <row r="170" spans="2:11" ht="15" customHeight="1">
      <c r="B170" s="316"/>
      <c r="C170" s="293" t="s">
        <v>3932</v>
      </c>
      <c r="D170" s="293"/>
      <c r="E170" s="293"/>
      <c r="F170" s="315" t="s">
        <v>2294</v>
      </c>
      <c r="G170" s="293"/>
      <c r="H170" s="293" t="s">
        <v>3933</v>
      </c>
      <c r="I170" s="293" t="s">
        <v>3885</v>
      </c>
      <c r="J170" s="293" t="s">
        <v>3934</v>
      </c>
      <c r="K170" s="337"/>
    </row>
    <row r="171" spans="2:11" ht="15" customHeight="1">
      <c r="B171" s="316"/>
      <c r="C171" s="293" t="s">
        <v>3832</v>
      </c>
      <c r="D171" s="293"/>
      <c r="E171" s="293"/>
      <c r="F171" s="315" t="s">
        <v>2294</v>
      </c>
      <c r="G171" s="293"/>
      <c r="H171" s="293" t="s">
        <v>3950</v>
      </c>
      <c r="I171" s="293" t="s">
        <v>3885</v>
      </c>
      <c r="J171" s="293" t="s">
        <v>3934</v>
      </c>
      <c r="K171" s="337"/>
    </row>
    <row r="172" spans="2:11" ht="15" customHeight="1">
      <c r="B172" s="316"/>
      <c r="C172" s="293" t="s">
        <v>3888</v>
      </c>
      <c r="D172" s="293"/>
      <c r="E172" s="293"/>
      <c r="F172" s="315" t="s">
        <v>3889</v>
      </c>
      <c r="G172" s="293"/>
      <c r="H172" s="293" t="s">
        <v>3950</v>
      </c>
      <c r="I172" s="293" t="s">
        <v>3885</v>
      </c>
      <c r="J172" s="293">
        <v>50</v>
      </c>
      <c r="K172" s="337"/>
    </row>
    <row r="173" spans="2:11" ht="15" customHeight="1">
      <c r="B173" s="316"/>
      <c r="C173" s="293" t="s">
        <v>3891</v>
      </c>
      <c r="D173" s="293"/>
      <c r="E173" s="293"/>
      <c r="F173" s="315" t="s">
        <v>2294</v>
      </c>
      <c r="G173" s="293"/>
      <c r="H173" s="293" t="s">
        <v>3950</v>
      </c>
      <c r="I173" s="293" t="s">
        <v>3893</v>
      </c>
      <c r="J173" s="293"/>
      <c r="K173" s="337"/>
    </row>
    <row r="174" spans="2:11" ht="15" customHeight="1">
      <c r="B174" s="316"/>
      <c r="C174" s="293" t="s">
        <v>3902</v>
      </c>
      <c r="D174" s="293"/>
      <c r="E174" s="293"/>
      <c r="F174" s="315" t="s">
        <v>3889</v>
      </c>
      <c r="G174" s="293"/>
      <c r="H174" s="293" t="s">
        <v>3950</v>
      </c>
      <c r="I174" s="293" t="s">
        <v>3885</v>
      </c>
      <c r="J174" s="293">
        <v>50</v>
      </c>
      <c r="K174" s="337"/>
    </row>
    <row r="175" spans="2:11" ht="15" customHeight="1">
      <c r="B175" s="316"/>
      <c r="C175" s="293" t="s">
        <v>3910</v>
      </c>
      <c r="D175" s="293"/>
      <c r="E175" s="293"/>
      <c r="F175" s="315" t="s">
        <v>3889</v>
      </c>
      <c r="G175" s="293"/>
      <c r="H175" s="293" t="s">
        <v>3950</v>
      </c>
      <c r="I175" s="293" t="s">
        <v>3885</v>
      </c>
      <c r="J175" s="293">
        <v>50</v>
      </c>
      <c r="K175" s="337"/>
    </row>
    <row r="176" spans="2:11" ht="15" customHeight="1">
      <c r="B176" s="316"/>
      <c r="C176" s="293" t="s">
        <v>3908</v>
      </c>
      <c r="D176" s="293"/>
      <c r="E176" s="293"/>
      <c r="F176" s="315" t="s">
        <v>3889</v>
      </c>
      <c r="G176" s="293"/>
      <c r="H176" s="293" t="s">
        <v>3950</v>
      </c>
      <c r="I176" s="293" t="s">
        <v>3885</v>
      </c>
      <c r="J176" s="293">
        <v>50</v>
      </c>
      <c r="K176" s="337"/>
    </row>
    <row r="177" spans="2:11" ht="15" customHeight="1">
      <c r="B177" s="316"/>
      <c r="C177" s="293" t="s">
        <v>190</v>
      </c>
      <c r="D177" s="293"/>
      <c r="E177" s="293"/>
      <c r="F177" s="315" t="s">
        <v>2294</v>
      </c>
      <c r="G177" s="293"/>
      <c r="H177" s="293" t="s">
        <v>3951</v>
      </c>
      <c r="I177" s="293" t="s">
        <v>3952</v>
      </c>
      <c r="J177" s="293"/>
      <c r="K177" s="337"/>
    </row>
    <row r="178" spans="2:11" ht="15" customHeight="1">
      <c r="B178" s="316"/>
      <c r="C178" s="293" t="s">
        <v>58</v>
      </c>
      <c r="D178" s="293"/>
      <c r="E178" s="293"/>
      <c r="F178" s="315" t="s">
        <v>2294</v>
      </c>
      <c r="G178" s="293"/>
      <c r="H178" s="293" t="s">
        <v>3953</v>
      </c>
      <c r="I178" s="293" t="s">
        <v>3954</v>
      </c>
      <c r="J178" s="293">
        <v>1</v>
      </c>
      <c r="K178" s="337"/>
    </row>
    <row r="179" spans="2:11" ht="15" customHeight="1">
      <c r="B179" s="316"/>
      <c r="C179" s="293" t="s">
        <v>54</v>
      </c>
      <c r="D179" s="293"/>
      <c r="E179" s="293"/>
      <c r="F179" s="315" t="s">
        <v>2294</v>
      </c>
      <c r="G179" s="293"/>
      <c r="H179" s="293" t="s">
        <v>3955</v>
      </c>
      <c r="I179" s="293" t="s">
        <v>3885</v>
      </c>
      <c r="J179" s="293">
        <v>20</v>
      </c>
      <c r="K179" s="337"/>
    </row>
    <row r="180" spans="2:11" ht="15" customHeight="1">
      <c r="B180" s="316"/>
      <c r="C180" s="293" t="s">
        <v>55</v>
      </c>
      <c r="D180" s="293"/>
      <c r="E180" s="293"/>
      <c r="F180" s="315" t="s">
        <v>2294</v>
      </c>
      <c r="G180" s="293"/>
      <c r="H180" s="293" t="s">
        <v>3956</v>
      </c>
      <c r="I180" s="293" t="s">
        <v>3885</v>
      </c>
      <c r="J180" s="293">
        <v>255</v>
      </c>
      <c r="K180" s="337"/>
    </row>
    <row r="181" spans="2:11" ht="15" customHeight="1">
      <c r="B181" s="316"/>
      <c r="C181" s="293" t="s">
        <v>191</v>
      </c>
      <c r="D181" s="293"/>
      <c r="E181" s="293"/>
      <c r="F181" s="315" t="s">
        <v>2294</v>
      </c>
      <c r="G181" s="293"/>
      <c r="H181" s="293" t="s">
        <v>3848</v>
      </c>
      <c r="I181" s="293" t="s">
        <v>3885</v>
      </c>
      <c r="J181" s="293">
        <v>10</v>
      </c>
      <c r="K181" s="337"/>
    </row>
    <row r="182" spans="2:11" ht="15" customHeight="1">
      <c r="B182" s="316"/>
      <c r="C182" s="293" t="s">
        <v>192</v>
      </c>
      <c r="D182" s="293"/>
      <c r="E182" s="293"/>
      <c r="F182" s="315" t="s">
        <v>2294</v>
      </c>
      <c r="G182" s="293"/>
      <c r="H182" s="293" t="s">
        <v>3957</v>
      </c>
      <c r="I182" s="293" t="s">
        <v>3918</v>
      </c>
      <c r="J182" s="293"/>
      <c r="K182" s="337"/>
    </row>
    <row r="183" spans="2:11" ht="15" customHeight="1">
      <c r="B183" s="316"/>
      <c r="C183" s="293" t="s">
        <v>3958</v>
      </c>
      <c r="D183" s="293"/>
      <c r="E183" s="293"/>
      <c r="F183" s="315" t="s">
        <v>2294</v>
      </c>
      <c r="G183" s="293"/>
      <c r="H183" s="293" t="s">
        <v>3959</v>
      </c>
      <c r="I183" s="293" t="s">
        <v>3918</v>
      </c>
      <c r="J183" s="293"/>
      <c r="K183" s="337"/>
    </row>
    <row r="184" spans="2:11" ht="15" customHeight="1">
      <c r="B184" s="316"/>
      <c r="C184" s="293" t="s">
        <v>3947</v>
      </c>
      <c r="D184" s="293"/>
      <c r="E184" s="293"/>
      <c r="F184" s="315" t="s">
        <v>2294</v>
      </c>
      <c r="G184" s="293"/>
      <c r="H184" s="293" t="s">
        <v>3960</v>
      </c>
      <c r="I184" s="293" t="s">
        <v>3918</v>
      </c>
      <c r="J184" s="293"/>
      <c r="K184" s="337"/>
    </row>
    <row r="185" spans="2:11" ht="15" customHeight="1">
      <c r="B185" s="316"/>
      <c r="C185" s="293" t="s">
        <v>194</v>
      </c>
      <c r="D185" s="293"/>
      <c r="E185" s="293"/>
      <c r="F185" s="315" t="s">
        <v>3889</v>
      </c>
      <c r="G185" s="293"/>
      <c r="H185" s="293" t="s">
        <v>3961</v>
      </c>
      <c r="I185" s="293" t="s">
        <v>3885</v>
      </c>
      <c r="J185" s="293">
        <v>50</v>
      </c>
      <c r="K185" s="337"/>
    </row>
    <row r="186" spans="2:11" ht="15" customHeight="1">
      <c r="B186" s="316"/>
      <c r="C186" s="293" t="s">
        <v>3962</v>
      </c>
      <c r="D186" s="293"/>
      <c r="E186" s="293"/>
      <c r="F186" s="315" t="s">
        <v>3889</v>
      </c>
      <c r="G186" s="293"/>
      <c r="H186" s="293" t="s">
        <v>3963</v>
      </c>
      <c r="I186" s="293" t="s">
        <v>3964</v>
      </c>
      <c r="J186" s="293"/>
      <c r="K186" s="337"/>
    </row>
    <row r="187" spans="2:11" ht="15" customHeight="1">
      <c r="B187" s="316"/>
      <c r="C187" s="293" t="s">
        <v>3965</v>
      </c>
      <c r="D187" s="293"/>
      <c r="E187" s="293"/>
      <c r="F187" s="315" t="s">
        <v>3889</v>
      </c>
      <c r="G187" s="293"/>
      <c r="H187" s="293" t="s">
        <v>3966</v>
      </c>
      <c r="I187" s="293" t="s">
        <v>3964</v>
      </c>
      <c r="J187" s="293"/>
      <c r="K187" s="337"/>
    </row>
    <row r="188" spans="2:11" ht="15" customHeight="1">
      <c r="B188" s="316"/>
      <c r="C188" s="293" t="s">
        <v>3967</v>
      </c>
      <c r="D188" s="293"/>
      <c r="E188" s="293"/>
      <c r="F188" s="315" t="s">
        <v>3889</v>
      </c>
      <c r="G188" s="293"/>
      <c r="H188" s="293" t="s">
        <v>3968</v>
      </c>
      <c r="I188" s="293" t="s">
        <v>3964</v>
      </c>
      <c r="J188" s="293"/>
      <c r="K188" s="337"/>
    </row>
    <row r="189" spans="2:11" ht="15" customHeight="1">
      <c r="B189" s="316"/>
      <c r="C189" s="349" t="s">
        <v>3969</v>
      </c>
      <c r="D189" s="293"/>
      <c r="E189" s="293"/>
      <c r="F189" s="315" t="s">
        <v>3889</v>
      </c>
      <c r="G189" s="293"/>
      <c r="H189" s="293" t="s">
        <v>3970</v>
      </c>
      <c r="I189" s="293" t="s">
        <v>3971</v>
      </c>
      <c r="J189" s="350" t="s">
        <v>3972</v>
      </c>
      <c r="K189" s="337"/>
    </row>
    <row r="190" spans="2:11" ht="15" customHeight="1">
      <c r="B190" s="316"/>
      <c r="C190" s="300" t="s">
        <v>43</v>
      </c>
      <c r="D190" s="293"/>
      <c r="E190" s="293"/>
      <c r="F190" s="315" t="s">
        <v>2294</v>
      </c>
      <c r="G190" s="293"/>
      <c r="H190" s="290" t="s">
        <v>3973</v>
      </c>
      <c r="I190" s="293" t="s">
        <v>3974</v>
      </c>
      <c r="J190" s="293"/>
      <c r="K190" s="337"/>
    </row>
    <row r="191" spans="2:11" ht="15" customHeight="1">
      <c r="B191" s="316"/>
      <c r="C191" s="300" t="s">
        <v>3975</v>
      </c>
      <c r="D191" s="293"/>
      <c r="E191" s="293"/>
      <c r="F191" s="315" t="s">
        <v>2294</v>
      </c>
      <c r="G191" s="293"/>
      <c r="H191" s="293" t="s">
        <v>3976</v>
      </c>
      <c r="I191" s="293" t="s">
        <v>3918</v>
      </c>
      <c r="J191" s="293"/>
      <c r="K191" s="337"/>
    </row>
    <row r="192" spans="2:11" ht="15" customHeight="1">
      <c r="B192" s="316"/>
      <c r="C192" s="300" t="s">
        <v>3977</v>
      </c>
      <c r="D192" s="293"/>
      <c r="E192" s="293"/>
      <c r="F192" s="315" t="s">
        <v>2294</v>
      </c>
      <c r="G192" s="293"/>
      <c r="H192" s="293" t="s">
        <v>3978</v>
      </c>
      <c r="I192" s="293" t="s">
        <v>3918</v>
      </c>
      <c r="J192" s="293"/>
      <c r="K192" s="337"/>
    </row>
    <row r="193" spans="2:11" ht="15" customHeight="1">
      <c r="B193" s="316"/>
      <c r="C193" s="300" t="s">
        <v>289</v>
      </c>
      <c r="D193" s="293"/>
      <c r="E193" s="293"/>
      <c r="F193" s="315" t="s">
        <v>3889</v>
      </c>
      <c r="G193" s="293"/>
      <c r="H193" s="293" t="s">
        <v>3979</v>
      </c>
      <c r="I193" s="293" t="s">
        <v>3918</v>
      </c>
      <c r="J193" s="293"/>
      <c r="K193" s="337"/>
    </row>
    <row r="194" spans="2:11" ht="15" customHeight="1">
      <c r="B194" s="343"/>
      <c r="C194" s="351"/>
      <c r="D194" s="325"/>
      <c r="E194" s="325"/>
      <c r="F194" s="325"/>
      <c r="G194" s="325"/>
      <c r="H194" s="325"/>
      <c r="I194" s="325"/>
      <c r="J194" s="325"/>
      <c r="K194" s="344"/>
    </row>
    <row r="195" spans="2:11" ht="18.75" customHeight="1">
      <c r="B195" s="290"/>
      <c r="C195" s="293"/>
      <c r="D195" s="293"/>
      <c r="E195" s="293"/>
      <c r="F195" s="315"/>
      <c r="G195" s="293"/>
      <c r="H195" s="293"/>
      <c r="I195" s="293"/>
      <c r="J195" s="293"/>
      <c r="K195" s="290"/>
    </row>
    <row r="196" spans="2:11" ht="18.75" customHeight="1">
      <c r="B196" s="290"/>
      <c r="C196" s="293"/>
      <c r="D196" s="293"/>
      <c r="E196" s="293"/>
      <c r="F196" s="315"/>
      <c r="G196" s="293"/>
      <c r="H196" s="293"/>
      <c r="I196" s="293"/>
      <c r="J196" s="293"/>
      <c r="K196" s="290"/>
    </row>
    <row r="197" spans="2:11" ht="18.75" customHeight="1">
      <c r="B197" s="301"/>
      <c r="C197" s="301"/>
      <c r="D197" s="301"/>
      <c r="E197" s="301"/>
      <c r="F197" s="301"/>
      <c r="G197" s="301"/>
      <c r="H197" s="301"/>
      <c r="I197" s="301"/>
      <c r="J197" s="301"/>
      <c r="K197" s="301"/>
    </row>
    <row r="198" spans="2:11" ht="13.5">
      <c r="B198" s="280"/>
      <c r="C198" s="281"/>
      <c r="D198" s="281"/>
      <c r="E198" s="281"/>
      <c r="F198" s="281"/>
      <c r="G198" s="281"/>
      <c r="H198" s="281"/>
      <c r="I198" s="281"/>
      <c r="J198" s="281"/>
      <c r="K198" s="282"/>
    </row>
    <row r="199" spans="2:11" ht="21">
      <c r="B199" s="283"/>
      <c r="C199" s="284" t="s">
        <v>3980</v>
      </c>
      <c r="D199" s="284"/>
      <c r="E199" s="284"/>
      <c r="F199" s="284"/>
      <c r="G199" s="284"/>
      <c r="H199" s="284"/>
      <c r="I199" s="284"/>
      <c r="J199" s="284"/>
      <c r="K199" s="285"/>
    </row>
    <row r="200" spans="2:11" ht="25.5" customHeight="1">
      <c r="B200" s="283"/>
      <c r="C200" s="352" t="s">
        <v>3981</v>
      </c>
      <c r="D200" s="352"/>
      <c r="E200" s="352"/>
      <c r="F200" s="352" t="s">
        <v>3982</v>
      </c>
      <c r="G200" s="353"/>
      <c r="H200" s="352" t="s">
        <v>3983</v>
      </c>
      <c r="I200" s="352"/>
      <c r="J200" s="352"/>
      <c r="K200" s="285"/>
    </row>
    <row r="201" spans="2:11" ht="5.25" customHeight="1">
      <c r="B201" s="316"/>
      <c r="C201" s="313"/>
      <c r="D201" s="313"/>
      <c r="E201" s="313"/>
      <c r="F201" s="313"/>
      <c r="G201" s="293"/>
      <c r="H201" s="313"/>
      <c r="I201" s="313"/>
      <c r="J201" s="313"/>
      <c r="K201" s="337"/>
    </row>
    <row r="202" spans="2:11" ht="15" customHeight="1">
      <c r="B202" s="316"/>
      <c r="C202" s="293" t="s">
        <v>3974</v>
      </c>
      <c r="D202" s="293"/>
      <c r="E202" s="293"/>
      <c r="F202" s="315" t="s">
        <v>44</v>
      </c>
      <c r="G202" s="293"/>
      <c r="H202" s="293" t="s">
        <v>3984</v>
      </c>
      <c r="I202" s="293"/>
      <c r="J202" s="293"/>
      <c r="K202" s="337"/>
    </row>
    <row r="203" spans="2:11" ht="15" customHeight="1">
      <c r="B203" s="316"/>
      <c r="C203" s="322"/>
      <c r="D203" s="293"/>
      <c r="E203" s="293"/>
      <c r="F203" s="315" t="s">
        <v>45</v>
      </c>
      <c r="G203" s="293"/>
      <c r="H203" s="293" t="s">
        <v>3985</v>
      </c>
      <c r="I203" s="293"/>
      <c r="J203" s="293"/>
      <c r="K203" s="337"/>
    </row>
    <row r="204" spans="2:11" ht="15" customHeight="1">
      <c r="B204" s="316"/>
      <c r="C204" s="322"/>
      <c r="D204" s="293"/>
      <c r="E204" s="293"/>
      <c r="F204" s="315" t="s">
        <v>48</v>
      </c>
      <c r="G204" s="293"/>
      <c r="H204" s="293" t="s">
        <v>3986</v>
      </c>
      <c r="I204" s="293"/>
      <c r="J204" s="293"/>
      <c r="K204" s="337"/>
    </row>
    <row r="205" spans="2:11" ht="15" customHeight="1">
      <c r="B205" s="316"/>
      <c r="C205" s="293"/>
      <c r="D205" s="293"/>
      <c r="E205" s="293"/>
      <c r="F205" s="315" t="s">
        <v>46</v>
      </c>
      <c r="G205" s="293"/>
      <c r="H205" s="293" t="s">
        <v>3987</v>
      </c>
      <c r="I205" s="293"/>
      <c r="J205" s="293"/>
      <c r="K205" s="337"/>
    </row>
    <row r="206" spans="2:11" ht="15" customHeight="1">
      <c r="B206" s="316"/>
      <c r="C206" s="293"/>
      <c r="D206" s="293"/>
      <c r="E206" s="293"/>
      <c r="F206" s="315" t="s">
        <v>47</v>
      </c>
      <c r="G206" s="293"/>
      <c r="H206" s="293" t="s">
        <v>3988</v>
      </c>
      <c r="I206" s="293"/>
      <c r="J206" s="293"/>
      <c r="K206" s="337"/>
    </row>
    <row r="207" spans="2:11" ht="15" customHeight="1">
      <c r="B207" s="316"/>
      <c r="C207" s="293"/>
      <c r="D207" s="293"/>
      <c r="E207" s="293"/>
      <c r="F207" s="315"/>
      <c r="G207" s="293"/>
      <c r="H207" s="293"/>
      <c r="I207" s="293"/>
      <c r="J207" s="293"/>
      <c r="K207" s="337"/>
    </row>
    <row r="208" spans="2:11" ht="15" customHeight="1">
      <c r="B208" s="316"/>
      <c r="C208" s="293" t="s">
        <v>3930</v>
      </c>
      <c r="D208" s="293"/>
      <c r="E208" s="293"/>
      <c r="F208" s="315" t="s">
        <v>80</v>
      </c>
      <c r="G208" s="293"/>
      <c r="H208" s="293" t="s">
        <v>3989</v>
      </c>
      <c r="I208" s="293"/>
      <c r="J208" s="293"/>
      <c r="K208" s="337"/>
    </row>
    <row r="209" spans="2:11" ht="15" customHeight="1">
      <c r="B209" s="316"/>
      <c r="C209" s="322"/>
      <c r="D209" s="293"/>
      <c r="E209" s="293"/>
      <c r="F209" s="315" t="s">
        <v>3828</v>
      </c>
      <c r="G209" s="293"/>
      <c r="H209" s="293" t="s">
        <v>3829</v>
      </c>
      <c r="I209" s="293"/>
      <c r="J209" s="293"/>
      <c r="K209" s="337"/>
    </row>
    <row r="210" spans="2:11" ht="15" customHeight="1">
      <c r="B210" s="316"/>
      <c r="C210" s="293"/>
      <c r="D210" s="293"/>
      <c r="E210" s="293"/>
      <c r="F210" s="315" t="s">
        <v>3826</v>
      </c>
      <c r="G210" s="293"/>
      <c r="H210" s="293" t="s">
        <v>3990</v>
      </c>
      <c r="I210" s="293"/>
      <c r="J210" s="293"/>
      <c r="K210" s="337"/>
    </row>
    <row r="211" spans="2:11" ht="15" customHeight="1">
      <c r="B211" s="354"/>
      <c r="C211" s="322"/>
      <c r="D211" s="322"/>
      <c r="E211" s="322"/>
      <c r="F211" s="315" t="s">
        <v>113</v>
      </c>
      <c r="G211" s="300"/>
      <c r="H211" s="341" t="s">
        <v>114</v>
      </c>
      <c r="I211" s="341"/>
      <c r="J211" s="341"/>
      <c r="K211" s="355"/>
    </row>
    <row r="212" spans="2:11" ht="15" customHeight="1">
      <c r="B212" s="354"/>
      <c r="C212" s="322"/>
      <c r="D212" s="322"/>
      <c r="E212" s="322"/>
      <c r="F212" s="315" t="s">
        <v>3830</v>
      </c>
      <c r="G212" s="300"/>
      <c r="H212" s="341" t="s">
        <v>3037</v>
      </c>
      <c r="I212" s="341"/>
      <c r="J212" s="341"/>
      <c r="K212" s="355"/>
    </row>
    <row r="213" spans="2:11" ht="15" customHeight="1">
      <c r="B213" s="354"/>
      <c r="C213" s="322"/>
      <c r="D213" s="322"/>
      <c r="E213" s="322"/>
      <c r="F213" s="356"/>
      <c r="G213" s="300"/>
      <c r="H213" s="357"/>
      <c r="I213" s="357"/>
      <c r="J213" s="357"/>
      <c r="K213" s="355"/>
    </row>
    <row r="214" spans="2:11" ht="15" customHeight="1">
      <c r="B214" s="354"/>
      <c r="C214" s="293" t="s">
        <v>3954</v>
      </c>
      <c r="D214" s="322"/>
      <c r="E214" s="322"/>
      <c r="F214" s="315">
        <v>1</v>
      </c>
      <c r="G214" s="300"/>
      <c r="H214" s="341" t="s">
        <v>3991</v>
      </c>
      <c r="I214" s="341"/>
      <c r="J214" s="341"/>
      <c r="K214" s="355"/>
    </row>
    <row r="215" spans="2:11" ht="15" customHeight="1">
      <c r="B215" s="354"/>
      <c r="C215" s="322"/>
      <c r="D215" s="322"/>
      <c r="E215" s="322"/>
      <c r="F215" s="315">
        <v>2</v>
      </c>
      <c r="G215" s="300"/>
      <c r="H215" s="341" t="s">
        <v>3992</v>
      </c>
      <c r="I215" s="341"/>
      <c r="J215" s="341"/>
      <c r="K215" s="355"/>
    </row>
    <row r="216" spans="2:11" ht="15" customHeight="1">
      <c r="B216" s="354"/>
      <c r="C216" s="322"/>
      <c r="D216" s="322"/>
      <c r="E216" s="322"/>
      <c r="F216" s="315">
        <v>3</v>
      </c>
      <c r="G216" s="300"/>
      <c r="H216" s="341" t="s">
        <v>3993</v>
      </c>
      <c r="I216" s="341"/>
      <c r="J216" s="341"/>
      <c r="K216" s="355"/>
    </row>
    <row r="217" spans="2:11" ht="15" customHeight="1">
      <c r="B217" s="354"/>
      <c r="C217" s="322"/>
      <c r="D217" s="322"/>
      <c r="E217" s="322"/>
      <c r="F217" s="315">
        <v>4</v>
      </c>
      <c r="G217" s="300"/>
      <c r="H217" s="341" t="s">
        <v>3994</v>
      </c>
      <c r="I217" s="341"/>
      <c r="J217" s="341"/>
      <c r="K217" s="355"/>
    </row>
    <row r="218" spans="2:1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93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82</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118</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ROUND(J191,2)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ROUND((SUM(BE191:BE935)),2)</f>
        <v>0</v>
      </c>
      <c r="I33" s="150">
        <v>0.21</v>
      </c>
      <c r="J33" s="149">
        <f>ROUND(((SUM(BE191:BE935))*I33),2)</f>
        <v>0</v>
      </c>
      <c r="L33" s="43"/>
    </row>
    <row r="34" spans="2:12" s="1" customFormat="1" ht="14.4" customHeight="1">
      <c r="B34" s="43"/>
      <c r="E34" s="133" t="s">
        <v>45</v>
      </c>
      <c r="F34" s="149">
        <f>ROUND((SUM(BF191:BF935)),2)</f>
        <v>0</v>
      </c>
      <c r="I34" s="150">
        <v>0.15</v>
      </c>
      <c r="J34" s="149">
        <f>ROUND(((SUM(BF191:BF935))*I34),2)</f>
        <v>0</v>
      </c>
      <c r="L34" s="43"/>
    </row>
    <row r="35" spans="2:12" s="1" customFormat="1" ht="14.4" customHeight="1" hidden="1">
      <c r="B35" s="43"/>
      <c r="E35" s="133" t="s">
        <v>46</v>
      </c>
      <c r="F35" s="149">
        <f>ROUND((SUM(BG191:BG935)),2)</f>
        <v>0</v>
      </c>
      <c r="I35" s="150">
        <v>0.21</v>
      </c>
      <c r="J35" s="149">
        <f>0</f>
        <v>0</v>
      </c>
      <c r="L35" s="43"/>
    </row>
    <row r="36" spans="2:12" s="1" customFormat="1" ht="14.4" customHeight="1" hidden="1">
      <c r="B36" s="43"/>
      <c r="E36" s="133" t="s">
        <v>47</v>
      </c>
      <c r="F36" s="149">
        <f>ROUND((SUM(BH191:BH935)),2)</f>
        <v>0</v>
      </c>
      <c r="I36" s="150">
        <v>0.15</v>
      </c>
      <c r="J36" s="149">
        <f>0</f>
        <v>0</v>
      </c>
      <c r="L36" s="43"/>
    </row>
    <row r="37" spans="2:12" s="1" customFormat="1" ht="14.4" customHeight="1" hidden="1">
      <c r="B37" s="43"/>
      <c r="E37" s="133" t="s">
        <v>48</v>
      </c>
      <c r="F37" s="149">
        <f>ROUND((SUM(BI191:BI935)),2)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D.1.1 - Architektonicko-stavební řešení / Stavební část</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J191</f>
        <v>0</v>
      </c>
      <c r="K59" s="39"/>
      <c r="L59" s="43"/>
      <c r="AU59" s="17" t="s">
        <v>123</v>
      </c>
    </row>
    <row r="60" spans="2:12" s="8" customFormat="1" ht="24.95" customHeight="1">
      <c r="B60" s="171"/>
      <c r="C60" s="172"/>
      <c r="D60" s="173" t="s">
        <v>124</v>
      </c>
      <c r="E60" s="174"/>
      <c r="F60" s="174"/>
      <c r="G60" s="174"/>
      <c r="H60" s="174"/>
      <c r="I60" s="175"/>
      <c r="J60" s="176">
        <f>J192</f>
        <v>0</v>
      </c>
      <c r="K60" s="172"/>
      <c r="L60" s="177"/>
    </row>
    <row r="61" spans="2:12" s="9" customFormat="1" ht="19.9" customHeight="1">
      <c r="B61" s="178"/>
      <c r="C61" s="179"/>
      <c r="D61" s="180" t="s">
        <v>125</v>
      </c>
      <c r="E61" s="181"/>
      <c r="F61" s="181"/>
      <c r="G61" s="181"/>
      <c r="H61" s="181"/>
      <c r="I61" s="182"/>
      <c r="J61" s="183">
        <f>J193</f>
        <v>0</v>
      </c>
      <c r="K61" s="179"/>
      <c r="L61" s="184"/>
    </row>
    <row r="62" spans="2:12" s="9" customFormat="1" ht="19.9" customHeight="1">
      <c r="B62" s="178"/>
      <c r="C62" s="179"/>
      <c r="D62" s="180" t="s">
        <v>126</v>
      </c>
      <c r="E62" s="181"/>
      <c r="F62" s="181"/>
      <c r="G62" s="181"/>
      <c r="H62" s="181"/>
      <c r="I62" s="182"/>
      <c r="J62" s="183">
        <f>J206</f>
        <v>0</v>
      </c>
      <c r="K62" s="179"/>
      <c r="L62" s="184"/>
    </row>
    <row r="63" spans="2:12" s="9" customFormat="1" ht="19.9" customHeight="1">
      <c r="B63" s="178"/>
      <c r="C63" s="179"/>
      <c r="D63" s="180" t="s">
        <v>127</v>
      </c>
      <c r="E63" s="181"/>
      <c r="F63" s="181"/>
      <c r="G63" s="181"/>
      <c r="H63" s="181"/>
      <c r="I63" s="182"/>
      <c r="J63" s="183">
        <f>J210</f>
        <v>0</v>
      </c>
      <c r="K63" s="179"/>
      <c r="L63" s="184"/>
    </row>
    <row r="64" spans="2:12" s="9" customFormat="1" ht="19.9" customHeight="1">
      <c r="B64" s="178"/>
      <c r="C64" s="179"/>
      <c r="D64" s="180" t="s">
        <v>128</v>
      </c>
      <c r="E64" s="181"/>
      <c r="F64" s="181"/>
      <c r="G64" s="181"/>
      <c r="H64" s="181"/>
      <c r="I64" s="182"/>
      <c r="J64" s="183">
        <f>J213</f>
        <v>0</v>
      </c>
      <c r="K64" s="179"/>
      <c r="L64" s="184"/>
    </row>
    <row r="65" spans="2:12" s="9" customFormat="1" ht="19.9" customHeight="1">
      <c r="B65" s="178"/>
      <c r="C65" s="179"/>
      <c r="D65" s="180" t="s">
        <v>129</v>
      </c>
      <c r="E65" s="181"/>
      <c r="F65" s="181"/>
      <c r="G65" s="181"/>
      <c r="H65" s="181"/>
      <c r="I65" s="182"/>
      <c r="J65" s="183">
        <f>J234</f>
        <v>0</v>
      </c>
      <c r="K65" s="179"/>
      <c r="L65" s="184"/>
    </row>
    <row r="66" spans="2:12" s="9" customFormat="1" ht="19.9" customHeight="1">
      <c r="B66" s="178"/>
      <c r="C66" s="179"/>
      <c r="D66" s="180" t="s">
        <v>130</v>
      </c>
      <c r="E66" s="181"/>
      <c r="F66" s="181"/>
      <c r="G66" s="181"/>
      <c r="H66" s="181"/>
      <c r="I66" s="182"/>
      <c r="J66" s="183">
        <f>J241</f>
        <v>0</v>
      </c>
      <c r="K66" s="179"/>
      <c r="L66" s="184"/>
    </row>
    <row r="67" spans="2:12" s="9" customFormat="1" ht="19.9" customHeight="1">
      <c r="B67" s="178"/>
      <c r="C67" s="179"/>
      <c r="D67" s="180" t="s">
        <v>129</v>
      </c>
      <c r="E67" s="181"/>
      <c r="F67" s="181"/>
      <c r="G67" s="181"/>
      <c r="H67" s="181"/>
      <c r="I67" s="182"/>
      <c r="J67" s="183">
        <f>J249</f>
        <v>0</v>
      </c>
      <c r="K67" s="179"/>
      <c r="L67" s="184"/>
    </row>
    <row r="68" spans="2:12" s="9" customFormat="1" ht="19.9" customHeight="1">
      <c r="B68" s="178"/>
      <c r="C68" s="179"/>
      <c r="D68" s="180" t="s">
        <v>131</v>
      </c>
      <c r="E68" s="181"/>
      <c r="F68" s="181"/>
      <c r="G68" s="181"/>
      <c r="H68" s="181"/>
      <c r="I68" s="182"/>
      <c r="J68" s="183">
        <f>J254</f>
        <v>0</v>
      </c>
      <c r="K68" s="179"/>
      <c r="L68" s="184"/>
    </row>
    <row r="69" spans="2:12" s="9" customFormat="1" ht="19.9" customHeight="1">
      <c r="B69" s="178"/>
      <c r="C69" s="179"/>
      <c r="D69" s="180" t="s">
        <v>132</v>
      </c>
      <c r="E69" s="181"/>
      <c r="F69" s="181"/>
      <c r="G69" s="181"/>
      <c r="H69" s="181"/>
      <c r="I69" s="182"/>
      <c r="J69" s="183">
        <f>J262</f>
        <v>0</v>
      </c>
      <c r="K69" s="179"/>
      <c r="L69" s="184"/>
    </row>
    <row r="70" spans="2:12" s="9" customFormat="1" ht="19.9" customHeight="1">
      <c r="B70" s="178"/>
      <c r="C70" s="179"/>
      <c r="D70" s="180" t="s">
        <v>133</v>
      </c>
      <c r="E70" s="181"/>
      <c r="F70" s="181"/>
      <c r="G70" s="181"/>
      <c r="H70" s="181"/>
      <c r="I70" s="182"/>
      <c r="J70" s="183">
        <f>J275</f>
        <v>0</v>
      </c>
      <c r="K70" s="179"/>
      <c r="L70" s="184"/>
    </row>
    <row r="71" spans="2:12" s="9" customFormat="1" ht="19.9" customHeight="1">
      <c r="B71" s="178"/>
      <c r="C71" s="179"/>
      <c r="D71" s="180" t="s">
        <v>134</v>
      </c>
      <c r="E71" s="181"/>
      <c r="F71" s="181"/>
      <c r="G71" s="181"/>
      <c r="H71" s="181"/>
      <c r="I71" s="182"/>
      <c r="J71" s="183">
        <f>J282</f>
        <v>0</v>
      </c>
      <c r="K71" s="179"/>
      <c r="L71" s="184"/>
    </row>
    <row r="72" spans="2:12" s="9" customFormat="1" ht="19.9" customHeight="1">
      <c r="B72" s="178"/>
      <c r="C72" s="179"/>
      <c r="D72" s="180" t="s">
        <v>135</v>
      </c>
      <c r="E72" s="181"/>
      <c r="F72" s="181"/>
      <c r="G72" s="181"/>
      <c r="H72" s="181"/>
      <c r="I72" s="182"/>
      <c r="J72" s="183">
        <f>J285</f>
        <v>0</v>
      </c>
      <c r="K72" s="179"/>
      <c r="L72" s="184"/>
    </row>
    <row r="73" spans="2:12" s="9" customFormat="1" ht="19.9" customHeight="1">
      <c r="B73" s="178"/>
      <c r="C73" s="179"/>
      <c r="D73" s="180" t="s">
        <v>136</v>
      </c>
      <c r="E73" s="181"/>
      <c r="F73" s="181"/>
      <c r="G73" s="181"/>
      <c r="H73" s="181"/>
      <c r="I73" s="182"/>
      <c r="J73" s="183">
        <f>J294</f>
        <v>0</v>
      </c>
      <c r="K73" s="179"/>
      <c r="L73" s="184"/>
    </row>
    <row r="74" spans="2:12" s="9" customFormat="1" ht="19.9" customHeight="1">
      <c r="B74" s="178"/>
      <c r="C74" s="179"/>
      <c r="D74" s="180" t="s">
        <v>137</v>
      </c>
      <c r="E74" s="181"/>
      <c r="F74" s="181"/>
      <c r="G74" s="181"/>
      <c r="H74" s="181"/>
      <c r="I74" s="182"/>
      <c r="J74" s="183">
        <f>J299</f>
        <v>0</v>
      </c>
      <c r="K74" s="179"/>
      <c r="L74" s="184"/>
    </row>
    <row r="75" spans="2:12" s="8" customFormat="1" ht="24.95" customHeight="1">
      <c r="B75" s="171"/>
      <c r="C75" s="172"/>
      <c r="D75" s="173" t="s">
        <v>138</v>
      </c>
      <c r="E75" s="174"/>
      <c r="F75" s="174"/>
      <c r="G75" s="174"/>
      <c r="H75" s="174"/>
      <c r="I75" s="175"/>
      <c r="J75" s="176">
        <f>J302</f>
        <v>0</v>
      </c>
      <c r="K75" s="172"/>
      <c r="L75" s="177"/>
    </row>
    <row r="76" spans="2:12" s="9" customFormat="1" ht="19.9" customHeight="1">
      <c r="B76" s="178"/>
      <c r="C76" s="179"/>
      <c r="D76" s="180" t="s">
        <v>125</v>
      </c>
      <c r="E76" s="181"/>
      <c r="F76" s="181"/>
      <c r="G76" s="181"/>
      <c r="H76" s="181"/>
      <c r="I76" s="182"/>
      <c r="J76" s="183">
        <f>J303</f>
        <v>0</v>
      </c>
      <c r="K76" s="179"/>
      <c r="L76" s="184"/>
    </row>
    <row r="77" spans="2:12" s="9" customFormat="1" ht="19.9" customHeight="1">
      <c r="B77" s="178"/>
      <c r="C77" s="179"/>
      <c r="D77" s="180" t="s">
        <v>139</v>
      </c>
      <c r="E77" s="181"/>
      <c r="F77" s="181"/>
      <c r="G77" s="181"/>
      <c r="H77" s="181"/>
      <c r="I77" s="182"/>
      <c r="J77" s="183">
        <f>J314</f>
        <v>0</v>
      </c>
      <c r="K77" s="179"/>
      <c r="L77" s="184"/>
    </row>
    <row r="78" spans="2:12" s="9" customFormat="1" ht="19.9" customHeight="1">
      <c r="B78" s="178"/>
      <c r="C78" s="179"/>
      <c r="D78" s="180" t="s">
        <v>126</v>
      </c>
      <c r="E78" s="181"/>
      <c r="F78" s="181"/>
      <c r="G78" s="181"/>
      <c r="H78" s="181"/>
      <c r="I78" s="182"/>
      <c r="J78" s="183">
        <f>J319</f>
        <v>0</v>
      </c>
      <c r="K78" s="179"/>
      <c r="L78" s="184"/>
    </row>
    <row r="79" spans="2:12" s="9" customFormat="1" ht="19.9" customHeight="1">
      <c r="B79" s="178"/>
      <c r="C79" s="179"/>
      <c r="D79" s="180" t="s">
        <v>140</v>
      </c>
      <c r="E79" s="181"/>
      <c r="F79" s="181"/>
      <c r="G79" s="181"/>
      <c r="H79" s="181"/>
      <c r="I79" s="182"/>
      <c r="J79" s="183">
        <f>J326</f>
        <v>0</v>
      </c>
      <c r="K79" s="179"/>
      <c r="L79" s="184"/>
    </row>
    <row r="80" spans="2:12" s="9" customFormat="1" ht="19.9" customHeight="1">
      <c r="B80" s="178"/>
      <c r="C80" s="179"/>
      <c r="D80" s="180" t="s">
        <v>127</v>
      </c>
      <c r="E80" s="181"/>
      <c r="F80" s="181"/>
      <c r="G80" s="181"/>
      <c r="H80" s="181"/>
      <c r="I80" s="182"/>
      <c r="J80" s="183">
        <f>J335</f>
        <v>0</v>
      </c>
      <c r="K80" s="179"/>
      <c r="L80" s="184"/>
    </row>
    <row r="81" spans="2:12" s="9" customFormat="1" ht="19.9" customHeight="1">
      <c r="B81" s="178"/>
      <c r="C81" s="179"/>
      <c r="D81" s="180" t="s">
        <v>131</v>
      </c>
      <c r="E81" s="181"/>
      <c r="F81" s="181"/>
      <c r="G81" s="181"/>
      <c r="H81" s="181"/>
      <c r="I81" s="182"/>
      <c r="J81" s="183">
        <f>J339</f>
        <v>0</v>
      </c>
      <c r="K81" s="179"/>
      <c r="L81" s="184"/>
    </row>
    <row r="82" spans="2:12" s="9" customFormat="1" ht="19.9" customHeight="1">
      <c r="B82" s="178"/>
      <c r="C82" s="179"/>
      <c r="D82" s="180" t="s">
        <v>141</v>
      </c>
      <c r="E82" s="181"/>
      <c r="F82" s="181"/>
      <c r="G82" s="181"/>
      <c r="H82" s="181"/>
      <c r="I82" s="182"/>
      <c r="J82" s="183">
        <f>J341</f>
        <v>0</v>
      </c>
      <c r="K82" s="179"/>
      <c r="L82" s="184"/>
    </row>
    <row r="83" spans="2:12" s="9" customFormat="1" ht="19.9" customHeight="1">
      <c r="B83" s="178"/>
      <c r="C83" s="179"/>
      <c r="D83" s="180" t="s">
        <v>142</v>
      </c>
      <c r="E83" s="181"/>
      <c r="F83" s="181"/>
      <c r="G83" s="181"/>
      <c r="H83" s="181"/>
      <c r="I83" s="182"/>
      <c r="J83" s="183">
        <f>J353</f>
        <v>0</v>
      </c>
      <c r="K83" s="179"/>
      <c r="L83" s="184"/>
    </row>
    <row r="84" spans="2:12" s="9" customFormat="1" ht="19.9" customHeight="1">
      <c r="B84" s="178"/>
      <c r="C84" s="179"/>
      <c r="D84" s="180" t="s">
        <v>143</v>
      </c>
      <c r="E84" s="181"/>
      <c r="F84" s="181"/>
      <c r="G84" s="181"/>
      <c r="H84" s="181"/>
      <c r="I84" s="182"/>
      <c r="J84" s="183">
        <f>J376</f>
        <v>0</v>
      </c>
      <c r="K84" s="179"/>
      <c r="L84" s="184"/>
    </row>
    <row r="85" spans="2:12" s="9" customFormat="1" ht="19.9" customHeight="1">
      <c r="B85" s="178"/>
      <c r="C85" s="179"/>
      <c r="D85" s="180" t="s">
        <v>137</v>
      </c>
      <c r="E85" s="181"/>
      <c r="F85" s="181"/>
      <c r="G85" s="181"/>
      <c r="H85" s="181"/>
      <c r="I85" s="182"/>
      <c r="J85" s="183">
        <f>J381</f>
        <v>0</v>
      </c>
      <c r="K85" s="179"/>
      <c r="L85" s="184"/>
    </row>
    <row r="86" spans="2:12" s="8" customFormat="1" ht="24.95" customHeight="1">
      <c r="B86" s="171"/>
      <c r="C86" s="172"/>
      <c r="D86" s="173" t="s">
        <v>144</v>
      </c>
      <c r="E86" s="174"/>
      <c r="F86" s="174"/>
      <c r="G86" s="174"/>
      <c r="H86" s="174"/>
      <c r="I86" s="175"/>
      <c r="J86" s="176">
        <f>J384</f>
        <v>0</v>
      </c>
      <c r="K86" s="172"/>
      <c r="L86" s="177"/>
    </row>
    <row r="87" spans="2:12" s="9" customFormat="1" ht="19.9" customHeight="1">
      <c r="B87" s="178"/>
      <c r="C87" s="179"/>
      <c r="D87" s="180" t="s">
        <v>125</v>
      </c>
      <c r="E87" s="181"/>
      <c r="F87" s="181"/>
      <c r="G87" s="181"/>
      <c r="H87" s="181"/>
      <c r="I87" s="182"/>
      <c r="J87" s="183">
        <f>J385</f>
        <v>0</v>
      </c>
      <c r="K87" s="179"/>
      <c r="L87" s="184"/>
    </row>
    <row r="88" spans="2:12" s="9" customFormat="1" ht="19.9" customHeight="1">
      <c r="B88" s="178"/>
      <c r="C88" s="179"/>
      <c r="D88" s="180" t="s">
        <v>139</v>
      </c>
      <c r="E88" s="181"/>
      <c r="F88" s="181"/>
      <c r="G88" s="181"/>
      <c r="H88" s="181"/>
      <c r="I88" s="182"/>
      <c r="J88" s="183">
        <f>J392</f>
        <v>0</v>
      </c>
      <c r="K88" s="179"/>
      <c r="L88" s="184"/>
    </row>
    <row r="89" spans="2:12" s="9" customFormat="1" ht="19.9" customHeight="1">
      <c r="B89" s="178"/>
      <c r="C89" s="179"/>
      <c r="D89" s="180" t="s">
        <v>126</v>
      </c>
      <c r="E89" s="181"/>
      <c r="F89" s="181"/>
      <c r="G89" s="181"/>
      <c r="H89" s="181"/>
      <c r="I89" s="182"/>
      <c r="J89" s="183">
        <f>J396</f>
        <v>0</v>
      </c>
      <c r="K89" s="179"/>
      <c r="L89" s="184"/>
    </row>
    <row r="90" spans="2:12" s="9" customFormat="1" ht="19.9" customHeight="1">
      <c r="B90" s="178"/>
      <c r="C90" s="179"/>
      <c r="D90" s="180" t="s">
        <v>145</v>
      </c>
      <c r="E90" s="181"/>
      <c r="F90" s="181"/>
      <c r="G90" s="181"/>
      <c r="H90" s="181"/>
      <c r="I90" s="182"/>
      <c r="J90" s="183">
        <f>J403</f>
        <v>0</v>
      </c>
      <c r="K90" s="179"/>
      <c r="L90" s="184"/>
    </row>
    <row r="91" spans="2:12" s="9" customFormat="1" ht="19.9" customHeight="1">
      <c r="B91" s="178"/>
      <c r="C91" s="179"/>
      <c r="D91" s="180" t="s">
        <v>146</v>
      </c>
      <c r="E91" s="181"/>
      <c r="F91" s="181"/>
      <c r="G91" s="181"/>
      <c r="H91" s="181"/>
      <c r="I91" s="182"/>
      <c r="J91" s="183">
        <f>J408</f>
        <v>0</v>
      </c>
      <c r="K91" s="179"/>
      <c r="L91" s="184"/>
    </row>
    <row r="92" spans="2:12" s="9" customFormat="1" ht="19.9" customHeight="1">
      <c r="B92" s="178"/>
      <c r="C92" s="179"/>
      <c r="D92" s="180" t="s">
        <v>127</v>
      </c>
      <c r="E92" s="181"/>
      <c r="F92" s="181"/>
      <c r="G92" s="181"/>
      <c r="H92" s="181"/>
      <c r="I92" s="182"/>
      <c r="J92" s="183">
        <f>J421</f>
        <v>0</v>
      </c>
      <c r="K92" s="179"/>
      <c r="L92" s="184"/>
    </row>
    <row r="93" spans="2:12" s="9" customFormat="1" ht="19.9" customHeight="1">
      <c r="B93" s="178"/>
      <c r="C93" s="179"/>
      <c r="D93" s="180" t="s">
        <v>131</v>
      </c>
      <c r="E93" s="181"/>
      <c r="F93" s="181"/>
      <c r="G93" s="181"/>
      <c r="H93" s="181"/>
      <c r="I93" s="182"/>
      <c r="J93" s="183">
        <f>J427</f>
        <v>0</v>
      </c>
      <c r="K93" s="179"/>
      <c r="L93" s="184"/>
    </row>
    <row r="94" spans="2:12" s="9" customFormat="1" ht="19.9" customHeight="1">
      <c r="B94" s="178"/>
      <c r="C94" s="179"/>
      <c r="D94" s="180" t="s">
        <v>141</v>
      </c>
      <c r="E94" s="181"/>
      <c r="F94" s="181"/>
      <c r="G94" s="181"/>
      <c r="H94" s="181"/>
      <c r="I94" s="182"/>
      <c r="J94" s="183">
        <f>J429</f>
        <v>0</v>
      </c>
      <c r="K94" s="179"/>
      <c r="L94" s="184"/>
    </row>
    <row r="95" spans="2:12" s="8" customFormat="1" ht="24.95" customHeight="1">
      <c r="B95" s="171"/>
      <c r="C95" s="172"/>
      <c r="D95" s="173" t="s">
        <v>147</v>
      </c>
      <c r="E95" s="174"/>
      <c r="F95" s="174"/>
      <c r="G95" s="174"/>
      <c r="H95" s="174"/>
      <c r="I95" s="175"/>
      <c r="J95" s="176">
        <f>J435</f>
        <v>0</v>
      </c>
      <c r="K95" s="172"/>
      <c r="L95" s="177"/>
    </row>
    <row r="96" spans="2:12" s="9" customFormat="1" ht="19.9" customHeight="1">
      <c r="B96" s="178"/>
      <c r="C96" s="179"/>
      <c r="D96" s="180" t="s">
        <v>126</v>
      </c>
      <c r="E96" s="181"/>
      <c r="F96" s="181"/>
      <c r="G96" s="181"/>
      <c r="H96" s="181"/>
      <c r="I96" s="182"/>
      <c r="J96" s="183">
        <f>J436</f>
        <v>0</v>
      </c>
      <c r="K96" s="179"/>
      <c r="L96" s="184"/>
    </row>
    <row r="97" spans="2:12" s="9" customFormat="1" ht="19.9" customHeight="1">
      <c r="B97" s="178"/>
      <c r="C97" s="179"/>
      <c r="D97" s="180" t="s">
        <v>131</v>
      </c>
      <c r="E97" s="181"/>
      <c r="F97" s="181"/>
      <c r="G97" s="181"/>
      <c r="H97" s="181"/>
      <c r="I97" s="182"/>
      <c r="J97" s="183">
        <f>J449</f>
        <v>0</v>
      </c>
      <c r="K97" s="179"/>
      <c r="L97" s="184"/>
    </row>
    <row r="98" spans="2:12" s="9" customFormat="1" ht="19.9" customHeight="1">
      <c r="B98" s="178"/>
      <c r="C98" s="179"/>
      <c r="D98" s="180" t="s">
        <v>134</v>
      </c>
      <c r="E98" s="181"/>
      <c r="F98" s="181"/>
      <c r="G98" s="181"/>
      <c r="H98" s="181"/>
      <c r="I98" s="182"/>
      <c r="J98" s="183">
        <f>J451</f>
        <v>0</v>
      </c>
      <c r="K98" s="179"/>
      <c r="L98" s="184"/>
    </row>
    <row r="99" spans="2:12" s="8" customFormat="1" ht="24.95" customHeight="1">
      <c r="B99" s="171"/>
      <c r="C99" s="172"/>
      <c r="D99" s="173" t="s">
        <v>148</v>
      </c>
      <c r="E99" s="174"/>
      <c r="F99" s="174"/>
      <c r="G99" s="174"/>
      <c r="H99" s="174"/>
      <c r="I99" s="175"/>
      <c r="J99" s="176">
        <f>J457</f>
        <v>0</v>
      </c>
      <c r="K99" s="172"/>
      <c r="L99" s="177"/>
    </row>
    <row r="100" spans="2:12" s="9" customFormat="1" ht="19.9" customHeight="1">
      <c r="B100" s="178"/>
      <c r="C100" s="179"/>
      <c r="D100" s="180" t="s">
        <v>140</v>
      </c>
      <c r="E100" s="181"/>
      <c r="F100" s="181"/>
      <c r="G100" s="181"/>
      <c r="H100" s="181"/>
      <c r="I100" s="182"/>
      <c r="J100" s="183">
        <f>J458</f>
        <v>0</v>
      </c>
      <c r="K100" s="179"/>
      <c r="L100" s="184"/>
    </row>
    <row r="101" spans="2:12" s="9" customFormat="1" ht="19.9" customHeight="1">
      <c r="B101" s="178"/>
      <c r="C101" s="179"/>
      <c r="D101" s="180" t="s">
        <v>131</v>
      </c>
      <c r="E101" s="181"/>
      <c r="F101" s="181"/>
      <c r="G101" s="181"/>
      <c r="H101" s="181"/>
      <c r="I101" s="182"/>
      <c r="J101" s="183">
        <f>J468</f>
        <v>0</v>
      </c>
      <c r="K101" s="179"/>
      <c r="L101" s="184"/>
    </row>
    <row r="102" spans="2:12" s="9" customFormat="1" ht="19.9" customHeight="1">
      <c r="B102" s="178"/>
      <c r="C102" s="179"/>
      <c r="D102" s="180" t="s">
        <v>141</v>
      </c>
      <c r="E102" s="181"/>
      <c r="F102" s="181"/>
      <c r="G102" s="181"/>
      <c r="H102" s="181"/>
      <c r="I102" s="182"/>
      <c r="J102" s="183">
        <f>J470</f>
        <v>0</v>
      </c>
      <c r="K102" s="179"/>
      <c r="L102" s="184"/>
    </row>
    <row r="103" spans="2:12" s="9" customFormat="1" ht="19.9" customHeight="1">
      <c r="B103" s="178"/>
      <c r="C103" s="179"/>
      <c r="D103" s="180" t="s">
        <v>133</v>
      </c>
      <c r="E103" s="181"/>
      <c r="F103" s="181"/>
      <c r="G103" s="181"/>
      <c r="H103" s="181"/>
      <c r="I103" s="182"/>
      <c r="J103" s="183">
        <f>J477</f>
        <v>0</v>
      </c>
      <c r="K103" s="179"/>
      <c r="L103" s="184"/>
    </row>
    <row r="104" spans="2:12" s="9" customFormat="1" ht="19.9" customHeight="1">
      <c r="B104" s="178"/>
      <c r="C104" s="179"/>
      <c r="D104" s="180" t="s">
        <v>149</v>
      </c>
      <c r="E104" s="181"/>
      <c r="F104" s="181"/>
      <c r="G104" s="181"/>
      <c r="H104" s="181"/>
      <c r="I104" s="182"/>
      <c r="J104" s="183">
        <f>J483</f>
        <v>0</v>
      </c>
      <c r="K104" s="179"/>
      <c r="L104" s="184"/>
    </row>
    <row r="105" spans="2:12" s="8" customFormat="1" ht="24.95" customHeight="1">
      <c r="B105" s="171"/>
      <c r="C105" s="172"/>
      <c r="D105" s="173" t="s">
        <v>150</v>
      </c>
      <c r="E105" s="174"/>
      <c r="F105" s="174"/>
      <c r="G105" s="174"/>
      <c r="H105" s="174"/>
      <c r="I105" s="175"/>
      <c r="J105" s="176">
        <f>J485</f>
        <v>0</v>
      </c>
      <c r="K105" s="172"/>
      <c r="L105" s="177"/>
    </row>
    <row r="106" spans="2:12" s="9" customFormat="1" ht="19.9" customHeight="1">
      <c r="B106" s="178"/>
      <c r="C106" s="179"/>
      <c r="D106" s="180" t="s">
        <v>125</v>
      </c>
      <c r="E106" s="181"/>
      <c r="F106" s="181"/>
      <c r="G106" s="181"/>
      <c r="H106" s="181"/>
      <c r="I106" s="182"/>
      <c r="J106" s="183">
        <f>J486</f>
        <v>0</v>
      </c>
      <c r="K106" s="179"/>
      <c r="L106" s="184"/>
    </row>
    <row r="107" spans="2:12" s="9" customFormat="1" ht="19.9" customHeight="1">
      <c r="B107" s="178"/>
      <c r="C107" s="179"/>
      <c r="D107" s="180" t="s">
        <v>139</v>
      </c>
      <c r="E107" s="181"/>
      <c r="F107" s="181"/>
      <c r="G107" s="181"/>
      <c r="H107" s="181"/>
      <c r="I107" s="182"/>
      <c r="J107" s="183">
        <f>J495</f>
        <v>0</v>
      </c>
      <c r="K107" s="179"/>
      <c r="L107" s="184"/>
    </row>
    <row r="108" spans="2:12" s="9" customFormat="1" ht="19.9" customHeight="1">
      <c r="B108" s="178"/>
      <c r="C108" s="179"/>
      <c r="D108" s="180" t="s">
        <v>151</v>
      </c>
      <c r="E108" s="181"/>
      <c r="F108" s="181"/>
      <c r="G108" s="181"/>
      <c r="H108" s="181"/>
      <c r="I108" s="182"/>
      <c r="J108" s="183">
        <f>J500</f>
        <v>0</v>
      </c>
      <c r="K108" s="179"/>
      <c r="L108" s="184"/>
    </row>
    <row r="109" spans="2:12" s="9" customFormat="1" ht="19.9" customHeight="1">
      <c r="B109" s="178"/>
      <c r="C109" s="179"/>
      <c r="D109" s="180" t="s">
        <v>152</v>
      </c>
      <c r="E109" s="181"/>
      <c r="F109" s="181"/>
      <c r="G109" s="181"/>
      <c r="H109" s="181"/>
      <c r="I109" s="182"/>
      <c r="J109" s="183">
        <f>J508</f>
        <v>0</v>
      </c>
      <c r="K109" s="179"/>
      <c r="L109" s="184"/>
    </row>
    <row r="110" spans="2:12" s="9" customFormat="1" ht="19.9" customHeight="1">
      <c r="B110" s="178"/>
      <c r="C110" s="179"/>
      <c r="D110" s="180" t="s">
        <v>140</v>
      </c>
      <c r="E110" s="181"/>
      <c r="F110" s="181"/>
      <c r="G110" s="181"/>
      <c r="H110" s="181"/>
      <c r="I110" s="182"/>
      <c r="J110" s="183">
        <f>J512</f>
        <v>0</v>
      </c>
      <c r="K110" s="179"/>
      <c r="L110" s="184"/>
    </row>
    <row r="111" spans="2:12" s="9" customFormat="1" ht="19.9" customHeight="1">
      <c r="B111" s="178"/>
      <c r="C111" s="179"/>
      <c r="D111" s="180" t="s">
        <v>127</v>
      </c>
      <c r="E111" s="181"/>
      <c r="F111" s="181"/>
      <c r="G111" s="181"/>
      <c r="H111" s="181"/>
      <c r="I111" s="182"/>
      <c r="J111" s="183">
        <f>J516</f>
        <v>0</v>
      </c>
      <c r="K111" s="179"/>
      <c r="L111" s="184"/>
    </row>
    <row r="112" spans="2:12" s="9" customFormat="1" ht="19.9" customHeight="1">
      <c r="B112" s="178"/>
      <c r="C112" s="179"/>
      <c r="D112" s="180" t="s">
        <v>131</v>
      </c>
      <c r="E112" s="181"/>
      <c r="F112" s="181"/>
      <c r="G112" s="181"/>
      <c r="H112" s="181"/>
      <c r="I112" s="182"/>
      <c r="J112" s="183">
        <f>J519</f>
        <v>0</v>
      </c>
      <c r="K112" s="179"/>
      <c r="L112" s="184"/>
    </row>
    <row r="113" spans="2:12" s="9" customFormat="1" ht="19.9" customHeight="1">
      <c r="B113" s="178"/>
      <c r="C113" s="179"/>
      <c r="D113" s="180" t="s">
        <v>143</v>
      </c>
      <c r="E113" s="181"/>
      <c r="F113" s="181"/>
      <c r="G113" s="181"/>
      <c r="H113" s="181"/>
      <c r="I113" s="182"/>
      <c r="J113" s="183">
        <f>J521</f>
        <v>0</v>
      </c>
      <c r="K113" s="179"/>
      <c r="L113" s="184"/>
    </row>
    <row r="114" spans="2:12" s="9" customFormat="1" ht="19.9" customHeight="1">
      <c r="B114" s="178"/>
      <c r="C114" s="179"/>
      <c r="D114" s="180" t="s">
        <v>153</v>
      </c>
      <c r="E114" s="181"/>
      <c r="F114" s="181"/>
      <c r="G114" s="181"/>
      <c r="H114" s="181"/>
      <c r="I114" s="182"/>
      <c r="J114" s="183">
        <f>J525</f>
        <v>0</v>
      </c>
      <c r="K114" s="179"/>
      <c r="L114" s="184"/>
    </row>
    <row r="115" spans="2:12" s="8" customFormat="1" ht="24.95" customHeight="1">
      <c r="B115" s="171"/>
      <c r="C115" s="172"/>
      <c r="D115" s="173" t="s">
        <v>154</v>
      </c>
      <c r="E115" s="174"/>
      <c r="F115" s="174"/>
      <c r="G115" s="174"/>
      <c r="H115" s="174"/>
      <c r="I115" s="175"/>
      <c r="J115" s="176">
        <f>J527</f>
        <v>0</v>
      </c>
      <c r="K115" s="172"/>
      <c r="L115" s="177"/>
    </row>
    <row r="116" spans="2:12" s="9" customFormat="1" ht="19.9" customHeight="1">
      <c r="B116" s="178"/>
      <c r="C116" s="179"/>
      <c r="D116" s="180" t="s">
        <v>140</v>
      </c>
      <c r="E116" s="181"/>
      <c r="F116" s="181"/>
      <c r="G116" s="181"/>
      <c r="H116" s="181"/>
      <c r="I116" s="182"/>
      <c r="J116" s="183">
        <f>J528</f>
        <v>0</v>
      </c>
      <c r="K116" s="179"/>
      <c r="L116" s="184"/>
    </row>
    <row r="117" spans="2:12" s="9" customFormat="1" ht="19.9" customHeight="1">
      <c r="B117" s="178"/>
      <c r="C117" s="179"/>
      <c r="D117" s="180" t="s">
        <v>131</v>
      </c>
      <c r="E117" s="181"/>
      <c r="F117" s="181"/>
      <c r="G117" s="181"/>
      <c r="H117" s="181"/>
      <c r="I117" s="182"/>
      <c r="J117" s="183">
        <f>J556</f>
        <v>0</v>
      </c>
      <c r="K117" s="179"/>
      <c r="L117" s="184"/>
    </row>
    <row r="118" spans="2:12" s="9" customFormat="1" ht="19.9" customHeight="1">
      <c r="B118" s="178"/>
      <c r="C118" s="179"/>
      <c r="D118" s="180" t="s">
        <v>141</v>
      </c>
      <c r="E118" s="181"/>
      <c r="F118" s="181"/>
      <c r="G118" s="181"/>
      <c r="H118" s="181"/>
      <c r="I118" s="182"/>
      <c r="J118" s="183">
        <f>J558</f>
        <v>0</v>
      </c>
      <c r="K118" s="179"/>
      <c r="L118" s="184"/>
    </row>
    <row r="119" spans="2:12" s="9" customFormat="1" ht="19.9" customHeight="1">
      <c r="B119" s="178"/>
      <c r="C119" s="179"/>
      <c r="D119" s="180" t="s">
        <v>155</v>
      </c>
      <c r="E119" s="181"/>
      <c r="F119" s="181"/>
      <c r="G119" s="181"/>
      <c r="H119" s="181"/>
      <c r="I119" s="182"/>
      <c r="J119" s="183">
        <f>J567</f>
        <v>0</v>
      </c>
      <c r="K119" s="179"/>
      <c r="L119" s="184"/>
    </row>
    <row r="120" spans="2:12" s="9" customFormat="1" ht="19.9" customHeight="1">
      <c r="B120" s="178"/>
      <c r="C120" s="179"/>
      <c r="D120" s="180" t="s">
        <v>134</v>
      </c>
      <c r="E120" s="181"/>
      <c r="F120" s="181"/>
      <c r="G120" s="181"/>
      <c r="H120" s="181"/>
      <c r="I120" s="182"/>
      <c r="J120" s="183">
        <f>J573</f>
        <v>0</v>
      </c>
      <c r="K120" s="179"/>
      <c r="L120" s="184"/>
    </row>
    <row r="121" spans="2:12" s="9" customFormat="1" ht="19.9" customHeight="1">
      <c r="B121" s="178"/>
      <c r="C121" s="179"/>
      <c r="D121" s="180" t="s">
        <v>156</v>
      </c>
      <c r="E121" s="181"/>
      <c r="F121" s="181"/>
      <c r="G121" s="181"/>
      <c r="H121" s="181"/>
      <c r="I121" s="182"/>
      <c r="J121" s="183">
        <f>J581</f>
        <v>0</v>
      </c>
      <c r="K121" s="179"/>
      <c r="L121" s="184"/>
    </row>
    <row r="122" spans="2:12" s="9" customFormat="1" ht="19.9" customHeight="1">
      <c r="B122" s="178"/>
      <c r="C122" s="179"/>
      <c r="D122" s="180" t="s">
        <v>157</v>
      </c>
      <c r="E122" s="181"/>
      <c r="F122" s="181"/>
      <c r="G122" s="181"/>
      <c r="H122" s="181"/>
      <c r="I122" s="182"/>
      <c r="J122" s="183">
        <f>J591</f>
        <v>0</v>
      </c>
      <c r="K122" s="179"/>
      <c r="L122" s="184"/>
    </row>
    <row r="123" spans="2:12" s="9" customFormat="1" ht="19.9" customHeight="1">
      <c r="B123" s="178"/>
      <c r="C123" s="179"/>
      <c r="D123" s="180" t="s">
        <v>158</v>
      </c>
      <c r="E123" s="181"/>
      <c r="F123" s="181"/>
      <c r="G123" s="181"/>
      <c r="H123" s="181"/>
      <c r="I123" s="182"/>
      <c r="J123" s="183">
        <f>J602</f>
        <v>0</v>
      </c>
      <c r="K123" s="179"/>
      <c r="L123" s="184"/>
    </row>
    <row r="124" spans="2:12" s="9" customFormat="1" ht="19.9" customHeight="1">
      <c r="B124" s="178"/>
      <c r="C124" s="179"/>
      <c r="D124" s="180" t="s">
        <v>159</v>
      </c>
      <c r="E124" s="181"/>
      <c r="F124" s="181"/>
      <c r="G124" s="181"/>
      <c r="H124" s="181"/>
      <c r="I124" s="182"/>
      <c r="J124" s="183">
        <f>J611</f>
        <v>0</v>
      </c>
      <c r="K124" s="179"/>
      <c r="L124" s="184"/>
    </row>
    <row r="125" spans="2:12" s="9" customFormat="1" ht="19.9" customHeight="1">
      <c r="B125" s="178"/>
      <c r="C125" s="179"/>
      <c r="D125" s="180" t="s">
        <v>160</v>
      </c>
      <c r="E125" s="181"/>
      <c r="F125" s="181"/>
      <c r="G125" s="181"/>
      <c r="H125" s="181"/>
      <c r="I125" s="182"/>
      <c r="J125" s="183">
        <f>J658</f>
        <v>0</v>
      </c>
      <c r="K125" s="179"/>
      <c r="L125" s="184"/>
    </row>
    <row r="126" spans="2:12" s="9" customFormat="1" ht="19.9" customHeight="1">
      <c r="B126" s="178"/>
      <c r="C126" s="179"/>
      <c r="D126" s="180" t="s">
        <v>161</v>
      </c>
      <c r="E126" s="181"/>
      <c r="F126" s="181"/>
      <c r="G126" s="181"/>
      <c r="H126" s="181"/>
      <c r="I126" s="182"/>
      <c r="J126" s="183">
        <f>J669</f>
        <v>0</v>
      </c>
      <c r="K126" s="179"/>
      <c r="L126" s="184"/>
    </row>
    <row r="127" spans="2:12" s="9" customFormat="1" ht="19.9" customHeight="1">
      <c r="B127" s="178"/>
      <c r="C127" s="179"/>
      <c r="D127" s="180" t="s">
        <v>162</v>
      </c>
      <c r="E127" s="181"/>
      <c r="F127" s="181"/>
      <c r="G127" s="181"/>
      <c r="H127" s="181"/>
      <c r="I127" s="182"/>
      <c r="J127" s="183">
        <f>J674</f>
        <v>0</v>
      </c>
      <c r="K127" s="179"/>
      <c r="L127" s="184"/>
    </row>
    <row r="128" spans="2:12" s="8" customFormat="1" ht="24.95" customHeight="1">
      <c r="B128" s="171"/>
      <c r="C128" s="172"/>
      <c r="D128" s="173" t="s">
        <v>163</v>
      </c>
      <c r="E128" s="174"/>
      <c r="F128" s="174"/>
      <c r="G128" s="174"/>
      <c r="H128" s="174"/>
      <c r="I128" s="175"/>
      <c r="J128" s="176">
        <f>J684</f>
        <v>0</v>
      </c>
      <c r="K128" s="172"/>
      <c r="L128" s="177"/>
    </row>
    <row r="129" spans="2:12" s="9" customFormat="1" ht="19.9" customHeight="1">
      <c r="B129" s="178"/>
      <c r="C129" s="179"/>
      <c r="D129" s="180" t="s">
        <v>127</v>
      </c>
      <c r="E129" s="181"/>
      <c r="F129" s="181"/>
      <c r="G129" s="181"/>
      <c r="H129" s="181"/>
      <c r="I129" s="182"/>
      <c r="J129" s="183">
        <f>J685</f>
        <v>0</v>
      </c>
      <c r="K129" s="179"/>
      <c r="L129" s="184"/>
    </row>
    <row r="130" spans="2:12" s="9" customFormat="1" ht="19.9" customHeight="1">
      <c r="B130" s="178"/>
      <c r="C130" s="179"/>
      <c r="D130" s="180" t="s">
        <v>134</v>
      </c>
      <c r="E130" s="181"/>
      <c r="F130" s="181"/>
      <c r="G130" s="181"/>
      <c r="H130" s="181"/>
      <c r="I130" s="182"/>
      <c r="J130" s="183">
        <f>J687</f>
        <v>0</v>
      </c>
      <c r="K130" s="179"/>
      <c r="L130" s="184"/>
    </row>
    <row r="131" spans="2:12" s="9" customFormat="1" ht="19.9" customHeight="1">
      <c r="B131" s="178"/>
      <c r="C131" s="179"/>
      <c r="D131" s="180" t="s">
        <v>164</v>
      </c>
      <c r="E131" s="181"/>
      <c r="F131" s="181"/>
      <c r="G131" s="181"/>
      <c r="H131" s="181"/>
      <c r="I131" s="182"/>
      <c r="J131" s="183">
        <f>J691</f>
        <v>0</v>
      </c>
      <c r="K131" s="179"/>
      <c r="L131" s="184"/>
    </row>
    <row r="132" spans="2:12" s="9" customFormat="1" ht="19.9" customHeight="1">
      <c r="B132" s="178"/>
      <c r="C132" s="179"/>
      <c r="D132" s="180" t="s">
        <v>165</v>
      </c>
      <c r="E132" s="181"/>
      <c r="F132" s="181"/>
      <c r="G132" s="181"/>
      <c r="H132" s="181"/>
      <c r="I132" s="182"/>
      <c r="J132" s="183">
        <f>J702</f>
        <v>0</v>
      </c>
      <c r="K132" s="179"/>
      <c r="L132" s="184"/>
    </row>
    <row r="133" spans="2:12" s="9" customFormat="1" ht="19.9" customHeight="1">
      <c r="B133" s="178"/>
      <c r="C133" s="179"/>
      <c r="D133" s="180" t="s">
        <v>166</v>
      </c>
      <c r="E133" s="181"/>
      <c r="F133" s="181"/>
      <c r="G133" s="181"/>
      <c r="H133" s="181"/>
      <c r="I133" s="182"/>
      <c r="J133" s="183">
        <f>J713</f>
        <v>0</v>
      </c>
      <c r="K133" s="179"/>
      <c r="L133" s="184"/>
    </row>
    <row r="134" spans="2:12" s="9" customFormat="1" ht="19.9" customHeight="1">
      <c r="B134" s="178"/>
      <c r="C134" s="179"/>
      <c r="D134" s="180" t="s">
        <v>167</v>
      </c>
      <c r="E134" s="181"/>
      <c r="F134" s="181"/>
      <c r="G134" s="181"/>
      <c r="H134" s="181"/>
      <c r="I134" s="182"/>
      <c r="J134" s="183">
        <f>J726</f>
        <v>0</v>
      </c>
      <c r="K134" s="179"/>
      <c r="L134" s="184"/>
    </row>
    <row r="135" spans="2:12" s="9" customFormat="1" ht="19.9" customHeight="1">
      <c r="B135" s="178"/>
      <c r="C135" s="179"/>
      <c r="D135" s="180" t="s">
        <v>168</v>
      </c>
      <c r="E135" s="181"/>
      <c r="F135" s="181"/>
      <c r="G135" s="181"/>
      <c r="H135" s="181"/>
      <c r="I135" s="182"/>
      <c r="J135" s="183">
        <f>J739</f>
        <v>0</v>
      </c>
      <c r="K135" s="179"/>
      <c r="L135" s="184"/>
    </row>
    <row r="136" spans="2:12" s="9" customFormat="1" ht="19.9" customHeight="1">
      <c r="B136" s="178"/>
      <c r="C136" s="179"/>
      <c r="D136" s="180" t="s">
        <v>169</v>
      </c>
      <c r="E136" s="181"/>
      <c r="F136" s="181"/>
      <c r="G136" s="181"/>
      <c r="H136" s="181"/>
      <c r="I136" s="182"/>
      <c r="J136" s="183">
        <f>J745</f>
        <v>0</v>
      </c>
      <c r="K136" s="179"/>
      <c r="L136" s="184"/>
    </row>
    <row r="137" spans="2:12" s="9" customFormat="1" ht="19.9" customHeight="1">
      <c r="B137" s="178"/>
      <c r="C137" s="179"/>
      <c r="D137" s="180" t="s">
        <v>170</v>
      </c>
      <c r="E137" s="181"/>
      <c r="F137" s="181"/>
      <c r="G137" s="181"/>
      <c r="H137" s="181"/>
      <c r="I137" s="182"/>
      <c r="J137" s="183">
        <f>J748</f>
        <v>0</v>
      </c>
      <c r="K137" s="179"/>
      <c r="L137" s="184"/>
    </row>
    <row r="138" spans="2:12" s="8" customFormat="1" ht="24.95" customHeight="1">
      <c r="B138" s="171"/>
      <c r="C138" s="172"/>
      <c r="D138" s="173" t="s">
        <v>171</v>
      </c>
      <c r="E138" s="174"/>
      <c r="F138" s="174"/>
      <c r="G138" s="174"/>
      <c r="H138" s="174"/>
      <c r="I138" s="175"/>
      <c r="J138" s="176">
        <f>J755</f>
        <v>0</v>
      </c>
      <c r="K138" s="172"/>
      <c r="L138" s="177"/>
    </row>
    <row r="139" spans="2:12" s="9" customFormat="1" ht="19.9" customHeight="1">
      <c r="B139" s="178"/>
      <c r="C139" s="179"/>
      <c r="D139" s="180" t="s">
        <v>172</v>
      </c>
      <c r="E139" s="181"/>
      <c r="F139" s="181"/>
      <c r="G139" s="181"/>
      <c r="H139" s="181"/>
      <c r="I139" s="182"/>
      <c r="J139" s="183">
        <f>J756</f>
        <v>0</v>
      </c>
      <c r="K139" s="179"/>
      <c r="L139" s="184"/>
    </row>
    <row r="140" spans="2:12" s="9" customFormat="1" ht="19.9" customHeight="1">
      <c r="B140" s="178"/>
      <c r="C140" s="179"/>
      <c r="D140" s="180" t="s">
        <v>173</v>
      </c>
      <c r="E140" s="181"/>
      <c r="F140" s="181"/>
      <c r="G140" s="181"/>
      <c r="H140" s="181"/>
      <c r="I140" s="182"/>
      <c r="J140" s="183">
        <f>J764</f>
        <v>0</v>
      </c>
      <c r="K140" s="179"/>
      <c r="L140" s="184"/>
    </row>
    <row r="141" spans="2:12" s="9" customFormat="1" ht="19.9" customHeight="1">
      <c r="B141" s="178"/>
      <c r="C141" s="179"/>
      <c r="D141" s="180" t="s">
        <v>174</v>
      </c>
      <c r="E141" s="181"/>
      <c r="F141" s="181"/>
      <c r="G141" s="181"/>
      <c r="H141" s="181"/>
      <c r="I141" s="182"/>
      <c r="J141" s="183">
        <f>J774</f>
        <v>0</v>
      </c>
      <c r="K141" s="179"/>
      <c r="L141" s="184"/>
    </row>
    <row r="142" spans="2:12" s="9" customFormat="1" ht="19.9" customHeight="1">
      <c r="B142" s="178"/>
      <c r="C142" s="179"/>
      <c r="D142" s="180" t="s">
        <v>175</v>
      </c>
      <c r="E142" s="181"/>
      <c r="F142" s="181"/>
      <c r="G142" s="181"/>
      <c r="H142" s="181"/>
      <c r="I142" s="182"/>
      <c r="J142" s="183">
        <f>J781</f>
        <v>0</v>
      </c>
      <c r="K142" s="179"/>
      <c r="L142" s="184"/>
    </row>
    <row r="143" spans="2:12" s="9" customFormat="1" ht="19.9" customHeight="1">
      <c r="B143" s="178"/>
      <c r="C143" s="179"/>
      <c r="D143" s="180" t="s">
        <v>127</v>
      </c>
      <c r="E143" s="181"/>
      <c r="F143" s="181"/>
      <c r="G143" s="181"/>
      <c r="H143" s="181"/>
      <c r="I143" s="182"/>
      <c r="J143" s="183">
        <f>J791</f>
        <v>0</v>
      </c>
      <c r="K143" s="179"/>
      <c r="L143" s="184"/>
    </row>
    <row r="144" spans="2:12" s="9" customFormat="1" ht="19.9" customHeight="1">
      <c r="B144" s="178"/>
      <c r="C144" s="179"/>
      <c r="D144" s="180" t="s">
        <v>131</v>
      </c>
      <c r="E144" s="181"/>
      <c r="F144" s="181"/>
      <c r="G144" s="181"/>
      <c r="H144" s="181"/>
      <c r="I144" s="182"/>
      <c r="J144" s="183">
        <f>J804</f>
        <v>0</v>
      </c>
      <c r="K144" s="179"/>
      <c r="L144" s="184"/>
    </row>
    <row r="145" spans="2:12" s="9" customFormat="1" ht="19.9" customHeight="1">
      <c r="B145" s="178"/>
      <c r="C145" s="179"/>
      <c r="D145" s="180" t="s">
        <v>135</v>
      </c>
      <c r="E145" s="181"/>
      <c r="F145" s="181"/>
      <c r="G145" s="181"/>
      <c r="H145" s="181"/>
      <c r="I145" s="182"/>
      <c r="J145" s="183">
        <f>J806</f>
        <v>0</v>
      </c>
      <c r="K145" s="179"/>
      <c r="L145" s="184"/>
    </row>
    <row r="146" spans="2:12" s="8" customFormat="1" ht="24.95" customHeight="1">
      <c r="B146" s="171"/>
      <c r="C146" s="172"/>
      <c r="D146" s="173" t="s">
        <v>176</v>
      </c>
      <c r="E146" s="174"/>
      <c r="F146" s="174"/>
      <c r="G146" s="174"/>
      <c r="H146" s="174"/>
      <c r="I146" s="175"/>
      <c r="J146" s="176">
        <f>J811</f>
        <v>0</v>
      </c>
      <c r="K146" s="172"/>
      <c r="L146" s="177"/>
    </row>
    <row r="147" spans="2:12" s="9" customFormat="1" ht="19.9" customHeight="1">
      <c r="B147" s="178"/>
      <c r="C147" s="179"/>
      <c r="D147" s="180" t="s">
        <v>126</v>
      </c>
      <c r="E147" s="181"/>
      <c r="F147" s="181"/>
      <c r="G147" s="181"/>
      <c r="H147" s="181"/>
      <c r="I147" s="182"/>
      <c r="J147" s="183">
        <f>J812</f>
        <v>0</v>
      </c>
      <c r="K147" s="179"/>
      <c r="L147" s="184"/>
    </row>
    <row r="148" spans="2:12" s="9" customFormat="1" ht="19.9" customHeight="1">
      <c r="B148" s="178"/>
      <c r="C148" s="179"/>
      <c r="D148" s="180" t="s">
        <v>127</v>
      </c>
      <c r="E148" s="181"/>
      <c r="F148" s="181"/>
      <c r="G148" s="181"/>
      <c r="H148" s="181"/>
      <c r="I148" s="182"/>
      <c r="J148" s="183">
        <f>J816</f>
        <v>0</v>
      </c>
      <c r="K148" s="179"/>
      <c r="L148" s="184"/>
    </row>
    <row r="149" spans="2:12" s="9" customFormat="1" ht="19.9" customHeight="1">
      <c r="B149" s="178"/>
      <c r="C149" s="179"/>
      <c r="D149" s="180" t="s">
        <v>131</v>
      </c>
      <c r="E149" s="181"/>
      <c r="F149" s="181"/>
      <c r="G149" s="181"/>
      <c r="H149" s="181"/>
      <c r="I149" s="182"/>
      <c r="J149" s="183">
        <f>J820</f>
        <v>0</v>
      </c>
      <c r="K149" s="179"/>
      <c r="L149" s="184"/>
    </row>
    <row r="150" spans="2:12" s="9" customFormat="1" ht="19.9" customHeight="1">
      <c r="B150" s="178"/>
      <c r="C150" s="179"/>
      <c r="D150" s="180" t="s">
        <v>177</v>
      </c>
      <c r="E150" s="181"/>
      <c r="F150" s="181"/>
      <c r="G150" s="181"/>
      <c r="H150" s="181"/>
      <c r="I150" s="182"/>
      <c r="J150" s="183">
        <f>J826</f>
        <v>0</v>
      </c>
      <c r="K150" s="179"/>
      <c r="L150" s="184"/>
    </row>
    <row r="151" spans="2:12" s="9" customFormat="1" ht="19.9" customHeight="1">
      <c r="B151" s="178"/>
      <c r="C151" s="179"/>
      <c r="D151" s="180" t="s">
        <v>178</v>
      </c>
      <c r="E151" s="181"/>
      <c r="F151" s="181"/>
      <c r="G151" s="181"/>
      <c r="H151" s="181"/>
      <c r="I151" s="182"/>
      <c r="J151" s="183">
        <f>J831</f>
        <v>0</v>
      </c>
      <c r="K151" s="179"/>
      <c r="L151" s="184"/>
    </row>
    <row r="152" spans="2:12" s="9" customFormat="1" ht="19.9" customHeight="1">
      <c r="B152" s="178"/>
      <c r="C152" s="179"/>
      <c r="D152" s="180" t="s">
        <v>179</v>
      </c>
      <c r="E152" s="181"/>
      <c r="F152" s="181"/>
      <c r="G152" s="181"/>
      <c r="H152" s="181"/>
      <c r="I152" s="182"/>
      <c r="J152" s="183">
        <f>J850</f>
        <v>0</v>
      </c>
      <c r="K152" s="179"/>
      <c r="L152" s="184"/>
    </row>
    <row r="153" spans="2:12" s="9" customFormat="1" ht="19.9" customHeight="1">
      <c r="B153" s="178"/>
      <c r="C153" s="179"/>
      <c r="D153" s="180" t="s">
        <v>180</v>
      </c>
      <c r="E153" s="181"/>
      <c r="F153" s="181"/>
      <c r="G153" s="181"/>
      <c r="H153" s="181"/>
      <c r="I153" s="182"/>
      <c r="J153" s="183">
        <f>J856</f>
        <v>0</v>
      </c>
      <c r="K153" s="179"/>
      <c r="L153" s="184"/>
    </row>
    <row r="154" spans="2:12" s="9" customFormat="1" ht="19.9" customHeight="1">
      <c r="B154" s="178"/>
      <c r="C154" s="179"/>
      <c r="D154" s="180" t="s">
        <v>181</v>
      </c>
      <c r="E154" s="181"/>
      <c r="F154" s="181"/>
      <c r="G154" s="181"/>
      <c r="H154" s="181"/>
      <c r="I154" s="182"/>
      <c r="J154" s="183">
        <f>J861</f>
        <v>0</v>
      </c>
      <c r="K154" s="179"/>
      <c r="L154" s="184"/>
    </row>
    <row r="155" spans="2:12" s="9" customFormat="1" ht="19.9" customHeight="1">
      <c r="B155" s="178"/>
      <c r="C155" s="179"/>
      <c r="D155" s="180" t="s">
        <v>182</v>
      </c>
      <c r="E155" s="181"/>
      <c r="F155" s="181"/>
      <c r="G155" s="181"/>
      <c r="H155" s="181"/>
      <c r="I155" s="182"/>
      <c r="J155" s="183">
        <f>J869</f>
        <v>0</v>
      </c>
      <c r="K155" s="179"/>
      <c r="L155" s="184"/>
    </row>
    <row r="156" spans="2:12" s="9" customFormat="1" ht="19.9" customHeight="1">
      <c r="B156" s="178"/>
      <c r="C156" s="179"/>
      <c r="D156" s="180" t="s">
        <v>149</v>
      </c>
      <c r="E156" s="181"/>
      <c r="F156" s="181"/>
      <c r="G156" s="181"/>
      <c r="H156" s="181"/>
      <c r="I156" s="182"/>
      <c r="J156" s="183">
        <f>J878</f>
        <v>0</v>
      </c>
      <c r="K156" s="179"/>
      <c r="L156" s="184"/>
    </row>
    <row r="157" spans="2:12" s="9" customFormat="1" ht="19.9" customHeight="1">
      <c r="B157" s="178"/>
      <c r="C157" s="179"/>
      <c r="D157" s="180" t="s">
        <v>143</v>
      </c>
      <c r="E157" s="181"/>
      <c r="F157" s="181"/>
      <c r="G157" s="181"/>
      <c r="H157" s="181"/>
      <c r="I157" s="182"/>
      <c r="J157" s="183">
        <f>J881</f>
        <v>0</v>
      </c>
      <c r="K157" s="179"/>
      <c r="L157" s="184"/>
    </row>
    <row r="158" spans="2:12" s="9" customFormat="1" ht="19.9" customHeight="1">
      <c r="B158" s="178"/>
      <c r="C158" s="179"/>
      <c r="D158" s="180" t="s">
        <v>161</v>
      </c>
      <c r="E158" s="181"/>
      <c r="F158" s="181"/>
      <c r="G158" s="181"/>
      <c r="H158" s="181"/>
      <c r="I158" s="182"/>
      <c r="J158" s="183">
        <f>J883</f>
        <v>0</v>
      </c>
      <c r="K158" s="179"/>
      <c r="L158" s="184"/>
    </row>
    <row r="159" spans="2:12" s="8" customFormat="1" ht="24.95" customHeight="1">
      <c r="B159" s="171"/>
      <c r="C159" s="172"/>
      <c r="D159" s="173" t="s">
        <v>183</v>
      </c>
      <c r="E159" s="174"/>
      <c r="F159" s="174"/>
      <c r="G159" s="174"/>
      <c r="H159" s="174"/>
      <c r="I159" s="175"/>
      <c r="J159" s="176">
        <f>J885</f>
        <v>0</v>
      </c>
      <c r="K159" s="172"/>
      <c r="L159" s="177"/>
    </row>
    <row r="160" spans="2:12" s="9" customFormat="1" ht="19.9" customHeight="1">
      <c r="B160" s="178"/>
      <c r="C160" s="179"/>
      <c r="D160" s="180" t="s">
        <v>125</v>
      </c>
      <c r="E160" s="181"/>
      <c r="F160" s="181"/>
      <c r="G160" s="181"/>
      <c r="H160" s="181"/>
      <c r="I160" s="182"/>
      <c r="J160" s="183">
        <f>J886</f>
        <v>0</v>
      </c>
      <c r="K160" s="179"/>
      <c r="L160" s="184"/>
    </row>
    <row r="161" spans="2:12" s="9" customFormat="1" ht="19.9" customHeight="1">
      <c r="B161" s="178"/>
      <c r="C161" s="179"/>
      <c r="D161" s="180" t="s">
        <v>126</v>
      </c>
      <c r="E161" s="181"/>
      <c r="F161" s="181"/>
      <c r="G161" s="181"/>
      <c r="H161" s="181"/>
      <c r="I161" s="182"/>
      <c r="J161" s="183">
        <f>J889</f>
        <v>0</v>
      </c>
      <c r="K161" s="179"/>
      <c r="L161" s="184"/>
    </row>
    <row r="162" spans="2:12" s="9" customFormat="1" ht="19.9" customHeight="1">
      <c r="B162" s="178"/>
      <c r="C162" s="179"/>
      <c r="D162" s="180" t="s">
        <v>152</v>
      </c>
      <c r="E162" s="181"/>
      <c r="F162" s="181"/>
      <c r="G162" s="181"/>
      <c r="H162" s="181"/>
      <c r="I162" s="182"/>
      <c r="J162" s="183">
        <f>J897</f>
        <v>0</v>
      </c>
      <c r="K162" s="179"/>
      <c r="L162" s="184"/>
    </row>
    <row r="163" spans="2:12" s="9" customFormat="1" ht="19.9" customHeight="1">
      <c r="B163" s="178"/>
      <c r="C163" s="179"/>
      <c r="D163" s="180" t="s">
        <v>140</v>
      </c>
      <c r="E163" s="181"/>
      <c r="F163" s="181"/>
      <c r="G163" s="181"/>
      <c r="H163" s="181"/>
      <c r="I163" s="182"/>
      <c r="J163" s="183">
        <f>J904</f>
        <v>0</v>
      </c>
      <c r="K163" s="179"/>
      <c r="L163" s="184"/>
    </row>
    <row r="164" spans="2:12" s="9" customFormat="1" ht="19.9" customHeight="1">
      <c r="B164" s="178"/>
      <c r="C164" s="179"/>
      <c r="D164" s="180" t="s">
        <v>143</v>
      </c>
      <c r="E164" s="181"/>
      <c r="F164" s="181"/>
      <c r="G164" s="181"/>
      <c r="H164" s="181"/>
      <c r="I164" s="182"/>
      <c r="J164" s="183">
        <f>J907</f>
        <v>0</v>
      </c>
      <c r="K164" s="179"/>
      <c r="L164" s="184"/>
    </row>
    <row r="165" spans="2:12" s="8" customFormat="1" ht="24.95" customHeight="1">
      <c r="B165" s="171"/>
      <c r="C165" s="172"/>
      <c r="D165" s="173" t="s">
        <v>184</v>
      </c>
      <c r="E165" s="174"/>
      <c r="F165" s="174"/>
      <c r="G165" s="174"/>
      <c r="H165" s="174"/>
      <c r="I165" s="175"/>
      <c r="J165" s="176">
        <f>J910</f>
        <v>0</v>
      </c>
      <c r="K165" s="172"/>
      <c r="L165" s="177"/>
    </row>
    <row r="166" spans="2:12" s="9" customFormat="1" ht="19.9" customHeight="1">
      <c r="B166" s="178"/>
      <c r="C166" s="179"/>
      <c r="D166" s="180" t="s">
        <v>127</v>
      </c>
      <c r="E166" s="181"/>
      <c r="F166" s="181"/>
      <c r="G166" s="181"/>
      <c r="H166" s="181"/>
      <c r="I166" s="182"/>
      <c r="J166" s="183">
        <f>J911</f>
        <v>0</v>
      </c>
      <c r="K166" s="179"/>
      <c r="L166" s="184"/>
    </row>
    <row r="167" spans="2:12" s="8" customFormat="1" ht="24.95" customHeight="1">
      <c r="B167" s="171"/>
      <c r="C167" s="172"/>
      <c r="D167" s="173" t="s">
        <v>185</v>
      </c>
      <c r="E167" s="174"/>
      <c r="F167" s="174"/>
      <c r="G167" s="174"/>
      <c r="H167" s="174"/>
      <c r="I167" s="175"/>
      <c r="J167" s="176">
        <f>J917</f>
        <v>0</v>
      </c>
      <c r="K167" s="172"/>
      <c r="L167" s="177"/>
    </row>
    <row r="168" spans="2:12" s="9" customFormat="1" ht="19.9" customHeight="1">
      <c r="B168" s="178"/>
      <c r="C168" s="179"/>
      <c r="D168" s="180" t="s">
        <v>186</v>
      </c>
      <c r="E168" s="181"/>
      <c r="F168" s="181"/>
      <c r="G168" s="181"/>
      <c r="H168" s="181"/>
      <c r="I168" s="182"/>
      <c r="J168" s="183">
        <f>J918</f>
        <v>0</v>
      </c>
      <c r="K168" s="179"/>
      <c r="L168" s="184"/>
    </row>
    <row r="169" spans="2:12" s="9" customFormat="1" ht="19.9" customHeight="1">
      <c r="B169" s="178"/>
      <c r="C169" s="179"/>
      <c r="D169" s="180" t="s">
        <v>187</v>
      </c>
      <c r="E169" s="181"/>
      <c r="F169" s="181"/>
      <c r="G169" s="181"/>
      <c r="H169" s="181"/>
      <c r="I169" s="182"/>
      <c r="J169" s="183">
        <f>J923</f>
        <v>0</v>
      </c>
      <c r="K169" s="179"/>
      <c r="L169" s="184"/>
    </row>
    <row r="170" spans="2:12" s="9" customFormat="1" ht="19.9" customHeight="1">
      <c r="B170" s="178"/>
      <c r="C170" s="179"/>
      <c r="D170" s="180" t="s">
        <v>188</v>
      </c>
      <c r="E170" s="181"/>
      <c r="F170" s="181"/>
      <c r="G170" s="181"/>
      <c r="H170" s="181"/>
      <c r="I170" s="182"/>
      <c r="J170" s="183">
        <f>J930</f>
        <v>0</v>
      </c>
      <c r="K170" s="179"/>
      <c r="L170" s="184"/>
    </row>
    <row r="171" spans="2:12" s="9" customFormat="1" ht="19.9" customHeight="1">
      <c r="B171" s="178"/>
      <c r="C171" s="179"/>
      <c r="D171" s="180" t="s">
        <v>137</v>
      </c>
      <c r="E171" s="181"/>
      <c r="F171" s="181"/>
      <c r="G171" s="181"/>
      <c r="H171" s="181"/>
      <c r="I171" s="182"/>
      <c r="J171" s="183">
        <f>J933</f>
        <v>0</v>
      </c>
      <c r="K171" s="179"/>
      <c r="L171" s="184"/>
    </row>
    <row r="172" spans="2:12" s="1" customFormat="1" ht="21.8" customHeight="1">
      <c r="B172" s="38"/>
      <c r="C172" s="39"/>
      <c r="D172" s="39"/>
      <c r="E172" s="39"/>
      <c r="F172" s="39"/>
      <c r="G172" s="39"/>
      <c r="H172" s="39"/>
      <c r="I172" s="135"/>
      <c r="J172" s="39"/>
      <c r="K172" s="39"/>
      <c r="L172" s="43"/>
    </row>
    <row r="173" spans="2:12" s="1" customFormat="1" ht="6.95" customHeight="1">
      <c r="B173" s="58"/>
      <c r="C173" s="59"/>
      <c r="D173" s="59"/>
      <c r="E173" s="59"/>
      <c r="F173" s="59"/>
      <c r="G173" s="59"/>
      <c r="H173" s="59"/>
      <c r="I173" s="161"/>
      <c r="J173" s="59"/>
      <c r="K173" s="59"/>
      <c r="L173" s="43"/>
    </row>
    <row r="177" spans="2:12" s="1" customFormat="1" ht="6.95" customHeight="1">
      <c r="B177" s="60"/>
      <c r="C177" s="61"/>
      <c r="D177" s="61"/>
      <c r="E177" s="61"/>
      <c r="F177" s="61"/>
      <c r="G177" s="61"/>
      <c r="H177" s="61"/>
      <c r="I177" s="164"/>
      <c r="J177" s="61"/>
      <c r="K177" s="61"/>
      <c r="L177" s="43"/>
    </row>
    <row r="178" spans="2:12" s="1" customFormat="1" ht="24.95" customHeight="1">
      <c r="B178" s="38"/>
      <c r="C178" s="23" t="s">
        <v>189</v>
      </c>
      <c r="D178" s="39"/>
      <c r="E178" s="39"/>
      <c r="F178" s="39"/>
      <c r="G178" s="39"/>
      <c r="H178" s="39"/>
      <c r="I178" s="135"/>
      <c r="J178" s="39"/>
      <c r="K178" s="39"/>
      <c r="L178" s="43"/>
    </row>
    <row r="179" spans="2:12" s="1" customFormat="1" ht="6.95" customHeight="1">
      <c r="B179" s="38"/>
      <c r="C179" s="39"/>
      <c r="D179" s="39"/>
      <c r="E179" s="39"/>
      <c r="F179" s="39"/>
      <c r="G179" s="39"/>
      <c r="H179" s="39"/>
      <c r="I179" s="135"/>
      <c r="J179" s="39"/>
      <c r="K179" s="39"/>
      <c r="L179" s="43"/>
    </row>
    <row r="180" spans="2:12" s="1" customFormat="1" ht="12" customHeight="1">
      <c r="B180" s="38"/>
      <c r="C180" s="32" t="s">
        <v>16</v>
      </c>
      <c r="D180" s="39"/>
      <c r="E180" s="39"/>
      <c r="F180" s="39"/>
      <c r="G180" s="39"/>
      <c r="H180" s="39"/>
      <c r="I180" s="135"/>
      <c r="J180" s="39"/>
      <c r="K180" s="39"/>
      <c r="L180" s="43"/>
    </row>
    <row r="181" spans="2:12" s="1" customFormat="1" ht="16.5" customHeight="1">
      <c r="B181" s="38"/>
      <c r="C181" s="39"/>
      <c r="D181" s="39"/>
      <c r="E181" s="165" t="str">
        <f>E7</f>
        <v>Ústí nad Labem - Severní Terasa – rekonstrukce bazénu v jeslích</v>
      </c>
      <c r="F181" s="32"/>
      <c r="G181" s="32"/>
      <c r="H181" s="32"/>
      <c r="I181" s="135"/>
      <c r="J181" s="39"/>
      <c r="K181" s="39"/>
      <c r="L181" s="43"/>
    </row>
    <row r="182" spans="2:12" s="1" customFormat="1" ht="12" customHeight="1">
      <c r="B182" s="38"/>
      <c r="C182" s="32" t="s">
        <v>117</v>
      </c>
      <c r="D182" s="39"/>
      <c r="E182" s="39"/>
      <c r="F182" s="39"/>
      <c r="G182" s="39"/>
      <c r="H182" s="39"/>
      <c r="I182" s="135"/>
      <c r="J182" s="39"/>
      <c r="K182" s="39"/>
      <c r="L182" s="43"/>
    </row>
    <row r="183" spans="2:12" s="1" customFormat="1" ht="16.5" customHeight="1">
      <c r="B183" s="38"/>
      <c r="C183" s="39"/>
      <c r="D183" s="39"/>
      <c r="E183" s="68" t="str">
        <f>E9</f>
        <v>D.1.1 - Architektonicko-stavební řešení / Stavební část</v>
      </c>
      <c r="F183" s="39"/>
      <c r="G183" s="39"/>
      <c r="H183" s="39"/>
      <c r="I183" s="135"/>
      <c r="J183" s="39"/>
      <c r="K183" s="39"/>
      <c r="L183" s="43"/>
    </row>
    <row r="184" spans="2:12" s="1" customFormat="1" ht="6.95" customHeight="1">
      <c r="B184" s="38"/>
      <c r="C184" s="39"/>
      <c r="D184" s="39"/>
      <c r="E184" s="39"/>
      <c r="F184" s="39"/>
      <c r="G184" s="39"/>
      <c r="H184" s="39"/>
      <c r="I184" s="135"/>
      <c r="J184" s="39"/>
      <c r="K184" s="39"/>
      <c r="L184" s="43"/>
    </row>
    <row r="185" spans="2:12" s="1" customFormat="1" ht="12" customHeight="1">
      <c r="B185" s="38"/>
      <c r="C185" s="32" t="s">
        <v>21</v>
      </c>
      <c r="D185" s="39"/>
      <c r="E185" s="39"/>
      <c r="F185" s="27" t="str">
        <f>F12</f>
        <v>Ústí nad Labem</v>
      </c>
      <c r="G185" s="39"/>
      <c r="H185" s="39"/>
      <c r="I185" s="138" t="s">
        <v>23</v>
      </c>
      <c r="J185" s="71" t="str">
        <f>IF(J12="","",J12)</f>
        <v>3. 10. 2017</v>
      </c>
      <c r="K185" s="39"/>
      <c r="L185" s="43"/>
    </row>
    <row r="186" spans="2:12" s="1" customFormat="1" ht="6.95" customHeight="1">
      <c r="B186" s="38"/>
      <c r="C186" s="39"/>
      <c r="D186" s="39"/>
      <c r="E186" s="39"/>
      <c r="F186" s="39"/>
      <c r="G186" s="39"/>
      <c r="H186" s="39"/>
      <c r="I186" s="135"/>
      <c r="J186" s="39"/>
      <c r="K186" s="39"/>
      <c r="L186" s="43"/>
    </row>
    <row r="187" spans="2:12" s="1" customFormat="1" ht="27.9" customHeight="1">
      <c r="B187" s="38"/>
      <c r="C187" s="32" t="s">
        <v>25</v>
      </c>
      <c r="D187" s="39"/>
      <c r="E187" s="39"/>
      <c r="F187" s="27" t="str">
        <f>E15</f>
        <v>Statutární město Ústí nad Labem</v>
      </c>
      <c r="G187" s="39"/>
      <c r="H187" s="39"/>
      <c r="I187" s="138" t="s">
        <v>32</v>
      </c>
      <c r="J187" s="36" t="str">
        <f>E21</f>
        <v>AZ Consult spol. s r.o.</v>
      </c>
      <c r="K187" s="39"/>
      <c r="L187" s="43"/>
    </row>
    <row r="188" spans="2:12" s="1" customFormat="1" ht="15.15" customHeight="1">
      <c r="B188" s="38"/>
      <c r="C188" s="32" t="s">
        <v>30</v>
      </c>
      <c r="D188" s="39"/>
      <c r="E188" s="39"/>
      <c r="F188" s="27" t="str">
        <f>IF(E18="","",E18)</f>
        <v>Vyplň údaj</v>
      </c>
      <c r="G188" s="39"/>
      <c r="H188" s="39"/>
      <c r="I188" s="138" t="s">
        <v>35</v>
      </c>
      <c r="J188" s="36" t="str">
        <f>E24</f>
        <v xml:space="preserve"> </v>
      </c>
      <c r="K188" s="39"/>
      <c r="L188" s="43"/>
    </row>
    <row r="189" spans="2:12" s="1" customFormat="1" ht="10.3" customHeight="1">
      <c r="B189" s="38"/>
      <c r="C189" s="39"/>
      <c r="D189" s="39"/>
      <c r="E189" s="39"/>
      <c r="F189" s="39"/>
      <c r="G189" s="39"/>
      <c r="H189" s="39"/>
      <c r="I189" s="135"/>
      <c r="J189" s="39"/>
      <c r="K189" s="39"/>
      <c r="L189" s="43"/>
    </row>
    <row r="190" spans="2:20" s="10" customFormat="1" ht="29.25" customHeight="1">
      <c r="B190" s="185"/>
      <c r="C190" s="186" t="s">
        <v>190</v>
      </c>
      <c r="D190" s="187" t="s">
        <v>58</v>
      </c>
      <c r="E190" s="187" t="s">
        <v>54</v>
      </c>
      <c r="F190" s="187" t="s">
        <v>55</v>
      </c>
      <c r="G190" s="187" t="s">
        <v>191</v>
      </c>
      <c r="H190" s="187" t="s">
        <v>192</v>
      </c>
      <c r="I190" s="188" t="s">
        <v>193</v>
      </c>
      <c r="J190" s="187" t="s">
        <v>122</v>
      </c>
      <c r="K190" s="189" t="s">
        <v>194</v>
      </c>
      <c r="L190" s="190"/>
      <c r="M190" s="91" t="s">
        <v>19</v>
      </c>
      <c r="N190" s="92" t="s">
        <v>43</v>
      </c>
      <c r="O190" s="92" t="s">
        <v>195</v>
      </c>
      <c r="P190" s="92" t="s">
        <v>196</v>
      </c>
      <c r="Q190" s="92" t="s">
        <v>197</v>
      </c>
      <c r="R190" s="92" t="s">
        <v>198</v>
      </c>
      <c r="S190" s="92" t="s">
        <v>199</v>
      </c>
      <c r="T190" s="93" t="s">
        <v>200</v>
      </c>
    </row>
    <row r="191" spans="2:63" s="1" customFormat="1" ht="22.8" customHeight="1">
      <c r="B191" s="38"/>
      <c r="C191" s="98" t="s">
        <v>201</v>
      </c>
      <c r="D191" s="39"/>
      <c r="E191" s="39"/>
      <c r="F191" s="39"/>
      <c r="G191" s="39"/>
      <c r="H191" s="39"/>
      <c r="I191" s="135"/>
      <c r="J191" s="191">
        <f>BK191</f>
        <v>0</v>
      </c>
      <c r="K191" s="39"/>
      <c r="L191" s="43"/>
      <c r="M191" s="94"/>
      <c r="N191" s="95"/>
      <c r="O191" s="95"/>
      <c r="P191" s="192">
        <f>P192+P302+P384+P435+P457+P485+P527+P684+P755+P811+P885+P910+P917</f>
        <v>0</v>
      </c>
      <c r="Q191" s="95"/>
      <c r="R191" s="192">
        <f>R192+R302+R384+R435+R457+R485+R527+R684+R755+R811+R885+R910+R917</f>
        <v>0</v>
      </c>
      <c r="S191" s="95"/>
      <c r="T191" s="193">
        <f>T192+T302+T384+T435+T457+T485+T527+T684+T755+T811+T885+T910+T917</f>
        <v>0</v>
      </c>
      <c r="AT191" s="17" t="s">
        <v>72</v>
      </c>
      <c r="AU191" s="17" t="s">
        <v>123</v>
      </c>
      <c r="BK191" s="194">
        <f>BK192+BK302+BK384+BK435+BK457+BK485+BK527+BK684+BK755+BK811+BK885+BK910+BK917</f>
        <v>0</v>
      </c>
    </row>
    <row r="192" spans="2:63" s="11" customFormat="1" ht="25.9" customHeight="1">
      <c r="B192" s="195"/>
      <c r="C192" s="196"/>
      <c r="D192" s="197" t="s">
        <v>72</v>
      </c>
      <c r="E192" s="198" t="s">
        <v>202</v>
      </c>
      <c r="F192" s="198" t="s">
        <v>203</v>
      </c>
      <c r="G192" s="196"/>
      <c r="H192" s="196"/>
      <c r="I192" s="199"/>
      <c r="J192" s="200">
        <f>BK192</f>
        <v>0</v>
      </c>
      <c r="K192" s="196"/>
      <c r="L192" s="201"/>
      <c r="M192" s="202"/>
      <c r="N192" s="203"/>
      <c r="O192" s="203"/>
      <c r="P192" s="204">
        <f>P193+P206+P210+P213+P234+P241+P249+P254+P262+P275+P282+P285+P294+P299</f>
        <v>0</v>
      </c>
      <c r="Q192" s="203"/>
      <c r="R192" s="204">
        <f>R193+R206+R210+R213+R234+R241+R249+R254+R262+R275+R282+R285+R294+R299</f>
        <v>0</v>
      </c>
      <c r="S192" s="203"/>
      <c r="T192" s="205">
        <f>T193+T206+T210+T213+T234+T241+T249+T254+T262+T275+T282+T285+T294+T299</f>
        <v>0</v>
      </c>
      <c r="AR192" s="206" t="s">
        <v>81</v>
      </c>
      <c r="AT192" s="207" t="s">
        <v>72</v>
      </c>
      <c r="AU192" s="207" t="s">
        <v>73</v>
      </c>
      <c r="AY192" s="206" t="s">
        <v>204</v>
      </c>
      <c r="BK192" s="208">
        <f>BK193+BK206+BK210+BK213+BK234+BK241+BK249+BK254+BK262+BK275+BK282+BK285+BK294+BK299</f>
        <v>0</v>
      </c>
    </row>
    <row r="193" spans="2:63" s="11" customFormat="1" ht="22.8" customHeight="1">
      <c r="B193" s="195"/>
      <c r="C193" s="196"/>
      <c r="D193" s="197" t="s">
        <v>72</v>
      </c>
      <c r="E193" s="209" t="s">
        <v>205</v>
      </c>
      <c r="F193" s="209" t="s">
        <v>206</v>
      </c>
      <c r="G193" s="196"/>
      <c r="H193" s="196"/>
      <c r="I193" s="199"/>
      <c r="J193" s="210">
        <f>BK193</f>
        <v>0</v>
      </c>
      <c r="K193" s="196"/>
      <c r="L193" s="201"/>
      <c r="M193" s="202"/>
      <c r="N193" s="203"/>
      <c r="O193" s="203"/>
      <c r="P193" s="204">
        <f>SUM(P194:P205)</f>
        <v>0</v>
      </c>
      <c r="Q193" s="203"/>
      <c r="R193" s="204">
        <f>SUM(R194:R205)</f>
        <v>0</v>
      </c>
      <c r="S193" s="203"/>
      <c r="T193" s="205">
        <f>SUM(T194:T205)</f>
        <v>0</v>
      </c>
      <c r="AR193" s="206" t="s">
        <v>81</v>
      </c>
      <c r="AT193" s="207" t="s">
        <v>72</v>
      </c>
      <c r="AU193" s="207" t="s">
        <v>81</v>
      </c>
      <c r="AY193" s="206" t="s">
        <v>204</v>
      </c>
      <c r="BK193" s="208">
        <f>SUM(BK194:BK205)</f>
        <v>0</v>
      </c>
    </row>
    <row r="194" spans="2:65" s="1" customFormat="1" ht="48" customHeight="1">
      <c r="B194" s="38"/>
      <c r="C194" s="211" t="s">
        <v>81</v>
      </c>
      <c r="D194" s="211" t="s">
        <v>207</v>
      </c>
      <c r="E194" s="212" t="s">
        <v>208</v>
      </c>
      <c r="F194" s="213" t="s">
        <v>209</v>
      </c>
      <c r="G194" s="214" t="s">
        <v>210</v>
      </c>
      <c r="H194" s="215">
        <v>120</v>
      </c>
      <c r="I194" s="216"/>
      <c r="J194" s="217">
        <f>ROUND(I194*H194,2)</f>
        <v>0</v>
      </c>
      <c r="K194" s="213" t="s">
        <v>211</v>
      </c>
      <c r="L194" s="43"/>
      <c r="M194" s="218" t="s">
        <v>19</v>
      </c>
      <c r="N194" s="219" t="s">
        <v>44</v>
      </c>
      <c r="O194" s="83"/>
      <c r="P194" s="220">
        <f>O194*H194</f>
        <v>0</v>
      </c>
      <c r="Q194" s="220">
        <v>0</v>
      </c>
      <c r="R194" s="220">
        <f>Q194*H194</f>
        <v>0</v>
      </c>
      <c r="S194" s="220">
        <v>0</v>
      </c>
      <c r="T194" s="221">
        <f>S194*H194</f>
        <v>0</v>
      </c>
      <c r="AR194" s="222" t="s">
        <v>212</v>
      </c>
      <c r="AT194" s="222" t="s">
        <v>207</v>
      </c>
      <c r="AU194" s="222" t="s">
        <v>83</v>
      </c>
      <c r="AY194" s="17" t="s">
        <v>204</v>
      </c>
      <c r="BE194" s="223">
        <f>IF(N194="základní",J194,0)</f>
        <v>0</v>
      </c>
      <c r="BF194" s="223">
        <f>IF(N194="snížená",J194,0)</f>
        <v>0</v>
      </c>
      <c r="BG194" s="223">
        <f>IF(N194="zákl. přenesená",J194,0)</f>
        <v>0</v>
      </c>
      <c r="BH194" s="223">
        <f>IF(N194="sníž. přenesená",J194,0)</f>
        <v>0</v>
      </c>
      <c r="BI194" s="223">
        <f>IF(N194="nulová",J194,0)</f>
        <v>0</v>
      </c>
      <c r="BJ194" s="17" t="s">
        <v>81</v>
      </c>
      <c r="BK194" s="223">
        <f>ROUND(I194*H194,2)</f>
        <v>0</v>
      </c>
      <c r="BL194" s="17" t="s">
        <v>212</v>
      </c>
      <c r="BM194" s="222" t="s">
        <v>83</v>
      </c>
    </row>
    <row r="195" spans="2:51" s="12" customFormat="1" ht="12">
      <c r="B195" s="224"/>
      <c r="C195" s="225"/>
      <c r="D195" s="226" t="s">
        <v>213</v>
      </c>
      <c r="E195" s="227" t="s">
        <v>19</v>
      </c>
      <c r="F195" s="228" t="s">
        <v>214</v>
      </c>
      <c r="G195" s="225"/>
      <c r="H195" s="227" t="s">
        <v>19</v>
      </c>
      <c r="I195" s="229"/>
      <c r="J195" s="225"/>
      <c r="K195" s="225"/>
      <c r="L195" s="230"/>
      <c r="M195" s="231"/>
      <c r="N195" s="232"/>
      <c r="O195" s="232"/>
      <c r="P195" s="232"/>
      <c r="Q195" s="232"/>
      <c r="R195" s="232"/>
      <c r="S195" s="232"/>
      <c r="T195" s="233"/>
      <c r="AT195" s="234" t="s">
        <v>213</v>
      </c>
      <c r="AU195" s="234" t="s">
        <v>83</v>
      </c>
      <c r="AV195" s="12" t="s">
        <v>81</v>
      </c>
      <c r="AW195" s="12" t="s">
        <v>34</v>
      </c>
      <c r="AX195" s="12" t="s">
        <v>73</v>
      </c>
      <c r="AY195" s="234" t="s">
        <v>204</v>
      </c>
    </row>
    <row r="196" spans="2:51" s="13" customFormat="1" ht="12">
      <c r="B196" s="235"/>
      <c r="C196" s="236"/>
      <c r="D196" s="226" t="s">
        <v>213</v>
      </c>
      <c r="E196" s="237" t="s">
        <v>19</v>
      </c>
      <c r="F196" s="238" t="s">
        <v>215</v>
      </c>
      <c r="G196" s="236"/>
      <c r="H196" s="239">
        <v>80</v>
      </c>
      <c r="I196" s="240"/>
      <c r="J196" s="236"/>
      <c r="K196" s="236"/>
      <c r="L196" s="241"/>
      <c r="M196" s="242"/>
      <c r="N196" s="243"/>
      <c r="O196" s="243"/>
      <c r="P196" s="243"/>
      <c r="Q196" s="243"/>
      <c r="R196" s="243"/>
      <c r="S196" s="243"/>
      <c r="T196" s="244"/>
      <c r="AT196" s="245" t="s">
        <v>213</v>
      </c>
      <c r="AU196" s="245" t="s">
        <v>83</v>
      </c>
      <c r="AV196" s="13" t="s">
        <v>83</v>
      </c>
      <c r="AW196" s="13" t="s">
        <v>34</v>
      </c>
      <c r="AX196" s="13" t="s">
        <v>73</v>
      </c>
      <c r="AY196" s="245" t="s">
        <v>204</v>
      </c>
    </row>
    <row r="197" spans="2:51" s="12" customFormat="1" ht="12">
      <c r="B197" s="224"/>
      <c r="C197" s="225"/>
      <c r="D197" s="226" t="s">
        <v>213</v>
      </c>
      <c r="E197" s="227" t="s">
        <v>19</v>
      </c>
      <c r="F197" s="228" t="s">
        <v>216</v>
      </c>
      <c r="G197" s="225"/>
      <c r="H197" s="227" t="s">
        <v>19</v>
      </c>
      <c r="I197" s="229"/>
      <c r="J197" s="225"/>
      <c r="K197" s="225"/>
      <c r="L197" s="230"/>
      <c r="M197" s="231"/>
      <c r="N197" s="232"/>
      <c r="O197" s="232"/>
      <c r="P197" s="232"/>
      <c r="Q197" s="232"/>
      <c r="R197" s="232"/>
      <c r="S197" s="232"/>
      <c r="T197" s="233"/>
      <c r="AT197" s="234" t="s">
        <v>213</v>
      </c>
      <c r="AU197" s="234" t="s">
        <v>83</v>
      </c>
      <c r="AV197" s="12" t="s">
        <v>81</v>
      </c>
      <c r="AW197" s="12" t="s">
        <v>34</v>
      </c>
      <c r="AX197" s="12" t="s">
        <v>73</v>
      </c>
      <c r="AY197" s="234" t="s">
        <v>204</v>
      </c>
    </row>
    <row r="198" spans="2:51" s="13" customFormat="1" ht="12">
      <c r="B198" s="235"/>
      <c r="C198" s="236"/>
      <c r="D198" s="226" t="s">
        <v>213</v>
      </c>
      <c r="E198" s="237" t="s">
        <v>19</v>
      </c>
      <c r="F198" s="238" t="s">
        <v>217</v>
      </c>
      <c r="G198" s="236"/>
      <c r="H198" s="239">
        <v>40</v>
      </c>
      <c r="I198" s="240"/>
      <c r="J198" s="236"/>
      <c r="K198" s="236"/>
      <c r="L198" s="241"/>
      <c r="M198" s="242"/>
      <c r="N198" s="243"/>
      <c r="O198" s="243"/>
      <c r="P198" s="243"/>
      <c r="Q198" s="243"/>
      <c r="R198" s="243"/>
      <c r="S198" s="243"/>
      <c r="T198" s="244"/>
      <c r="AT198" s="245" t="s">
        <v>213</v>
      </c>
      <c r="AU198" s="245" t="s">
        <v>83</v>
      </c>
      <c r="AV198" s="13" t="s">
        <v>83</v>
      </c>
      <c r="AW198" s="13" t="s">
        <v>34</v>
      </c>
      <c r="AX198" s="13" t="s">
        <v>73</v>
      </c>
      <c r="AY198" s="245" t="s">
        <v>204</v>
      </c>
    </row>
    <row r="199" spans="2:51" s="14" customFormat="1" ht="12">
      <c r="B199" s="246"/>
      <c r="C199" s="247"/>
      <c r="D199" s="226" t="s">
        <v>213</v>
      </c>
      <c r="E199" s="248" t="s">
        <v>19</v>
      </c>
      <c r="F199" s="249" t="s">
        <v>218</v>
      </c>
      <c r="G199" s="247"/>
      <c r="H199" s="250">
        <v>120</v>
      </c>
      <c r="I199" s="251"/>
      <c r="J199" s="247"/>
      <c r="K199" s="247"/>
      <c r="L199" s="252"/>
      <c r="M199" s="253"/>
      <c r="N199" s="254"/>
      <c r="O199" s="254"/>
      <c r="P199" s="254"/>
      <c r="Q199" s="254"/>
      <c r="R199" s="254"/>
      <c r="S199" s="254"/>
      <c r="T199" s="255"/>
      <c r="AT199" s="256" t="s">
        <v>213</v>
      </c>
      <c r="AU199" s="256" t="s">
        <v>83</v>
      </c>
      <c r="AV199" s="14" t="s">
        <v>212</v>
      </c>
      <c r="AW199" s="14" t="s">
        <v>34</v>
      </c>
      <c r="AX199" s="14" t="s">
        <v>81</v>
      </c>
      <c r="AY199" s="256" t="s">
        <v>204</v>
      </c>
    </row>
    <row r="200" spans="2:65" s="1" customFormat="1" ht="60" customHeight="1">
      <c r="B200" s="38"/>
      <c r="C200" s="211" t="s">
        <v>83</v>
      </c>
      <c r="D200" s="211" t="s">
        <v>207</v>
      </c>
      <c r="E200" s="212" t="s">
        <v>219</v>
      </c>
      <c r="F200" s="213" t="s">
        <v>220</v>
      </c>
      <c r="G200" s="214" t="s">
        <v>221</v>
      </c>
      <c r="H200" s="215">
        <v>18</v>
      </c>
      <c r="I200" s="216"/>
      <c r="J200" s="217">
        <f>ROUND(I200*H200,2)</f>
        <v>0</v>
      </c>
      <c r="K200" s="213" t="s">
        <v>211</v>
      </c>
      <c r="L200" s="43"/>
      <c r="M200" s="218" t="s">
        <v>19</v>
      </c>
      <c r="N200" s="219" t="s">
        <v>44</v>
      </c>
      <c r="O200" s="83"/>
      <c r="P200" s="220">
        <f>O200*H200</f>
        <v>0</v>
      </c>
      <c r="Q200" s="220">
        <v>0</v>
      </c>
      <c r="R200" s="220">
        <f>Q200*H200</f>
        <v>0</v>
      </c>
      <c r="S200" s="220">
        <v>0</v>
      </c>
      <c r="T200" s="221">
        <f>S200*H200</f>
        <v>0</v>
      </c>
      <c r="AR200" s="222" t="s">
        <v>212</v>
      </c>
      <c r="AT200" s="222" t="s">
        <v>207</v>
      </c>
      <c r="AU200" s="222" t="s">
        <v>83</v>
      </c>
      <c r="AY200" s="17" t="s">
        <v>204</v>
      </c>
      <c r="BE200" s="223">
        <f>IF(N200="základní",J200,0)</f>
        <v>0</v>
      </c>
      <c r="BF200" s="223">
        <f>IF(N200="snížená",J200,0)</f>
        <v>0</v>
      </c>
      <c r="BG200" s="223">
        <f>IF(N200="zákl. přenesená",J200,0)</f>
        <v>0</v>
      </c>
      <c r="BH200" s="223">
        <f>IF(N200="sníž. přenesená",J200,0)</f>
        <v>0</v>
      </c>
      <c r="BI200" s="223">
        <f>IF(N200="nulová",J200,0)</f>
        <v>0</v>
      </c>
      <c r="BJ200" s="17" t="s">
        <v>81</v>
      </c>
      <c r="BK200" s="223">
        <f>ROUND(I200*H200,2)</f>
        <v>0</v>
      </c>
      <c r="BL200" s="17" t="s">
        <v>212</v>
      </c>
      <c r="BM200" s="222" t="s">
        <v>212</v>
      </c>
    </row>
    <row r="201" spans="2:51" s="12" customFormat="1" ht="12">
      <c r="B201" s="224"/>
      <c r="C201" s="225"/>
      <c r="D201" s="226" t="s">
        <v>213</v>
      </c>
      <c r="E201" s="227" t="s">
        <v>19</v>
      </c>
      <c r="F201" s="228" t="s">
        <v>222</v>
      </c>
      <c r="G201" s="225"/>
      <c r="H201" s="227" t="s">
        <v>19</v>
      </c>
      <c r="I201" s="229"/>
      <c r="J201" s="225"/>
      <c r="K201" s="225"/>
      <c r="L201" s="230"/>
      <c r="M201" s="231"/>
      <c r="N201" s="232"/>
      <c r="O201" s="232"/>
      <c r="P201" s="232"/>
      <c r="Q201" s="232"/>
      <c r="R201" s="232"/>
      <c r="S201" s="232"/>
      <c r="T201" s="233"/>
      <c r="AT201" s="234" t="s">
        <v>213</v>
      </c>
      <c r="AU201" s="234" t="s">
        <v>83</v>
      </c>
      <c r="AV201" s="12" t="s">
        <v>81</v>
      </c>
      <c r="AW201" s="12" t="s">
        <v>34</v>
      </c>
      <c r="AX201" s="12" t="s">
        <v>73</v>
      </c>
      <c r="AY201" s="234" t="s">
        <v>204</v>
      </c>
    </row>
    <row r="202" spans="2:51" s="13" customFormat="1" ht="12">
      <c r="B202" s="235"/>
      <c r="C202" s="236"/>
      <c r="D202" s="226" t="s">
        <v>213</v>
      </c>
      <c r="E202" s="237" t="s">
        <v>19</v>
      </c>
      <c r="F202" s="238" t="s">
        <v>223</v>
      </c>
      <c r="G202" s="236"/>
      <c r="H202" s="239">
        <v>18</v>
      </c>
      <c r="I202" s="240"/>
      <c r="J202" s="236"/>
      <c r="K202" s="236"/>
      <c r="L202" s="241"/>
      <c r="M202" s="242"/>
      <c r="N202" s="243"/>
      <c r="O202" s="243"/>
      <c r="P202" s="243"/>
      <c r="Q202" s="243"/>
      <c r="R202" s="243"/>
      <c r="S202" s="243"/>
      <c r="T202" s="244"/>
      <c r="AT202" s="245" t="s">
        <v>213</v>
      </c>
      <c r="AU202" s="245" t="s">
        <v>83</v>
      </c>
      <c r="AV202" s="13" t="s">
        <v>83</v>
      </c>
      <c r="AW202" s="13" t="s">
        <v>34</v>
      </c>
      <c r="AX202" s="13" t="s">
        <v>73</v>
      </c>
      <c r="AY202" s="245" t="s">
        <v>204</v>
      </c>
    </row>
    <row r="203" spans="2:51" s="14" customFormat="1" ht="12">
      <c r="B203" s="246"/>
      <c r="C203" s="247"/>
      <c r="D203" s="226" t="s">
        <v>213</v>
      </c>
      <c r="E203" s="248" t="s">
        <v>19</v>
      </c>
      <c r="F203" s="249" t="s">
        <v>218</v>
      </c>
      <c r="G203" s="247"/>
      <c r="H203" s="250">
        <v>18</v>
      </c>
      <c r="I203" s="251"/>
      <c r="J203" s="247"/>
      <c r="K203" s="247"/>
      <c r="L203" s="252"/>
      <c r="M203" s="253"/>
      <c r="N203" s="254"/>
      <c r="O203" s="254"/>
      <c r="P203" s="254"/>
      <c r="Q203" s="254"/>
      <c r="R203" s="254"/>
      <c r="S203" s="254"/>
      <c r="T203" s="255"/>
      <c r="AT203" s="256" t="s">
        <v>213</v>
      </c>
      <c r="AU203" s="256" t="s">
        <v>83</v>
      </c>
      <c r="AV203" s="14" t="s">
        <v>212</v>
      </c>
      <c r="AW203" s="14" t="s">
        <v>34</v>
      </c>
      <c r="AX203" s="14" t="s">
        <v>81</v>
      </c>
      <c r="AY203" s="256" t="s">
        <v>204</v>
      </c>
    </row>
    <row r="204" spans="2:65" s="1" customFormat="1" ht="60" customHeight="1">
      <c r="B204" s="38"/>
      <c r="C204" s="211" t="s">
        <v>224</v>
      </c>
      <c r="D204" s="211" t="s">
        <v>207</v>
      </c>
      <c r="E204" s="212" t="s">
        <v>225</v>
      </c>
      <c r="F204" s="213" t="s">
        <v>226</v>
      </c>
      <c r="G204" s="214" t="s">
        <v>221</v>
      </c>
      <c r="H204" s="215">
        <v>18</v>
      </c>
      <c r="I204" s="216"/>
      <c r="J204" s="217">
        <f>ROUND(I204*H204,2)</f>
        <v>0</v>
      </c>
      <c r="K204" s="213" t="s">
        <v>211</v>
      </c>
      <c r="L204" s="43"/>
      <c r="M204" s="218" t="s">
        <v>19</v>
      </c>
      <c r="N204" s="219" t="s">
        <v>44</v>
      </c>
      <c r="O204" s="83"/>
      <c r="P204" s="220">
        <f>O204*H204</f>
        <v>0</v>
      </c>
      <c r="Q204" s="220">
        <v>0</v>
      </c>
      <c r="R204" s="220">
        <f>Q204*H204</f>
        <v>0</v>
      </c>
      <c r="S204" s="220">
        <v>0</v>
      </c>
      <c r="T204" s="221">
        <f>S204*H204</f>
        <v>0</v>
      </c>
      <c r="AR204" s="222" t="s">
        <v>212</v>
      </c>
      <c r="AT204" s="222" t="s">
        <v>207</v>
      </c>
      <c r="AU204" s="222" t="s">
        <v>83</v>
      </c>
      <c r="AY204" s="17" t="s">
        <v>204</v>
      </c>
      <c r="BE204" s="223">
        <f>IF(N204="základní",J204,0)</f>
        <v>0</v>
      </c>
      <c r="BF204" s="223">
        <f>IF(N204="snížená",J204,0)</f>
        <v>0</v>
      </c>
      <c r="BG204" s="223">
        <f>IF(N204="zákl. přenesená",J204,0)</f>
        <v>0</v>
      </c>
      <c r="BH204" s="223">
        <f>IF(N204="sníž. přenesená",J204,0)</f>
        <v>0</v>
      </c>
      <c r="BI204" s="223">
        <f>IF(N204="nulová",J204,0)</f>
        <v>0</v>
      </c>
      <c r="BJ204" s="17" t="s">
        <v>81</v>
      </c>
      <c r="BK204" s="223">
        <f>ROUND(I204*H204,2)</f>
        <v>0</v>
      </c>
      <c r="BL204" s="17" t="s">
        <v>212</v>
      </c>
      <c r="BM204" s="222" t="s">
        <v>227</v>
      </c>
    </row>
    <row r="205" spans="2:65" s="1" customFormat="1" ht="60" customHeight="1">
      <c r="B205" s="38"/>
      <c r="C205" s="211" t="s">
        <v>212</v>
      </c>
      <c r="D205" s="211" t="s">
        <v>207</v>
      </c>
      <c r="E205" s="212" t="s">
        <v>228</v>
      </c>
      <c r="F205" s="213" t="s">
        <v>229</v>
      </c>
      <c r="G205" s="214" t="s">
        <v>221</v>
      </c>
      <c r="H205" s="215">
        <v>18</v>
      </c>
      <c r="I205" s="216"/>
      <c r="J205" s="217">
        <f>ROUND(I205*H205,2)</f>
        <v>0</v>
      </c>
      <c r="K205" s="213" t="s">
        <v>211</v>
      </c>
      <c r="L205" s="43"/>
      <c r="M205" s="218" t="s">
        <v>19</v>
      </c>
      <c r="N205" s="219" t="s">
        <v>44</v>
      </c>
      <c r="O205" s="83"/>
      <c r="P205" s="220">
        <f>O205*H205</f>
        <v>0</v>
      </c>
      <c r="Q205" s="220">
        <v>0</v>
      </c>
      <c r="R205" s="220">
        <f>Q205*H205</f>
        <v>0</v>
      </c>
      <c r="S205" s="220">
        <v>0</v>
      </c>
      <c r="T205" s="221">
        <f>S205*H205</f>
        <v>0</v>
      </c>
      <c r="AR205" s="222" t="s">
        <v>212</v>
      </c>
      <c r="AT205" s="222" t="s">
        <v>207</v>
      </c>
      <c r="AU205" s="222" t="s">
        <v>83</v>
      </c>
      <c r="AY205" s="17" t="s">
        <v>204</v>
      </c>
      <c r="BE205" s="223">
        <f>IF(N205="základní",J205,0)</f>
        <v>0</v>
      </c>
      <c r="BF205" s="223">
        <f>IF(N205="snížená",J205,0)</f>
        <v>0</v>
      </c>
      <c r="BG205" s="223">
        <f>IF(N205="zákl. přenesená",J205,0)</f>
        <v>0</v>
      </c>
      <c r="BH205" s="223">
        <f>IF(N205="sníž. přenesená",J205,0)</f>
        <v>0</v>
      </c>
      <c r="BI205" s="223">
        <f>IF(N205="nulová",J205,0)</f>
        <v>0</v>
      </c>
      <c r="BJ205" s="17" t="s">
        <v>81</v>
      </c>
      <c r="BK205" s="223">
        <f>ROUND(I205*H205,2)</f>
        <v>0</v>
      </c>
      <c r="BL205" s="17" t="s">
        <v>212</v>
      </c>
      <c r="BM205" s="222" t="s">
        <v>230</v>
      </c>
    </row>
    <row r="206" spans="2:63" s="11" customFormat="1" ht="22.8" customHeight="1">
      <c r="B206" s="195"/>
      <c r="C206" s="196"/>
      <c r="D206" s="197" t="s">
        <v>72</v>
      </c>
      <c r="E206" s="209" t="s">
        <v>231</v>
      </c>
      <c r="F206" s="209" t="s">
        <v>232</v>
      </c>
      <c r="G206" s="196"/>
      <c r="H206" s="196"/>
      <c r="I206" s="199"/>
      <c r="J206" s="210">
        <f>BK206</f>
        <v>0</v>
      </c>
      <c r="K206" s="196"/>
      <c r="L206" s="201"/>
      <c r="M206" s="202"/>
      <c r="N206" s="203"/>
      <c r="O206" s="203"/>
      <c r="P206" s="204">
        <f>SUM(P207:P209)</f>
        <v>0</v>
      </c>
      <c r="Q206" s="203"/>
      <c r="R206" s="204">
        <f>SUM(R207:R209)</f>
        <v>0</v>
      </c>
      <c r="S206" s="203"/>
      <c r="T206" s="205">
        <f>SUM(T207:T209)</f>
        <v>0</v>
      </c>
      <c r="AR206" s="206" t="s">
        <v>81</v>
      </c>
      <c r="AT206" s="207" t="s">
        <v>72</v>
      </c>
      <c r="AU206" s="207" t="s">
        <v>81</v>
      </c>
      <c r="AY206" s="206" t="s">
        <v>204</v>
      </c>
      <c r="BK206" s="208">
        <f>SUM(BK207:BK209)</f>
        <v>0</v>
      </c>
    </row>
    <row r="207" spans="2:65" s="1" customFormat="1" ht="36" customHeight="1">
      <c r="B207" s="38"/>
      <c r="C207" s="211" t="s">
        <v>233</v>
      </c>
      <c r="D207" s="211" t="s">
        <v>207</v>
      </c>
      <c r="E207" s="212" t="s">
        <v>234</v>
      </c>
      <c r="F207" s="213" t="s">
        <v>235</v>
      </c>
      <c r="G207" s="214" t="s">
        <v>221</v>
      </c>
      <c r="H207" s="215">
        <v>19.8</v>
      </c>
      <c r="I207" s="216"/>
      <c r="J207" s="217">
        <f>ROUND(I207*H207,2)</f>
        <v>0</v>
      </c>
      <c r="K207" s="213" t="s">
        <v>211</v>
      </c>
      <c r="L207" s="43"/>
      <c r="M207" s="218" t="s">
        <v>19</v>
      </c>
      <c r="N207" s="219" t="s">
        <v>44</v>
      </c>
      <c r="O207" s="83"/>
      <c r="P207" s="220">
        <f>O207*H207</f>
        <v>0</v>
      </c>
      <c r="Q207" s="220">
        <v>0</v>
      </c>
      <c r="R207" s="220">
        <f>Q207*H207</f>
        <v>0</v>
      </c>
      <c r="S207" s="220">
        <v>0</v>
      </c>
      <c r="T207" s="221">
        <f>S207*H207</f>
        <v>0</v>
      </c>
      <c r="AR207" s="222" t="s">
        <v>212</v>
      </c>
      <c r="AT207" s="222" t="s">
        <v>207</v>
      </c>
      <c r="AU207" s="222" t="s">
        <v>83</v>
      </c>
      <c r="AY207" s="17" t="s">
        <v>204</v>
      </c>
      <c r="BE207" s="223">
        <f>IF(N207="základní",J207,0)</f>
        <v>0</v>
      </c>
      <c r="BF207" s="223">
        <f>IF(N207="snížená",J207,0)</f>
        <v>0</v>
      </c>
      <c r="BG207" s="223">
        <f>IF(N207="zákl. přenesená",J207,0)</f>
        <v>0</v>
      </c>
      <c r="BH207" s="223">
        <f>IF(N207="sníž. přenesená",J207,0)</f>
        <v>0</v>
      </c>
      <c r="BI207" s="223">
        <f>IF(N207="nulová",J207,0)</f>
        <v>0</v>
      </c>
      <c r="BJ207" s="17" t="s">
        <v>81</v>
      </c>
      <c r="BK207" s="223">
        <f>ROUND(I207*H207,2)</f>
        <v>0</v>
      </c>
      <c r="BL207" s="17" t="s">
        <v>212</v>
      </c>
      <c r="BM207" s="222" t="s">
        <v>236</v>
      </c>
    </row>
    <row r="208" spans="2:65" s="1" customFormat="1" ht="36" customHeight="1">
      <c r="B208" s="38"/>
      <c r="C208" s="211" t="s">
        <v>227</v>
      </c>
      <c r="D208" s="211" t="s">
        <v>207</v>
      </c>
      <c r="E208" s="212" t="s">
        <v>237</v>
      </c>
      <c r="F208" s="213" t="s">
        <v>238</v>
      </c>
      <c r="G208" s="214" t="s">
        <v>239</v>
      </c>
      <c r="H208" s="215">
        <v>1.056</v>
      </c>
      <c r="I208" s="216"/>
      <c r="J208" s="217">
        <f>ROUND(I208*H208,2)</f>
        <v>0</v>
      </c>
      <c r="K208" s="213" t="s">
        <v>211</v>
      </c>
      <c r="L208" s="43"/>
      <c r="M208" s="218" t="s">
        <v>19</v>
      </c>
      <c r="N208" s="219" t="s">
        <v>44</v>
      </c>
      <c r="O208" s="83"/>
      <c r="P208" s="220">
        <f>O208*H208</f>
        <v>0</v>
      </c>
      <c r="Q208" s="220">
        <v>0</v>
      </c>
      <c r="R208" s="220">
        <f>Q208*H208</f>
        <v>0</v>
      </c>
      <c r="S208" s="220">
        <v>0</v>
      </c>
      <c r="T208" s="221">
        <f>S208*H208</f>
        <v>0</v>
      </c>
      <c r="AR208" s="222" t="s">
        <v>212</v>
      </c>
      <c r="AT208" s="222" t="s">
        <v>207</v>
      </c>
      <c r="AU208" s="222" t="s">
        <v>83</v>
      </c>
      <c r="AY208" s="17" t="s">
        <v>204</v>
      </c>
      <c r="BE208" s="223">
        <f>IF(N208="základní",J208,0)</f>
        <v>0</v>
      </c>
      <c r="BF208" s="223">
        <f>IF(N208="snížená",J208,0)</f>
        <v>0</v>
      </c>
      <c r="BG208" s="223">
        <f>IF(N208="zákl. přenesená",J208,0)</f>
        <v>0</v>
      </c>
      <c r="BH208" s="223">
        <f>IF(N208="sníž. přenesená",J208,0)</f>
        <v>0</v>
      </c>
      <c r="BI208" s="223">
        <f>IF(N208="nulová",J208,0)</f>
        <v>0</v>
      </c>
      <c r="BJ208" s="17" t="s">
        <v>81</v>
      </c>
      <c r="BK208" s="223">
        <f>ROUND(I208*H208,2)</f>
        <v>0</v>
      </c>
      <c r="BL208" s="17" t="s">
        <v>212</v>
      </c>
      <c r="BM208" s="222" t="s">
        <v>240</v>
      </c>
    </row>
    <row r="209" spans="2:65" s="1" customFormat="1" ht="16.5" customHeight="1">
      <c r="B209" s="38"/>
      <c r="C209" s="257" t="s">
        <v>241</v>
      </c>
      <c r="D209" s="257" t="s">
        <v>242</v>
      </c>
      <c r="E209" s="258" t="s">
        <v>243</v>
      </c>
      <c r="F209" s="259" t="s">
        <v>244</v>
      </c>
      <c r="G209" s="260" t="s">
        <v>239</v>
      </c>
      <c r="H209" s="261">
        <v>1.214</v>
      </c>
      <c r="I209" s="262"/>
      <c r="J209" s="263">
        <f>ROUND(I209*H209,2)</f>
        <v>0</v>
      </c>
      <c r="K209" s="259" t="s">
        <v>211</v>
      </c>
      <c r="L209" s="264"/>
      <c r="M209" s="265" t="s">
        <v>19</v>
      </c>
      <c r="N209" s="266" t="s">
        <v>44</v>
      </c>
      <c r="O209" s="83"/>
      <c r="P209" s="220">
        <f>O209*H209</f>
        <v>0</v>
      </c>
      <c r="Q209" s="220">
        <v>0</v>
      </c>
      <c r="R209" s="220">
        <f>Q209*H209</f>
        <v>0</v>
      </c>
      <c r="S209" s="220">
        <v>0</v>
      </c>
      <c r="T209" s="221">
        <f>S209*H209</f>
        <v>0</v>
      </c>
      <c r="AR209" s="222" t="s">
        <v>230</v>
      </c>
      <c r="AT209" s="222" t="s">
        <v>242</v>
      </c>
      <c r="AU209" s="222" t="s">
        <v>83</v>
      </c>
      <c r="AY209" s="17" t="s">
        <v>204</v>
      </c>
      <c r="BE209" s="223">
        <f>IF(N209="základní",J209,0)</f>
        <v>0</v>
      </c>
      <c r="BF209" s="223">
        <f>IF(N209="snížená",J209,0)</f>
        <v>0</v>
      </c>
      <c r="BG209" s="223">
        <f>IF(N209="zákl. přenesená",J209,0)</f>
        <v>0</v>
      </c>
      <c r="BH209" s="223">
        <f>IF(N209="sníž. přenesená",J209,0)</f>
        <v>0</v>
      </c>
      <c r="BI209" s="223">
        <f>IF(N209="nulová",J209,0)</f>
        <v>0</v>
      </c>
      <c r="BJ209" s="17" t="s">
        <v>81</v>
      </c>
      <c r="BK209" s="223">
        <f>ROUND(I209*H209,2)</f>
        <v>0</v>
      </c>
      <c r="BL209" s="17" t="s">
        <v>212</v>
      </c>
      <c r="BM209" s="222" t="s">
        <v>245</v>
      </c>
    </row>
    <row r="210" spans="2:63" s="11" customFormat="1" ht="22.8" customHeight="1">
      <c r="B210" s="195"/>
      <c r="C210" s="196"/>
      <c r="D210" s="197" t="s">
        <v>72</v>
      </c>
      <c r="E210" s="209" t="s">
        <v>246</v>
      </c>
      <c r="F210" s="209" t="s">
        <v>247</v>
      </c>
      <c r="G210" s="196"/>
      <c r="H210" s="196"/>
      <c r="I210" s="199"/>
      <c r="J210" s="210">
        <f>BK210</f>
        <v>0</v>
      </c>
      <c r="K210" s="196"/>
      <c r="L210" s="201"/>
      <c r="M210" s="202"/>
      <c r="N210" s="203"/>
      <c r="O210" s="203"/>
      <c r="P210" s="204">
        <f>SUM(P211:P212)</f>
        <v>0</v>
      </c>
      <c r="Q210" s="203"/>
      <c r="R210" s="204">
        <f>SUM(R211:R212)</f>
        <v>0</v>
      </c>
      <c r="S210" s="203"/>
      <c r="T210" s="205">
        <f>SUM(T211:T212)</f>
        <v>0</v>
      </c>
      <c r="AR210" s="206" t="s">
        <v>81</v>
      </c>
      <c r="AT210" s="207" t="s">
        <v>72</v>
      </c>
      <c r="AU210" s="207" t="s">
        <v>81</v>
      </c>
      <c r="AY210" s="206" t="s">
        <v>204</v>
      </c>
      <c r="BK210" s="208">
        <f>SUM(BK211:BK212)</f>
        <v>0</v>
      </c>
    </row>
    <row r="211" spans="2:65" s="1" customFormat="1" ht="36" customHeight="1">
      <c r="B211" s="38"/>
      <c r="C211" s="211" t="s">
        <v>230</v>
      </c>
      <c r="D211" s="211" t="s">
        <v>207</v>
      </c>
      <c r="E211" s="212" t="s">
        <v>248</v>
      </c>
      <c r="F211" s="213" t="s">
        <v>249</v>
      </c>
      <c r="G211" s="214" t="s">
        <v>250</v>
      </c>
      <c r="H211" s="215">
        <v>27.6</v>
      </c>
      <c r="I211" s="216"/>
      <c r="J211" s="217">
        <f>ROUND(I211*H211,2)</f>
        <v>0</v>
      </c>
      <c r="K211" s="213" t="s">
        <v>211</v>
      </c>
      <c r="L211" s="43"/>
      <c r="M211" s="218" t="s">
        <v>19</v>
      </c>
      <c r="N211" s="219" t="s">
        <v>44</v>
      </c>
      <c r="O211" s="83"/>
      <c r="P211" s="220">
        <f>O211*H211</f>
        <v>0</v>
      </c>
      <c r="Q211" s="220">
        <v>0</v>
      </c>
      <c r="R211" s="220">
        <f>Q211*H211</f>
        <v>0</v>
      </c>
      <c r="S211" s="220">
        <v>0</v>
      </c>
      <c r="T211" s="221">
        <f>S211*H211</f>
        <v>0</v>
      </c>
      <c r="AR211" s="222" t="s">
        <v>212</v>
      </c>
      <c r="AT211" s="222" t="s">
        <v>207</v>
      </c>
      <c r="AU211" s="222" t="s">
        <v>83</v>
      </c>
      <c r="AY211" s="17" t="s">
        <v>204</v>
      </c>
      <c r="BE211" s="223">
        <f>IF(N211="základní",J211,0)</f>
        <v>0</v>
      </c>
      <c r="BF211" s="223">
        <f>IF(N211="snížená",J211,0)</f>
        <v>0</v>
      </c>
      <c r="BG211" s="223">
        <f>IF(N211="zákl. přenesená",J211,0)</f>
        <v>0</v>
      </c>
      <c r="BH211" s="223">
        <f>IF(N211="sníž. přenesená",J211,0)</f>
        <v>0</v>
      </c>
      <c r="BI211" s="223">
        <f>IF(N211="nulová",J211,0)</f>
        <v>0</v>
      </c>
      <c r="BJ211" s="17" t="s">
        <v>81</v>
      </c>
      <c r="BK211" s="223">
        <f>ROUND(I211*H211,2)</f>
        <v>0</v>
      </c>
      <c r="BL211" s="17" t="s">
        <v>212</v>
      </c>
      <c r="BM211" s="222" t="s">
        <v>251</v>
      </c>
    </row>
    <row r="212" spans="2:65" s="1" customFormat="1" ht="48" customHeight="1">
      <c r="B212" s="38"/>
      <c r="C212" s="211" t="s">
        <v>252</v>
      </c>
      <c r="D212" s="211" t="s">
        <v>207</v>
      </c>
      <c r="E212" s="212" t="s">
        <v>253</v>
      </c>
      <c r="F212" s="213" t="s">
        <v>254</v>
      </c>
      <c r="G212" s="214" t="s">
        <v>250</v>
      </c>
      <c r="H212" s="215">
        <v>44</v>
      </c>
      <c r="I212" s="216"/>
      <c r="J212" s="217">
        <f>ROUND(I212*H212,2)</f>
        <v>0</v>
      </c>
      <c r="K212" s="213" t="s">
        <v>211</v>
      </c>
      <c r="L212" s="43"/>
      <c r="M212" s="218" t="s">
        <v>19</v>
      </c>
      <c r="N212" s="219" t="s">
        <v>44</v>
      </c>
      <c r="O212" s="83"/>
      <c r="P212" s="220">
        <f>O212*H212</f>
        <v>0</v>
      </c>
      <c r="Q212" s="220">
        <v>0</v>
      </c>
      <c r="R212" s="220">
        <f>Q212*H212</f>
        <v>0</v>
      </c>
      <c r="S212" s="220">
        <v>0</v>
      </c>
      <c r="T212" s="221">
        <f>S212*H212</f>
        <v>0</v>
      </c>
      <c r="AR212" s="222" t="s">
        <v>212</v>
      </c>
      <c r="AT212" s="222" t="s">
        <v>207</v>
      </c>
      <c r="AU212" s="222" t="s">
        <v>83</v>
      </c>
      <c r="AY212" s="17" t="s">
        <v>204</v>
      </c>
      <c r="BE212" s="223">
        <f>IF(N212="základní",J212,0)</f>
        <v>0</v>
      </c>
      <c r="BF212" s="223">
        <f>IF(N212="snížená",J212,0)</f>
        <v>0</v>
      </c>
      <c r="BG212" s="223">
        <f>IF(N212="zákl. přenesená",J212,0)</f>
        <v>0</v>
      </c>
      <c r="BH212" s="223">
        <f>IF(N212="sníž. přenesená",J212,0)</f>
        <v>0</v>
      </c>
      <c r="BI212" s="223">
        <f>IF(N212="nulová",J212,0)</f>
        <v>0</v>
      </c>
      <c r="BJ212" s="17" t="s">
        <v>81</v>
      </c>
      <c r="BK212" s="223">
        <f>ROUND(I212*H212,2)</f>
        <v>0</v>
      </c>
      <c r="BL212" s="17" t="s">
        <v>212</v>
      </c>
      <c r="BM212" s="222" t="s">
        <v>255</v>
      </c>
    </row>
    <row r="213" spans="2:63" s="11" customFormat="1" ht="22.8" customHeight="1">
      <c r="B213" s="195"/>
      <c r="C213" s="196"/>
      <c r="D213" s="197" t="s">
        <v>72</v>
      </c>
      <c r="E213" s="209" t="s">
        <v>202</v>
      </c>
      <c r="F213" s="209" t="s">
        <v>203</v>
      </c>
      <c r="G213" s="196"/>
      <c r="H213" s="196"/>
      <c r="I213" s="199"/>
      <c r="J213" s="210">
        <f>BK213</f>
        <v>0</v>
      </c>
      <c r="K213" s="196"/>
      <c r="L213" s="201"/>
      <c r="M213" s="202"/>
      <c r="N213" s="203"/>
      <c r="O213" s="203"/>
      <c r="P213" s="204">
        <f>SUM(P214:P233)</f>
        <v>0</v>
      </c>
      <c r="Q213" s="203"/>
      <c r="R213" s="204">
        <f>SUM(R214:R233)</f>
        <v>0</v>
      </c>
      <c r="S213" s="203"/>
      <c r="T213" s="205">
        <f>SUM(T214:T233)</f>
        <v>0</v>
      </c>
      <c r="AR213" s="206" t="s">
        <v>81</v>
      </c>
      <c r="AT213" s="207" t="s">
        <v>72</v>
      </c>
      <c r="AU213" s="207" t="s">
        <v>81</v>
      </c>
      <c r="AY213" s="206" t="s">
        <v>204</v>
      </c>
      <c r="BK213" s="208">
        <f>SUM(BK214:BK233)</f>
        <v>0</v>
      </c>
    </row>
    <row r="214" spans="2:65" s="1" customFormat="1" ht="60" customHeight="1">
      <c r="B214" s="38"/>
      <c r="C214" s="211" t="s">
        <v>236</v>
      </c>
      <c r="D214" s="211" t="s">
        <v>207</v>
      </c>
      <c r="E214" s="212" t="s">
        <v>256</v>
      </c>
      <c r="F214" s="213" t="s">
        <v>257</v>
      </c>
      <c r="G214" s="214" t="s">
        <v>210</v>
      </c>
      <c r="H214" s="215">
        <v>13.491</v>
      </c>
      <c r="I214" s="216"/>
      <c r="J214" s="217">
        <f>ROUND(I214*H214,2)</f>
        <v>0</v>
      </c>
      <c r="K214" s="213" t="s">
        <v>211</v>
      </c>
      <c r="L214" s="43"/>
      <c r="M214" s="218" t="s">
        <v>19</v>
      </c>
      <c r="N214" s="219" t="s">
        <v>44</v>
      </c>
      <c r="O214" s="83"/>
      <c r="P214" s="220">
        <f>O214*H214</f>
        <v>0</v>
      </c>
      <c r="Q214" s="220">
        <v>0</v>
      </c>
      <c r="R214" s="220">
        <f>Q214*H214</f>
        <v>0</v>
      </c>
      <c r="S214" s="220">
        <v>0</v>
      </c>
      <c r="T214" s="221">
        <f>S214*H214</f>
        <v>0</v>
      </c>
      <c r="AR214" s="222" t="s">
        <v>212</v>
      </c>
      <c r="AT214" s="222" t="s">
        <v>207</v>
      </c>
      <c r="AU214" s="222" t="s">
        <v>83</v>
      </c>
      <c r="AY214" s="17" t="s">
        <v>204</v>
      </c>
      <c r="BE214" s="223">
        <f>IF(N214="základní",J214,0)</f>
        <v>0</v>
      </c>
      <c r="BF214" s="223">
        <f>IF(N214="snížená",J214,0)</f>
        <v>0</v>
      </c>
      <c r="BG214" s="223">
        <f>IF(N214="zákl. přenesená",J214,0)</f>
        <v>0</v>
      </c>
      <c r="BH214" s="223">
        <f>IF(N214="sníž. přenesená",J214,0)</f>
        <v>0</v>
      </c>
      <c r="BI214" s="223">
        <f>IF(N214="nulová",J214,0)</f>
        <v>0</v>
      </c>
      <c r="BJ214" s="17" t="s">
        <v>81</v>
      </c>
      <c r="BK214" s="223">
        <f>ROUND(I214*H214,2)</f>
        <v>0</v>
      </c>
      <c r="BL214" s="17" t="s">
        <v>212</v>
      </c>
      <c r="BM214" s="222" t="s">
        <v>258</v>
      </c>
    </row>
    <row r="215" spans="2:65" s="1" customFormat="1" ht="36" customHeight="1">
      <c r="B215" s="38"/>
      <c r="C215" s="211" t="s">
        <v>259</v>
      </c>
      <c r="D215" s="211" t="s">
        <v>207</v>
      </c>
      <c r="E215" s="212" t="s">
        <v>260</v>
      </c>
      <c r="F215" s="213" t="s">
        <v>261</v>
      </c>
      <c r="G215" s="214" t="s">
        <v>221</v>
      </c>
      <c r="H215" s="215">
        <v>60.334</v>
      </c>
      <c r="I215" s="216"/>
      <c r="J215" s="217">
        <f>ROUND(I215*H215,2)</f>
        <v>0</v>
      </c>
      <c r="K215" s="213" t="s">
        <v>211</v>
      </c>
      <c r="L215" s="43"/>
      <c r="M215" s="218" t="s">
        <v>19</v>
      </c>
      <c r="N215" s="219" t="s">
        <v>44</v>
      </c>
      <c r="O215" s="83"/>
      <c r="P215" s="220">
        <f>O215*H215</f>
        <v>0</v>
      </c>
      <c r="Q215" s="220">
        <v>0</v>
      </c>
      <c r="R215" s="220">
        <f>Q215*H215</f>
        <v>0</v>
      </c>
      <c r="S215" s="220">
        <v>0</v>
      </c>
      <c r="T215" s="221">
        <f>S215*H215</f>
        <v>0</v>
      </c>
      <c r="AR215" s="222" t="s">
        <v>212</v>
      </c>
      <c r="AT215" s="222" t="s">
        <v>207</v>
      </c>
      <c r="AU215" s="222" t="s">
        <v>83</v>
      </c>
      <c r="AY215" s="17" t="s">
        <v>204</v>
      </c>
      <c r="BE215" s="223">
        <f>IF(N215="základní",J215,0)</f>
        <v>0</v>
      </c>
      <c r="BF215" s="223">
        <f>IF(N215="snížená",J215,0)</f>
        <v>0</v>
      </c>
      <c r="BG215" s="223">
        <f>IF(N215="zákl. přenesená",J215,0)</f>
        <v>0</v>
      </c>
      <c r="BH215" s="223">
        <f>IF(N215="sníž. přenesená",J215,0)</f>
        <v>0</v>
      </c>
      <c r="BI215" s="223">
        <f>IF(N215="nulová",J215,0)</f>
        <v>0</v>
      </c>
      <c r="BJ215" s="17" t="s">
        <v>81</v>
      </c>
      <c r="BK215" s="223">
        <f>ROUND(I215*H215,2)</f>
        <v>0</v>
      </c>
      <c r="BL215" s="17" t="s">
        <v>212</v>
      </c>
      <c r="BM215" s="222" t="s">
        <v>262</v>
      </c>
    </row>
    <row r="216" spans="2:65" s="1" customFormat="1" ht="48" customHeight="1">
      <c r="B216" s="38"/>
      <c r="C216" s="211" t="s">
        <v>240</v>
      </c>
      <c r="D216" s="211" t="s">
        <v>207</v>
      </c>
      <c r="E216" s="212" t="s">
        <v>263</v>
      </c>
      <c r="F216" s="213" t="s">
        <v>264</v>
      </c>
      <c r="G216" s="214" t="s">
        <v>221</v>
      </c>
      <c r="H216" s="215">
        <v>79.627</v>
      </c>
      <c r="I216" s="216"/>
      <c r="J216" s="217">
        <f>ROUND(I216*H216,2)</f>
        <v>0</v>
      </c>
      <c r="K216" s="213" t="s">
        <v>211</v>
      </c>
      <c r="L216" s="43"/>
      <c r="M216" s="218" t="s">
        <v>19</v>
      </c>
      <c r="N216" s="219" t="s">
        <v>44</v>
      </c>
      <c r="O216" s="83"/>
      <c r="P216" s="220">
        <f>O216*H216</f>
        <v>0</v>
      </c>
      <c r="Q216" s="220">
        <v>0</v>
      </c>
      <c r="R216" s="220">
        <f>Q216*H216</f>
        <v>0</v>
      </c>
      <c r="S216" s="220">
        <v>0</v>
      </c>
      <c r="T216" s="221">
        <f>S216*H216</f>
        <v>0</v>
      </c>
      <c r="AR216" s="222" t="s">
        <v>212</v>
      </c>
      <c r="AT216" s="222" t="s">
        <v>207</v>
      </c>
      <c r="AU216" s="222" t="s">
        <v>83</v>
      </c>
      <c r="AY216" s="17" t="s">
        <v>204</v>
      </c>
      <c r="BE216" s="223">
        <f>IF(N216="základní",J216,0)</f>
        <v>0</v>
      </c>
      <c r="BF216" s="223">
        <f>IF(N216="snížená",J216,0)</f>
        <v>0</v>
      </c>
      <c r="BG216" s="223">
        <f>IF(N216="zákl. přenesená",J216,0)</f>
        <v>0</v>
      </c>
      <c r="BH216" s="223">
        <f>IF(N216="sníž. přenesená",J216,0)</f>
        <v>0</v>
      </c>
      <c r="BI216" s="223">
        <f>IF(N216="nulová",J216,0)</f>
        <v>0</v>
      </c>
      <c r="BJ216" s="17" t="s">
        <v>81</v>
      </c>
      <c r="BK216" s="223">
        <f>ROUND(I216*H216,2)</f>
        <v>0</v>
      </c>
      <c r="BL216" s="17" t="s">
        <v>212</v>
      </c>
      <c r="BM216" s="222" t="s">
        <v>265</v>
      </c>
    </row>
    <row r="217" spans="2:65" s="1" customFormat="1" ht="48" customHeight="1">
      <c r="B217" s="38"/>
      <c r="C217" s="211" t="s">
        <v>266</v>
      </c>
      <c r="D217" s="211" t="s">
        <v>207</v>
      </c>
      <c r="E217" s="212" t="s">
        <v>267</v>
      </c>
      <c r="F217" s="213" t="s">
        <v>268</v>
      </c>
      <c r="G217" s="214" t="s">
        <v>210</v>
      </c>
      <c r="H217" s="215">
        <v>0.918</v>
      </c>
      <c r="I217" s="216"/>
      <c r="J217" s="217">
        <f>ROUND(I217*H217,2)</f>
        <v>0</v>
      </c>
      <c r="K217" s="213" t="s">
        <v>211</v>
      </c>
      <c r="L217" s="43"/>
      <c r="M217" s="218" t="s">
        <v>19</v>
      </c>
      <c r="N217" s="219" t="s">
        <v>44</v>
      </c>
      <c r="O217" s="83"/>
      <c r="P217" s="220">
        <f>O217*H217</f>
        <v>0</v>
      </c>
      <c r="Q217" s="220">
        <v>0</v>
      </c>
      <c r="R217" s="220">
        <f>Q217*H217</f>
        <v>0</v>
      </c>
      <c r="S217" s="220">
        <v>0</v>
      </c>
      <c r="T217" s="221">
        <f>S217*H217</f>
        <v>0</v>
      </c>
      <c r="AR217" s="222" t="s">
        <v>212</v>
      </c>
      <c r="AT217" s="222" t="s">
        <v>207</v>
      </c>
      <c r="AU217" s="222" t="s">
        <v>83</v>
      </c>
      <c r="AY217" s="17" t="s">
        <v>204</v>
      </c>
      <c r="BE217" s="223">
        <f>IF(N217="základní",J217,0)</f>
        <v>0</v>
      </c>
      <c r="BF217" s="223">
        <f>IF(N217="snížená",J217,0)</f>
        <v>0</v>
      </c>
      <c r="BG217" s="223">
        <f>IF(N217="zákl. přenesená",J217,0)</f>
        <v>0</v>
      </c>
      <c r="BH217" s="223">
        <f>IF(N217="sníž. přenesená",J217,0)</f>
        <v>0</v>
      </c>
      <c r="BI217" s="223">
        <f>IF(N217="nulová",J217,0)</f>
        <v>0</v>
      </c>
      <c r="BJ217" s="17" t="s">
        <v>81</v>
      </c>
      <c r="BK217" s="223">
        <f>ROUND(I217*H217,2)</f>
        <v>0</v>
      </c>
      <c r="BL217" s="17" t="s">
        <v>212</v>
      </c>
      <c r="BM217" s="222" t="s">
        <v>269</v>
      </c>
    </row>
    <row r="218" spans="2:51" s="12" customFormat="1" ht="12">
      <c r="B218" s="224"/>
      <c r="C218" s="225"/>
      <c r="D218" s="226" t="s">
        <v>213</v>
      </c>
      <c r="E218" s="227" t="s">
        <v>19</v>
      </c>
      <c r="F218" s="228" t="s">
        <v>270</v>
      </c>
      <c r="G218" s="225"/>
      <c r="H218" s="227" t="s">
        <v>19</v>
      </c>
      <c r="I218" s="229"/>
      <c r="J218" s="225"/>
      <c r="K218" s="225"/>
      <c r="L218" s="230"/>
      <c r="M218" s="231"/>
      <c r="N218" s="232"/>
      <c r="O218" s="232"/>
      <c r="P218" s="232"/>
      <c r="Q218" s="232"/>
      <c r="R218" s="232"/>
      <c r="S218" s="232"/>
      <c r="T218" s="233"/>
      <c r="AT218" s="234" t="s">
        <v>213</v>
      </c>
      <c r="AU218" s="234" t="s">
        <v>83</v>
      </c>
      <c r="AV218" s="12" t="s">
        <v>81</v>
      </c>
      <c r="AW218" s="12" t="s">
        <v>34</v>
      </c>
      <c r="AX218" s="12" t="s">
        <v>73</v>
      </c>
      <c r="AY218" s="234" t="s">
        <v>204</v>
      </c>
    </row>
    <row r="219" spans="2:51" s="13" customFormat="1" ht="12">
      <c r="B219" s="235"/>
      <c r="C219" s="236"/>
      <c r="D219" s="226" t="s">
        <v>213</v>
      </c>
      <c r="E219" s="237" t="s">
        <v>19</v>
      </c>
      <c r="F219" s="238" t="s">
        <v>271</v>
      </c>
      <c r="G219" s="236"/>
      <c r="H219" s="239">
        <v>0.918</v>
      </c>
      <c r="I219" s="240"/>
      <c r="J219" s="236"/>
      <c r="K219" s="236"/>
      <c r="L219" s="241"/>
      <c r="M219" s="242"/>
      <c r="N219" s="243"/>
      <c r="O219" s="243"/>
      <c r="P219" s="243"/>
      <c r="Q219" s="243"/>
      <c r="R219" s="243"/>
      <c r="S219" s="243"/>
      <c r="T219" s="244"/>
      <c r="AT219" s="245" t="s">
        <v>213</v>
      </c>
      <c r="AU219" s="245" t="s">
        <v>83</v>
      </c>
      <c r="AV219" s="13" t="s">
        <v>83</v>
      </c>
      <c r="AW219" s="13" t="s">
        <v>34</v>
      </c>
      <c r="AX219" s="13" t="s">
        <v>73</v>
      </c>
      <c r="AY219" s="245" t="s">
        <v>204</v>
      </c>
    </row>
    <row r="220" spans="2:51" s="14" customFormat="1" ht="12">
      <c r="B220" s="246"/>
      <c r="C220" s="247"/>
      <c r="D220" s="226" t="s">
        <v>213</v>
      </c>
      <c r="E220" s="248" t="s">
        <v>19</v>
      </c>
      <c r="F220" s="249" t="s">
        <v>218</v>
      </c>
      <c r="G220" s="247"/>
      <c r="H220" s="250">
        <v>0.918</v>
      </c>
      <c r="I220" s="251"/>
      <c r="J220" s="247"/>
      <c r="K220" s="247"/>
      <c r="L220" s="252"/>
      <c r="M220" s="253"/>
      <c r="N220" s="254"/>
      <c r="O220" s="254"/>
      <c r="P220" s="254"/>
      <c r="Q220" s="254"/>
      <c r="R220" s="254"/>
      <c r="S220" s="254"/>
      <c r="T220" s="255"/>
      <c r="AT220" s="256" t="s">
        <v>213</v>
      </c>
      <c r="AU220" s="256" t="s">
        <v>83</v>
      </c>
      <c r="AV220" s="14" t="s">
        <v>212</v>
      </c>
      <c r="AW220" s="14" t="s">
        <v>34</v>
      </c>
      <c r="AX220" s="14" t="s">
        <v>81</v>
      </c>
      <c r="AY220" s="256" t="s">
        <v>204</v>
      </c>
    </row>
    <row r="221" spans="2:65" s="1" customFormat="1" ht="36" customHeight="1">
      <c r="B221" s="38"/>
      <c r="C221" s="211" t="s">
        <v>245</v>
      </c>
      <c r="D221" s="211" t="s">
        <v>207</v>
      </c>
      <c r="E221" s="212" t="s">
        <v>272</v>
      </c>
      <c r="F221" s="213" t="s">
        <v>273</v>
      </c>
      <c r="G221" s="214" t="s">
        <v>221</v>
      </c>
      <c r="H221" s="215">
        <v>21.549</v>
      </c>
      <c r="I221" s="216"/>
      <c r="J221" s="217">
        <f>ROUND(I221*H221,2)</f>
        <v>0</v>
      </c>
      <c r="K221" s="213" t="s">
        <v>211</v>
      </c>
      <c r="L221" s="43"/>
      <c r="M221" s="218" t="s">
        <v>19</v>
      </c>
      <c r="N221" s="219" t="s">
        <v>44</v>
      </c>
      <c r="O221" s="83"/>
      <c r="P221" s="220">
        <f>O221*H221</f>
        <v>0</v>
      </c>
      <c r="Q221" s="220">
        <v>0</v>
      </c>
      <c r="R221" s="220">
        <f>Q221*H221</f>
        <v>0</v>
      </c>
      <c r="S221" s="220">
        <v>0</v>
      </c>
      <c r="T221" s="221">
        <f>S221*H221</f>
        <v>0</v>
      </c>
      <c r="AR221" s="222" t="s">
        <v>212</v>
      </c>
      <c r="AT221" s="222" t="s">
        <v>207</v>
      </c>
      <c r="AU221" s="222" t="s">
        <v>83</v>
      </c>
      <c r="AY221" s="17" t="s">
        <v>204</v>
      </c>
      <c r="BE221" s="223">
        <f>IF(N221="základní",J221,0)</f>
        <v>0</v>
      </c>
      <c r="BF221" s="223">
        <f>IF(N221="snížená",J221,0)</f>
        <v>0</v>
      </c>
      <c r="BG221" s="223">
        <f>IF(N221="zákl. přenesená",J221,0)</f>
        <v>0</v>
      </c>
      <c r="BH221" s="223">
        <f>IF(N221="sníž. přenesená",J221,0)</f>
        <v>0</v>
      </c>
      <c r="BI221" s="223">
        <f>IF(N221="nulová",J221,0)</f>
        <v>0</v>
      </c>
      <c r="BJ221" s="17" t="s">
        <v>81</v>
      </c>
      <c r="BK221" s="223">
        <f>ROUND(I221*H221,2)</f>
        <v>0</v>
      </c>
      <c r="BL221" s="17" t="s">
        <v>212</v>
      </c>
      <c r="BM221" s="222" t="s">
        <v>274</v>
      </c>
    </row>
    <row r="222" spans="2:65" s="1" customFormat="1" ht="36" customHeight="1">
      <c r="B222" s="38"/>
      <c r="C222" s="211" t="s">
        <v>8</v>
      </c>
      <c r="D222" s="211" t="s">
        <v>207</v>
      </c>
      <c r="E222" s="212" t="s">
        <v>275</v>
      </c>
      <c r="F222" s="213" t="s">
        <v>276</v>
      </c>
      <c r="G222" s="214" t="s">
        <v>221</v>
      </c>
      <c r="H222" s="215">
        <v>8.19</v>
      </c>
      <c r="I222" s="216"/>
      <c r="J222" s="217">
        <f>ROUND(I222*H222,2)</f>
        <v>0</v>
      </c>
      <c r="K222" s="213" t="s">
        <v>211</v>
      </c>
      <c r="L222" s="43"/>
      <c r="M222" s="218" t="s">
        <v>19</v>
      </c>
      <c r="N222" s="219" t="s">
        <v>44</v>
      </c>
      <c r="O222" s="83"/>
      <c r="P222" s="220">
        <f>O222*H222</f>
        <v>0</v>
      </c>
      <c r="Q222" s="220">
        <v>0</v>
      </c>
      <c r="R222" s="220">
        <f>Q222*H222</f>
        <v>0</v>
      </c>
      <c r="S222" s="220">
        <v>0</v>
      </c>
      <c r="T222" s="221">
        <f>S222*H222</f>
        <v>0</v>
      </c>
      <c r="AR222" s="222" t="s">
        <v>212</v>
      </c>
      <c r="AT222" s="222" t="s">
        <v>207</v>
      </c>
      <c r="AU222" s="222" t="s">
        <v>83</v>
      </c>
      <c r="AY222" s="17" t="s">
        <v>204</v>
      </c>
      <c r="BE222" s="223">
        <f>IF(N222="základní",J222,0)</f>
        <v>0</v>
      </c>
      <c r="BF222" s="223">
        <f>IF(N222="snížená",J222,0)</f>
        <v>0</v>
      </c>
      <c r="BG222" s="223">
        <f>IF(N222="zákl. přenesená",J222,0)</f>
        <v>0</v>
      </c>
      <c r="BH222" s="223">
        <f>IF(N222="sníž. přenesená",J222,0)</f>
        <v>0</v>
      </c>
      <c r="BI222" s="223">
        <f>IF(N222="nulová",J222,0)</f>
        <v>0</v>
      </c>
      <c r="BJ222" s="17" t="s">
        <v>81</v>
      </c>
      <c r="BK222" s="223">
        <f>ROUND(I222*H222,2)</f>
        <v>0</v>
      </c>
      <c r="BL222" s="17" t="s">
        <v>212</v>
      </c>
      <c r="BM222" s="222" t="s">
        <v>277</v>
      </c>
    </row>
    <row r="223" spans="2:65" s="1" customFormat="1" ht="48" customHeight="1">
      <c r="B223" s="38"/>
      <c r="C223" s="211" t="s">
        <v>251</v>
      </c>
      <c r="D223" s="211" t="s">
        <v>207</v>
      </c>
      <c r="E223" s="212" t="s">
        <v>278</v>
      </c>
      <c r="F223" s="213" t="s">
        <v>279</v>
      </c>
      <c r="G223" s="214" t="s">
        <v>221</v>
      </c>
      <c r="H223" s="215">
        <v>0.72</v>
      </c>
      <c r="I223" s="216"/>
      <c r="J223" s="217">
        <f>ROUND(I223*H223,2)</f>
        <v>0</v>
      </c>
      <c r="K223" s="213" t="s">
        <v>211</v>
      </c>
      <c r="L223" s="43"/>
      <c r="M223" s="218" t="s">
        <v>19</v>
      </c>
      <c r="N223" s="219" t="s">
        <v>44</v>
      </c>
      <c r="O223" s="83"/>
      <c r="P223" s="220">
        <f>O223*H223</f>
        <v>0</v>
      </c>
      <c r="Q223" s="220">
        <v>0</v>
      </c>
      <c r="R223" s="220">
        <f>Q223*H223</f>
        <v>0</v>
      </c>
      <c r="S223" s="220">
        <v>0</v>
      </c>
      <c r="T223" s="221">
        <f>S223*H223</f>
        <v>0</v>
      </c>
      <c r="AR223" s="222" t="s">
        <v>212</v>
      </c>
      <c r="AT223" s="222" t="s">
        <v>207</v>
      </c>
      <c r="AU223" s="222" t="s">
        <v>83</v>
      </c>
      <c r="AY223" s="17" t="s">
        <v>204</v>
      </c>
      <c r="BE223" s="223">
        <f>IF(N223="základní",J223,0)</f>
        <v>0</v>
      </c>
      <c r="BF223" s="223">
        <f>IF(N223="snížená",J223,0)</f>
        <v>0</v>
      </c>
      <c r="BG223" s="223">
        <f>IF(N223="zákl. přenesená",J223,0)</f>
        <v>0</v>
      </c>
      <c r="BH223" s="223">
        <f>IF(N223="sníž. přenesená",J223,0)</f>
        <v>0</v>
      </c>
      <c r="BI223" s="223">
        <f>IF(N223="nulová",J223,0)</f>
        <v>0</v>
      </c>
      <c r="BJ223" s="17" t="s">
        <v>81</v>
      </c>
      <c r="BK223" s="223">
        <f>ROUND(I223*H223,2)</f>
        <v>0</v>
      </c>
      <c r="BL223" s="17" t="s">
        <v>212</v>
      </c>
      <c r="BM223" s="222" t="s">
        <v>280</v>
      </c>
    </row>
    <row r="224" spans="2:51" s="13" customFormat="1" ht="12">
      <c r="B224" s="235"/>
      <c r="C224" s="236"/>
      <c r="D224" s="226" t="s">
        <v>213</v>
      </c>
      <c r="E224" s="237" t="s">
        <v>19</v>
      </c>
      <c r="F224" s="238" t="s">
        <v>281</v>
      </c>
      <c r="G224" s="236"/>
      <c r="H224" s="239">
        <v>0.72</v>
      </c>
      <c r="I224" s="240"/>
      <c r="J224" s="236"/>
      <c r="K224" s="236"/>
      <c r="L224" s="241"/>
      <c r="M224" s="242"/>
      <c r="N224" s="243"/>
      <c r="O224" s="243"/>
      <c r="P224" s="243"/>
      <c r="Q224" s="243"/>
      <c r="R224" s="243"/>
      <c r="S224" s="243"/>
      <c r="T224" s="244"/>
      <c r="AT224" s="245" t="s">
        <v>213</v>
      </c>
      <c r="AU224" s="245" t="s">
        <v>83</v>
      </c>
      <c r="AV224" s="13" t="s">
        <v>83</v>
      </c>
      <c r="AW224" s="13" t="s">
        <v>34</v>
      </c>
      <c r="AX224" s="13" t="s">
        <v>73</v>
      </c>
      <c r="AY224" s="245" t="s">
        <v>204</v>
      </c>
    </row>
    <row r="225" spans="2:51" s="14" customFormat="1" ht="12">
      <c r="B225" s="246"/>
      <c r="C225" s="247"/>
      <c r="D225" s="226" t="s">
        <v>213</v>
      </c>
      <c r="E225" s="248" t="s">
        <v>19</v>
      </c>
      <c r="F225" s="249" t="s">
        <v>218</v>
      </c>
      <c r="G225" s="247"/>
      <c r="H225" s="250">
        <v>0.72</v>
      </c>
      <c r="I225" s="251"/>
      <c r="J225" s="247"/>
      <c r="K225" s="247"/>
      <c r="L225" s="252"/>
      <c r="M225" s="253"/>
      <c r="N225" s="254"/>
      <c r="O225" s="254"/>
      <c r="P225" s="254"/>
      <c r="Q225" s="254"/>
      <c r="R225" s="254"/>
      <c r="S225" s="254"/>
      <c r="T225" s="255"/>
      <c r="AT225" s="256" t="s">
        <v>213</v>
      </c>
      <c r="AU225" s="256" t="s">
        <v>83</v>
      </c>
      <c r="AV225" s="14" t="s">
        <v>212</v>
      </c>
      <c r="AW225" s="14" t="s">
        <v>34</v>
      </c>
      <c r="AX225" s="14" t="s">
        <v>81</v>
      </c>
      <c r="AY225" s="256" t="s">
        <v>204</v>
      </c>
    </row>
    <row r="226" spans="2:65" s="1" customFormat="1" ht="48" customHeight="1">
      <c r="B226" s="38"/>
      <c r="C226" s="211" t="s">
        <v>282</v>
      </c>
      <c r="D226" s="211" t="s">
        <v>207</v>
      </c>
      <c r="E226" s="212" t="s">
        <v>283</v>
      </c>
      <c r="F226" s="213" t="s">
        <v>284</v>
      </c>
      <c r="G226" s="214" t="s">
        <v>221</v>
      </c>
      <c r="H226" s="215">
        <v>1.6</v>
      </c>
      <c r="I226" s="216"/>
      <c r="J226" s="217">
        <f>ROUND(I226*H226,2)</f>
        <v>0</v>
      </c>
      <c r="K226" s="213" t="s">
        <v>211</v>
      </c>
      <c r="L226" s="43"/>
      <c r="M226" s="218" t="s">
        <v>19</v>
      </c>
      <c r="N226" s="219" t="s">
        <v>44</v>
      </c>
      <c r="O226" s="83"/>
      <c r="P226" s="220">
        <f>O226*H226</f>
        <v>0</v>
      </c>
      <c r="Q226" s="220">
        <v>0</v>
      </c>
      <c r="R226" s="220">
        <f>Q226*H226</f>
        <v>0</v>
      </c>
      <c r="S226" s="220">
        <v>0</v>
      </c>
      <c r="T226" s="221">
        <f>S226*H226</f>
        <v>0</v>
      </c>
      <c r="AR226" s="222" t="s">
        <v>212</v>
      </c>
      <c r="AT226" s="222" t="s">
        <v>207</v>
      </c>
      <c r="AU226" s="222" t="s">
        <v>83</v>
      </c>
      <c r="AY226" s="17" t="s">
        <v>204</v>
      </c>
      <c r="BE226" s="223">
        <f>IF(N226="základní",J226,0)</f>
        <v>0</v>
      </c>
      <c r="BF226" s="223">
        <f>IF(N226="snížená",J226,0)</f>
        <v>0</v>
      </c>
      <c r="BG226" s="223">
        <f>IF(N226="zákl. přenesená",J226,0)</f>
        <v>0</v>
      </c>
      <c r="BH226" s="223">
        <f>IF(N226="sníž. přenesená",J226,0)</f>
        <v>0</v>
      </c>
      <c r="BI226" s="223">
        <f>IF(N226="nulová",J226,0)</f>
        <v>0</v>
      </c>
      <c r="BJ226" s="17" t="s">
        <v>81</v>
      </c>
      <c r="BK226" s="223">
        <f>ROUND(I226*H226,2)</f>
        <v>0</v>
      </c>
      <c r="BL226" s="17" t="s">
        <v>212</v>
      </c>
      <c r="BM226" s="222" t="s">
        <v>285</v>
      </c>
    </row>
    <row r="227" spans="2:51" s="13" customFormat="1" ht="12">
      <c r="B227" s="235"/>
      <c r="C227" s="236"/>
      <c r="D227" s="226" t="s">
        <v>213</v>
      </c>
      <c r="E227" s="237" t="s">
        <v>19</v>
      </c>
      <c r="F227" s="238" t="s">
        <v>286</v>
      </c>
      <c r="G227" s="236"/>
      <c r="H227" s="239">
        <v>1.6</v>
      </c>
      <c r="I227" s="240"/>
      <c r="J227" s="236"/>
      <c r="K227" s="236"/>
      <c r="L227" s="241"/>
      <c r="M227" s="242"/>
      <c r="N227" s="243"/>
      <c r="O227" s="243"/>
      <c r="P227" s="243"/>
      <c r="Q227" s="243"/>
      <c r="R227" s="243"/>
      <c r="S227" s="243"/>
      <c r="T227" s="244"/>
      <c r="AT227" s="245" t="s">
        <v>213</v>
      </c>
      <c r="AU227" s="245" t="s">
        <v>83</v>
      </c>
      <c r="AV227" s="13" t="s">
        <v>83</v>
      </c>
      <c r="AW227" s="13" t="s">
        <v>34</v>
      </c>
      <c r="AX227" s="13" t="s">
        <v>73</v>
      </c>
      <c r="AY227" s="245" t="s">
        <v>204</v>
      </c>
    </row>
    <row r="228" spans="2:51" s="14" customFormat="1" ht="12">
      <c r="B228" s="246"/>
      <c r="C228" s="247"/>
      <c r="D228" s="226" t="s">
        <v>213</v>
      </c>
      <c r="E228" s="248" t="s">
        <v>19</v>
      </c>
      <c r="F228" s="249" t="s">
        <v>218</v>
      </c>
      <c r="G228" s="247"/>
      <c r="H228" s="250">
        <v>1.6</v>
      </c>
      <c r="I228" s="251"/>
      <c r="J228" s="247"/>
      <c r="K228" s="247"/>
      <c r="L228" s="252"/>
      <c r="M228" s="253"/>
      <c r="N228" s="254"/>
      <c r="O228" s="254"/>
      <c r="P228" s="254"/>
      <c r="Q228" s="254"/>
      <c r="R228" s="254"/>
      <c r="S228" s="254"/>
      <c r="T228" s="255"/>
      <c r="AT228" s="256" t="s">
        <v>213</v>
      </c>
      <c r="AU228" s="256" t="s">
        <v>83</v>
      </c>
      <c r="AV228" s="14" t="s">
        <v>212</v>
      </c>
      <c r="AW228" s="14" t="s">
        <v>34</v>
      </c>
      <c r="AX228" s="14" t="s">
        <v>81</v>
      </c>
      <c r="AY228" s="256" t="s">
        <v>204</v>
      </c>
    </row>
    <row r="229" spans="2:65" s="1" customFormat="1" ht="16.5" customHeight="1">
      <c r="B229" s="38"/>
      <c r="C229" s="211" t="s">
        <v>255</v>
      </c>
      <c r="D229" s="211" t="s">
        <v>207</v>
      </c>
      <c r="E229" s="212" t="s">
        <v>287</v>
      </c>
      <c r="F229" s="213" t="s">
        <v>288</v>
      </c>
      <c r="G229" s="214" t="s">
        <v>289</v>
      </c>
      <c r="H229" s="215">
        <v>32</v>
      </c>
      <c r="I229" s="216"/>
      <c r="J229" s="217">
        <f>ROUND(I229*H229,2)</f>
        <v>0</v>
      </c>
      <c r="K229" s="213" t="s">
        <v>211</v>
      </c>
      <c r="L229" s="43"/>
      <c r="M229" s="218" t="s">
        <v>19</v>
      </c>
      <c r="N229" s="219" t="s">
        <v>44</v>
      </c>
      <c r="O229" s="83"/>
      <c r="P229" s="220">
        <f>O229*H229</f>
        <v>0</v>
      </c>
      <c r="Q229" s="220">
        <v>0</v>
      </c>
      <c r="R229" s="220">
        <f>Q229*H229</f>
        <v>0</v>
      </c>
      <c r="S229" s="220">
        <v>0</v>
      </c>
      <c r="T229" s="221">
        <f>S229*H229</f>
        <v>0</v>
      </c>
      <c r="AR229" s="222" t="s">
        <v>212</v>
      </c>
      <c r="AT229" s="222" t="s">
        <v>207</v>
      </c>
      <c r="AU229" s="222" t="s">
        <v>83</v>
      </c>
      <c r="AY229" s="17" t="s">
        <v>204</v>
      </c>
      <c r="BE229" s="223">
        <f>IF(N229="základní",J229,0)</f>
        <v>0</v>
      </c>
      <c r="BF229" s="223">
        <f>IF(N229="snížená",J229,0)</f>
        <v>0</v>
      </c>
      <c r="BG229" s="223">
        <f>IF(N229="zákl. přenesená",J229,0)</f>
        <v>0</v>
      </c>
      <c r="BH229" s="223">
        <f>IF(N229="sníž. přenesená",J229,0)</f>
        <v>0</v>
      </c>
      <c r="BI229" s="223">
        <f>IF(N229="nulová",J229,0)</f>
        <v>0</v>
      </c>
      <c r="BJ229" s="17" t="s">
        <v>81</v>
      </c>
      <c r="BK229" s="223">
        <f>ROUND(I229*H229,2)</f>
        <v>0</v>
      </c>
      <c r="BL229" s="17" t="s">
        <v>212</v>
      </c>
      <c r="BM229" s="222" t="s">
        <v>290</v>
      </c>
    </row>
    <row r="230" spans="2:65" s="1" customFormat="1" ht="36" customHeight="1">
      <c r="B230" s="38"/>
      <c r="C230" s="211" t="s">
        <v>291</v>
      </c>
      <c r="D230" s="211" t="s">
        <v>207</v>
      </c>
      <c r="E230" s="212" t="s">
        <v>292</v>
      </c>
      <c r="F230" s="213" t="s">
        <v>293</v>
      </c>
      <c r="G230" s="214" t="s">
        <v>221</v>
      </c>
      <c r="H230" s="215">
        <v>66.03</v>
      </c>
      <c r="I230" s="216"/>
      <c r="J230" s="217">
        <f>ROUND(I230*H230,2)</f>
        <v>0</v>
      </c>
      <c r="K230" s="213" t="s">
        <v>211</v>
      </c>
      <c r="L230" s="43"/>
      <c r="M230" s="218" t="s">
        <v>19</v>
      </c>
      <c r="N230" s="219" t="s">
        <v>44</v>
      </c>
      <c r="O230" s="83"/>
      <c r="P230" s="220">
        <f>O230*H230</f>
        <v>0</v>
      </c>
      <c r="Q230" s="220">
        <v>0</v>
      </c>
      <c r="R230" s="220">
        <f>Q230*H230</f>
        <v>0</v>
      </c>
      <c r="S230" s="220">
        <v>0</v>
      </c>
      <c r="T230" s="221">
        <f>S230*H230</f>
        <v>0</v>
      </c>
      <c r="AR230" s="222" t="s">
        <v>212</v>
      </c>
      <c r="AT230" s="222" t="s">
        <v>207</v>
      </c>
      <c r="AU230" s="222" t="s">
        <v>83</v>
      </c>
      <c r="AY230" s="17" t="s">
        <v>204</v>
      </c>
      <c r="BE230" s="223">
        <f>IF(N230="základní",J230,0)</f>
        <v>0</v>
      </c>
      <c r="BF230" s="223">
        <f>IF(N230="snížená",J230,0)</f>
        <v>0</v>
      </c>
      <c r="BG230" s="223">
        <f>IF(N230="zákl. přenesená",J230,0)</f>
        <v>0</v>
      </c>
      <c r="BH230" s="223">
        <f>IF(N230="sníž. přenesená",J230,0)</f>
        <v>0</v>
      </c>
      <c r="BI230" s="223">
        <f>IF(N230="nulová",J230,0)</f>
        <v>0</v>
      </c>
      <c r="BJ230" s="17" t="s">
        <v>81</v>
      </c>
      <c r="BK230" s="223">
        <f>ROUND(I230*H230,2)</f>
        <v>0</v>
      </c>
      <c r="BL230" s="17" t="s">
        <v>212</v>
      </c>
      <c r="BM230" s="222" t="s">
        <v>294</v>
      </c>
    </row>
    <row r="231" spans="2:65" s="1" customFormat="1" ht="48" customHeight="1">
      <c r="B231" s="38"/>
      <c r="C231" s="211" t="s">
        <v>258</v>
      </c>
      <c r="D231" s="211" t="s">
        <v>207</v>
      </c>
      <c r="E231" s="212" t="s">
        <v>295</v>
      </c>
      <c r="F231" s="213" t="s">
        <v>296</v>
      </c>
      <c r="G231" s="214" t="s">
        <v>297</v>
      </c>
      <c r="H231" s="215">
        <v>4</v>
      </c>
      <c r="I231" s="216"/>
      <c r="J231" s="217">
        <f>ROUND(I231*H231,2)</f>
        <v>0</v>
      </c>
      <c r="K231" s="213" t="s">
        <v>211</v>
      </c>
      <c r="L231" s="43"/>
      <c r="M231" s="218" t="s">
        <v>19</v>
      </c>
      <c r="N231" s="219" t="s">
        <v>44</v>
      </c>
      <c r="O231" s="83"/>
      <c r="P231" s="220">
        <f>O231*H231</f>
        <v>0</v>
      </c>
      <c r="Q231" s="220">
        <v>0</v>
      </c>
      <c r="R231" s="220">
        <f>Q231*H231</f>
        <v>0</v>
      </c>
      <c r="S231" s="220">
        <v>0</v>
      </c>
      <c r="T231" s="221">
        <f>S231*H231</f>
        <v>0</v>
      </c>
      <c r="AR231" s="222" t="s">
        <v>212</v>
      </c>
      <c r="AT231" s="222" t="s">
        <v>207</v>
      </c>
      <c r="AU231" s="222" t="s">
        <v>83</v>
      </c>
      <c r="AY231" s="17" t="s">
        <v>204</v>
      </c>
      <c r="BE231" s="223">
        <f>IF(N231="základní",J231,0)</f>
        <v>0</v>
      </c>
      <c r="BF231" s="223">
        <f>IF(N231="snížená",J231,0)</f>
        <v>0</v>
      </c>
      <c r="BG231" s="223">
        <f>IF(N231="zákl. přenesená",J231,0)</f>
        <v>0</v>
      </c>
      <c r="BH231" s="223">
        <f>IF(N231="sníž. přenesená",J231,0)</f>
        <v>0</v>
      </c>
      <c r="BI231" s="223">
        <f>IF(N231="nulová",J231,0)</f>
        <v>0</v>
      </c>
      <c r="BJ231" s="17" t="s">
        <v>81</v>
      </c>
      <c r="BK231" s="223">
        <f>ROUND(I231*H231,2)</f>
        <v>0</v>
      </c>
      <c r="BL231" s="17" t="s">
        <v>212</v>
      </c>
      <c r="BM231" s="222" t="s">
        <v>298</v>
      </c>
    </row>
    <row r="232" spans="2:65" s="1" customFormat="1" ht="16.5" customHeight="1">
      <c r="B232" s="38"/>
      <c r="C232" s="211" t="s">
        <v>7</v>
      </c>
      <c r="D232" s="211" t="s">
        <v>207</v>
      </c>
      <c r="E232" s="212" t="s">
        <v>299</v>
      </c>
      <c r="F232" s="213" t="s">
        <v>300</v>
      </c>
      <c r="G232" s="214" t="s">
        <v>210</v>
      </c>
      <c r="H232" s="215">
        <v>1.08</v>
      </c>
      <c r="I232" s="216"/>
      <c r="J232" s="217">
        <f>ROUND(I232*H232,2)</f>
        <v>0</v>
      </c>
      <c r="K232" s="213" t="s">
        <v>301</v>
      </c>
      <c r="L232" s="43"/>
      <c r="M232" s="218" t="s">
        <v>19</v>
      </c>
      <c r="N232" s="219" t="s">
        <v>44</v>
      </c>
      <c r="O232" s="83"/>
      <c r="P232" s="220">
        <f>O232*H232</f>
        <v>0</v>
      </c>
      <c r="Q232" s="220">
        <v>0</v>
      </c>
      <c r="R232" s="220">
        <f>Q232*H232</f>
        <v>0</v>
      </c>
      <c r="S232" s="220">
        <v>0</v>
      </c>
      <c r="T232" s="221">
        <f>S232*H232</f>
        <v>0</v>
      </c>
      <c r="AR232" s="222" t="s">
        <v>212</v>
      </c>
      <c r="AT232" s="222" t="s">
        <v>207</v>
      </c>
      <c r="AU232" s="222" t="s">
        <v>83</v>
      </c>
      <c r="AY232" s="17" t="s">
        <v>204</v>
      </c>
      <c r="BE232" s="223">
        <f>IF(N232="základní",J232,0)</f>
        <v>0</v>
      </c>
      <c r="BF232" s="223">
        <f>IF(N232="snížená",J232,0)</f>
        <v>0</v>
      </c>
      <c r="BG232" s="223">
        <f>IF(N232="zákl. přenesená",J232,0)</f>
        <v>0</v>
      </c>
      <c r="BH232" s="223">
        <f>IF(N232="sníž. přenesená",J232,0)</f>
        <v>0</v>
      </c>
      <c r="BI232" s="223">
        <f>IF(N232="nulová",J232,0)</f>
        <v>0</v>
      </c>
      <c r="BJ232" s="17" t="s">
        <v>81</v>
      </c>
      <c r="BK232" s="223">
        <f>ROUND(I232*H232,2)</f>
        <v>0</v>
      </c>
      <c r="BL232" s="17" t="s">
        <v>212</v>
      </c>
      <c r="BM232" s="222" t="s">
        <v>302</v>
      </c>
    </row>
    <row r="233" spans="2:65" s="1" customFormat="1" ht="16.5" customHeight="1">
      <c r="B233" s="38"/>
      <c r="C233" s="211" t="s">
        <v>262</v>
      </c>
      <c r="D233" s="211" t="s">
        <v>207</v>
      </c>
      <c r="E233" s="212" t="s">
        <v>303</v>
      </c>
      <c r="F233" s="213" t="s">
        <v>304</v>
      </c>
      <c r="G233" s="214" t="s">
        <v>250</v>
      </c>
      <c r="H233" s="215">
        <v>4</v>
      </c>
      <c r="I233" s="216"/>
      <c r="J233" s="217">
        <f>ROUND(I233*H233,2)</f>
        <v>0</v>
      </c>
      <c r="K233" s="213" t="s">
        <v>301</v>
      </c>
      <c r="L233" s="43"/>
      <c r="M233" s="218" t="s">
        <v>19</v>
      </c>
      <c r="N233" s="219" t="s">
        <v>44</v>
      </c>
      <c r="O233" s="83"/>
      <c r="P233" s="220">
        <f>O233*H233</f>
        <v>0</v>
      </c>
      <c r="Q233" s="220">
        <v>0</v>
      </c>
      <c r="R233" s="220">
        <f>Q233*H233</f>
        <v>0</v>
      </c>
      <c r="S233" s="220">
        <v>0</v>
      </c>
      <c r="T233" s="221">
        <f>S233*H233</f>
        <v>0</v>
      </c>
      <c r="AR233" s="222" t="s">
        <v>212</v>
      </c>
      <c r="AT233" s="222" t="s">
        <v>207</v>
      </c>
      <c r="AU233" s="222" t="s">
        <v>83</v>
      </c>
      <c r="AY233" s="17" t="s">
        <v>204</v>
      </c>
      <c r="BE233" s="223">
        <f>IF(N233="základní",J233,0)</f>
        <v>0</v>
      </c>
      <c r="BF233" s="223">
        <f>IF(N233="snížená",J233,0)</f>
        <v>0</v>
      </c>
      <c r="BG233" s="223">
        <f>IF(N233="zákl. přenesená",J233,0)</f>
        <v>0</v>
      </c>
      <c r="BH233" s="223">
        <f>IF(N233="sníž. přenesená",J233,0)</f>
        <v>0</v>
      </c>
      <c r="BI233" s="223">
        <f>IF(N233="nulová",J233,0)</f>
        <v>0</v>
      </c>
      <c r="BJ233" s="17" t="s">
        <v>81</v>
      </c>
      <c r="BK233" s="223">
        <f>ROUND(I233*H233,2)</f>
        <v>0</v>
      </c>
      <c r="BL233" s="17" t="s">
        <v>212</v>
      </c>
      <c r="BM233" s="222" t="s">
        <v>305</v>
      </c>
    </row>
    <row r="234" spans="2:63" s="11" customFormat="1" ht="22.8" customHeight="1">
      <c r="B234" s="195"/>
      <c r="C234" s="196"/>
      <c r="D234" s="197" t="s">
        <v>72</v>
      </c>
      <c r="E234" s="209" t="s">
        <v>306</v>
      </c>
      <c r="F234" s="209" t="s">
        <v>307</v>
      </c>
      <c r="G234" s="196"/>
      <c r="H234" s="196"/>
      <c r="I234" s="199"/>
      <c r="J234" s="210">
        <f>BK234</f>
        <v>0</v>
      </c>
      <c r="K234" s="196"/>
      <c r="L234" s="201"/>
      <c r="M234" s="202"/>
      <c r="N234" s="203"/>
      <c r="O234" s="203"/>
      <c r="P234" s="204">
        <f>SUM(P235:P240)</f>
        <v>0</v>
      </c>
      <c r="Q234" s="203"/>
      <c r="R234" s="204">
        <f>SUM(R235:R240)</f>
        <v>0</v>
      </c>
      <c r="S234" s="203"/>
      <c r="T234" s="205">
        <f>SUM(T235:T240)</f>
        <v>0</v>
      </c>
      <c r="AR234" s="206" t="s">
        <v>81</v>
      </c>
      <c r="AT234" s="207" t="s">
        <v>72</v>
      </c>
      <c r="AU234" s="207" t="s">
        <v>81</v>
      </c>
      <c r="AY234" s="206" t="s">
        <v>204</v>
      </c>
      <c r="BK234" s="208">
        <f>SUM(BK235:BK240)</f>
        <v>0</v>
      </c>
    </row>
    <row r="235" spans="2:65" s="1" customFormat="1" ht="36" customHeight="1">
      <c r="B235" s="38"/>
      <c r="C235" s="211" t="s">
        <v>308</v>
      </c>
      <c r="D235" s="211" t="s">
        <v>207</v>
      </c>
      <c r="E235" s="212" t="s">
        <v>309</v>
      </c>
      <c r="F235" s="213" t="s">
        <v>310</v>
      </c>
      <c r="G235" s="214" t="s">
        <v>221</v>
      </c>
      <c r="H235" s="215">
        <v>175.645</v>
      </c>
      <c r="I235" s="216"/>
      <c r="J235" s="217">
        <f>ROUND(I235*H235,2)</f>
        <v>0</v>
      </c>
      <c r="K235" s="213" t="s">
        <v>211</v>
      </c>
      <c r="L235" s="43"/>
      <c r="M235" s="218" t="s">
        <v>19</v>
      </c>
      <c r="N235" s="219" t="s">
        <v>44</v>
      </c>
      <c r="O235" s="83"/>
      <c r="P235" s="220">
        <f>O235*H235</f>
        <v>0</v>
      </c>
      <c r="Q235" s="220">
        <v>0</v>
      </c>
      <c r="R235" s="220">
        <f>Q235*H235</f>
        <v>0</v>
      </c>
      <c r="S235" s="220">
        <v>0</v>
      </c>
      <c r="T235" s="221">
        <f>S235*H235</f>
        <v>0</v>
      </c>
      <c r="AR235" s="222" t="s">
        <v>212</v>
      </c>
      <c r="AT235" s="222" t="s">
        <v>207</v>
      </c>
      <c r="AU235" s="222" t="s">
        <v>83</v>
      </c>
      <c r="AY235" s="17" t="s">
        <v>204</v>
      </c>
      <c r="BE235" s="223">
        <f>IF(N235="základní",J235,0)</f>
        <v>0</v>
      </c>
      <c r="BF235" s="223">
        <f>IF(N235="snížená",J235,0)</f>
        <v>0</v>
      </c>
      <c r="BG235" s="223">
        <f>IF(N235="zákl. přenesená",J235,0)</f>
        <v>0</v>
      </c>
      <c r="BH235" s="223">
        <f>IF(N235="sníž. přenesená",J235,0)</f>
        <v>0</v>
      </c>
      <c r="BI235" s="223">
        <f>IF(N235="nulová",J235,0)</f>
        <v>0</v>
      </c>
      <c r="BJ235" s="17" t="s">
        <v>81</v>
      </c>
      <c r="BK235" s="223">
        <f>ROUND(I235*H235,2)</f>
        <v>0</v>
      </c>
      <c r="BL235" s="17" t="s">
        <v>212</v>
      </c>
      <c r="BM235" s="222" t="s">
        <v>311</v>
      </c>
    </row>
    <row r="236" spans="2:65" s="1" customFormat="1" ht="36" customHeight="1">
      <c r="B236" s="38"/>
      <c r="C236" s="211" t="s">
        <v>265</v>
      </c>
      <c r="D236" s="211" t="s">
        <v>207</v>
      </c>
      <c r="E236" s="212" t="s">
        <v>312</v>
      </c>
      <c r="F236" s="213" t="s">
        <v>313</v>
      </c>
      <c r="G236" s="214" t="s">
        <v>221</v>
      </c>
      <c r="H236" s="215">
        <v>463.044</v>
      </c>
      <c r="I236" s="216"/>
      <c r="J236" s="217">
        <f>ROUND(I236*H236,2)</f>
        <v>0</v>
      </c>
      <c r="K236" s="213" t="s">
        <v>211</v>
      </c>
      <c r="L236" s="43"/>
      <c r="M236" s="218" t="s">
        <v>19</v>
      </c>
      <c r="N236" s="219" t="s">
        <v>44</v>
      </c>
      <c r="O236" s="83"/>
      <c r="P236" s="220">
        <f>O236*H236</f>
        <v>0</v>
      </c>
      <c r="Q236" s="220">
        <v>0</v>
      </c>
      <c r="R236" s="220">
        <f>Q236*H236</f>
        <v>0</v>
      </c>
      <c r="S236" s="220">
        <v>0</v>
      </c>
      <c r="T236" s="221">
        <f>S236*H236</f>
        <v>0</v>
      </c>
      <c r="AR236" s="222" t="s">
        <v>212</v>
      </c>
      <c r="AT236" s="222" t="s">
        <v>207</v>
      </c>
      <c r="AU236" s="222" t="s">
        <v>83</v>
      </c>
      <c r="AY236" s="17" t="s">
        <v>204</v>
      </c>
      <c r="BE236" s="223">
        <f>IF(N236="základní",J236,0)</f>
        <v>0</v>
      </c>
      <c r="BF236" s="223">
        <f>IF(N236="snížená",J236,0)</f>
        <v>0</v>
      </c>
      <c r="BG236" s="223">
        <f>IF(N236="zákl. přenesená",J236,0)</f>
        <v>0</v>
      </c>
      <c r="BH236" s="223">
        <f>IF(N236="sníž. přenesená",J236,0)</f>
        <v>0</v>
      </c>
      <c r="BI236" s="223">
        <f>IF(N236="nulová",J236,0)</f>
        <v>0</v>
      </c>
      <c r="BJ236" s="17" t="s">
        <v>81</v>
      </c>
      <c r="BK236" s="223">
        <f>ROUND(I236*H236,2)</f>
        <v>0</v>
      </c>
      <c r="BL236" s="17" t="s">
        <v>212</v>
      </c>
      <c r="BM236" s="222" t="s">
        <v>314</v>
      </c>
    </row>
    <row r="237" spans="2:65" s="1" customFormat="1" ht="60" customHeight="1">
      <c r="B237" s="38"/>
      <c r="C237" s="211" t="s">
        <v>315</v>
      </c>
      <c r="D237" s="211" t="s">
        <v>207</v>
      </c>
      <c r="E237" s="212" t="s">
        <v>316</v>
      </c>
      <c r="F237" s="213" t="s">
        <v>317</v>
      </c>
      <c r="G237" s="214" t="s">
        <v>221</v>
      </c>
      <c r="H237" s="215">
        <v>129.5</v>
      </c>
      <c r="I237" s="216"/>
      <c r="J237" s="217">
        <f>ROUND(I237*H237,2)</f>
        <v>0</v>
      </c>
      <c r="K237" s="213" t="s">
        <v>211</v>
      </c>
      <c r="L237" s="43"/>
      <c r="M237" s="218" t="s">
        <v>19</v>
      </c>
      <c r="N237" s="219" t="s">
        <v>44</v>
      </c>
      <c r="O237" s="83"/>
      <c r="P237" s="220">
        <f>O237*H237</f>
        <v>0</v>
      </c>
      <c r="Q237" s="220">
        <v>0</v>
      </c>
      <c r="R237" s="220">
        <f>Q237*H237</f>
        <v>0</v>
      </c>
      <c r="S237" s="220">
        <v>0</v>
      </c>
      <c r="T237" s="221">
        <f>S237*H237</f>
        <v>0</v>
      </c>
      <c r="AR237" s="222" t="s">
        <v>212</v>
      </c>
      <c r="AT237" s="222" t="s">
        <v>207</v>
      </c>
      <c r="AU237" s="222" t="s">
        <v>83</v>
      </c>
      <c r="AY237" s="17" t="s">
        <v>204</v>
      </c>
      <c r="BE237" s="223">
        <f>IF(N237="základní",J237,0)</f>
        <v>0</v>
      </c>
      <c r="BF237" s="223">
        <f>IF(N237="snížená",J237,0)</f>
        <v>0</v>
      </c>
      <c r="BG237" s="223">
        <f>IF(N237="zákl. přenesená",J237,0)</f>
        <v>0</v>
      </c>
      <c r="BH237" s="223">
        <f>IF(N237="sníž. přenesená",J237,0)</f>
        <v>0</v>
      </c>
      <c r="BI237" s="223">
        <f>IF(N237="nulová",J237,0)</f>
        <v>0</v>
      </c>
      <c r="BJ237" s="17" t="s">
        <v>81</v>
      </c>
      <c r="BK237" s="223">
        <f>ROUND(I237*H237,2)</f>
        <v>0</v>
      </c>
      <c r="BL237" s="17" t="s">
        <v>212</v>
      </c>
      <c r="BM237" s="222" t="s">
        <v>318</v>
      </c>
    </row>
    <row r="238" spans="2:65" s="1" customFormat="1" ht="24" customHeight="1">
      <c r="B238" s="38"/>
      <c r="C238" s="211" t="s">
        <v>269</v>
      </c>
      <c r="D238" s="211" t="s">
        <v>207</v>
      </c>
      <c r="E238" s="212" t="s">
        <v>319</v>
      </c>
      <c r="F238" s="213" t="s">
        <v>320</v>
      </c>
      <c r="G238" s="214" t="s">
        <v>221</v>
      </c>
      <c r="H238" s="215">
        <v>165.858</v>
      </c>
      <c r="I238" s="216"/>
      <c r="J238" s="217">
        <f>ROUND(I238*H238,2)</f>
        <v>0</v>
      </c>
      <c r="K238" s="213" t="s">
        <v>211</v>
      </c>
      <c r="L238" s="43"/>
      <c r="M238" s="218" t="s">
        <v>19</v>
      </c>
      <c r="N238" s="219" t="s">
        <v>44</v>
      </c>
      <c r="O238" s="83"/>
      <c r="P238" s="220">
        <f>O238*H238</f>
        <v>0</v>
      </c>
      <c r="Q238" s="220">
        <v>0</v>
      </c>
      <c r="R238" s="220">
        <f>Q238*H238</f>
        <v>0</v>
      </c>
      <c r="S238" s="220">
        <v>0</v>
      </c>
      <c r="T238" s="221">
        <f>S238*H238</f>
        <v>0</v>
      </c>
      <c r="AR238" s="222" t="s">
        <v>212</v>
      </c>
      <c r="AT238" s="222" t="s">
        <v>207</v>
      </c>
      <c r="AU238" s="222" t="s">
        <v>83</v>
      </c>
      <c r="AY238" s="17" t="s">
        <v>204</v>
      </c>
      <c r="BE238" s="223">
        <f>IF(N238="základní",J238,0)</f>
        <v>0</v>
      </c>
      <c r="BF238" s="223">
        <f>IF(N238="snížená",J238,0)</f>
        <v>0</v>
      </c>
      <c r="BG238" s="223">
        <f>IF(N238="zákl. přenesená",J238,0)</f>
        <v>0</v>
      </c>
      <c r="BH238" s="223">
        <f>IF(N238="sníž. přenesená",J238,0)</f>
        <v>0</v>
      </c>
      <c r="BI238" s="223">
        <f>IF(N238="nulová",J238,0)</f>
        <v>0</v>
      </c>
      <c r="BJ238" s="17" t="s">
        <v>81</v>
      </c>
      <c r="BK238" s="223">
        <f>ROUND(I238*H238,2)</f>
        <v>0</v>
      </c>
      <c r="BL238" s="17" t="s">
        <v>212</v>
      </c>
      <c r="BM238" s="222" t="s">
        <v>321</v>
      </c>
    </row>
    <row r="239" spans="2:65" s="1" customFormat="1" ht="48" customHeight="1">
      <c r="B239" s="38"/>
      <c r="C239" s="211" t="s">
        <v>322</v>
      </c>
      <c r="D239" s="211" t="s">
        <v>207</v>
      </c>
      <c r="E239" s="212" t="s">
        <v>323</v>
      </c>
      <c r="F239" s="213" t="s">
        <v>324</v>
      </c>
      <c r="G239" s="214" t="s">
        <v>221</v>
      </c>
      <c r="H239" s="215">
        <v>64.056</v>
      </c>
      <c r="I239" s="216"/>
      <c r="J239" s="217">
        <f>ROUND(I239*H239,2)</f>
        <v>0</v>
      </c>
      <c r="K239" s="213" t="s">
        <v>211</v>
      </c>
      <c r="L239" s="43"/>
      <c r="M239" s="218" t="s">
        <v>19</v>
      </c>
      <c r="N239" s="219" t="s">
        <v>44</v>
      </c>
      <c r="O239" s="83"/>
      <c r="P239" s="220">
        <f>O239*H239</f>
        <v>0</v>
      </c>
      <c r="Q239" s="220">
        <v>0</v>
      </c>
      <c r="R239" s="220">
        <f>Q239*H239</f>
        <v>0</v>
      </c>
      <c r="S239" s="220">
        <v>0</v>
      </c>
      <c r="T239" s="221">
        <f>S239*H239</f>
        <v>0</v>
      </c>
      <c r="AR239" s="222" t="s">
        <v>212</v>
      </c>
      <c r="AT239" s="222" t="s">
        <v>207</v>
      </c>
      <c r="AU239" s="222" t="s">
        <v>83</v>
      </c>
      <c r="AY239" s="17" t="s">
        <v>204</v>
      </c>
      <c r="BE239" s="223">
        <f>IF(N239="základní",J239,0)</f>
        <v>0</v>
      </c>
      <c r="BF239" s="223">
        <f>IF(N239="snížená",J239,0)</f>
        <v>0</v>
      </c>
      <c r="BG239" s="223">
        <f>IF(N239="zákl. přenesená",J239,0)</f>
        <v>0</v>
      </c>
      <c r="BH239" s="223">
        <f>IF(N239="sníž. přenesená",J239,0)</f>
        <v>0</v>
      </c>
      <c r="BI239" s="223">
        <f>IF(N239="nulová",J239,0)</f>
        <v>0</v>
      </c>
      <c r="BJ239" s="17" t="s">
        <v>81</v>
      </c>
      <c r="BK239" s="223">
        <f>ROUND(I239*H239,2)</f>
        <v>0</v>
      </c>
      <c r="BL239" s="17" t="s">
        <v>212</v>
      </c>
      <c r="BM239" s="222" t="s">
        <v>325</v>
      </c>
    </row>
    <row r="240" spans="2:65" s="1" customFormat="1" ht="36" customHeight="1">
      <c r="B240" s="38"/>
      <c r="C240" s="211" t="s">
        <v>274</v>
      </c>
      <c r="D240" s="211" t="s">
        <v>207</v>
      </c>
      <c r="E240" s="212" t="s">
        <v>292</v>
      </c>
      <c r="F240" s="213" t="s">
        <v>293</v>
      </c>
      <c r="G240" s="214" t="s">
        <v>221</v>
      </c>
      <c r="H240" s="215">
        <v>175.645</v>
      </c>
      <c r="I240" s="216"/>
      <c r="J240" s="217">
        <f>ROUND(I240*H240,2)</f>
        <v>0</v>
      </c>
      <c r="K240" s="213" t="s">
        <v>211</v>
      </c>
      <c r="L240" s="43"/>
      <c r="M240" s="218" t="s">
        <v>19</v>
      </c>
      <c r="N240" s="219" t="s">
        <v>44</v>
      </c>
      <c r="O240" s="83"/>
      <c r="P240" s="220">
        <f>O240*H240</f>
        <v>0</v>
      </c>
      <c r="Q240" s="220">
        <v>0</v>
      </c>
      <c r="R240" s="220">
        <f>Q240*H240</f>
        <v>0</v>
      </c>
      <c r="S240" s="220">
        <v>0</v>
      </c>
      <c r="T240" s="221">
        <f>S240*H240</f>
        <v>0</v>
      </c>
      <c r="AR240" s="222" t="s">
        <v>212</v>
      </c>
      <c r="AT240" s="222" t="s">
        <v>207</v>
      </c>
      <c r="AU240" s="222" t="s">
        <v>83</v>
      </c>
      <c r="AY240" s="17" t="s">
        <v>204</v>
      </c>
      <c r="BE240" s="223">
        <f>IF(N240="základní",J240,0)</f>
        <v>0</v>
      </c>
      <c r="BF240" s="223">
        <f>IF(N240="snížená",J240,0)</f>
        <v>0</v>
      </c>
      <c r="BG240" s="223">
        <f>IF(N240="zákl. přenesená",J240,0)</f>
        <v>0</v>
      </c>
      <c r="BH240" s="223">
        <f>IF(N240="sníž. přenesená",J240,0)</f>
        <v>0</v>
      </c>
      <c r="BI240" s="223">
        <f>IF(N240="nulová",J240,0)</f>
        <v>0</v>
      </c>
      <c r="BJ240" s="17" t="s">
        <v>81</v>
      </c>
      <c r="BK240" s="223">
        <f>ROUND(I240*H240,2)</f>
        <v>0</v>
      </c>
      <c r="BL240" s="17" t="s">
        <v>212</v>
      </c>
      <c r="BM240" s="222" t="s">
        <v>326</v>
      </c>
    </row>
    <row r="241" spans="2:63" s="11" customFormat="1" ht="22.8" customHeight="1">
      <c r="B241" s="195"/>
      <c r="C241" s="196"/>
      <c r="D241" s="197" t="s">
        <v>72</v>
      </c>
      <c r="E241" s="209" t="s">
        <v>327</v>
      </c>
      <c r="F241" s="209" t="s">
        <v>328</v>
      </c>
      <c r="G241" s="196"/>
      <c r="H241" s="196"/>
      <c r="I241" s="199"/>
      <c r="J241" s="210">
        <f>BK241</f>
        <v>0</v>
      </c>
      <c r="K241" s="196"/>
      <c r="L241" s="201"/>
      <c r="M241" s="202"/>
      <c r="N241" s="203"/>
      <c r="O241" s="203"/>
      <c r="P241" s="204">
        <f>SUM(P242:P248)</f>
        <v>0</v>
      </c>
      <c r="Q241" s="203"/>
      <c r="R241" s="204">
        <f>SUM(R242:R248)</f>
        <v>0</v>
      </c>
      <c r="S241" s="203"/>
      <c r="T241" s="205">
        <f>SUM(T242:T248)</f>
        <v>0</v>
      </c>
      <c r="AR241" s="206" t="s">
        <v>81</v>
      </c>
      <c r="AT241" s="207" t="s">
        <v>72</v>
      </c>
      <c r="AU241" s="207" t="s">
        <v>81</v>
      </c>
      <c r="AY241" s="206" t="s">
        <v>204</v>
      </c>
      <c r="BK241" s="208">
        <f>SUM(BK242:BK248)</f>
        <v>0</v>
      </c>
    </row>
    <row r="242" spans="2:65" s="1" customFormat="1" ht="36" customHeight="1">
      <c r="B242" s="38"/>
      <c r="C242" s="211" t="s">
        <v>329</v>
      </c>
      <c r="D242" s="211" t="s">
        <v>207</v>
      </c>
      <c r="E242" s="212" t="s">
        <v>330</v>
      </c>
      <c r="F242" s="213" t="s">
        <v>331</v>
      </c>
      <c r="G242" s="214" t="s">
        <v>210</v>
      </c>
      <c r="H242" s="215">
        <v>8.131</v>
      </c>
      <c r="I242" s="216"/>
      <c r="J242" s="217">
        <f>ROUND(I242*H242,2)</f>
        <v>0</v>
      </c>
      <c r="K242" s="213" t="s">
        <v>211</v>
      </c>
      <c r="L242" s="43"/>
      <c r="M242" s="218" t="s">
        <v>19</v>
      </c>
      <c r="N242" s="219" t="s">
        <v>44</v>
      </c>
      <c r="O242" s="83"/>
      <c r="P242" s="220">
        <f>O242*H242</f>
        <v>0</v>
      </c>
      <c r="Q242" s="220">
        <v>0</v>
      </c>
      <c r="R242" s="220">
        <f>Q242*H242</f>
        <v>0</v>
      </c>
      <c r="S242" s="220">
        <v>0</v>
      </c>
      <c r="T242" s="221">
        <f>S242*H242</f>
        <v>0</v>
      </c>
      <c r="AR242" s="222" t="s">
        <v>212</v>
      </c>
      <c r="AT242" s="222" t="s">
        <v>207</v>
      </c>
      <c r="AU242" s="222" t="s">
        <v>83</v>
      </c>
      <c r="AY242" s="17" t="s">
        <v>204</v>
      </c>
      <c r="BE242" s="223">
        <f>IF(N242="základní",J242,0)</f>
        <v>0</v>
      </c>
      <c r="BF242" s="223">
        <f>IF(N242="snížená",J242,0)</f>
        <v>0</v>
      </c>
      <c r="BG242" s="223">
        <f>IF(N242="zákl. přenesená",J242,0)</f>
        <v>0</v>
      </c>
      <c r="BH242" s="223">
        <f>IF(N242="sníž. přenesená",J242,0)</f>
        <v>0</v>
      </c>
      <c r="BI242" s="223">
        <f>IF(N242="nulová",J242,0)</f>
        <v>0</v>
      </c>
      <c r="BJ242" s="17" t="s">
        <v>81</v>
      </c>
      <c r="BK242" s="223">
        <f>ROUND(I242*H242,2)</f>
        <v>0</v>
      </c>
      <c r="BL242" s="17" t="s">
        <v>212</v>
      </c>
      <c r="BM242" s="222" t="s">
        <v>332</v>
      </c>
    </row>
    <row r="243" spans="2:65" s="1" customFormat="1" ht="36" customHeight="1">
      <c r="B243" s="38"/>
      <c r="C243" s="211" t="s">
        <v>277</v>
      </c>
      <c r="D243" s="211" t="s">
        <v>207</v>
      </c>
      <c r="E243" s="212" t="s">
        <v>333</v>
      </c>
      <c r="F243" s="213" t="s">
        <v>334</v>
      </c>
      <c r="G243" s="214" t="s">
        <v>210</v>
      </c>
      <c r="H243" s="215">
        <v>3.188</v>
      </c>
      <c r="I243" s="216"/>
      <c r="J243" s="217">
        <f>ROUND(I243*H243,2)</f>
        <v>0</v>
      </c>
      <c r="K243" s="213" t="s">
        <v>211</v>
      </c>
      <c r="L243" s="43"/>
      <c r="M243" s="218" t="s">
        <v>19</v>
      </c>
      <c r="N243" s="219" t="s">
        <v>44</v>
      </c>
      <c r="O243" s="83"/>
      <c r="P243" s="220">
        <f>O243*H243</f>
        <v>0</v>
      </c>
      <c r="Q243" s="220">
        <v>0</v>
      </c>
      <c r="R243" s="220">
        <f>Q243*H243</f>
        <v>0</v>
      </c>
      <c r="S243" s="220">
        <v>0</v>
      </c>
      <c r="T243" s="221">
        <f>S243*H243</f>
        <v>0</v>
      </c>
      <c r="AR243" s="222" t="s">
        <v>212</v>
      </c>
      <c r="AT243" s="222" t="s">
        <v>207</v>
      </c>
      <c r="AU243" s="222" t="s">
        <v>83</v>
      </c>
      <c r="AY243" s="17" t="s">
        <v>204</v>
      </c>
      <c r="BE243" s="223">
        <f>IF(N243="základní",J243,0)</f>
        <v>0</v>
      </c>
      <c r="BF243" s="223">
        <f>IF(N243="snížená",J243,0)</f>
        <v>0</v>
      </c>
      <c r="BG243" s="223">
        <f>IF(N243="zákl. přenesená",J243,0)</f>
        <v>0</v>
      </c>
      <c r="BH243" s="223">
        <f>IF(N243="sníž. přenesená",J243,0)</f>
        <v>0</v>
      </c>
      <c r="BI243" s="223">
        <f>IF(N243="nulová",J243,0)</f>
        <v>0</v>
      </c>
      <c r="BJ243" s="17" t="s">
        <v>81</v>
      </c>
      <c r="BK243" s="223">
        <f>ROUND(I243*H243,2)</f>
        <v>0</v>
      </c>
      <c r="BL243" s="17" t="s">
        <v>212</v>
      </c>
      <c r="BM243" s="222" t="s">
        <v>335</v>
      </c>
    </row>
    <row r="244" spans="2:65" s="1" customFormat="1" ht="24" customHeight="1">
      <c r="B244" s="38"/>
      <c r="C244" s="211" t="s">
        <v>336</v>
      </c>
      <c r="D244" s="211" t="s">
        <v>207</v>
      </c>
      <c r="E244" s="212" t="s">
        <v>337</v>
      </c>
      <c r="F244" s="213" t="s">
        <v>338</v>
      </c>
      <c r="G244" s="214" t="s">
        <v>210</v>
      </c>
      <c r="H244" s="215">
        <v>1.866</v>
      </c>
      <c r="I244" s="216"/>
      <c r="J244" s="217">
        <f>ROUND(I244*H244,2)</f>
        <v>0</v>
      </c>
      <c r="K244" s="213" t="s">
        <v>211</v>
      </c>
      <c r="L244" s="43"/>
      <c r="M244" s="218" t="s">
        <v>19</v>
      </c>
      <c r="N244" s="219" t="s">
        <v>44</v>
      </c>
      <c r="O244" s="83"/>
      <c r="P244" s="220">
        <f>O244*H244</f>
        <v>0</v>
      </c>
      <c r="Q244" s="220">
        <v>0</v>
      </c>
      <c r="R244" s="220">
        <f>Q244*H244</f>
        <v>0</v>
      </c>
      <c r="S244" s="220">
        <v>0</v>
      </c>
      <c r="T244" s="221">
        <f>S244*H244</f>
        <v>0</v>
      </c>
      <c r="AR244" s="222" t="s">
        <v>212</v>
      </c>
      <c r="AT244" s="222" t="s">
        <v>207</v>
      </c>
      <c r="AU244" s="222" t="s">
        <v>83</v>
      </c>
      <c r="AY244" s="17" t="s">
        <v>204</v>
      </c>
      <c r="BE244" s="223">
        <f>IF(N244="základní",J244,0)</f>
        <v>0</v>
      </c>
      <c r="BF244" s="223">
        <f>IF(N244="snížená",J244,0)</f>
        <v>0</v>
      </c>
      <c r="BG244" s="223">
        <f>IF(N244="zákl. přenesená",J244,0)</f>
        <v>0</v>
      </c>
      <c r="BH244" s="223">
        <f>IF(N244="sníž. přenesená",J244,0)</f>
        <v>0</v>
      </c>
      <c r="BI244" s="223">
        <f>IF(N244="nulová",J244,0)</f>
        <v>0</v>
      </c>
      <c r="BJ244" s="17" t="s">
        <v>81</v>
      </c>
      <c r="BK244" s="223">
        <f>ROUND(I244*H244,2)</f>
        <v>0</v>
      </c>
      <c r="BL244" s="17" t="s">
        <v>212</v>
      </c>
      <c r="BM244" s="222" t="s">
        <v>339</v>
      </c>
    </row>
    <row r="245" spans="2:65" s="1" customFormat="1" ht="48" customHeight="1">
      <c r="B245" s="38"/>
      <c r="C245" s="211" t="s">
        <v>280</v>
      </c>
      <c r="D245" s="211" t="s">
        <v>207</v>
      </c>
      <c r="E245" s="212" t="s">
        <v>340</v>
      </c>
      <c r="F245" s="213" t="s">
        <v>341</v>
      </c>
      <c r="G245" s="214" t="s">
        <v>210</v>
      </c>
      <c r="H245" s="215">
        <v>25.634</v>
      </c>
      <c r="I245" s="216"/>
      <c r="J245" s="217">
        <f>ROUND(I245*H245,2)</f>
        <v>0</v>
      </c>
      <c r="K245" s="213" t="s">
        <v>211</v>
      </c>
      <c r="L245" s="43"/>
      <c r="M245" s="218" t="s">
        <v>19</v>
      </c>
      <c r="N245" s="219" t="s">
        <v>44</v>
      </c>
      <c r="O245" s="83"/>
      <c r="P245" s="220">
        <f>O245*H245</f>
        <v>0</v>
      </c>
      <c r="Q245" s="220">
        <v>0</v>
      </c>
      <c r="R245" s="220">
        <f>Q245*H245</f>
        <v>0</v>
      </c>
      <c r="S245" s="220">
        <v>0</v>
      </c>
      <c r="T245" s="221">
        <f>S245*H245</f>
        <v>0</v>
      </c>
      <c r="AR245" s="222" t="s">
        <v>212</v>
      </c>
      <c r="AT245" s="222" t="s">
        <v>207</v>
      </c>
      <c r="AU245" s="222" t="s">
        <v>83</v>
      </c>
      <c r="AY245" s="17" t="s">
        <v>204</v>
      </c>
      <c r="BE245" s="223">
        <f>IF(N245="základní",J245,0)</f>
        <v>0</v>
      </c>
      <c r="BF245" s="223">
        <f>IF(N245="snížená",J245,0)</f>
        <v>0</v>
      </c>
      <c r="BG245" s="223">
        <f>IF(N245="zákl. přenesená",J245,0)</f>
        <v>0</v>
      </c>
      <c r="BH245" s="223">
        <f>IF(N245="sníž. přenesená",J245,0)</f>
        <v>0</v>
      </c>
      <c r="BI245" s="223">
        <f>IF(N245="nulová",J245,0)</f>
        <v>0</v>
      </c>
      <c r="BJ245" s="17" t="s">
        <v>81</v>
      </c>
      <c r="BK245" s="223">
        <f>ROUND(I245*H245,2)</f>
        <v>0</v>
      </c>
      <c r="BL245" s="17" t="s">
        <v>212</v>
      </c>
      <c r="BM245" s="222" t="s">
        <v>342</v>
      </c>
    </row>
    <row r="246" spans="2:65" s="1" customFormat="1" ht="36" customHeight="1">
      <c r="B246" s="38"/>
      <c r="C246" s="211" t="s">
        <v>343</v>
      </c>
      <c r="D246" s="211" t="s">
        <v>207</v>
      </c>
      <c r="E246" s="212" t="s">
        <v>344</v>
      </c>
      <c r="F246" s="213" t="s">
        <v>345</v>
      </c>
      <c r="G246" s="214" t="s">
        <v>210</v>
      </c>
      <c r="H246" s="215">
        <v>25.634</v>
      </c>
      <c r="I246" s="216"/>
      <c r="J246" s="217">
        <f>ROUND(I246*H246,2)</f>
        <v>0</v>
      </c>
      <c r="K246" s="213" t="s">
        <v>211</v>
      </c>
      <c r="L246" s="43"/>
      <c r="M246" s="218" t="s">
        <v>19</v>
      </c>
      <c r="N246" s="219" t="s">
        <v>44</v>
      </c>
      <c r="O246" s="83"/>
      <c r="P246" s="220">
        <f>O246*H246</f>
        <v>0</v>
      </c>
      <c r="Q246" s="220">
        <v>0</v>
      </c>
      <c r="R246" s="220">
        <f>Q246*H246</f>
        <v>0</v>
      </c>
      <c r="S246" s="220">
        <v>0</v>
      </c>
      <c r="T246" s="221">
        <f>S246*H246</f>
        <v>0</v>
      </c>
      <c r="AR246" s="222" t="s">
        <v>212</v>
      </c>
      <c r="AT246" s="222" t="s">
        <v>207</v>
      </c>
      <c r="AU246" s="222" t="s">
        <v>83</v>
      </c>
      <c r="AY246" s="17" t="s">
        <v>204</v>
      </c>
      <c r="BE246" s="223">
        <f>IF(N246="základní",J246,0)</f>
        <v>0</v>
      </c>
      <c r="BF246" s="223">
        <f>IF(N246="snížená",J246,0)</f>
        <v>0</v>
      </c>
      <c r="BG246" s="223">
        <f>IF(N246="zákl. přenesená",J246,0)</f>
        <v>0</v>
      </c>
      <c r="BH246" s="223">
        <f>IF(N246="sníž. přenesená",J246,0)</f>
        <v>0</v>
      </c>
      <c r="BI246" s="223">
        <f>IF(N246="nulová",J246,0)</f>
        <v>0</v>
      </c>
      <c r="BJ246" s="17" t="s">
        <v>81</v>
      </c>
      <c r="BK246" s="223">
        <f>ROUND(I246*H246,2)</f>
        <v>0</v>
      </c>
      <c r="BL246" s="17" t="s">
        <v>212</v>
      </c>
      <c r="BM246" s="222" t="s">
        <v>346</v>
      </c>
    </row>
    <row r="247" spans="2:65" s="1" customFormat="1" ht="48" customHeight="1">
      <c r="B247" s="38"/>
      <c r="C247" s="211" t="s">
        <v>285</v>
      </c>
      <c r="D247" s="211" t="s">
        <v>207</v>
      </c>
      <c r="E247" s="212" t="s">
        <v>347</v>
      </c>
      <c r="F247" s="213" t="s">
        <v>348</v>
      </c>
      <c r="G247" s="214" t="s">
        <v>210</v>
      </c>
      <c r="H247" s="215">
        <v>25.634</v>
      </c>
      <c r="I247" s="216"/>
      <c r="J247" s="217">
        <f>ROUND(I247*H247,2)</f>
        <v>0</v>
      </c>
      <c r="K247" s="213" t="s">
        <v>211</v>
      </c>
      <c r="L247" s="43"/>
      <c r="M247" s="218" t="s">
        <v>19</v>
      </c>
      <c r="N247" s="219" t="s">
        <v>44</v>
      </c>
      <c r="O247" s="83"/>
      <c r="P247" s="220">
        <f>O247*H247</f>
        <v>0</v>
      </c>
      <c r="Q247" s="220">
        <v>0</v>
      </c>
      <c r="R247" s="220">
        <f>Q247*H247</f>
        <v>0</v>
      </c>
      <c r="S247" s="220">
        <v>0</v>
      </c>
      <c r="T247" s="221">
        <f>S247*H247</f>
        <v>0</v>
      </c>
      <c r="AR247" s="222" t="s">
        <v>212</v>
      </c>
      <c r="AT247" s="222" t="s">
        <v>207</v>
      </c>
      <c r="AU247" s="222" t="s">
        <v>83</v>
      </c>
      <c r="AY247" s="17" t="s">
        <v>204</v>
      </c>
      <c r="BE247" s="223">
        <f>IF(N247="základní",J247,0)</f>
        <v>0</v>
      </c>
      <c r="BF247" s="223">
        <f>IF(N247="snížená",J247,0)</f>
        <v>0</v>
      </c>
      <c r="BG247" s="223">
        <f>IF(N247="zákl. přenesená",J247,0)</f>
        <v>0</v>
      </c>
      <c r="BH247" s="223">
        <f>IF(N247="sníž. přenesená",J247,0)</f>
        <v>0</v>
      </c>
      <c r="BI247" s="223">
        <f>IF(N247="nulová",J247,0)</f>
        <v>0</v>
      </c>
      <c r="BJ247" s="17" t="s">
        <v>81</v>
      </c>
      <c r="BK247" s="223">
        <f>ROUND(I247*H247,2)</f>
        <v>0</v>
      </c>
      <c r="BL247" s="17" t="s">
        <v>212</v>
      </c>
      <c r="BM247" s="222" t="s">
        <v>349</v>
      </c>
    </row>
    <row r="248" spans="2:65" s="1" customFormat="1" ht="24" customHeight="1">
      <c r="B248" s="38"/>
      <c r="C248" s="211" t="s">
        <v>350</v>
      </c>
      <c r="D248" s="211" t="s">
        <v>207</v>
      </c>
      <c r="E248" s="212" t="s">
        <v>351</v>
      </c>
      <c r="F248" s="213" t="s">
        <v>352</v>
      </c>
      <c r="G248" s="214" t="s">
        <v>239</v>
      </c>
      <c r="H248" s="215">
        <v>41.014</v>
      </c>
      <c r="I248" s="216"/>
      <c r="J248" s="217">
        <f>ROUND(I248*H248,2)</f>
        <v>0</v>
      </c>
      <c r="K248" s="213" t="s">
        <v>211</v>
      </c>
      <c r="L248" s="43"/>
      <c r="M248" s="218" t="s">
        <v>19</v>
      </c>
      <c r="N248" s="219" t="s">
        <v>44</v>
      </c>
      <c r="O248" s="83"/>
      <c r="P248" s="220">
        <f>O248*H248</f>
        <v>0</v>
      </c>
      <c r="Q248" s="220">
        <v>0</v>
      </c>
      <c r="R248" s="220">
        <f>Q248*H248</f>
        <v>0</v>
      </c>
      <c r="S248" s="220">
        <v>0</v>
      </c>
      <c r="T248" s="221">
        <f>S248*H248</f>
        <v>0</v>
      </c>
      <c r="AR248" s="222" t="s">
        <v>212</v>
      </c>
      <c r="AT248" s="222" t="s">
        <v>207</v>
      </c>
      <c r="AU248" s="222" t="s">
        <v>83</v>
      </c>
      <c r="AY248" s="17" t="s">
        <v>204</v>
      </c>
      <c r="BE248" s="223">
        <f>IF(N248="základní",J248,0)</f>
        <v>0</v>
      </c>
      <c r="BF248" s="223">
        <f>IF(N248="snížená",J248,0)</f>
        <v>0</v>
      </c>
      <c r="BG248" s="223">
        <f>IF(N248="zákl. přenesená",J248,0)</f>
        <v>0</v>
      </c>
      <c r="BH248" s="223">
        <f>IF(N248="sníž. přenesená",J248,0)</f>
        <v>0</v>
      </c>
      <c r="BI248" s="223">
        <f>IF(N248="nulová",J248,0)</f>
        <v>0</v>
      </c>
      <c r="BJ248" s="17" t="s">
        <v>81</v>
      </c>
      <c r="BK248" s="223">
        <f>ROUND(I248*H248,2)</f>
        <v>0</v>
      </c>
      <c r="BL248" s="17" t="s">
        <v>212</v>
      </c>
      <c r="BM248" s="222" t="s">
        <v>353</v>
      </c>
    </row>
    <row r="249" spans="2:63" s="11" customFormat="1" ht="22.8" customHeight="1">
      <c r="B249" s="195"/>
      <c r="C249" s="196"/>
      <c r="D249" s="197" t="s">
        <v>72</v>
      </c>
      <c r="E249" s="209" t="s">
        <v>306</v>
      </c>
      <c r="F249" s="209" t="s">
        <v>307</v>
      </c>
      <c r="G249" s="196"/>
      <c r="H249" s="196"/>
      <c r="I249" s="199"/>
      <c r="J249" s="210">
        <f>BK249</f>
        <v>0</v>
      </c>
      <c r="K249" s="196"/>
      <c r="L249" s="201"/>
      <c r="M249" s="202"/>
      <c r="N249" s="203"/>
      <c r="O249" s="203"/>
      <c r="P249" s="204">
        <f>SUM(P250:P253)</f>
        <v>0</v>
      </c>
      <c r="Q249" s="203"/>
      <c r="R249" s="204">
        <f>SUM(R250:R253)</f>
        <v>0</v>
      </c>
      <c r="S249" s="203"/>
      <c r="T249" s="205">
        <f>SUM(T250:T253)</f>
        <v>0</v>
      </c>
      <c r="AR249" s="206" t="s">
        <v>81</v>
      </c>
      <c r="AT249" s="207" t="s">
        <v>72</v>
      </c>
      <c r="AU249" s="207" t="s">
        <v>81</v>
      </c>
      <c r="AY249" s="206" t="s">
        <v>204</v>
      </c>
      <c r="BK249" s="208">
        <f>SUM(BK250:BK253)</f>
        <v>0</v>
      </c>
    </row>
    <row r="250" spans="2:65" s="1" customFormat="1" ht="36" customHeight="1">
      <c r="B250" s="38"/>
      <c r="C250" s="211" t="s">
        <v>290</v>
      </c>
      <c r="D250" s="211" t="s">
        <v>207</v>
      </c>
      <c r="E250" s="212" t="s">
        <v>354</v>
      </c>
      <c r="F250" s="213" t="s">
        <v>355</v>
      </c>
      <c r="G250" s="214" t="s">
        <v>250</v>
      </c>
      <c r="H250" s="215">
        <v>6.9</v>
      </c>
      <c r="I250" s="216"/>
      <c r="J250" s="217">
        <f>ROUND(I250*H250,2)</f>
        <v>0</v>
      </c>
      <c r="K250" s="213" t="s">
        <v>211</v>
      </c>
      <c r="L250" s="43"/>
      <c r="M250" s="218" t="s">
        <v>19</v>
      </c>
      <c r="N250" s="219" t="s">
        <v>44</v>
      </c>
      <c r="O250" s="83"/>
      <c r="P250" s="220">
        <f>O250*H250</f>
        <v>0</v>
      </c>
      <c r="Q250" s="220">
        <v>0</v>
      </c>
      <c r="R250" s="220">
        <f>Q250*H250</f>
        <v>0</v>
      </c>
      <c r="S250" s="220">
        <v>0</v>
      </c>
      <c r="T250" s="221">
        <f>S250*H250</f>
        <v>0</v>
      </c>
      <c r="AR250" s="222" t="s">
        <v>212</v>
      </c>
      <c r="AT250" s="222" t="s">
        <v>207</v>
      </c>
      <c r="AU250" s="222" t="s">
        <v>83</v>
      </c>
      <c r="AY250" s="17" t="s">
        <v>204</v>
      </c>
      <c r="BE250" s="223">
        <f>IF(N250="základní",J250,0)</f>
        <v>0</v>
      </c>
      <c r="BF250" s="223">
        <f>IF(N250="snížená",J250,0)</f>
        <v>0</v>
      </c>
      <c r="BG250" s="223">
        <f>IF(N250="zákl. přenesená",J250,0)</f>
        <v>0</v>
      </c>
      <c r="BH250" s="223">
        <f>IF(N250="sníž. přenesená",J250,0)</f>
        <v>0</v>
      </c>
      <c r="BI250" s="223">
        <f>IF(N250="nulová",J250,0)</f>
        <v>0</v>
      </c>
      <c r="BJ250" s="17" t="s">
        <v>81</v>
      </c>
      <c r="BK250" s="223">
        <f>ROUND(I250*H250,2)</f>
        <v>0</v>
      </c>
      <c r="BL250" s="17" t="s">
        <v>212</v>
      </c>
      <c r="BM250" s="222" t="s">
        <v>356</v>
      </c>
    </row>
    <row r="251" spans="2:51" s="12" customFormat="1" ht="12">
      <c r="B251" s="224"/>
      <c r="C251" s="225"/>
      <c r="D251" s="226" t="s">
        <v>213</v>
      </c>
      <c r="E251" s="227" t="s">
        <v>19</v>
      </c>
      <c r="F251" s="228" t="s">
        <v>357</v>
      </c>
      <c r="G251" s="225"/>
      <c r="H251" s="227" t="s">
        <v>19</v>
      </c>
      <c r="I251" s="229"/>
      <c r="J251" s="225"/>
      <c r="K251" s="225"/>
      <c r="L251" s="230"/>
      <c r="M251" s="231"/>
      <c r="N251" s="232"/>
      <c r="O251" s="232"/>
      <c r="P251" s="232"/>
      <c r="Q251" s="232"/>
      <c r="R251" s="232"/>
      <c r="S251" s="232"/>
      <c r="T251" s="233"/>
      <c r="AT251" s="234" t="s">
        <v>213</v>
      </c>
      <c r="AU251" s="234" t="s">
        <v>83</v>
      </c>
      <c r="AV251" s="12" t="s">
        <v>81</v>
      </c>
      <c r="AW251" s="12" t="s">
        <v>34</v>
      </c>
      <c r="AX251" s="12" t="s">
        <v>73</v>
      </c>
      <c r="AY251" s="234" t="s">
        <v>204</v>
      </c>
    </row>
    <row r="252" spans="2:51" s="13" customFormat="1" ht="12">
      <c r="B252" s="235"/>
      <c r="C252" s="236"/>
      <c r="D252" s="226" t="s">
        <v>213</v>
      </c>
      <c r="E252" s="237" t="s">
        <v>19</v>
      </c>
      <c r="F252" s="238" t="s">
        <v>358</v>
      </c>
      <c r="G252" s="236"/>
      <c r="H252" s="239">
        <v>6.9</v>
      </c>
      <c r="I252" s="240"/>
      <c r="J252" s="236"/>
      <c r="K252" s="236"/>
      <c r="L252" s="241"/>
      <c r="M252" s="242"/>
      <c r="N252" s="243"/>
      <c r="O252" s="243"/>
      <c r="P252" s="243"/>
      <c r="Q252" s="243"/>
      <c r="R252" s="243"/>
      <c r="S252" s="243"/>
      <c r="T252" s="244"/>
      <c r="AT252" s="245" t="s">
        <v>213</v>
      </c>
      <c r="AU252" s="245" t="s">
        <v>83</v>
      </c>
      <c r="AV252" s="13" t="s">
        <v>83</v>
      </c>
      <c r="AW252" s="13" t="s">
        <v>34</v>
      </c>
      <c r="AX252" s="13" t="s">
        <v>73</v>
      </c>
      <c r="AY252" s="245" t="s">
        <v>204</v>
      </c>
    </row>
    <row r="253" spans="2:51" s="14" customFormat="1" ht="12">
      <c r="B253" s="246"/>
      <c r="C253" s="247"/>
      <c r="D253" s="226" t="s">
        <v>213</v>
      </c>
      <c r="E253" s="248" t="s">
        <v>19</v>
      </c>
      <c r="F253" s="249" t="s">
        <v>218</v>
      </c>
      <c r="G253" s="247"/>
      <c r="H253" s="250">
        <v>6.9</v>
      </c>
      <c r="I253" s="251"/>
      <c r="J253" s="247"/>
      <c r="K253" s="247"/>
      <c r="L253" s="252"/>
      <c r="M253" s="253"/>
      <c r="N253" s="254"/>
      <c r="O253" s="254"/>
      <c r="P253" s="254"/>
      <c r="Q253" s="254"/>
      <c r="R253" s="254"/>
      <c r="S253" s="254"/>
      <c r="T253" s="255"/>
      <c r="AT253" s="256" t="s">
        <v>213</v>
      </c>
      <c r="AU253" s="256" t="s">
        <v>83</v>
      </c>
      <c r="AV253" s="14" t="s">
        <v>212</v>
      </c>
      <c r="AW253" s="14" t="s">
        <v>34</v>
      </c>
      <c r="AX253" s="14" t="s">
        <v>81</v>
      </c>
      <c r="AY253" s="256" t="s">
        <v>204</v>
      </c>
    </row>
    <row r="254" spans="2:63" s="11" customFormat="1" ht="22.8" customHeight="1">
      <c r="B254" s="195"/>
      <c r="C254" s="196"/>
      <c r="D254" s="197" t="s">
        <v>72</v>
      </c>
      <c r="E254" s="209" t="s">
        <v>359</v>
      </c>
      <c r="F254" s="209" t="s">
        <v>360</v>
      </c>
      <c r="G254" s="196"/>
      <c r="H254" s="196"/>
      <c r="I254" s="199"/>
      <c r="J254" s="210">
        <f>BK254</f>
        <v>0</v>
      </c>
      <c r="K254" s="196"/>
      <c r="L254" s="201"/>
      <c r="M254" s="202"/>
      <c r="N254" s="203"/>
      <c r="O254" s="203"/>
      <c r="P254" s="204">
        <f>SUM(P255:P261)</f>
        <v>0</v>
      </c>
      <c r="Q254" s="203"/>
      <c r="R254" s="204">
        <f>SUM(R255:R261)</f>
        <v>0</v>
      </c>
      <c r="S254" s="203"/>
      <c r="T254" s="205">
        <f>SUM(T255:T261)</f>
        <v>0</v>
      </c>
      <c r="AR254" s="206" t="s">
        <v>81</v>
      </c>
      <c r="AT254" s="207" t="s">
        <v>72</v>
      </c>
      <c r="AU254" s="207" t="s">
        <v>81</v>
      </c>
      <c r="AY254" s="206" t="s">
        <v>204</v>
      </c>
      <c r="BK254" s="208">
        <f>SUM(BK255:BK261)</f>
        <v>0</v>
      </c>
    </row>
    <row r="255" spans="2:65" s="1" customFormat="1" ht="60" customHeight="1">
      <c r="B255" s="38"/>
      <c r="C255" s="211" t="s">
        <v>361</v>
      </c>
      <c r="D255" s="211" t="s">
        <v>207</v>
      </c>
      <c r="E255" s="212" t="s">
        <v>362</v>
      </c>
      <c r="F255" s="213" t="s">
        <v>363</v>
      </c>
      <c r="G255" s="214" t="s">
        <v>239</v>
      </c>
      <c r="H255" s="215">
        <v>6.177</v>
      </c>
      <c r="I255" s="216"/>
      <c r="J255" s="217">
        <f>ROUND(I255*H255,2)</f>
        <v>0</v>
      </c>
      <c r="K255" s="213" t="s">
        <v>211</v>
      </c>
      <c r="L255" s="43"/>
      <c r="M255" s="218" t="s">
        <v>19</v>
      </c>
      <c r="N255" s="219" t="s">
        <v>44</v>
      </c>
      <c r="O255" s="83"/>
      <c r="P255" s="220">
        <f>O255*H255</f>
        <v>0</v>
      </c>
      <c r="Q255" s="220">
        <v>0</v>
      </c>
      <c r="R255" s="220">
        <f>Q255*H255</f>
        <v>0</v>
      </c>
      <c r="S255" s="220">
        <v>0</v>
      </c>
      <c r="T255" s="221">
        <f>S255*H255</f>
        <v>0</v>
      </c>
      <c r="AR255" s="222" t="s">
        <v>212</v>
      </c>
      <c r="AT255" s="222" t="s">
        <v>207</v>
      </c>
      <c r="AU255" s="222" t="s">
        <v>83</v>
      </c>
      <c r="AY255" s="17" t="s">
        <v>204</v>
      </c>
      <c r="BE255" s="223">
        <f>IF(N255="základní",J255,0)</f>
        <v>0</v>
      </c>
      <c r="BF255" s="223">
        <f>IF(N255="snížená",J255,0)</f>
        <v>0</v>
      </c>
      <c r="BG255" s="223">
        <f>IF(N255="zákl. přenesená",J255,0)</f>
        <v>0</v>
      </c>
      <c r="BH255" s="223">
        <f>IF(N255="sníž. přenesená",J255,0)</f>
        <v>0</v>
      </c>
      <c r="BI255" s="223">
        <f>IF(N255="nulová",J255,0)</f>
        <v>0</v>
      </c>
      <c r="BJ255" s="17" t="s">
        <v>81</v>
      </c>
      <c r="BK255" s="223">
        <f>ROUND(I255*H255,2)</f>
        <v>0</v>
      </c>
      <c r="BL255" s="17" t="s">
        <v>212</v>
      </c>
      <c r="BM255" s="222" t="s">
        <v>364</v>
      </c>
    </row>
    <row r="256" spans="2:65" s="1" customFormat="1" ht="60" customHeight="1">
      <c r="B256" s="38"/>
      <c r="C256" s="211" t="s">
        <v>294</v>
      </c>
      <c r="D256" s="211" t="s">
        <v>207</v>
      </c>
      <c r="E256" s="212" t="s">
        <v>365</v>
      </c>
      <c r="F256" s="213" t="s">
        <v>366</v>
      </c>
      <c r="G256" s="214" t="s">
        <v>239</v>
      </c>
      <c r="H256" s="215">
        <v>176.186</v>
      </c>
      <c r="I256" s="216"/>
      <c r="J256" s="217">
        <f>ROUND(I256*H256,2)</f>
        <v>0</v>
      </c>
      <c r="K256" s="213" t="s">
        <v>211</v>
      </c>
      <c r="L256" s="43"/>
      <c r="M256" s="218" t="s">
        <v>19</v>
      </c>
      <c r="N256" s="219" t="s">
        <v>44</v>
      </c>
      <c r="O256" s="83"/>
      <c r="P256" s="220">
        <f>O256*H256</f>
        <v>0</v>
      </c>
      <c r="Q256" s="220">
        <v>0</v>
      </c>
      <c r="R256" s="220">
        <f>Q256*H256</f>
        <v>0</v>
      </c>
      <c r="S256" s="220">
        <v>0</v>
      </c>
      <c r="T256" s="221">
        <f>S256*H256</f>
        <v>0</v>
      </c>
      <c r="AR256" s="222" t="s">
        <v>212</v>
      </c>
      <c r="AT256" s="222" t="s">
        <v>207</v>
      </c>
      <c r="AU256" s="222" t="s">
        <v>83</v>
      </c>
      <c r="AY256" s="17" t="s">
        <v>204</v>
      </c>
      <c r="BE256" s="223">
        <f>IF(N256="základní",J256,0)</f>
        <v>0</v>
      </c>
      <c r="BF256" s="223">
        <f>IF(N256="snížená",J256,0)</f>
        <v>0</v>
      </c>
      <c r="BG256" s="223">
        <f>IF(N256="zákl. přenesená",J256,0)</f>
        <v>0</v>
      </c>
      <c r="BH256" s="223">
        <f>IF(N256="sníž. přenesená",J256,0)</f>
        <v>0</v>
      </c>
      <c r="BI256" s="223">
        <f>IF(N256="nulová",J256,0)</f>
        <v>0</v>
      </c>
      <c r="BJ256" s="17" t="s">
        <v>81</v>
      </c>
      <c r="BK256" s="223">
        <f>ROUND(I256*H256,2)</f>
        <v>0</v>
      </c>
      <c r="BL256" s="17" t="s">
        <v>212</v>
      </c>
      <c r="BM256" s="222" t="s">
        <v>367</v>
      </c>
    </row>
    <row r="257" spans="2:65" s="1" customFormat="1" ht="36" customHeight="1">
      <c r="B257" s="38"/>
      <c r="C257" s="211" t="s">
        <v>368</v>
      </c>
      <c r="D257" s="211" t="s">
        <v>207</v>
      </c>
      <c r="E257" s="212" t="s">
        <v>369</v>
      </c>
      <c r="F257" s="213" t="s">
        <v>370</v>
      </c>
      <c r="G257" s="214" t="s">
        <v>239</v>
      </c>
      <c r="H257" s="215">
        <v>176.186</v>
      </c>
      <c r="I257" s="216"/>
      <c r="J257" s="217">
        <f>ROUND(I257*H257,2)</f>
        <v>0</v>
      </c>
      <c r="K257" s="213" t="s">
        <v>211</v>
      </c>
      <c r="L257" s="43"/>
      <c r="M257" s="218" t="s">
        <v>19</v>
      </c>
      <c r="N257" s="219" t="s">
        <v>44</v>
      </c>
      <c r="O257" s="83"/>
      <c r="P257" s="220">
        <f>O257*H257</f>
        <v>0</v>
      </c>
      <c r="Q257" s="220">
        <v>0</v>
      </c>
      <c r="R257" s="220">
        <f>Q257*H257</f>
        <v>0</v>
      </c>
      <c r="S257" s="220">
        <v>0</v>
      </c>
      <c r="T257" s="221">
        <f>S257*H257</f>
        <v>0</v>
      </c>
      <c r="AR257" s="222" t="s">
        <v>212</v>
      </c>
      <c r="AT257" s="222" t="s">
        <v>207</v>
      </c>
      <c r="AU257" s="222" t="s">
        <v>83</v>
      </c>
      <c r="AY257" s="17" t="s">
        <v>204</v>
      </c>
      <c r="BE257" s="223">
        <f>IF(N257="základní",J257,0)</f>
        <v>0</v>
      </c>
      <c r="BF257" s="223">
        <f>IF(N257="snížená",J257,0)</f>
        <v>0</v>
      </c>
      <c r="BG257" s="223">
        <f>IF(N257="zákl. přenesená",J257,0)</f>
        <v>0</v>
      </c>
      <c r="BH257" s="223">
        <f>IF(N257="sníž. přenesená",J257,0)</f>
        <v>0</v>
      </c>
      <c r="BI257" s="223">
        <f>IF(N257="nulová",J257,0)</f>
        <v>0</v>
      </c>
      <c r="BJ257" s="17" t="s">
        <v>81</v>
      </c>
      <c r="BK257" s="223">
        <f>ROUND(I257*H257,2)</f>
        <v>0</v>
      </c>
      <c r="BL257" s="17" t="s">
        <v>212</v>
      </c>
      <c r="BM257" s="222" t="s">
        <v>371</v>
      </c>
    </row>
    <row r="258" spans="2:65" s="1" customFormat="1" ht="48" customHeight="1">
      <c r="B258" s="38"/>
      <c r="C258" s="211" t="s">
        <v>298</v>
      </c>
      <c r="D258" s="211" t="s">
        <v>207</v>
      </c>
      <c r="E258" s="212" t="s">
        <v>372</v>
      </c>
      <c r="F258" s="213" t="s">
        <v>373</v>
      </c>
      <c r="G258" s="214" t="s">
        <v>239</v>
      </c>
      <c r="H258" s="215">
        <v>1233.302</v>
      </c>
      <c r="I258" s="216"/>
      <c r="J258" s="217">
        <f>ROUND(I258*H258,2)</f>
        <v>0</v>
      </c>
      <c r="K258" s="213" t="s">
        <v>211</v>
      </c>
      <c r="L258" s="43"/>
      <c r="M258" s="218" t="s">
        <v>19</v>
      </c>
      <c r="N258" s="219" t="s">
        <v>44</v>
      </c>
      <c r="O258" s="83"/>
      <c r="P258" s="220">
        <f>O258*H258</f>
        <v>0</v>
      </c>
      <c r="Q258" s="220">
        <v>0</v>
      </c>
      <c r="R258" s="220">
        <f>Q258*H258</f>
        <v>0</v>
      </c>
      <c r="S258" s="220">
        <v>0</v>
      </c>
      <c r="T258" s="221">
        <f>S258*H258</f>
        <v>0</v>
      </c>
      <c r="AR258" s="222" t="s">
        <v>212</v>
      </c>
      <c r="AT258" s="222" t="s">
        <v>207</v>
      </c>
      <c r="AU258" s="222" t="s">
        <v>83</v>
      </c>
      <c r="AY258" s="17" t="s">
        <v>204</v>
      </c>
      <c r="BE258" s="223">
        <f>IF(N258="základní",J258,0)</f>
        <v>0</v>
      </c>
      <c r="BF258" s="223">
        <f>IF(N258="snížená",J258,0)</f>
        <v>0</v>
      </c>
      <c r="BG258" s="223">
        <f>IF(N258="zákl. přenesená",J258,0)</f>
        <v>0</v>
      </c>
      <c r="BH258" s="223">
        <f>IF(N258="sníž. přenesená",J258,0)</f>
        <v>0</v>
      </c>
      <c r="BI258" s="223">
        <f>IF(N258="nulová",J258,0)</f>
        <v>0</v>
      </c>
      <c r="BJ258" s="17" t="s">
        <v>81</v>
      </c>
      <c r="BK258" s="223">
        <f>ROUND(I258*H258,2)</f>
        <v>0</v>
      </c>
      <c r="BL258" s="17" t="s">
        <v>212</v>
      </c>
      <c r="BM258" s="222" t="s">
        <v>374</v>
      </c>
    </row>
    <row r="259" spans="2:65" s="1" customFormat="1" ht="24" customHeight="1">
      <c r="B259" s="38"/>
      <c r="C259" s="211" t="s">
        <v>375</v>
      </c>
      <c r="D259" s="211" t="s">
        <v>207</v>
      </c>
      <c r="E259" s="212" t="s">
        <v>376</v>
      </c>
      <c r="F259" s="213" t="s">
        <v>377</v>
      </c>
      <c r="G259" s="214" t="s">
        <v>239</v>
      </c>
      <c r="H259" s="215">
        <v>70.474</v>
      </c>
      <c r="I259" s="216"/>
      <c r="J259" s="217">
        <f>ROUND(I259*H259,2)</f>
        <v>0</v>
      </c>
      <c r="K259" s="213" t="s">
        <v>211</v>
      </c>
      <c r="L259" s="43"/>
      <c r="M259" s="218" t="s">
        <v>19</v>
      </c>
      <c r="N259" s="219" t="s">
        <v>44</v>
      </c>
      <c r="O259" s="83"/>
      <c r="P259" s="220">
        <f>O259*H259</f>
        <v>0</v>
      </c>
      <c r="Q259" s="220">
        <v>0</v>
      </c>
      <c r="R259" s="220">
        <f>Q259*H259</f>
        <v>0</v>
      </c>
      <c r="S259" s="220">
        <v>0</v>
      </c>
      <c r="T259" s="221">
        <f>S259*H259</f>
        <v>0</v>
      </c>
      <c r="AR259" s="222" t="s">
        <v>212</v>
      </c>
      <c r="AT259" s="222" t="s">
        <v>207</v>
      </c>
      <c r="AU259" s="222" t="s">
        <v>83</v>
      </c>
      <c r="AY259" s="17" t="s">
        <v>204</v>
      </c>
      <c r="BE259" s="223">
        <f>IF(N259="základní",J259,0)</f>
        <v>0</v>
      </c>
      <c r="BF259" s="223">
        <f>IF(N259="snížená",J259,0)</f>
        <v>0</v>
      </c>
      <c r="BG259" s="223">
        <f>IF(N259="zákl. přenesená",J259,0)</f>
        <v>0</v>
      </c>
      <c r="BH259" s="223">
        <f>IF(N259="sníž. přenesená",J259,0)</f>
        <v>0</v>
      </c>
      <c r="BI259" s="223">
        <f>IF(N259="nulová",J259,0)</f>
        <v>0</v>
      </c>
      <c r="BJ259" s="17" t="s">
        <v>81</v>
      </c>
      <c r="BK259" s="223">
        <f>ROUND(I259*H259,2)</f>
        <v>0</v>
      </c>
      <c r="BL259" s="17" t="s">
        <v>212</v>
      </c>
      <c r="BM259" s="222" t="s">
        <v>378</v>
      </c>
    </row>
    <row r="260" spans="2:65" s="1" customFormat="1" ht="24" customHeight="1">
      <c r="B260" s="38"/>
      <c r="C260" s="211" t="s">
        <v>302</v>
      </c>
      <c r="D260" s="211" t="s">
        <v>207</v>
      </c>
      <c r="E260" s="212" t="s">
        <v>379</v>
      </c>
      <c r="F260" s="213" t="s">
        <v>380</v>
      </c>
      <c r="G260" s="214" t="s">
        <v>239</v>
      </c>
      <c r="H260" s="215">
        <v>52.856</v>
      </c>
      <c r="I260" s="216"/>
      <c r="J260" s="217">
        <f>ROUND(I260*H260,2)</f>
        <v>0</v>
      </c>
      <c r="K260" s="213" t="s">
        <v>211</v>
      </c>
      <c r="L260" s="43"/>
      <c r="M260" s="218" t="s">
        <v>19</v>
      </c>
      <c r="N260" s="219" t="s">
        <v>44</v>
      </c>
      <c r="O260" s="83"/>
      <c r="P260" s="220">
        <f>O260*H260</f>
        <v>0</v>
      </c>
      <c r="Q260" s="220">
        <v>0</v>
      </c>
      <c r="R260" s="220">
        <f>Q260*H260</f>
        <v>0</v>
      </c>
      <c r="S260" s="220">
        <v>0</v>
      </c>
      <c r="T260" s="221">
        <f>S260*H260</f>
        <v>0</v>
      </c>
      <c r="AR260" s="222" t="s">
        <v>212</v>
      </c>
      <c r="AT260" s="222" t="s">
        <v>207</v>
      </c>
      <c r="AU260" s="222" t="s">
        <v>83</v>
      </c>
      <c r="AY260" s="17" t="s">
        <v>204</v>
      </c>
      <c r="BE260" s="223">
        <f>IF(N260="základní",J260,0)</f>
        <v>0</v>
      </c>
      <c r="BF260" s="223">
        <f>IF(N260="snížená",J260,0)</f>
        <v>0</v>
      </c>
      <c r="BG260" s="223">
        <f>IF(N260="zákl. přenesená",J260,0)</f>
        <v>0</v>
      </c>
      <c r="BH260" s="223">
        <f>IF(N260="sníž. přenesená",J260,0)</f>
        <v>0</v>
      </c>
      <c r="BI260" s="223">
        <f>IF(N260="nulová",J260,0)</f>
        <v>0</v>
      </c>
      <c r="BJ260" s="17" t="s">
        <v>81</v>
      </c>
      <c r="BK260" s="223">
        <f>ROUND(I260*H260,2)</f>
        <v>0</v>
      </c>
      <c r="BL260" s="17" t="s">
        <v>212</v>
      </c>
      <c r="BM260" s="222" t="s">
        <v>381</v>
      </c>
    </row>
    <row r="261" spans="2:65" s="1" customFormat="1" ht="24" customHeight="1">
      <c r="B261" s="38"/>
      <c r="C261" s="211" t="s">
        <v>382</v>
      </c>
      <c r="D261" s="211" t="s">
        <v>207</v>
      </c>
      <c r="E261" s="212" t="s">
        <v>383</v>
      </c>
      <c r="F261" s="213" t="s">
        <v>384</v>
      </c>
      <c r="G261" s="214" t="s">
        <v>239</v>
      </c>
      <c r="H261" s="215">
        <v>52.856</v>
      </c>
      <c r="I261" s="216"/>
      <c r="J261" s="217">
        <f>ROUND(I261*H261,2)</f>
        <v>0</v>
      </c>
      <c r="K261" s="213" t="s">
        <v>211</v>
      </c>
      <c r="L261" s="43"/>
      <c r="M261" s="218" t="s">
        <v>19</v>
      </c>
      <c r="N261" s="219" t="s">
        <v>44</v>
      </c>
      <c r="O261" s="83"/>
      <c r="P261" s="220">
        <f>O261*H261</f>
        <v>0</v>
      </c>
      <c r="Q261" s="220">
        <v>0</v>
      </c>
      <c r="R261" s="220">
        <f>Q261*H261</f>
        <v>0</v>
      </c>
      <c r="S261" s="220">
        <v>0</v>
      </c>
      <c r="T261" s="221">
        <f>S261*H261</f>
        <v>0</v>
      </c>
      <c r="AR261" s="222" t="s">
        <v>212</v>
      </c>
      <c r="AT261" s="222" t="s">
        <v>207</v>
      </c>
      <c r="AU261" s="222" t="s">
        <v>83</v>
      </c>
      <c r="AY261" s="17" t="s">
        <v>204</v>
      </c>
      <c r="BE261" s="223">
        <f>IF(N261="základní",J261,0)</f>
        <v>0</v>
      </c>
      <c r="BF261" s="223">
        <f>IF(N261="snížená",J261,0)</f>
        <v>0</v>
      </c>
      <c r="BG261" s="223">
        <f>IF(N261="zákl. přenesená",J261,0)</f>
        <v>0</v>
      </c>
      <c r="BH261" s="223">
        <f>IF(N261="sníž. přenesená",J261,0)</f>
        <v>0</v>
      </c>
      <c r="BI261" s="223">
        <f>IF(N261="nulová",J261,0)</f>
        <v>0</v>
      </c>
      <c r="BJ261" s="17" t="s">
        <v>81</v>
      </c>
      <c r="BK261" s="223">
        <f>ROUND(I261*H261,2)</f>
        <v>0</v>
      </c>
      <c r="BL261" s="17" t="s">
        <v>212</v>
      </c>
      <c r="BM261" s="222" t="s">
        <v>385</v>
      </c>
    </row>
    <row r="262" spans="2:63" s="11" customFormat="1" ht="22.8" customHeight="1">
      <c r="B262" s="195"/>
      <c r="C262" s="196"/>
      <c r="D262" s="197" t="s">
        <v>72</v>
      </c>
      <c r="E262" s="209" t="s">
        <v>386</v>
      </c>
      <c r="F262" s="209" t="s">
        <v>387</v>
      </c>
      <c r="G262" s="196"/>
      <c r="H262" s="196"/>
      <c r="I262" s="199"/>
      <c r="J262" s="210">
        <f>BK262</f>
        <v>0</v>
      </c>
      <c r="K262" s="196"/>
      <c r="L262" s="201"/>
      <c r="M262" s="202"/>
      <c r="N262" s="203"/>
      <c r="O262" s="203"/>
      <c r="P262" s="204">
        <f>SUM(P263:P274)</f>
        <v>0</v>
      </c>
      <c r="Q262" s="203"/>
      <c r="R262" s="204">
        <f>SUM(R263:R274)</f>
        <v>0</v>
      </c>
      <c r="S262" s="203"/>
      <c r="T262" s="205">
        <f>SUM(T263:T274)</f>
        <v>0</v>
      </c>
      <c r="AR262" s="206" t="s">
        <v>83</v>
      </c>
      <c r="AT262" s="207" t="s">
        <v>72</v>
      </c>
      <c r="AU262" s="207" t="s">
        <v>81</v>
      </c>
      <c r="AY262" s="206" t="s">
        <v>204</v>
      </c>
      <c r="BK262" s="208">
        <f>SUM(BK263:BK274)</f>
        <v>0</v>
      </c>
    </row>
    <row r="263" spans="2:65" s="1" customFormat="1" ht="36" customHeight="1">
      <c r="B263" s="38"/>
      <c r="C263" s="211" t="s">
        <v>305</v>
      </c>
      <c r="D263" s="211" t="s">
        <v>207</v>
      </c>
      <c r="E263" s="212" t="s">
        <v>388</v>
      </c>
      <c r="F263" s="213" t="s">
        <v>389</v>
      </c>
      <c r="G263" s="214" t="s">
        <v>221</v>
      </c>
      <c r="H263" s="215">
        <v>67.55</v>
      </c>
      <c r="I263" s="216"/>
      <c r="J263" s="217">
        <f>ROUND(I263*H263,2)</f>
        <v>0</v>
      </c>
      <c r="K263" s="213" t="s">
        <v>211</v>
      </c>
      <c r="L263" s="43"/>
      <c r="M263" s="218" t="s">
        <v>19</v>
      </c>
      <c r="N263" s="219" t="s">
        <v>44</v>
      </c>
      <c r="O263" s="83"/>
      <c r="P263" s="220">
        <f>O263*H263</f>
        <v>0</v>
      </c>
      <c r="Q263" s="220">
        <v>0</v>
      </c>
      <c r="R263" s="220">
        <f>Q263*H263</f>
        <v>0</v>
      </c>
      <c r="S263" s="220">
        <v>0</v>
      </c>
      <c r="T263" s="221">
        <f>S263*H263</f>
        <v>0</v>
      </c>
      <c r="AR263" s="222" t="s">
        <v>251</v>
      </c>
      <c r="AT263" s="222" t="s">
        <v>207</v>
      </c>
      <c r="AU263" s="222" t="s">
        <v>83</v>
      </c>
      <c r="AY263" s="17" t="s">
        <v>204</v>
      </c>
      <c r="BE263" s="223">
        <f>IF(N263="základní",J263,0)</f>
        <v>0</v>
      </c>
      <c r="BF263" s="223">
        <f>IF(N263="snížená",J263,0)</f>
        <v>0</v>
      </c>
      <c r="BG263" s="223">
        <f>IF(N263="zákl. přenesená",J263,0)</f>
        <v>0</v>
      </c>
      <c r="BH263" s="223">
        <f>IF(N263="sníž. přenesená",J263,0)</f>
        <v>0</v>
      </c>
      <c r="BI263" s="223">
        <f>IF(N263="nulová",J263,0)</f>
        <v>0</v>
      </c>
      <c r="BJ263" s="17" t="s">
        <v>81</v>
      </c>
      <c r="BK263" s="223">
        <f>ROUND(I263*H263,2)</f>
        <v>0</v>
      </c>
      <c r="BL263" s="17" t="s">
        <v>251</v>
      </c>
      <c r="BM263" s="222" t="s">
        <v>390</v>
      </c>
    </row>
    <row r="264" spans="2:51" s="12" customFormat="1" ht="12">
      <c r="B264" s="224"/>
      <c r="C264" s="225"/>
      <c r="D264" s="226" t="s">
        <v>213</v>
      </c>
      <c r="E264" s="227" t="s">
        <v>19</v>
      </c>
      <c r="F264" s="228" t="s">
        <v>391</v>
      </c>
      <c r="G264" s="225"/>
      <c r="H264" s="227" t="s">
        <v>19</v>
      </c>
      <c r="I264" s="229"/>
      <c r="J264" s="225"/>
      <c r="K264" s="225"/>
      <c r="L264" s="230"/>
      <c r="M264" s="231"/>
      <c r="N264" s="232"/>
      <c r="O264" s="232"/>
      <c r="P264" s="232"/>
      <c r="Q264" s="232"/>
      <c r="R264" s="232"/>
      <c r="S264" s="232"/>
      <c r="T264" s="233"/>
      <c r="AT264" s="234" t="s">
        <v>213</v>
      </c>
      <c r="AU264" s="234" t="s">
        <v>83</v>
      </c>
      <c r="AV264" s="12" t="s">
        <v>81</v>
      </c>
      <c r="AW264" s="12" t="s">
        <v>34</v>
      </c>
      <c r="AX264" s="12" t="s">
        <v>73</v>
      </c>
      <c r="AY264" s="234" t="s">
        <v>204</v>
      </c>
    </row>
    <row r="265" spans="2:51" s="13" customFormat="1" ht="12">
      <c r="B265" s="235"/>
      <c r="C265" s="236"/>
      <c r="D265" s="226" t="s">
        <v>213</v>
      </c>
      <c r="E265" s="237" t="s">
        <v>19</v>
      </c>
      <c r="F265" s="238" t="s">
        <v>392</v>
      </c>
      <c r="G265" s="236"/>
      <c r="H265" s="239">
        <v>57.05</v>
      </c>
      <c r="I265" s="240"/>
      <c r="J265" s="236"/>
      <c r="K265" s="236"/>
      <c r="L265" s="241"/>
      <c r="M265" s="242"/>
      <c r="N265" s="243"/>
      <c r="O265" s="243"/>
      <c r="P265" s="243"/>
      <c r="Q265" s="243"/>
      <c r="R265" s="243"/>
      <c r="S265" s="243"/>
      <c r="T265" s="244"/>
      <c r="AT265" s="245" t="s">
        <v>213</v>
      </c>
      <c r="AU265" s="245" t="s">
        <v>83</v>
      </c>
      <c r="AV265" s="13" t="s">
        <v>83</v>
      </c>
      <c r="AW265" s="13" t="s">
        <v>34</v>
      </c>
      <c r="AX265" s="13" t="s">
        <v>73</v>
      </c>
      <c r="AY265" s="245" t="s">
        <v>204</v>
      </c>
    </row>
    <row r="266" spans="2:51" s="12" customFormat="1" ht="12">
      <c r="B266" s="224"/>
      <c r="C266" s="225"/>
      <c r="D266" s="226" t="s">
        <v>213</v>
      </c>
      <c r="E266" s="227" t="s">
        <v>19</v>
      </c>
      <c r="F266" s="228" t="s">
        <v>393</v>
      </c>
      <c r="G266" s="225"/>
      <c r="H266" s="227" t="s">
        <v>19</v>
      </c>
      <c r="I266" s="229"/>
      <c r="J266" s="225"/>
      <c r="K266" s="225"/>
      <c r="L266" s="230"/>
      <c r="M266" s="231"/>
      <c r="N266" s="232"/>
      <c r="O266" s="232"/>
      <c r="P266" s="232"/>
      <c r="Q266" s="232"/>
      <c r="R266" s="232"/>
      <c r="S266" s="232"/>
      <c r="T266" s="233"/>
      <c r="AT266" s="234" t="s">
        <v>213</v>
      </c>
      <c r="AU266" s="234" t="s">
        <v>83</v>
      </c>
      <c r="AV266" s="12" t="s">
        <v>81</v>
      </c>
      <c r="AW266" s="12" t="s">
        <v>34</v>
      </c>
      <c r="AX266" s="12" t="s">
        <v>73</v>
      </c>
      <c r="AY266" s="234" t="s">
        <v>204</v>
      </c>
    </row>
    <row r="267" spans="2:51" s="13" customFormat="1" ht="12">
      <c r="B267" s="235"/>
      <c r="C267" s="236"/>
      <c r="D267" s="226" t="s">
        <v>213</v>
      </c>
      <c r="E267" s="237" t="s">
        <v>19</v>
      </c>
      <c r="F267" s="238" t="s">
        <v>394</v>
      </c>
      <c r="G267" s="236"/>
      <c r="H267" s="239">
        <v>10.5</v>
      </c>
      <c r="I267" s="240"/>
      <c r="J267" s="236"/>
      <c r="K267" s="236"/>
      <c r="L267" s="241"/>
      <c r="M267" s="242"/>
      <c r="N267" s="243"/>
      <c r="O267" s="243"/>
      <c r="P267" s="243"/>
      <c r="Q267" s="243"/>
      <c r="R267" s="243"/>
      <c r="S267" s="243"/>
      <c r="T267" s="244"/>
      <c r="AT267" s="245" t="s">
        <v>213</v>
      </c>
      <c r="AU267" s="245" t="s">
        <v>83</v>
      </c>
      <c r="AV267" s="13" t="s">
        <v>83</v>
      </c>
      <c r="AW267" s="13" t="s">
        <v>34</v>
      </c>
      <c r="AX267" s="13" t="s">
        <v>73</v>
      </c>
      <c r="AY267" s="245" t="s">
        <v>204</v>
      </c>
    </row>
    <row r="268" spans="2:51" s="14" customFormat="1" ht="12">
      <c r="B268" s="246"/>
      <c r="C268" s="247"/>
      <c r="D268" s="226" t="s">
        <v>213</v>
      </c>
      <c r="E268" s="248" t="s">
        <v>19</v>
      </c>
      <c r="F268" s="249" t="s">
        <v>218</v>
      </c>
      <c r="G268" s="247"/>
      <c r="H268" s="250">
        <v>67.55</v>
      </c>
      <c r="I268" s="251"/>
      <c r="J268" s="247"/>
      <c r="K268" s="247"/>
      <c r="L268" s="252"/>
      <c r="M268" s="253"/>
      <c r="N268" s="254"/>
      <c r="O268" s="254"/>
      <c r="P268" s="254"/>
      <c r="Q268" s="254"/>
      <c r="R268" s="254"/>
      <c r="S268" s="254"/>
      <c r="T268" s="255"/>
      <c r="AT268" s="256" t="s">
        <v>213</v>
      </c>
      <c r="AU268" s="256" t="s">
        <v>83</v>
      </c>
      <c r="AV268" s="14" t="s">
        <v>212</v>
      </c>
      <c r="AW268" s="14" t="s">
        <v>34</v>
      </c>
      <c r="AX268" s="14" t="s">
        <v>81</v>
      </c>
      <c r="AY268" s="256" t="s">
        <v>204</v>
      </c>
    </row>
    <row r="269" spans="2:65" s="1" customFormat="1" ht="36" customHeight="1">
      <c r="B269" s="38"/>
      <c r="C269" s="211" t="s">
        <v>395</v>
      </c>
      <c r="D269" s="211" t="s">
        <v>207</v>
      </c>
      <c r="E269" s="212" t="s">
        <v>396</v>
      </c>
      <c r="F269" s="213" t="s">
        <v>397</v>
      </c>
      <c r="G269" s="214" t="s">
        <v>221</v>
      </c>
      <c r="H269" s="215">
        <v>17.5</v>
      </c>
      <c r="I269" s="216"/>
      <c r="J269" s="217">
        <f>ROUND(I269*H269,2)</f>
        <v>0</v>
      </c>
      <c r="K269" s="213" t="s">
        <v>211</v>
      </c>
      <c r="L269" s="43"/>
      <c r="M269" s="218" t="s">
        <v>19</v>
      </c>
      <c r="N269" s="219" t="s">
        <v>44</v>
      </c>
      <c r="O269" s="83"/>
      <c r="P269" s="220">
        <f>O269*H269</f>
        <v>0</v>
      </c>
      <c r="Q269" s="220">
        <v>0</v>
      </c>
      <c r="R269" s="220">
        <f>Q269*H269</f>
        <v>0</v>
      </c>
      <c r="S269" s="220">
        <v>0</v>
      </c>
      <c r="T269" s="221">
        <f>S269*H269</f>
        <v>0</v>
      </c>
      <c r="AR269" s="222" t="s">
        <v>251</v>
      </c>
      <c r="AT269" s="222" t="s">
        <v>207</v>
      </c>
      <c r="AU269" s="222" t="s">
        <v>83</v>
      </c>
      <c r="AY269" s="17" t="s">
        <v>204</v>
      </c>
      <c r="BE269" s="223">
        <f>IF(N269="základní",J269,0)</f>
        <v>0</v>
      </c>
      <c r="BF269" s="223">
        <f>IF(N269="snížená",J269,0)</f>
        <v>0</v>
      </c>
      <c r="BG269" s="223">
        <f>IF(N269="zákl. přenesená",J269,0)</f>
        <v>0</v>
      </c>
      <c r="BH269" s="223">
        <f>IF(N269="sníž. přenesená",J269,0)</f>
        <v>0</v>
      </c>
      <c r="BI269" s="223">
        <f>IF(N269="nulová",J269,0)</f>
        <v>0</v>
      </c>
      <c r="BJ269" s="17" t="s">
        <v>81</v>
      </c>
      <c r="BK269" s="223">
        <f>ROUND(I269*H269,2)</f>
        <v>0</v>
      </c>
      <c r="BL269" s="17" t="s">
        <v>251</v>
      </c>
      <c r="BM269" s="222" t="s">
        <v>398</v>
      </c>
    </row>
    <row r="270" spans="2:51" s="12" customFormat="1" ht="12">
      <c r="B270" s="224"/>
      <c r="C270" s="225"/>
      <c r="D270" s="226" t="s">
        <v>213</v>
      </c>
      <c r="E270" s="227" t="s">
        <v>19</v>
      </c>
      <c r="F270" s="228" t="s">
        <v>399</v>
      </c>
      <c r="G270" s="225"/>
      <c r="H270" s="227" t="s">
        <v>19</v>
      </c>
      <c r="I270" s="229"/>
      <c r="J270" s="225"/>
      <c r="K270" s="225"/>
      <c r="L270" s="230"/>
      <c r="M270" s="231"/>
      <c r="N270" s="232"/>
      <c r="O270" s="232"/>
      <c r="P270" s="232"/>
      <c r="Q270" s="232"/>
      <c r="R270" s="232"/>
      <c r="S270" s="232"/>
      <c r="T270" s="233"/>
      <c r="AT270" s="234" t="s">
        <v>213</v>
      </c>
      <c r="AU270" s="234" t="s">
        <v>83</v>
      </c>
      <c r="AV270" s="12" t="s">
        <v>81</v>
      </c>
      <c r="AW270" s="12" t="s">
        <v>34</v>
      </c>
      <c r="AX270" s="12" t="s">
        <v>73</v>
      </c>
      <c r="AY270" s="234" t="s">
        <v>204</v>
      </c>
    </row>
    <row r="271" spans="2:51" s="13" customFormat="1" ht="12">
      <c r="B271" s="235"/>
      <c r="C271" s="236"/>
      <c r="D271" s="226" t="s">
        <v>213</v>
      </c>
      <c r="E271" s="237" t="s">
        <v>19</v>
      </c>
      <c r="F271" s="238" t="s">
        <v>400</v>
      </c>
      <c r="G271" s="236"/>
      <c r="H271" s="239">
        <v>7</v>
      </c>
      <c r="I271" s="240"/>
      <c r="J271" s="236"/>
      <c r="K271" s="236"/>
      <c r="L271" s="241"/>
      <c r="M271" s="242"/>
      <c r="N271" s="243"/>
      <c r="O271" s="243"/>
      <c r="P271" s="243"/>
      <c r="Q271" s="243"/>
      <c r="R271" s="243"/>
      <c r="S271" s="243"/>
      <c r="T271" s="244"/>
      <c r="AT271" s="245" t="s">
        <v>213</v>
      </c>
      <c r="AU271" s="245" t="s">
        <v>83</v>
      </c>
      <c r="AV271" s="13" t="s">
        <v>83</v>
      </c>
      <c r="AW271" s="13" t="s">
        <v>34</v>
      </c>
      <c r="AX271" s="13" t="s">
        <v>73</v>
      </c>
      <c r="AY271" s="245" t="s">
        <v>204</v>
      </c>
    </row>
    <row r="272" spans="2:51" s="12" customFormat="1" ht="12">
      <c r="B272" s="224"/>
      <c r="C272" s="225"/>
      <c r="D272" s="226" t="s">
        <v>213</v>
      </c>
      <c r="E272" s="227" t="s">
        <v>19</v>
      </c>
      <c r="F272" s="228" t="s">
        <v>393</v>
      </c>
      <c r="G272" s="225"/>
      <c r="H272" s="227" t="s">
        <v>19</v>
      </c>
      <c r="I272" s="229"/>
      <c r="J272" s="225"/>
      <c r="K272" s="225"/>
      <c r="L272" s="230"/>
      <c r="M272" s="231"/>
      <c r="N272" s="232"/>
      <c r="O272" s="232"/>
      <c r="P272" s="232"/>
      <c r="Q272" s="232"/>
      <c r="R272" s="232"/>
      <c r="S272" s="232"/>
      <c r="T272" s="233"/>
      <c r="AT272" s="234" t="s">
        <v>213</v>
      </c>
      <c r="AU272" s="234" t="s">
        <v>83</v>
      </c>
      <c r="AV272" s="12" t="s">
        <v>81</v>
      </c>
      <c r="AW272" s="12" t="s">
        <v>34</v>
      </c>
      <c r="AX272" s="12" t="s">
        <v>73</v>
      </c>
      <c r="AY272" s="234" t="s">
        <v>204</v>
      </c>
    </row>
    <row r="273" spans="2:51" s="13" customFormat="1" ht="12">
      <c r="B273" s="235"/>
      <c r="C273" s="236"/>
      <c r="D273" s="226" t="s">
        <v>213</v>
      </c>
      <c r="E273" s="237" t="s">
        <v>19</v>
      </c>
      <c r="F273" s="238" t="s">
        <v>394</v>
      </c>
      <c r="G273" s="236"/>
      <c r="H273" s="239">
        <v>10.5</v>
      </c>
      <c r="I273" s="240"/>
      <c r="J273" s="236"/>
      <c r="K273" s="236"/>
      <c r="L273" s="241"/>
      <c r="M273" s="242"/>
      <c r="N273" s="243"/>
      <c r="O273" s="243"/>
      <c r="P273" s="243"/>
      <c r="Q273" s="243"/>
      <c r="R273" s="243"/>
      <c r="S273" s="243"/>
      <c r="T273" s="244"/>
      <c r="AT273" s="245" t="s">
        <v>213</v>
      </c>
      <c r="AU273" s="245" t="s">
        <v>83</v>
      </c>
      <c r="AV273" s="13" t="s">
        <v>83</v>
      </c>
      <c r="AW273" s="13" t="s">
        <v>34</v>
      </c>
      <c r="AX273" s="13" t="s">
        <v>73</v>
      </c>
      <c r="AY273" s="245" t="s">
        <v>204</v>
      </c>
    </row>
    <row r="274" spans="2:51" s="14" customFormat="1" ht="12">
      <c r="B274" s="246"/>
      <c r="C274" s="247"/>
      <c r="D274" s="226" t="s">
        <v>213</v>
      </c>
      <c r="E274" s="248" t="s">
        <v>19</v>
      </c>
      <c r="F274" s="249" t="s">
        <v>218</v>
      </c>
      <c r="G274" s="247"/>
      <c r="H274" s="250">
        <v>17.5</v>
      </c>
      <c r="I274" s="251"/>
      <c r="J274" s="247"/>
      <c r="K274" s="247"/>
      <c r="L274" s="252"/>
      <c r="M274" s="253"/>
      <c r="N274" s="254"/>
      <c r="O274" s="254"/>
      <c r="P274" s="254"/>
      <c r="Q274" s="254"/>
      <c r="R274" s="254"/>
      <c r="S274" s="254"/>
      <c r="T274" s="255"/>
      <c r="AT274" s="256" t="s">
        <v>213</v>
      </c>
      <c r="AU274" s="256" t="s">
        <v>83</v>
      </c>
      <c r="AV274" s="14" t="s">
        <v>212</v>
      </c>
      <c r="AW274" s="14" t="s">
        <v>34</v>
      </c>
      <c r="AX274" s="14" t="s">
        <v>81</v>
      </c>
      <c r="AY274" s="256" t="s">
        <v>204</v>
      </c>
    </row>
    <row r="275" spans="2:63" s="11" customFormat="1" ht="22.8" customHeight="1">
      <c r="B275" s="195"/>
      <c r="C275" s="196"/>
      <c r="D275" s="197" t="s">
        <v>72</v>
      </c>
      <c r="E275" s="209" t="s">
        <v>401</v>
      </c>
      <c r="F275" s="209" t="s">
        <v>402</v>
      </c>
      <c r="G275" s="196"/>
      <c r="H275" s="196"/>
      <c r="I275" s="199"/>
      <c r="J275" s="210">
        <f>BK275</f>
        <v>0</v>
      </c>
      <c r="K275" s="196"/>
      <c r="L275" s="201"/>
      <c r="M275" s="202"/>
      <c r="N275" s="203"/>
      <c r="O275" s="203"/>
      <c r="P275" s="204">
        <f>SUM(P276:P281)</f>
        <v>0</v>
      </c>
      <c r="Q275" s="203"/>
      <c r="R275" s="204">
        <f>SUM(R276:R281)</f>
        <v>0</v>
      </c>
      <c r="S275" s="203"/>
      <c r="T275" s="205">
        <f>SUM(T276:T281)</f>
        <v>0</v>
      </c>
      <c r="AR275" s="206" t="s">
        <v>83</v>
      </c>
      <c r="AT275" s="207" t="s">
        <v>72</v>
      </c>
      <c r="AU275" s="207" t="s">
        <v>81</v>
      </c>
      <c r="AY275" s="206" t="s">
        <v>204</v>
      </c>
      <c r="BK275" s="208">
        <f>SUM(BK276:BK281)</f>
        <v>0</v>
      </c>
    </row>
    <row r="276" spans="2:65" s="1" customFormat="1" ht="96" customHeight="1">
      <c r="B276" s="38"/>
      <c r="C276" s="211" t="s">
        <v>311</v>
      </c>
      <c r="D276" s="211" t="s">
        <v>207</v>
      </c>
      <c r="E276" s="212" t="s">
        <v>403</v>
      </c>
      <c r="F276" s="213" t="s">
        <v>404</v>
      </c>
      <c r="G276" s="214" t="s">
        <v>221</v>
      </c>
      <c r="H276" s="215">
        <v>17.5</v>
      </c>
      <c r="I276" s="216"/>
      <c r="J276" s="217">
        <f>ROUND(I276*H276,2)</f>
        <v>0</v>
      </c>
      <c r="K276" s="213" t="s">
        <v>211</v>
      </c>
      <c r="L276" s="43"/>
      <c r="M276" s="218" t="s">
        <v>19</v>
      </c>
      <c r="N276" s="219" t="s">
        <v>44</v>
      </c>
      <c r="O276" s="83"/>
      <c r="P276" s="220">
        <f>O276*H276</f>
        <v>0</v>
      </c>
      <c r="Q276" s="220">
        <v>0</v>
      </c>
      <c r="R276" s="220">
        <f>Q276*H276</f>
        <v>0</v>
      </c>
      <c r="S276" s="220">
        <v>0</v>
      </c>
      <c r="T276" s="221">
        <f>S276*H276</f>
        <v>0</v>
      </c>
      <c r="AR276" s="222" t="s">
        <v>251</v>
      </c>
      <c r="AT276" s="222" t="s">
        <v>207</v>
      </c>
      <c r="AU276" s="222" t="s">
        <v>83</v>
      </c>
      <c r="AY276" s="17" t="s">
        <v>204</v>
      </c>
      <c r="BE276" s="223">
        <f>IF(N276="základní",J276,0)</f>
        <v>0</v>
      </c>
      <c r="BF276" s="223">
        <f>IF(N276="snížená",J276,0)</f>
        <v>0</v>
      </c>
      <c r="BG276" s="223">
        <f>IF(N276="zákl. přenesená",J276,0)</f>
        <v>0</v>
      </c>
      <c r="BH276" s="223">
        <f>IF(N276="sníž. přenesená",J276,0)</f>
        <v>0</v>
      </c>
      <c r="BI276" s="223">
        <f>IF(N276="nulová",J276,0)</f>
        <v>0</v>
      </c>
      <c r="BJ276" s="17" t="s">
        <v>81</v>
      </c>
      <c r="BK276" s="223">
        <f>ROUND(I276*H276,2)</f>
        <v>0</v>
      </c>
      <c r="BL276" s="17" t="s">
        <v>251</v>
      </c>
      <c r="BM276" s="222" t="s">
        <v>405</v>
      </c>
    </row>
    <row r="277" spans="2:51" s="12" customFormat="1" ht="12">
      <c r="B277" s="224"/>
      <c r="C277" s="225"/>
      <c r="D277" s="226" t="s">
        <v>213</v>
      </c>
      <c r="E277" s="227" t="s">
        <v>19</v>
      </c>
      <c r="F277" s="228" t="s">
        <v>399</v>
      </c>
      <c r="G277" s="225"/>
      <c r="H277" s="227" t="s">
        <v>19</v>
      </c>
      <c r="I277" s="229"/>
      <c r="J277" s="225"/>
      <c r="K277" s="225"/>
      <c r="L277" s="230"/>
      <c r="M277" s="231"/>
      <c r="N277" s="232"/>
      <c r="O277" s="232"/>
      <c r="P277" s="232"/>
      <c r="Q277" s="232"/>
      <c r="R277" s="232"/>
      <c r="S277" s="232"/>
      <c r="T277" s="233"/>
      <c r="AT277" s="234" t="s">
        <v>213</v>
      </c>
      <c r="AU277" s="234" t="s">
        <v>83</v>
      </c>
      <c r="AV277" s="12" t="s">
        <v>81</v>
      </c>
      <c r="AW277" s="12" t="s">
        <v>34</v>
      </c>
      <c r="AX277" s="12" t="s">
        <v>73</v>
      </c>
      <c r="AY277" s="234" t="s">
        <v>204</v>
      </c>
    </row>
    <row r="278" spans="2:51" s="13" customFormat="1" ht="12">
      <c r="B278" s="235"/>
      <c r="C278" s="236"/>
      <c r="D278" s="226" t="s">
        <v>213</v>
      </c>
      <c r="E278" s="237" t="s">
        <v>19</v>
      </c>
      <c r="F278" s="238" t="s">
        <v>400</v>
      </c>
      <c r="G278" s="236"/>
      <c r="H278" s="239">
        <v>7</v>
      </c>
      <c r="I278" s="240"/>
      <c r="J278" s="236"/>
      <c r="K278" s="236"/>
      <c r="L278" s="241"/>
      <c r="M278" s="242"/>
      <c r="N278" s="243"/>
      <c r="O278" s="243"/>
      <c r="P278" s="243"/>
      <c r="Q278" s="243"/>
      <c r="R278" s="243"/>
      <c r="S278" s="243"/>
      <c r="T278" s="244"/>
      <c r="AT278" s="245" t="s">
        <v>213</v>
      </c>
      <c r="AU278" s="245" t="s">
        <v>83</v>
      </c>
      <c r="AV278" s="13" t="s">
        <v>83</v>
      </c>
      <c r="AW278" s="13" t="s">
        <v>34</v>
      </c>
      <c r="AX278" s="13" t="s">
        <v>73</v>
      </c>
      <c r="AY278" s="245" t="s">
        <v>204</v>
      </c>
    </row>
    <row r="279" spans="2:51" s="12" customFormat="1" ht="12">
      <c r="B279" s="224"/>
      <c r="C279" s="225"/>
      <c r="D279" s="226" t="s">
        <v>213</v>
      </c>
      <c r="E279" s="227" t="s">
        <v>19</v>
      </c>
      <c r="F279" s="228" t="s">
        <v>393</v>
      </c>
      <c r="G279" s="225"/>
      <c r="H279" s="227" t="s">
        <v>19</v>
      </c>
      <c r="I279" s="229"/>
      <c r="J279" s="225"/>
      <c r="K279" s="225"/>
      <c r="L279" s="230"/>
      <c r="M279" s="231"/>
      <c r="N279" s="232"/>
      <c r="O279" s="232"/>
      <c r="P279" s="232"/>
      <c r="Q279" s="232"/>
      <c r="R279" s="232"/>
      <c r="S279" s="232"/>
      <c r="T279" s="233"/>
      <c r="AT279" s="234" t="s">
        <v>213</v>
      </c>
      <c r="AU279" s="234" t="s">
        <v>83</v>
      </c>
      <c r="AV279" s="12" t="s">
        <v>81</v>
      </c>
      <c r="AW279" s="12" t="s">
        <v>34</v>
      </c>
      <c r="AX279" s="12" t="s">
        <v>73</v>
      </c>
      <c r="AY279" s="234" t="s">
        <v>204</v>
      </c>
    </row>
    <row r="280" spans="2:51" s="13" customFormat="1" ht="12">
      <c r="B280" s="235"/>
      <c r="C280" s="236"/>
      <c r="D280" s="226" t="s">
        <v>213</v>
      </c>
      <c r="E280" s="237" t="s">
        <v>19</v>
      </c>
      <c r="F280" s="238" t="s">
        <v>394</v>
      </c>
      <c r="G280" s="236"/>
      <c r="H280" s="239">
        <v>10.5</v>
      </c>
      <c r="I280" s="240"/>
      <c r="J280" s="236"/>
      <c r="K280" s="236"/>
      <c r="L280" s="241"/>
      <c r="M280" s="242"/>
      <c r="N280" s="243"/>
      <c r="O280" s="243"/>
      <c r="P280" s="243"/>
      <c r="Q280" s="243"/>
      <c r="R280" s="243"/>
      <c r="S280" s="243"/>
      <c r="T280" s="244"/>
      <c r="AT280" s="245" t="s">
        <v>213</v>
      </c>
      <c r="AU280" s="245" t="s">
        <v>83</v>
      </c>
      <c r="AV280" s="13" t="s">
        <v>83</v>
      </c>
      <c r="AW280" s="13" t="s">
        <v>34</v>
      </c>
      <c r="AX280" s="13" t="s">
        <v>73</v>
      </c>
      <c r="AY280" s="245" t="s">
        <v>204</v>
      </c>
    </row>
    <row r="281" spans="2:51" s="14" customFormat="1" ht="12">
      <c r="B281" s="246"/>
      <c r="C281" s="247"/>
      <c r="D281" s="226" t="s">
        <v>213</v>
      </c>
      <c r="E281" s="248" t="s">
        <v>19</v>
      </c>
      <c r="F281" s="249" t="s">
        <v>218</v>
      </c>
      <c r="G281" s="247"/>
      <c r="H281" s="250">
        <v>17.5</v>
      </c>
      <c r="I281" s="251"/>
      <c r="J281" s="247"/>
      <c r="K281" s="247"/>
      <c r="L281" s="252"/>
      <c r="M281" s="253"/>
      <c r="N281" s="254"/>
      <c r="O281" s="254"/>
      <c r="P281" s="254"/>
      <c r="Q281" s="254"/>
      <c r="R281" s="254"/>
      <c r="S281" s="254"/>
      <c r="T281" s="255"/>
      <c r="AT281" s="256" t="s">
        <v>213</v>
      </c>
      <c r="AU281" s="256" t="s">
        <v>83</v>
      </c>
      <c r="AV281" s="14" t="s">
        <v>212</v>
      </c>
      <c r="AW281" s="14" t="s">
        <v>34</v>
      </c>
      <c r="AX281" s="14" t="s">
        <v>81</v>
      </c>
      <c r="AY281" s="256" t="s">
        <v>204</v>
      </c>
    </row>
    <row r="282" spans="2:63" s="11" customFormat="1" ht="22.8" customHeight="1">
      <c r="B282" s="195"/>
      <c r="C282" s="196"/>
      <c r="D282" s="197" t="s">
        <v>72</v>
      </c>
      <c r="E282" s="209" t="s">
        <v>406</v>
      </c>
      <c r="F282" s="209" t="s">
        <v>407</v>
      </c>
      <c r="G282" s="196"/>
      <c r="H282" s="196"/>
      <c r="I282" s="199"/>
      <c r="J282" s="210">
        <f>BK282</f>
        <v>0</v>
      </c>
      <c r="K282" s="196"/>
      <c r="L282" s="201"/>
      <c r="M282" s="202"/>
      <c r="N282" s="203"/>
      <c r="O282" s="203"/>
      <c r="P282" s="204">
        <f>SUM(P283:P284)</f>
        <v>0</v>
      </c>
      <c r="Q282" s="203"/>
      <c r="R282" s="204">
        <f>SUM(R283:R284)</f>
        <v>0</v>
      </c>
      <c r="S282" s="203"/>
      <c r="T282" s="205">
        <f>SUM(T283:T284)</f>
        <v>0</v>
      </c>
      <c r="AR282" s="206" t="s">
        <v>83</v>
      </c>
      <c r="AT282" s="207" t="s">
        <v>72</v>
      </c>
      <c r="AU282" s="207" t="s">
        <v>81</v>
      </c>
      <c r="AY282" s="206" t="s">
        <v>204</v>
      </c>
      <c r="BK282" s="208">
        <f>SUM(BK283:BK284)</f>
        <v>0</v>
      </c>
    </row>
    <row r="283" spans="2:65" s="1" customFormat="1" ht="48" customHeight="1">
      <c r="B283" s="38"/>
      <c r="C283" s="211" t="s">
        <v>408</v>
      </c>
      <c r="D283" s="211" t="s">
        <v>207</v>
      </c>
      <c r="E283" s="212" t="s">
        <v>409</v>
      </c>
      <c r="F283" s="213" t="s">
        <v>410</v>
      </c>
      <c r="G283" s="214" t="s">
        <v>221</v>
      </c>
      <c r="H283" s="215">
        <v>6.06</v>
      </c>
      <c r="I283" s="216"/>
      <c r="J283" s="217">
        <f>ROUND(I283*H283,2)</f>
        <v>0</v>
      </c>
      <c r="K283" s="213" t="s">
        <v>211</v>
      </c>
      <c r="L283" s="43"/>
      <c r="M283" s="218" t="s">
        <v>19</v>
      </c>
      <c r="N283" s="219" t="s">
        <v>44</v>
      </c>
      <c r="O283" s="83"/>
      <c r="P283" s="220">
        <f>O283*H283</f>
        <v>0</v>
      </c>
      <c r="Q283" s="220">
        <v>0</v>
      </c>
      <c r="R283" s="220">
        <f>Q283*H283</f>
        <v>0</v>
      </c>
      <c r="S283" s="220">
        <v>0</v>
      </c>
      <c r="T283" s="221">
        <f>S283*H283</f>
        <v>0</v>
      </c>
      <c r="AR283" s="222" t="s">
        <v>251</v>
      </c>
      <c r="AT283" s="222" t="s">
        <v>207</v>
      </c>
      <c r="AU283" s="222" t="s">
        <v>83</v>
      </c>
      <c r="AY283" s="17" t="s">
        <v>204</v>
      </c>
      <c r="BE283" s="223">
        <f>IF(N283="základní",J283,0)</f>
        <v>0</v>
      </c>
      <c r="BF283" s="223">
        <f>IF(N283="snížená",J283,0)</f>
        <v>0</v>
      </c>
      <c r="BG283" s="223">
        <f>IF(N283="zákl. přenesená",J283,0)</f>
        <v>0</v>
      </c>
      <c r="BH283" s="223">
        <f>IF(N283="sníž. přenesená",J283,0)</f>
        <v>0</v>
      </c>
      <c r="BI283" s="223">
        <f>IF(N283="nulová",J283,0)</f>
        <v>0</v>
      </c>
      <c r="BJ283" s="17" t="s">
        <v>81</v>
      </c>
      <c r="BK283" s="223">
        <f>ROUND(I283*H283,2)</f>
        <v>0</v>
      </c>
      <c r="BL283" s="17" t="s">
        <v>251</v>
      </c>
      <c r="BM283" s="222" t="s">
        <v>411</v>
      </c>
    </row>
    <row r="284" spans="2:65" s="1" customFormat="1" ht="16.5" customHeight="1">
      <c r="B284" s="38"/>
      <c r="C284" s="211" t="s">
        <v>314</v>
      </c>
      <c r="D284" s="211" t="s">
        <v>207</v>
      </c>
      <c r="E284" s="212" t="s">
        <v>412</v>
      </c>
      <c r="F284" s="213" t="s">
        <v>413</v>
      </c>
      <c r="G284" s="214" t="s">
        <v>221</v>
      </c>
      <c r="H284" s="215">
        <v>10.5</v>
      </c>
      <c r="I284" s="216"/>
      <c r="J284" s="217">
        <f>ROUND(I284*H284,2)</f>
        <v>0</v>
      </c>
      <c r="K284" s="213" t="s">
        <v>301</v>
      </c>
      <c r="L284" s="43"/>
      <c r="M284" s="218" t="s">
        <v>19</v>
      </c>
      <c r="N284" s="219" t="s">
        <v>44</v>
      </c>
      <c r="O284" s="83"/>
      <c r="P284" s="220">
        <f>O284*H284</f>
        <v>0</v>
      </c>
      <c r="Q284" s="220">
        <v>0</v>
      </c>
      <c r="R284" s="220">
        <f>Q284*H284</f>
        <v>0</v>
      </c>
      <c r="S284" s="220">
        <v>0</v>
      </c>
      <c r="T284" s="221">
        <f>S284*H284</f>
        <v>0</v>
      </c>
      <c r="AR284" s="222" t="s">
        <v>251</v>
      </c>
      <c r="AT284" s="222" t="s">
        <v>207</v>
      </c>
      <c r="AU284" s="222" t="s">
        <v>83</v>
      </c>
      <c r="AY284" s="17" t="s">
        <v>204</v>
      </c>
      <c r="BE284" s="223">
        <f>IF(N284="základní",J284,0)</f>
        <v>0</v>
      </c>
      <c r="BF284" s="223">
        <f>IF(N284="snížená",J284,0)</f>
        <v>0</v>
      </c>
      <c r="BG284" s="223">
        <f>IF(N284="zákl. přenesená",J284,0)</f>
        <v>0</v>
      </c>
      <c r="BH284" s="223">
        <f>IF(N284="sníž. přenesená",J284,0)</f>
        <v>0</v>
      </c>
      <c r="BI284" s="223">
        <f>IF(N284="nulová",J284,0)</f>
        <v>0</v>
      </c>
      <c r="BJ284" s="17" t="s">
        <v>81</v>
      </c>
      <c r="BK284" s="223">
        <f>ROUND(I284*H284,2)</f>
        <v>0</v>
      </c>
      <c r="BL284" s="17" t="s">
        <v>251</v>
      </c>
      <c r="BM284" s="222" t="s">
        <v>414</v>
      </c>
    </row>
    <row r="285" spans="2:63" s="11" customFormat="1" ht="22.8" customHeight="1">
      <c r="B285" s="195"/>
      <c r="C285" s="196"/>
      <c r="D285" s="197" t="s">
        <v>72</v>
      </c>
      <c r="E285" s="209" t="s">
        <v>415</v>
      </c>
      <c r="F285" s="209" t="s">
        <v>416</v>
      </c>
      <c r="G285" s="196"/>
      <c r="H285" s="196"/>
      <c r="I285" s="199"/>
      <c r="J285" s="210">
        <f>BK285</f>
        <v>0</v>
      </c>
      <c r="K285" s="196"/>
      <c r="L285" s="201"/>
      <c r="M285" s="202"/>
      <c r="N285" s="203"/>
      <c r="O285" s="203"/>
      <c r="P285" s="204">
        <f>SUM(P286:P293)</f>
        <v>0</v>
      </c>
      <c r="Q285" s="203"/>
      <c r="R285" s="204">
        <f>SUM(R286:R293)</f>
        <v>0</v>
      </c>
      <c r="S285" s="203"/>
      <c r="T285" s="205">
        <f>SUM(T286:T293)</f>
        <v>0</v>
      </c>
      <c r="AR285" s="206" t="s">
        <v>83</v>
      </c>
      <c r="AT285" s="207" t="s">
        <v>72</v>
      </c>
      <c r="AU285" s="207" t="s">
        <v>81</v>
      </c>
      <c r="AY285" s="206" t="s">
        <v>204</v>
      </c>
      <c r="BK285" s="208">
        <f>SUM(BK286:BK293)</f>
        <v>0</v>
      </c>
    </row>
    <row r="286" spans="2:65" s="1" customFormat="1" ht="36" customHeight="1">
      <c r="B286" s="38"/>
      <c r="C286" s="211" t="s">
        <v>417</v>
      </c>
      <c r="D286" s="211" t="s">
        <v>207</v>
      </c>
      <c r="E286" s="212" t="s">
        <v>418</v>
      </c>
      <c r="F286" s="213" t="s">
        <v>419</v>
      </c>
      <c r="G286" s="214" t="s">
        <v>250</v>
      </c>
      <c r="H286" s="215">
        <v>26.8</v>
      </c>
      <c r="I286" s="216"/>
      <c r="J286" s="217">
        <f>ROUND(I286*H286,2)</f>
        <v>0</v>
      </c>
      <c r="K286" s="213" t="s">
        <v>211</v>
      </c>
      <c r="L286" s="43"/>
      <c r="M286" s="218" t="s">
        <v>19</v>
      </c>
      <c r="N286" s="219" t="s">
        <v>44</v>
      </c>
      <c r="O286" s="83"/>
      <c r="P286" s="220">
        <f>O286*H286</f>
        <v>0</v>
      </c>
      <c r="Q286" s="220">
        <v>0</v>
      </c>
      <c r="R286" s="220">
        <f>Q286*H286</f>
        <v>0</v>
      </c>
      <c r="S286" s="220">
        <v>0</v>
      </c>
      <c r="T286" s="221">
        <f>S286*H286</f>
        <v>0</v>
      </c>
      <c r="AR286" s="222" t="s">
        <v>251</v>
      </c>
      <c r="AT286" s="222" t="s">
        <v>207</v>
      </c>
      <c r="AU286" s="222" t="s">
        <v>83</v>
      </c>
      <c r="AY286" s="17" t="s">
        <v>204</v>
      </c>
      <c r="BE286" s="223">
        <f>IF(N286="základní",J286,0)</f>
        <v>0</v>
      </c>
      <c r="BF286" s="223">
        <f>IF(N286="snížená",J286,0)</f>
        <v>0</v>
      </c>
      <c r="BG286" s="223">
        <f>IF(N286="zákl. přenesená",J286,0)</f>
        <v>0</v>
      </c>
      <c r="BH286" s="223">
        <f>IF(N286="sníž. přenesená",J286,0)</f>
        <v>0</v>
      </c>
      <c r="BI286" s="223">
        <f>IF(N286="nulová",J286,0)</f>
        <v>0</v>
      </c>
      <c r="BJ286" s="17" t="s">
        <v>81</v>
      </c>
      <c r="BK286" s="223">
        <f>ROUND(I286*H286,2)</f>
        <v>0</v>
      </c>
      <c r="BL286" s="17" t="s">
        <v>251</v>
      </c>
      <c r="BM286" s="222" t="s">
        <v>420</v>
      </c>
    </row>
    <row r="287" spans="2:51" s="12" customFormat="1" ht="12">
      <c r="B287" s="224"/>
      <c r="C287" s="225"/>
      <c r="D287" s="226" t="s">
        <v>213</v>
      </c>
      <c r="E287" s="227" t="s">
        <v>19</v>
      </c>
      <c r="F287" s="228" t="s">
        <v>421</v>
      </c>
      <c r="G287" s="225"/>
      <c r="H287" s="227" t="s">
        <v>19</v>
      </c>
      <c r="I287" s="229"/>
      <c r="J287" s="225"/>
      <c r="K287" s="225"/>
      <c r="L287" s="230"/>
      <c r="M287" s="231"/>
      <c r="N287" s="232"/>
      <c r="O287" s="232"/>
      <c r="P287" s="232"/>
      <c r="Q287" s="232"/>
      <c r="R287" s="232"/>
      <c r="S287" s="232"/>
      <c r="T287" s="233"/>
      <c r="AT287" s="234" t="s">
        <v>213</v>
      </c>
      <c r="AU287" s="234" t="s">
        <v>83</v>
      </c>
      <c r="AV287" s="12" t="s">
        <v>81</v>
      </c>
      <c r="AW287" s="12" t="s">
        <v>34</v>
      </c>
      <c r="AX287" s="12" t="s">
        <v>73</v>
      </c>
      <c r="AY287" s="234" t="s">
        <v>204</v>
      </c>
    </row>
    <row r="288" spans="2:51" s="13" customFormat="1" ht="12">
      <c r="B288" s="235"/>
      <c r="C288" s="236"/>
      <c r="D288" s="226" t="s">
        <v>213</v>
      </c>
      <c r="E288" s="237" t="s">
        <v>19</v>
      </c>
      <c r="F288" s="238" t="s">
        <v>422</v>
      </c>
      <c r="G288" s="236"/>
      <c r="H288" s="239">
        <v>26.8</v>
      </c>
      <c r="I288" s="240"/>
      <c r="J288" s="236"/>
      <c r="K288" s="236"/>
      <c r="L288" s="241"/>
      <c r="M288" s="242"/>
      <c r="N288" s="243"/>
      <c r="O288" s="243"/>
      <c r="P288" s="243"/>
      <c r="Q288" s="243"/>
      <c r="R288" s="243"/>
      <c r="S288" s="243"/>
      <c r="T288" s="244"/>
      <c r="AT288" s="245" t="s">
        <v>213</v>
      </c>
      <c r="AU288" s="245" t="s">
        <v>83</v>
      </c>
      <c r="AV288" s="13" t="s">
        <v>83</v>
      </c>
      <c r="AW288" s="13" t="s">
        <v>34</v>
      </c>
      <c r="AX288" s="13" t="s">
        <v>73</v>
      </c>
      <c r="AY288" s="245" t="s">
        <v>204</v>
      </c>
    </row>
    <row r="289" spans="2:51" s="14" customFormat="1" ht="12">
      <c r="B289" s="246"/>
      <c r="C289" s="247"/>
      <c r="D289" s="226" t="s">
        <v>213</v>
      </c>
      <c r="E289" s="248" t="s">
        <v>19</v>
      </c>
      <c r="F289" s="249" t="s">
        <v>218</v>
      </c>
      <c r="G289" s="247"/>
      <c r="H289" s="250">
        <v>26.8</v>
      </c>
      <c r="I289" s="251"/>
      <c r="J289" s="247"/>
      <c r="K289" s="247"/>
      <c r="L289" s="252"/>
      <c r="M289" s="253"/>
      <c r="N289" s="254"/>
      <c r="O289" s="254"/>
      <c r="P289" s="254"/>
      <c r="Q289" s="254"/>
      <c r="R289" s="254"/>
      <c r="S289" s="254"/>
      <c r="T289" s="255"/>
      <c r="AT289" s="256" t="s">
        <v>213</v>
      </c>
      <c r="AU289" s="256" t="s">
        <v>83</v>
      </c>
      <c r="AV289" s="14" t="s">
        <v>212</v>
      </c>
      <c r="AW289" s="14" t="s">
        <v>34</v>
      </c>
      <c r="AX289" s="14" t="s">
        <v>81</v>
      </c>
      <c r="AY289" s="256" t="s">
        <v>204</v>
      </c>
    </row>
    <row r="290" spans="2:65" s="1" customFormat="1" ht="36" customHeight="1">
      <c r="B290" s="38"/>
      <c r="C290" s="211" t="s">
        <v>318</v>
      </c>
      <c r="D290" s="211" t="s">
        <v>207</v>
      </c>
      <c r="E290" s="212" t="s">
        <v>423</v>
      </c>
      <c r="F290" s="213" t="s">
        <v>424</v>
      </c>
      <c r="G290" s="214" t="s">
        <v>250</v>
      </c>
      <c r="H290" s="215">
        <v>12.7</v>
      </c>
      <c r="I290" s="216"/>
      <c r="J290" s="217">
        <f>ROUND(I290*H290,2)</f>
        <v>0</v>
      </c>
      <c r="K290" s="213" t="s">
        <v>211</v>
      </c>
      <c r="L290" s="43"/>
      <c r="M290" s="218" t="s">
        <v>19</v>
      </c>
      <c r="N290" s="219" t="s">
        <v>44</v>
      </c>
      <c r="O290" s="83"/>
      <c r="P290" s="220">
        <f>O290*H290</f>
        <v>0</v>
      </c>
      <c r="Q290" s="220">
        <v>0</v>
      </c>
      <c r="R290" s="220">
        <f>Q290*H290</f>
        <v>0</v>
      </c>
      <c r="S290" s="220">
        <v>0</v>
      </c>
      <c r="T290" s="221">
        <f>S290*H290</f>
        <v>0</v>
      </c>
      <c r="AR290" s="222" t="s">
        <v>251</v>
      </c>
      <c r="AT290" s="222" t="s">
        <v>207</v>
      </c>
      <c r="AU290" s="222" t="s">
        <v>83</v>
      </c>
      <c r="AY290" s="17" t="s">
        <v>204</v>
      </c>
      <c r="BE290" s="223">
        <f>IF(N290="základní",J290,0)</f>
        <v>0</v>
      </c>
      <c r="BF290" s="223">
        <f>IF(N290="snížená",J290,0)</f>
        <v>0</v>
      </c>
      <c r="BG290" s="223">
        <f>IF(N290="zákl. přenesená",J290,0)</f>
        <v>0</v>
      </c>
      <c r="BH290" s="223">
        <f>IF(N290="sníž. přenesená",J290,0)</f>
        <v>0</v>
      </c>
      <c r="BI290" s="223">
        <f>IF(N290="nulová",J290,0)</f>
        <v>0</v>
      </c>
      <c r="BJ290" s="17" t="s">
        <v>81</v>
      </c>
      <c r="BK290" s="223">
        <f>ROUND(I290*H290,2)</f>
        <v>0</v>
      </c>
      <c r="BL290" s="17" t="s">
        <v>251</v>
      </c>
      <c r="BM290" s="222" t="s">
        <v>425</v>
      </c>
    </row>
    <row r="291" spans="2:51" s="12" customFormat="1" ht="12">
      <c r="B291" s="224"/>
      <c r="C291" s="225"/>
      <c r="D291" s="226" t="s">
        <v>213</v>
      </c>
      <c r="E291" s="227" t="s">
        <v>19</v>
      </c>
      <c r="F291" s="228" t="s">
        <v>426</v>
      </c>
      <c r="G291" s="225"/>
      <c r="H291" s="227" t="s">
        <v>19</v>
      </c>
      <c r="I291" s="229"/>
      <c r="J291" s="225"/>
      <c r="K291" s="225"/>
      <c r="L291" s="230"/>
      <c r="M291" s="231"/>
      <c r="N291" s="232"/>
      <c r="O291" s="232"/>
      <c r="P291" s="232"/>
      <c r="Q291" s="232"/>
      <c r="R291" s="232"/>
      <c r="S291" s="232"/>
      <c r="T291" s="233"/>
      <c r="AT291" s="234" t="s">
        <v>213</v>
      </c>
      <c r="AU291" s="234" t="s">
        <v>83</v>
      </c>
      <c r="AV291" s="12" t="s">
        <v>81</v>
      </c>
      <c r="AW291" s="12" t="s">
        <v>34</v>
      </c>
      <c r="AX291" s="12" t="s">
        <v>73</v>
      </c>
      <c r="AY291" s="234" t="s">
        <v>204</v>
      </c>
    </row>
    <row r="292" spans="2:51" s="13" customFormat="1" ht="12">
      <c r="B292" s="235"/>
      <c r="C292" s="236"/>
      <c r="D292" s="226" t="s">
        <v>213</v>
      </c>
      <c r="E292" s="237" t="s">
        <v>19</v>
      </c>
      <c r="F292" s="238" t="s">
        <v>427</v>
      </c>
      <c r="G292" s="236"/>
      <c r="H292" s="239">
        <v>12.7</v>
      </c>
      <c r="I292" s="240"/>
      <c r="J292" s="236"/>
      <c r="K292" s="236"/>
      <c r="L292" s="241"/>
      <c r="M292" s="242"/>
      <c r="N292" s="243"/>
      <c r="O292" s="243"/>
      <c r="P292" s="243"/>
      <c r="Q292" s="243"/>
      <c r="R292" s="243"/>
      <c r="S292" s="243"/>
      <c r="T292" s="244"/>
      <c r="AT292" s="245" t="s">
        <v>213</v>
      </c>
      <c r="AU292" s="245" t="s">
        <v>83</v>
      </c>
      <c r="AV292" s="13" t="s">
        <v>83</v>
      </c>
      <c r="AW292" s="13" t="s">
        <v>34</v>
      </c>
      <c r="AX292" s="13" t="s">
        <v>73</v>
      </c>
      <c r="AY292" s="245" t="s">
        <v>204</v>
      </c>
    </row>
    <row r="293" spans="2:51" s="14" customFormat="1" ht="12">
      <c r="B293" s="246"/>
      <c r="C293" s="247"/>
      <c r="D293" s="226" t="s">
        <v>213</v>
      </c>
      <c r="E293" s="248" t="s">
        <v>19</v>
      </c>
      <c r="F293" s="249" t="s">
        <v>218</v>
      </c>
      <c r="G293" s="247"/>
      <c r="H293" s="250">
        <v>12.7</v>
      </c>
      <c r="I293" s="251"/>
      <c r="J293" s="247"/>
      <c r="K293" s="247"/>
      <c r="L293" s="252"/>
      <c r="M293" s="253"/>
      <c r="N293" s="254"/>
      <c r="O293" s="254"/>
      <c r="P293" s="254"/>
      <c r="Q293" s="254"/>
      <c r="R293" s="254"/>
      <c r="S293" s="254"/>
      <c r="T293" s="255"/>
      <c r="AT293" s="256" t="s">
        <v>213</v>
      </c>
      <c r="AU293" s="256" t="s">
        <v>83</v>
      </c>
      <c r="AV293" s="14" t="s">
        <v>212</v>
      </c>
      <c r="AW293" s="14" t="s">
        <v>34</v>
      </c>
      <c r="AX293" s="14" t="s">
        <v>81</v>
      </c>
      <c r="AY293" s="256" t="s">
        <v>204</v>
      </c>
    </row>
    <row r="294" spans="2:63" s="11" customFormat="1" ht="22.8" customHeight="1">
      <c r="B294" s="195"/>
      <c r="C294" s="196"/>
      <c r="D294" s="197" t="s">
        <v>72</v>
      </c>
      <c r="E294" s="209" t="s">
        <v>428</v>
      </c>
      <c r="F294" s="209" t="s">
        <v>429</v>
      </c>
      <c r="G294" s="196"/>
      <c r="H294" s="196"/>
      <c r="I294" s="199"/>
      <c r="J294" s="210">
        <f>BK294</f>
        <v>0</v>
      </c>
      <c r="K294" s="196"/>
      <c r="L294" s="201"/>
      <c r="M294" s="202"/>
      <c r="N294" s="203"/>
      <c r="O294" s="203"/>
      <c r="P294" s="204">
        <f>SUM(P295:P298)</f>
        <v>0</v>
      </c>
      <c r="Q294" s="203"/>
      <c r="R294" s="204">
        <f>SUM(R295:R298)</f>
        <v>0</v>
      </c>
      <c r="S294" s="203"/>
      <c r="T294" s="205">
        <f>SUM(T295:T298)</f>
        <v>0</v>
      </c>
      <c r="AR294" s="206" t="s">
        <v>83</v>
      </c>
      <c r="AT294" s="207" t="s">
        <v>72</v>
      </c>
      <c r="AU294" s="207" t="s">
        <v>81</v>
      </c>
      <c r="AY294" s="206" t="s">
        <v>204</v>
      </c>
      <c r="BK294" s="208">
        <f>SUM(BK295:BK298)</f>
        <v>0</v>
      </c>
    </row>
    <row r="295" spans="2:65" s="1" customFormat="1" ht="72" customHeight="1">
      <c r="B295" s="38"/>
      <c r="C295" s="211" t="s">
        <v>430</v>
      </c>
      <c r="D295" s="211" t="s">
        <v>207</v>
      </c>
      <c r="E295" s="212" t="s">
        <v>431</v>
      </c>
      <c r="F295" s="213" t="s">
        <v>432</v>
      </c>
      <c r="G295" s="214" t="s">
        <v>297</v>
      </c>
      <c r="H295" s="215">
        <v>13</v>
      </c>
      <c r="I295" s="216"/>
      <c r="J295" s="217">
        <f>ROUND(I295*H295,2)</f>
        <v>0</v>
      </c>
      <c r="K295" s="213" t="s">
        <v>211</v>
      </c>
      <c r="L295" s="43"/>
      <c r="M295" s="218" t="s">
        <v>19</v>
      </c>
      <c r="N295" s="219" t="s">
        <v>44</v>
      </c>
      <c r="O295" s="83"/>
      <c r="P295" s="220">
        <f>O295*H295</f>
        <v>0</v>
      </c>
      <c r="Q295" s="220">
        <v>0</v>
      </c>
      <c r="R295" s="220">
        <f>Q295*H295</f>
        <v>0</v>
      </c>
      <c r="S295" s="220">
        <v>0</v>
      </c>
      <c r="T295" s="221">
        <f>S295*H295</f>
        <v>0</v>
      </c>
      <c r="AR295" s="222" t="s">
        <v>251</v>
      </c>
      <c r="AT295" s="222" t="s">
        <v>207</v>
      </c>
      <c r="AU295" s="222" t="s">
        <v>83</v>
      </c>
      <c r="AY295" s="17" t="s">
        <v>204</v>
      </c>
      <c r="BE295" s="223">
        <f>IF(N295="základní",J295,0)</f>
        <v>0</v>
      </c>
      <c r="BF295" s="223">
        <f>IF(N295="snížená",J295,0)</f>
        <v>0</v>
      </c>
      <c r="BG295" s="223">
        <f>IF(N295="zákl. přenesená",J295,0)</f>
        <v>0</v>
      </c>
      <c r="BH295" s="223">
        <f>IF(N295="sníž. přenesená",J295,0)</f>
        <v>0</v>
      </c>
      <c r="BI295" s="223">
        <f>IF(N295="nulová",J295,0)</f>
        <v>0</v>
      </c>
      <c r="BJ295" s="17" t="s">
        <v>81</v>
      </c>
      <c r="BK295" s="223">
        <f>ROUND(I295*H295,2)</f>
        <v>0</v>
      </c>
      <c r="BL295" s="17" t="s">
        <v>251</v>
      </c>
      <c r="BM295" s="222" t="s">
        <v>433</v>
      </c>
    </row>
    <row r="296" spans="2:65" s="1" customFormat="1" ht="72" customHeight="1">
      <c r="B296" s="38"/>
      <c r="C296" s="211" t="s">
        <v>321</v>
      </c>
      <c r="D296" s="211" t="s">
        <v>207</v>
      </c>
      <c r="E296" s="212" t="s">
        <v>434</v>
      </c>
      <c r="F296" s="213" t="s">
        <v>435</v>
      </c>
      <c r="G296" s="214" t="s">
        <v>297</v>
      </c>
      <c r="H296" s="215">
        <v>3</v>
      </c>
      <c r="I296" s="216"/>
      <c r="J296" s="217">
        <f>ROUND(I296*H296,2)</f>
        <v>0</v>
      </c>
      <c r="K296" s="213" t="s">
        <v>211</v>
      </c>
      <c r="L296" s="43"/>
      <c r="M296" s="218" t="s">
        <v>19</v>
      </c>
      <c r="N296" s="219" t="s">
        <v>44</v>
      </c>
      <c r="O296" s="83"/>
      <c r="P296" s="220">
        <f>O296*H296</f>
        <v>0</v>
      </c>
      <c r="Q296" s="220">
        <v>0</v>
      </c>
      <c r="R296" s="220">
        <f>Q296*H296</f>
        <v>0</v>
      </c>
      <c r="S296" s="220">
        <v>0</v>
      </c>
      <c r="T296" s="221">
        <f>S296*H296</f>
        <v>0</v>
      </c>
      <c r="AR296" s="222" t="s">
        <v>251</v>
      </c>
      <c r="AT296" s="222" t="s">
        <v>207</v>
      </c>
      <c r="AU296" s="222" t="s">
        <v>83</v>
      </c>
      <c r="AY296" s="17" t="s">
        <v>204</v>
      </c>
      <c r="BE296" s="223">
        <f>IF(N296="základní",J296,0)</f>
        <v>0</v>
      </c>
      <c r="BF296" s="223">
        <f>IF(N296="snížená",J296,0)</f>
        <v>0</v>
      </c>
      <c r="BG296" s="223">
        <f>IF(N296="zákl. přenesená",J296,0)</f>
        <v>0</v>
      </c>
      <c r="BH296" s="223">
        <f>IF(N296="sníž. přenesená",J296,0)</f>
        <v>0</v>
      </c>
      <c r="BI296" s="223">
        <f>IF(N296="nulová",J296,0)</f>
        <v>0</v>
      </c>
      <c r="BJ296" s="17" t="s">
        <v>81</v>
      </c>
      <c r="BK296" s="223">
        <f>ROUND(I296*H296,2)</f>
        <v>0</v>
      </c>
      <c r="BL296" s="17" t="s">
        <v>251</v>
      </c>
      <c r="BM296" s="222" t="s">
        <v>436</v>
      </c>
    </row>
    <row r="297" spans="2:65" s="1" customFormat="1" ht="36" customHeight="1">
      <c r="B297" s="38"/>
      <c r="C297" s="211" t="s">
        <v>437</v>
      </c>
      <c r="D297" s="211" t="s">
        <v>207</v>
      </c>
      <c r="E297" s="212" t="s">
        <v>438</v>
      </c>
      <c r="F297" s="213" t="s">
        <v>439</v>
      </c>
      <c r="G297" s="214" t="s">
        <v>297</v>
      </c>
      <c r="H297" s="215">
        <v>13</v>
      </c>
      <c r="I297" s="216"/>
      <c r="J297" s="217">
        <f>ROUND(I297*H297,2)</f>
        <v>0</v>
      </c>
      <c r="K297" s="213" t="s">
        <v>211</v>
      </c>
      <c r="L297" s="43"/>
      <c r="M297" s="218" t="s">
        <v>19</v>
      </c>
      <c r="N297" s="219" t="s">
        <v>44</v>
      </c>
      <c r="O297" s="83"/>
      <c r="P297" s="220">
        <f>O297*H297</f>
        <v>0</v>
      </c>
      <c r="Q297" s="220">
        <v>0</v>
      </c>
      <c r="R297" s="220">
        <f>Q297*H297</f>
        <v>0</v>
      </c>
      <c r="S297" s="220">
        <v>0</v>
      </c>
      <c r="T297" s="221">
        <f>S297*H297</f>
        <v>0</v>
      </c>
      <c r="AR297" s="222" t="s">
        <v>251</v>
      </c>
      <c r="AT297" s="222" t="s">
        <v>207</v>
      </c>
      <c r="AU297" s="222" t="s">
        <v>83</v>
      </c>
      <c r="AY297" s="17" t="s">
        <v>204</v>
      </c>
      <c r="BE297" s="223">
        <f>IF(N297="základní",J297,0)</f>
        <v>0</v>
      </c>
      <c r="BF297" s="223">
        <f>IF(N297="snížená",J297,0)</f>
        <v>0</v>
      </c>
      <c r="BG297" s="223">
        <f>IF(N297="zákl. přenesená",J297,0)</f>
        <v>0</v>
      </c>
      <c r="BH297" s="223">
        <f>IF(N297="sníž. přenesená",J297,0)</f>
        <v>0</v>
      </c>
      <c r="BI297" s="223">
        <f>IF(N297="nulová",J297,0)</f>
        <v>0</v>
      </c>
      <c r="BJ297" s="17" t="s">
        <v>81</v>
      </c>
      <c r="BK297" s="223">
        <f>ROUND(I297*H297,2)</f>
        <v>0</v>
      </c>
      <c r="BL297" s="17" t="s">
        <v>251</v>
      </c>
      <c r="BM297" s="222" t="s">
        <v>440</v>
      </c>
    </row>
    <row r="298" spans="2:65" s="1" customFormat="1" ht="36" customHeight="1">
      <c r="B298" s="38"/>
      <c r="C298" s="211" t="s">
        <v>325</v>
      </c>
      <c r="D298" s="211" t="s">
        <v>207</v>
      </c>
      <c r="E298" s="212" t="s">
        <v>441</v>
      </c>
      <c r="F298" s="213" t="s">
        <v>442</v>
      </c>
      <c r="G298" s="214" t="s">
        <v>297</v>
      </c>
      <c r="H298" s="215">
        <v>3</v>
      </c>
      <c r="I298" s="216"/>
      <c r="J298" s="217">
        <f>ROUND(I298*H298,2)</f>
        <v>0</v>
      </c>
      <c r="K298" s="213" t="s">
        <v>211</v>
      </c>
      <c r="L298" s="43"/>
      <c r="M298" s="218" t="s">
        <v>19</v>
      </c>
      <c r="N298" s="219" t="s">
        <v>44</v>
      </c>
      <c r="O298" s="83"/>
      <c r="P298" s="220">
        <f>O298*H298</f>
        <v>0</v>
      </c>
      <c r="Q298" s="220">
        <v>0</v>
      </c>
      <c r="R298" s="220">
        <f>Q298*H298</f>
        <v>0</v>
      </c>
      <c r="S298" s="220">
        <v>0</v>
      </c>
      <c r="T298" s="221">
        <f>S298*H298</f>
        <v>0</v>
      </c>
      <c r="AR298" s="222" t="s">
        <v>251</v>
      </c>
      <c r="AT298" s="222" t="s">
        <v>207</v>
      </c>
      <c r="AU298" s="222" t="s">
        <v>83</v>
      </c>
      <c r="AY298" s="17" t="s">
        <v>204</v>
      </c>
      <c r="BE298" s="223">
        <f>IF(N298="základní",J298,0)</f>
        <v>0</v>
      </c>
      <c r="BF298" s="223">
        <f>IF(N298="snížená",J298,0)</f>
        <v>0</v>
      </c>
      <c r="BG298" s="223">
        <f>IF(N298="zákl. přenesená",J298,0)</f>
        <v>0</v>
      </c>
      <c r="BH298" s="223">
        <f>IF(N298="sníž. přenesená",J298,0)</f>
        <v>0</v>
      </c>
      <c r="BI298" s="223">
        <f>IF(N298="nulová",J298,0)</f>
        <v>0</v>
      </c>
      <c r="BJ298" s="17" t="s">
        <v>81</v>
      </c>
      <c r="BK298" s="223">
        <f>ROUND(I298*H298,2)</f>
        <v>0</v>
      </c>
      <c r="BL298" s="17" t="s">
        <v>251</v>
      </c>
      <c r="BM298" s="222" t="s">
        <v>443</v>
      </c>
    </row>
    <row r="299" spans="2:63" s="11" customFormat="1" ht="22.8" customHeight="1">
      <c r="B299" s="195"/>
      <c r="C299" s="196"/>
      <c r="D299" s="197" t="s">
        <v>72</v>
      </c>
      <c r="E299" s="209" t="s">
        <v>444</v>
      </c>
      <c r="F299" s="209" t="s">
        <v>445</v>
      </c>
      <c r="G299" s="196"/>
      <c r="H299" s="196"/>
      <c r="I299" s="199"/>
      <c r="J299" s="210">
        <f>BK299</f>
        <v>0</v>
      </c>
      <c r="K299" s="196"/>
      <c r="L299" s="201"/>
      <c r="M299" s="202"/>
      <c r="N299" s="203"/>
      <c r="O299" s="203"/>
      <c r="P299" s="204">
        <f>SUM(P300:P301)</f>
        <v>0</v>
      </c>
      <c r="Q299" s="203"/>
      <c r="R299" s="204">
        <f>SUM(R300:R301)</f>
        <v>0</v>
      </c>
      <c r="S299" s="203"/>
      <c r="T299" s="205">
        <f>SUM(T300:T301)</f>
        <v>0</v>
      </c>
      <c r="AR299" s="206" t="s">
        <v>81</v>
      </c>
      <c r="AT299" s="207" t="s">
        <v>72</v>
      </c>
      <c r="AU299" s="207" t="s">
        <v>81</v>
      </c>
      <c r="AY299" s="206" t="s">
        <v>204</v>
      </c>
      <c r="BK299" s="208">
        <f>SUM(BK300:BK301)</f>
        <v>0</v>
      </c>
    </row>
    <row r="300" spans="2:65" s="1" customFormat="1" ht="16.5" customHeight="1">
      <c r="B300" s="38"/>
      <c r="C300" s="211" t="s">
        <v>446</v>
      </c>
      <c r="D300" s="211" t="s">
        <v>207</v>
      </c>
      <c r="E300" s="212" t="s">
        <v>447</v>
      </c>
      <c r="F300" s="213" t="s">
        <v>448</v>
      </c>
      <c r="G300" s="214" t="s">
        <v>449</v>
      </c>
      <c r="H300" s="215">
        <v>1</v>
      </c>
      <c r="I300" s="216"/>
      <c r="J300" s="217">
        <f>ROUND(I300*H300,2)</f>
        <v>0</v>
      </c>
      <c r="K300" s="213" t="s">
        <v>301</v>
      </c>
      <c r="L300" s="43"/>
      <c r="M300" s="218" t="s">
        <v>19</v>
      </c>
      <c r="N300" s="219" t="s">
        <v>44</v>
      </c>
      <c r="O300" s="83"/>
      <c r="P300" s="220">
        <f>O300*H300</f>
        <v>0</v>
      </c>
      <c r="Q300" s="220">
        <v>0</v>
      </c>
      <c r="R300" s="220">
        <f>Q300*H300</f>
        <v>0</v>
      </c>
      <c r="S300" s="220">
        <v>0</v>
      </c>
      <c r="T300" s="221">
        <f>S300*H300</f>
        <v>0</v>
      </c>
      <c r="AR300" s="222" t="s">
        <v>212</v>
      </c>
      <c r="AT300" s="222" t="s">
        <v>207</v>
      </c>
      <c r="AU300" s="222" t="s">
        <v>83</v>
      </c>
      <c r="AY300" s="17" t="s">
        <v>204</v>
      </c>
      <c r="BE300" s="223">
        <f>IF(N300="základní",J300,0)</f>
        <v>0</v>
      </c>
      <c r="BF300" s="223">
        <f>IF(N300="snížená",J300,0)</f>
        <v>0</v>
      </c>
      <c r="BG300" s="223">
        <f>IF(N300="zákl. přenesená",J300,0)</f>
        <v>0</v>
      </c>
      <c r="BH300" s="223">
        <f>IF(N300="sníž. přenesená",J300,0)</f>
        <v>0</v>
      </c>
      <c r="BI300" s="223">
        <f>IF(N300="nulová",J300,0)</f>
        <v>0</v>
      </c>
      <c r="BJ300" s="17" t="s">
        <v>81</v>
      </c>
      <c r="BK300" s="223">
        <f>ROUND(I300*H300,2)</f>
        <v>0</v>
      </c>
      <c r="BL300" s="17" t="s">
        <v>212</v>
      </c>
      <c r="BM300" s="222" t="s">
        <v>450</v>
      </c>
    </row>
    <row r="301" spans="2:65" s="1" customFormat="1" ht="16.5" customHeight="1">
      <c r="B301" s="38"/>
      <c r="C301" s="211" t="s">
        <v>326</v>
      </c>
      <c r="D301" s="211" t="s">
        <v>207</v>
      </c>
      <c r="E301" s="212" t="s">
        <v>451</v>
      </c>
      <c r="F301" s="213" t="s">
        <v>452</v>
      </c>
      <c r="G301" s="214" t="s">
        <v>449</v>
      </c>
      <c r="H301" s="215">
        <v>1</v>
      </c>
      <c r="I301" s="216"/>
      <c r="J301" s="217">
        <f>ROUND(I301*H301,2)</f>
        <v>0</v>
      </c>
      <c r="K301" s="213" t="s">
        <v>301</v>
      </c>
      <c r="L301" s="43"/>
      <c r="M301" s="218" t="s">
        <v>19</v>
      </c>
      <c r="N301" s="219" t="s">
        <v>44</v>
      </c>
      <c r="O301" s="83"/>
      <c r="P301" s="220">
        <f>O301*H301</f>
        <v>0</v>
      </c>
      <c r="Q301" s="220">
        <v>0</v>
      </c>
      <c r="R301" s="220">
        <f>Q301*H301</f>
        <v>0</v>
      </c>
      <c r="S301" s="220">
        <v>0</v>
      </c>
      <c r="T301" s="221">
        <f>S301*H301</f>
        <v>0</v>
      </c>
      <c r="AR301" s="222" t="s">
        <v>212</v>
      </c>
      <c r="AT301" s="222" t="s">
        <v>207</v>
      </c>
      <c r="AU301" s="222" t="s">
        <v>83</v>
      </c>
      <c r="AY301" s="17" t="s">
        <v>204</v>
      </c>
      <c r="BE301" s="223">
        <f>IF(N301="základní",J301,0)</f>
        <v>0</v>
      </c>
      <c r="BF301" s="223">
        <f>IF(N301="snížená",J301,0)</f>
        <v>0</v>
      </c>
      <c r="BG301" s="223">
        <f>IF(N301="zákl. přenesená",J301,0)</f>
        <v>0</v>
      </c>
      <c r="BH301" s="223">
        <f>IF(N301="sníž. přenesená",J301,0)</f>
        <v>0</v>
      </c>
      <c r="BI301" s="223">
        <f>IF(N301="nulová",J301,0)</f>
        <v>0</v>
      </c>
      <c r="BJ301" s="17" t="s">
        <v>81</v>
      </c>
      <c r="BK301" s="223">
        <f>ROUND(I301*H301,2)</f>
        <v>0</v>
      </c>
      <c r="BL301" s="17" t="s">
        <v>212</v>
      </c>
      <c r="BM301" s="222" t="s">
        <v>453</v>
      </c>
    </row>
    <row r="302" spans="2:63" s="11" customFormat="1" ht="25.9" customHeight="1">
      <c r="B302" s="195"/>
      <c r="C302" s="196"/>
      <c r="D302" s="197" t="s">
        <v>72</v>
      </c>
      <c r="E302" s="198" t="s">
        <v>454</v>
      </c>
      <c r="F302" s="198" t="s">
        <v>455</v>
      </c>
      <c r="G302" s="196"/>
      <c r="H302" s="196"/>
      <c r="I302" s="199"/>
      <c r="J302" s="200">
        <f>BK302</f>
        <v>0</v>
      </c>
      <c r="K302" s="196"/>
      <c r="L302" s="201"/>
      <c r="M302" s="202"/>
      <c r="N302" s="203"/>
      <c r="O302" s="203"/>
      <c r="P302" s="204">
        <f>P303+P314+P319+P326+P335+P339+P341+P353+P376+P381</f>
        <v>0</v>
      </c>
      <c r="Q302" s="203"/>
      <c r="R302" s="204">
        <f>R303+R314+R319+R326+R335+R339+R341+R353+R376+R381</f>
        <v>0</v>
      </c>
      <c r="S302" s="203"/>
      <c r="T302" s="205">
        <f>T303+T314+T319+T326+T335+T339+T341+T353+T376+T381</f>
        <v>0</v>
      </c>
      <c r="AR302" s="206" t="s">
        <v>81</v>
      </c>
      <c r="AT302" s="207" t="s">
        <v>72</v>
      </c>
      <c r="AU302" s="207" t="s">
        <v>73</v>
      </c>
      <c r="AY302" s="206" t="s">
        <v>204</v>
      </c>
      <c r="BK302" s="208">
        <f>BK303+BK314+BK319+BK326+BK335+BK339+BK341+BK353+BK376+BK381</f>
        <v>0</v>
      </c>
    </row>
    <row r="303" spans="2:63" s="11" customFormat="1" ht="22.8" customHeight="1">
      <c r="B303" s="195"/>
      <c r="C303" s="196"/>
      <c r="D303" s="197" t="s">
        <v>72</v>
      </c>
      <c r="E303" s="209" t="s">
        <v>205</v>
      </c>
      <c r="F303" s="209" t="s">
        <v>206</v>
      </c>
      <c r="G303" s="196"/>
      <c r="H303" s="196"/>
      <c r="I303" s="199"/>
      <c r="J303" s="210">
        <f>BK303</f>
        <v>0</v>
      </c>
      <c r="K303" s="196"/>
      <c r="L303" s="201"/>
      <c r="M303" s="202"/>
      <c r="N303" s="203"/>
      <c r="O303" s="203"/>
      <c r="P303" s="204">
        <f>SUM(P304:P313)</f>
        <v>0</v>
      </c>
      <c r="Q303" s="203"/>
      <c r="R303" s="204">
        <f>SUM(R304:R313)</f>
        <v>0</v>
      </c>
      <c r="S303" s="203"/>
      <c r="T303" s="205">
        <f>SUM(T304:T313)</f>
        <v>0</v>
      </c>
      <c r="AR303" s="206" t="s">
        <v>81</v>
      </c>
      <c r="AT303" s="207" t="s">
        <v>72</v>
      </c>
      <c r="AU303" s="207" t="s">
        <v>81</v>
      </c>
      <c r="AY303" s="206" t="s">
        <v>204</v>
      </c>
      <c r="BK303" s="208">
        <f>SUM(BK304:BK313)</f>
        <v>0</v>
      </c>
    </row>
    <row r="304" spans="2:65" s="1" customFormat="1" ht="36" customHeight="1">
      <c r="B304" s="38"/>
      <c r="C304" s="211" t="s">
        <v>456</v>
      </c>
      <c r="D304" s="211" t="s">
        <v>207</v>
      </c>
      <c r="E304" s="212" t="s">
        <v>457</v>
      </c>
      <c r="F304" s="213" t="s">
        <v>458</v>
      </c>
      <c r="G304" s="214" t="s">
        <v>210</v>
      </c>
      <c r="H304" s="215">
        <v>82.251</v>
      </c>
      <c r="I304" s="216"/>
      <c r="J304" s="217">
        <f>ROUND(I304*H304,2)</f>
        <v>0</v>
      </c>
      <c r="K304" s="213" t="s">
        <v>211</v>
      </c>
      <c r="L304" s="43"/>
      <c r="M304" s="218" t="s">
        <v>19</v>
      </c>
      <c r="N304" s="219" t="s">
        <v>44</v>
      </c>
      <c r="O304" s="83"/>
      <c r="P304" s="220">
        <f>O304*H304</f>
        <v>0</v>
      </c>
      <c r="Q304" s="220">
        <v>0</v>
      </c>
      <c r="R304" s="220">
        <f>Q304*H304</f>
        <v>0</v>
      </c>
      <c r="S304" s="220">
        <v>0</v>
      </c>
      <c r="T304" s="221">
        <f>S304*H304</f>
        <v>0</v>
      </c>
      <c r="AR304" s="222" t="s">
        <v>212</v>
      </c>
      <c r="AT304" s="222" t="s">
        <v>207</v>
      </c>
      <c r="AU304" s="222" t="s">
        <v>83</v>
      </c>
      <c r="AY304" s="17" t="s">
        <v>204</v>
      </c>
      <c r="BE304" s="223">
        <f>IF(N304="základní",J304,0)</f>
        <v>0</v>
      </c>
      <c r="BF304" s="223">
        <f>IF(N304="snížená",J304,0)</f>
        <v>0</v>
      </c>
      <c r="BG304" s="223">
        <f>IF(N304="zákl. přenesená",J304,0)</f>
        <v>0</v>
      </c>
      <c r="BH304" s="223">
        <f>IF(N304="sníž. přenesená",J304,0)</f>
        <v>0</v>
      </c>
      <c r="BI304" s="223">
        <f>IF(N304="nulová",J304,0)</f>
        <v>0</v>
      </c>
      <c r="BJ304" s="17" t="s">
        <v>81</v>
      </c>
      <c r="BK304" s="223">
        <f>ROUND(I304*H304,2)</f>
        <v>0</v>
      </c>
      <c r="BL304" s="17" t="s">
        <v>212</v>
      </c>
      <c r="BM304" s="222" t="s">
        <v>459</v>
      </c>
    </row>
    <row r="305" spans="2:65" s="1" customFormat="1" ht="60" customHeight="1">
      <c r="B305" s="38"/>
      <c r="C305" s="211" t="s">
        <v>332</v>
      </c>
      <c r="D305" s="211" t="s">
        <v>207</v>
      </c>
      <c r="E305" s="212" t="s">
        <v>460</v>
      </c>
      <c r="F305" s="213" t="s">
        <v>461</v>
      </c>
      <c r="G305" s="214" t="s">
        <v>210</v>
      </c>
      <c r="H305" s="215">
        <v>82.251</v>
      </c>
      <c r="I305" s="216"/>
      <c r="J305" s="217">
        <f>ROUND(I305*H305,2)</f>
        <v>0</v>
      </c>
      <c r="K305" s="213" t="s">
        <v>211</v>
      </c>
      <c r="L305" s="43"/>
      <c r="M305" s="218" t="s">
        <v>19</v>
      </c>
      <c r="N305" s="219" t="s">
        <v>44</v>
      </c>
      <c r="O305" s="83"/>
      <c r="P305" s="220">
        <f>O305*H305</f>
        <v>0</v>
      </c>
      <c r="Q305" s="220">
        <v>0</v>
      </c>
      <c r="R305" s="220">
        <f>Q305*H305</f>
        <v>0</v>
      </c>
      <c r="S305" s="220">
        <v>0</v>
      </c>
      <c r="T305" s="221">
        <f>S305*H305</f>
        <v>0</v>
      </c>
      <c r="AR305" s="222" t="s">
        <v>212</v>
      </c>
      <c r="AT305" s="222" t="s">
        <v>207</v>
      </c>
      <c r="AU305" s="222" t="s">
        <v>83</v>
      </c>
      <c r="AY305" s="17" t="s">
        <v>204</v>
      </c>
      <c r="BE305" s="223">
        <f>IF(N305="základní",J305,0)</f>
        <v>0</v>
      </c>
      <c r="BF305" s="223">
        <f>IF(N305="snížená",J305,0)</f>
        <v>0</v>
      </c>
      <c r="BG305" s="223">
        <f>IF(N305="zákl. přenesená",J305,0)</f>
        <v>0</v>
      </c>
      <c r="BH305" s="223">
        <f>IF(N305="sníž. přenesená",J305,0)</f>
        <v>0</v>
      </c>
      <c r="BI305" s="223">
        <f>IF(N305="nulová",J305,0)</f>
        <v>0</v>
      </c>
      <c r="BJ305" s="17" t="s">
        <v>81</v>
      </c>
      <c r="BK305" s="223">
        <f>ROUND(I305*H305,2)</f>
        <v>0</v>
      </c>
      <c r="BL305" s="17" t="s">
        <v>212</v>
      </c>
      <c r="BM305" s="222" t="s">
        <v>462</v>
      </c>
    </row>
    <row r="306" spans="2:65" s="1" customFormat="1" ht="48" customHeight="1">
      <c r="B306" s="38"/>
      <c r="C306" s="211" t="s">
        <v>463</v>
      </c>
      <c r="D306" s="211" t="s">
        <v>207</v>
      </c>
      <c r="E306" s="212" t="s">
        <v>347</v>
      </c>
      <c r="F306" s="213" t="s">
        <v>348</v>
      </c>
      <c r="G306" s="214" t="s">
        <v>210</v>
      </c>
      <c r="H306" s="215">
        <v>82.251</v>
      </c>
      <c r="I306" s="216"/>
      <c r="J306" s="217">
        <f>ROUND(I306*H306,2)</f>
        <v>0</v>
      </c>
      <c r="K306" s="213" t="s">
        <v>211</v>
      </c>
      <c r="L306" s="43"/>
      <c r="M306" s="218" t="s">
        <v>19</v>
      </c>
      <c r="N306" s="219" t="s">
        <v>44</v>
      </c>
      <c r="O306" s="83"/>
      <c r="P306" s="220">
        <f>O306*H306</f>
        <v>0</v>
      </c>
      <c r="Q306" s="220">
        <v>0</v>
      </c>
      <c r="R306" s="220">
        <f>Q306*H306</f>
        <v>0</v>
      </c>
      <c r="S306" s="220">
        <v>0</v>
      </c>
      <c r="T306" s="221">
        <f>S306*H306</f>
        <v>0</v>
      </c>
      <c r="AR306" s="222" t="s">
        <v>212</v>
      </c>
      <c r="AT306" s="222" t="s">
        <v>207</v>
      </c>
      <c r="AU306" s="222" t="s">
        <v>83</v>
      </c>
      <c r="AY306" s="17" t="s">
        <v>204</v>
      </c>
      <c r="BE306" s="223">
        <f>IF(N306="základní",J306,0)</f>
        <v>0</v>
      </c>
      <c r="BF306" s="223">
        <f>IF(N306="snížená",J306,0)</f>
        <v>0</v>
      </c>
      <c r="BG306" s="223">
        <f>IF(N306="zákl. přenesená",J306,0)</f>
        <v>0</v>
      </c>
      <c r="BH306" s="223">
        <f>IF(N306="sníž. přenesená",J306,0)</f>
        <v>0</v>
      </c>
      <c r="BI306" s="223">
        <f>IF(N306="nulová",J306,0)</f>
        <v>0</v>
      </c>
      <c r="BJ306" s="17" t="s">
        <v>81</v>
      </c>
      <c r="BK306" s="223">
        <f>ROUND(I306*H306,2)</f>
        <v>0</v>
      </c>
      <c r="BL306" s="17" t="s">
        <v>212</v>
      </c>
      <c r="BM306" s="222" t="s">
        <v>464</v>
      </c>
    </row>
    <row r="307" spans="2:65" s="1" customFormat="1" ht="24" customHeight="1">
      <c r="B307" s="38"/>
      <c r="C307" s="211" t="s">
        <v>335</v>
      </c>
      <c r="D307" s="211" t="s">
        <v>207</v>
      </c>
      <c r="E307" s="212" t="s">
        <v>465</v>
      </c>
      <c r="F307" s="213" t="s">
        <v>466</v>
      </c>
      <c r="G307" s="214" t="s">
        <v>210</v>
      </c>
      <c r="H307" s="215">
        <v>82.251</v>
      </c>
      <c r="I307" s="216"/>
      <c r="J307" s="217">
        <f>ROUND(I307*H307,2)</f>
        <v>0</v>
      </c>
      <c r="K307" s="213" t="s">
        <v>211</v>
      </c>
      <c r="L307" s="43"/>
      <c r="M307" s="218" t="s">
        <v>19</v>
      </c>
      <c r="N307" s="219" t="s">
        <v>44</v>
      </c>
      <c r="O307" s="83"/>
      <c r="P307" s="220">
        <f>O307*H307</f>
        <v>0</v>
      </c>
      <c r="Q307" s="220">
        <v>0</v>
      </c>
      <c r="R307" s="220">
        <f>Q307*H307</f>
        <v>0</v>
      </c>
      <c r="S307" s="220">
        <v>0</v>
      </c>
      <c r="T307" s="221">
        <f>S307*H307</f>
        <v>0</v>
      </c>
      <c r="AR307" s="222" t="s">
        <v>212</v>
      </c>
      <c r="AT307" s="222" t="s">
        <v>207</v>
      </c>
      <c r="AU307" s="222" t="s">
        <v>83</v>
      </c>
      <c r="AY307" s="17" t="s">
        <v>204</v>
      </c>
      <c r="BE307" s="223">
        <f>IF(N307="základní",J307,0)</f>
        <v>0</v>
      </c>
      <c r="BF307" s="223">
        <f>IF(N307="snížená",J307,0)</f>
        <v>0</v>
      </c>
      <c r="BG307" s="223">
        <f>IF(N307="zákl. přenesená",J307,0)</f>
        <v>0</v>
      </c>
      <c r="BH307" s="223">
        <f>IF(N307="sníž. přenesená",J307,0)</f>
        <v>0</v>
      </c>
      <c r="BI307" s="223">
        <f>IF(N307="nulová",J307,0)</f>
        <v>0</v>
      </c>
      <c r="BJ307" s="17" t="s">
        <v>81</v>
      </c>
      <c r="BK307" s="223">
        <f>ROUND(I307*H307,2)</f>
        <v>0</v>
      </c>
      <c r="BL307" s="17" t="s">
        <v>212</v>
      </c>
      <c r="BM307" s="222" t="s">
        <v>467</v>
      </c>
    </row>
    <row r="308" spans="2:65" s="1" customFormat="1" ht="24" customHeight="1">
      <c r="B308" s="38"/>
      <c r="C308" s="211" t="s">
        <v>468</v>
      </c>
      <c r="D308" s="211" t="s">
        <v>207</v>
      </c>
      <c r="E308" s="212" t="s">
        <v>351</v>
      </c>
      <c r="F308" s="213" t="s">
        <v>352</v>
      </c>
      <c r="G308" s="214" t="s">
        <v>239</v>
      </c>
      <c r="H308" s="215">
        <v>131.601</v>
      </c>
      <c r="I308" s="216"/>
      <c r="J308" s="217">
        <f>ROUND(I308*H308,2)</f>
        <v>0</v>
      </c>
      <c r="K308" s="213" t="s">
        <v>211</v>
      </c>
      <c r="L308" s="43"/>
      <c r="M308" s="218" t="s">
        <v>19</v>
      </c>
      <c r="N308" s="219" t="s">
        <v>44</v>
      </c>
      <c r="O308" s="83"/>
      <c r="P308" s="220">
        <f>O308*H308</f>
        <v>0</v>
      </c>
      <c r="Q308" s="220">
        <v>0</v>
      </c>
      <c r="R308" s="220">
        <f>Q308*H308</f>
        <v>0</v>
      </c>
      <c r="S308" s="220">
        <v>0</v>
      </c>
      <c r="T308" s="221">
        <f>S308*H308</f>
        <v>0</v>
      </c>
      <c r="AR308" s="222" t="s">
        <v>212</v>
      </c>
      <c r="AT308" s="222" t="s">
        <v>207</v>
      </c>
      <c r="AU308" s="222" t="s">
        <v>83</v>
      </c>
      <c r="AY308" s="17" t="s">
        <v>204</v>
      </c>
      <c r="BE308" s="223">
        <f>IF(N308="základní",J308,0)</f>
        <v>0</v>
      </c>
      <c r="BF308" s="223">
        <f>IF(N308="snížená",J308,0)</f>
        <v>0</v>
      </c>
      <c r="BG308" s="223">
        <f>IF(N308="zákl. přenesená",J308,0)</f>
        <v>0</v>
      </c>
      <c r="BH308" s="223">
        <f>IF(N308="sníž. přenesená",J308,0)</f>
        <v>0</v>
      </c>
      <c r="BI308" s="223">
        <f>IF(N308="nulová",J308,0)</f>
        <v>0</v>
      </c>
      <c r="BJ308" s="17" t="s">
        <v>81</v>
      </c>
      <c r="BK308" s="223">
        <f>ROUND(I308*H308,2)</f>
        <v>0</v>
      </c>
      <c r="BL308" s="17" t="s">
        <v>212</v>
      </c>
      <c r="BM308" s="222" t="s">
        <v>469</v>
      </c>
    </row>
    <row r="309" spans="2:65" s="1" customFormat="1" ht="24" customHeight="1">
      <c r="B309" s="38"/>
      <c r="C309" s="211" t="s">
        <v>339</v>
      </c>
      <c r="D309" s="211" t="s">
        <v>207</v>
      </c>
      <c r="E309" s="212" t="s">
        <v>470</v>
      </c>
      <c r="F309" s="213" t="s">
        <v>471</v>
      </c>
      <c r="G309" s="214" t="s">
        <v>210</v>
      </c>
      <c r="H309" s="215">
        <v>48.841</v>
      </c>
      <c r="I309" s="216"/>
      <c r="J309" s="217">
        <f>ROUND(I309*H309,2)</f>
        <v>0</v>
      </c>
      <c r="K309" s="213" t="s">
        <v>301</v>
      </c>
      <c r="L309" s="43"/>
      <c r="M309" s="218" t="s">
        <v>19</v>
      </c>
      <c r="N309" s="219" t="s">
        <v>44</v>
      </c>
      <c r="O309" s="83"/>
      <c r="P309" s="220">
        <f>O309*H309</f>
        <v>0</v>
      </c>
      <c r="Q309" s="220">
        <v>0</v>
      </c>
      <c r="R309" s="220">
        <f>Q309*H309</f>
        <v>0</v>
      </c>
      <c r="S309" s="220">
        <v>0</v>
      </c>
      <c r="T309" s="221">
        <f>S309*H309</f>
        <v>0</v>
      </c>
      <c r="AR309" s="222" t="s">
        <v>212</v>
      </c>
      <c r="AT309" s="222" t="s">
        <v>207</v>
      </c>
      <c r="AU309" s="222" t="s">
        <v>83</v>
      </c>
      <c r="AY309" s="17" t="s">
        <v>204</v>
      </c>
      <c r="BE309" s="223">
        <f>IF(N309="základní",J309,0)</f>
        <v>0</v>
      </c>
      <c r="BF309" s="223">
        <f>IF(N309="snížená",J309,0)</f>
        <v>0</v>
      </c>
      <c r="BG309" s="223">
        <f>IF(N309="zákl. přenesená",J309,0)</f>
        <v>0</v>
      </c>
      <c r="BH309" s="223">
        <f>IF(N309="sníž. přenesená",J309,0)</f>
        <v>0</v>
      </c>
      <c r="BI309" s="223">
        <f>IF(N309="nulová",J309,0)</f>
        <v>0</v>
      </c>
      <c r="BJ309" s="17" t="s">
        <v>81</v>
      </c>
      <c r="BK309" s="223">
        <f>ROUND(I309*H309,2)</f>
        <v>0</v>
      </c>
      <c r="BL309" s="17" t="s">
        <v>212</v>
      </c>
      <c r="BM309" s="222" t="s">
        <v>472</v>
      </c>
    </row>
    <row r="310" spans="2:65" s="1" customFormat="1" ht="36" customHeight="1">
      <c r="B310" s="38"/>
      <c r="C310" s="211" t="s">
        <v>473</v>
      </c>
      <c r="D310" s="211" t="s">
        <v>207</v>
      </c>
      <c r="E310" s="212" t="s">
        <v>474</v>
      </c>
      <c r="F310" s="213" t="s">
        <v>475</v>
      </c>
      <c r="G310" s="214" t="s">
        <v>221</v>
      </c>
      <c r="H310" s="215">
        <v>90.51</v>
      </c>
      <c r="I310" s="216"/>
      <c r="J310" s="217">
        <f>ROUND(I310*H310,2)</f>
        <v>0</v>
      </c>
      <c r="K310" s="213" t="s">
        <v>211</v>
      </c>
      <c r="L310" s="43"/>
      <c r="M310" s="218" t="s">
        <v>19</v>
      </c>
      <c r="N310" s="219" t="s">
        <v>44</v>
      </c>
      <c r="O310" s="83"/>
      <c r="P310" s="220">
        <f>O310*H310</f>
        <v>0</v>
      </c>
      <c r="Q310" s="220">
        <v>0</v>
      </c>
      <c r="R310" s="220">
        <f>Q310*H310</f>
        <v>0</v>
      </c>
      <c r="S310" s="220">
        <v>0</v>
      </c>
      <c r="T310" s="221">
        <f>S310*H310</f>
        <v>0</v>
      </c>
      <c r="AR310" s="222" t="s">
        <v>212</v>
      </c>
      <c r="AT310" s="222" t="s">
        <v>207</v>
      </c>
      <c r="AU310" s="222" t="s">
        <v>83</v>
      </c>
      <c r="AY310" s="17" t="s">
        <v>204</v>
      </c>
      <c r="BE310" s="223">
        <f>IF(N310="základní",J310,0)</f>
        <v>0</v>
      </c>
      <c r="BF310" s="223">
        <f>IF(N310="snížená",J310,0)</f>
        <v>0</v>
      </c>
      <c r="BG310" s="223">
        <f>IF(N310="zákl. přenesená",J310,0)</f>
        <v>0</v>
      </c>
      <c r="BH310" s="223">
        <f>IF(N310="sníž. přenesená",J310,0)</f>
        <v>0</v>
      </c>
      <c r="BI310" s="223">
        <f>IF(N310="nulová",J310,0)</f>
        <v>0</v>
      </c>
      <c r="BJ310" s="17" t="s">
        <v>81</v>
      </c>
      <c r="BK310" s="223">
        <f>ROUND(I310*H310,2)</f>
        <v>0</v>
      </c>
      <c r="BL310" s="17" t="s">
        <v>212</v>
      </c>
      <c r="BM310" s="222" t="s">
        <v>476</v>
      </c>
    </row>
    <row r="311" spans="2:65" s="1" customFormat="1" ht="48" customHeight="1">
      <c r="B311" s="38"/>
      <c r="C311" s="211" t="s">
        <v>342</v>
      </c>
      <c r="D311" s="211" t="s">
        <v>207</v>
      </c>
      <c r="E311" s="212" t="s">
        <v>477</v>
      </c>
      <c r="F311" s="213" t="s">
        <v>478</v>
      </c>
      <c r="G311" s="214" t="s">
        <v>210</v>
      </c>
      <c r="H311" s="215">
        <v>271.53</v>
      </c>
      <c r="I311" s="216"/>
      <c r="J311" s="217">
        <f>ROUND(I311*H311,2)</f>
        <v>0</v>
      </c>
      <c r="K311" s="213" t="s">
        <v>211</v>
      </c>
      <c r="L311" s="43"/>
      <c r="M311" s="218" t="s">
        <v>19</v>
      </c>
      <c r="N311" s="219" t="s">
        <v>44</v>
      </c>
      <c r="O311" s="83"/>
      <c r="P311" s="220">
        <f>O311*H311</f>
        <v>0</v>
      </c>
      <c r="Q311" s="220">
        <v>0</v>
      </c>
      <c r="R311" s="220">
        <f>Q311*H311</f>
        <v>0</v>
      </c>
      <c r="S311" s="220">
        <v>0</v>
      </c>
      <c r="T311" s="221">
        <f>S311*H311</f>
        <v>0</v>
      </c>
      <c r="AR311" s="222" t="s">
        <v>212</v>
      </c>
      <c r="AT311" s="222" t="s">
        <v>207</v>
      </c>
      <c r="AU311" s="222" t="s">
        <v>83</v>
      </c>
      <c r="AY311" s="17" t="s">
        <v>204</v>
      </c>
      <c r="BE311" s="223">
        <f>IF(N311="základní",J311,0)</f>
        <v>0</v>
      </c>
      <c r="BF311" s="223">
        <f>IF(N311="snížená",J311,0)</f>
        <v>0</v>
      </c>
      <c r="BG311" s="223">
        <f>IF(N311="zákl. přenesená",J311,0)</f>
        <v>0</v>
      </c>
      <c r="BH311" s="223">
        <f>IF(N311="sníž. přenesená",J311,0)</f>
        <v>0</v>
      </c>
      <c r="BI311" s="223">
        <f>IF(N311="nulová",J311,0)</f>
        <v>0</v>
      </c>
      <c r="BJ311" s="17" t="s">
        <v>81</v>
      </c>
      <c r="BK311" s="223">
        <f>ROUND(I311*H311,2)</f>
        <v>0</v>
      </c>
      <c r="BL311" s="17" t="s">
        <v>212</v>
      </c>
      <c r="BM311" s="222" t="s">
        <v>479</v>
      </c>
    </row>
    <row r="312" spans="2:65" s="1" customFormat="1" ht="48" customHeight="1">
      <c r="B312" s="38"/>
      <c r="C312" s="211" t="s">
        <v>480</v>
      </c>
      <c r="D312" s="211" t="s">
        <v>207</v>
      </c>
      <c r="E312" s="212" t="s">
        <v>481</v>
      </c>
      <c r="F312" s="213" t="s">
        <v>482</v>
      </c>
      <c r="G312" s="214" t="s">
        <v>221</v>
      </c>
      <c r="H312" s="215">
        <v>90.51</v>
      </c>
      <c r="I312" s="216"/>
      <c r="J312" s="217">
        <f>ROUND(I312*H312,2)</f>
        <v>0</v>
      </c>
      <c r="K312" s="213" t="s">
        <v>211</v>
      </c>
      <c r="L312" s="43"/>
      <c r="M312" s="218" t="s">
        <v>19</v>
      </c>
      <c r="N312" s="219" t="s">
        <v>44</v>
      </c>
      <c r="O312" s="83"/>
      <c r="P312" s="220">
        <f>O312*H312</f>
        <v>0</v>
      </c>
      <c r="Q312" s="220">
        <v>0</v>
      </c>
      <c r="R312" s="220">
        <f>Q312*H312</f>
        <v>0</v>
      </c>
      <c r="S312" s="220">
        <v>0</v>
      </c>
      <c r="T312" s="221">
        <f>S312*H312</f>
        <v>0</v>
      </c>
      <c r="AR312" s="222" t="s">
        <v>212</v>
      </c>
      <c r="AT312" s="222" t="s">
        <v>207</v>
      </c>
      <c r="AU312" s="222" t="s">
        <v>83</v>
      </c>
      <c r="AY312" s="17" t="s">
        <v>204</v>
      </c>
      <c r="BE312" s="223">
        <f>IF(N312="základní",J312,0)</f>
        <v>0</v>
      </c>
      <c r="BF312" s="223">
        <f>IF(N312="snížená",J312,0)</f>
        <v>0</v>
      </c>
      <c r="BG312" s="223">
        <f>IF(N312="zákl. přenesená",J312,0)</f>
        <v>0</v>
      </c>
      <c r="BH312" s="223">
        <f>IF(N312="sníž. přenesená",J312,0)</f>
        <v>0</v>
      </c>
      <c r="BI312" s="223">
        <f>IF(N312="nulová",J312,0)</f>
        <v>0</v>
      </c>
      <c r="BJ312" s="17" t="s">
        <v>81</v>
      </c>
      <c r="BK312" s="223">
        <f>ROUND(I312*H312,2)</f>
        <v>0</v>
      </c>
      <c r="BL312" s="17" t="s">
        <v>212</v>
      </c>
      <c r="BM312" s="222" t="s">
        <v>483</v>
      </c>
    </row>
    <row r="313" spans="2:65" s="1" customFormat="1" ht="48" customHeight="1">
      <c r="B313" s="38"/>
      <c r="C313" s="211" t="s">
        <v>346</v>
      </c>
      <c r="D313" s="211" t="s">
        <v>207</v>
      </c>
      <c r="E313" s="212" t="s">
        <v>484</v>
      </c>
      <c r="F313" s="213" t="s">
        <v>485</v>
      </c>
      <c r="G313" s="214" t="s">
        <v>210</v>
      </c>
      <c r="H313" s="215">
        <v>271.53</v>
      </c>
      <c r="I313" s="216"/>
      <c r="J313" s="217">
        <f>ROUND(I313*H313,2)</f>
        <v>0</v>
      </c>
      <c r="K313" s="213" t="s">
        <v>211</v>
      </c>
      <c r="L313" s="43"/>
      <c r="M313" s="218" t="s">
        <v>19</v>
      </c>
      <c r="N313" s="219" t="s">
        <v>44</v>
      </c>
      <c r="O313" s="83"/>
      <c r="P313" s="220">
        <f>O313*H313</f>
        <v>0</v>
      </c>
      <c r="Q313" s="220">
        <v>0</v>
      </c>
      <c r="R313" s="220">
        <f>Q313*H313</f>
        <v>0</v>
      </c>
      <c r="S313" s="220">
        <v>0</v>
      </c>
      <c r="T313" s="221">
        <f>S313*H313</f>
        <v>0</v>
      </c>
      <c r="AR313" s="222" t="s">
        <v>212</v>
      </c>
      <c r="AT313" s="222" t="s">
        <v>207</v>
      </c>
      <c r="AU313" s="222" t="s">
        <v>83</v>
      </c>
      <c r="AY313" s="17" t="s">
        <v>204</v>
      </c>
      <c r="BE313" s="223">
        <f>IF(N313="základní",J313,0)</f>
        <v>0</v>
      </c>
      <c r="BF313" s="223">
        <f>IF(N313="snížená",J313,0)</f>
        <v>0</v>
      </c>
      <c r="BG313" s="223">
        <f>IF(N313="zákl. přenesená",J313,0)</f>
        <v>0</v>
      </c>
      <c r="BH313" s="223">
        <f>IF(N313="sníž. přenesená",J313,0)</f>
        <v>0</v>
      </c>
      <c r="BI313" s="223">
        <f>IF(N313="nulová",J313,0)</f>
        <v>0</v>
      </c>
      <c r="BJ313" s="17" t="s">
        <v>81</v>
      </c>
      <c r="BK313" s="223">
        <f>ROUND(I313*H313,2)</f>
        <v>0</v>
      </c>
      <c r="BL313" s="17" t="s">
        <v>212</v>
      </c>
      <c r="BM313" s="222" t="s">
        <v>486</v>
      </c>
    </row>
    <row r="314" spans="2:63" s="11" customFormat="1" ht="22.8" customHeight="1">
      <c r="B314" s="195"/>
      <c r="C314" s="196"/>
      <c r="D314" s="197" t="s">
        <v>72</v>
      </c>
      <c r="E314" s="209" t="s">
        <v>487</v>
      </c>
      <c r="F314" s="209" t="s">
        <v>488</v>
      </c>
      <c r="G314" s="196"/>
      <c r="H314" s="196"/>
      <c r="I314" s="199"/>
      <c r="J314" s="210">
        <f>BK314</f>
        <v>0</v>
      </c>
      <c r="K314" s="196"/>
      <c r="L314" s="201"/>
      <c r="M314" s="202"/>
      <c r="N314" s="203"/>
      <c r="O314" s="203"/>
      <c r="P314" s="204">
        <f>SUM(P315:P318)</f>
        <v>0</v>
      </c>
      <c r="Q314" s="203"/>
      <c r="R314" s="204">
        <f>SUM(R315:R318)</f>
        <v>0</v>
      </c>
      <c r="S314" s="203"/>
      <c r="T314" s="205">
        <f>SUM(T315:T318)</f>
        <v>0</v>
      </c>
      <c r="AR314" s="206" t="s">
        <v>81</v>
      </c>
      <c r="AT314" s="207" t="s">
        <v>72</v>
      </c>
      <c r="AU314" s="207" t="s">
        <v>81</v>
      </c>
      <c r="AY314" s="206" t="s">
        <v>204</v>
      </c>
      <c r="BK314" s="208">
        <f>SUM(BK315:BK318)</f>
        <v>0</v>
      </c>
    </row>
    <row r="315" spans="2:65" s="1" customFormat="1" ht="36" customHeight="1">
      <c r="B315" s="38"/>
      <c r="C315" s="211" t="s">
        <v>489</v>
      </c>
      <c r="D315" s="211" t="s">
        <v>207</v>
      </c>
      <c r="E315" s="212" t="s">
        <v>490</v>
      </c>
      <c r="F315" s="213" t="s">
        <v>491</v>
      </c>
      <c r="G315" s="214" t="s">
        <v>210</v>
      </c>
      <c r="H315" s="215">
        <v>11.932</v>
      </c>
      <c r="I315" s="216"/>
      <c r="J315" s="217">
        <f>ROUND(I315*H315,2)</f>
        <v>0</v>
      </c>
      <c r="K315" s="213" t="s">
        <v>211</v>
      </c>
      <c r="L315" s="43"/>
      <c r="M315" s="218" t="s">
        <v>19</v>
      </c>
      <c r="N315" s="219" t="s">
        <v>44</v>
      </c>
      <c r="O315" s="83"/>
      <c r="P315" s="220">
        <f>O315*H315</f>
        <v>0</v>
      </c>
      <c r="Q315" s="220">
        <v>0</v>
      </c>
      <c r="R315" s="220">
        <f>Q315*H315</f>
        <v>0</v>
      </c>
      <c r="S315" s="220">
        <v>0</v>
      </c>
      <c r="T315" s="221">
        <f>S315*H315</f>
        <v>0</v>
      </c>
      <c r="AR315" s="222" t="s">
        <v>212</v>
      </c>
      <c r="AT315" s="222" t="s">
        <v>207</v>
      </c>
      <c r="AU315" s="222" t="s">
        <v>83</v>
      </c>
      <c r="AY315" s="17" t="s">
        <v>204</v>
      </c>
      <c r="BE315" s="223">
        <f>IF(N315="základní",J315,0)</f>
        <v>0</v>
      </c>
      <c r="BF315" s="223">
        <f>IF(N315="snížená",J315,0)</f>
        <v>0</v>
      </c>
      <c r="BG315" s="223">
        <f>IF(N315="zákl. přenesená",J315,0)</f>
        <v>0</v>
      </c>
      <c r="BH315" s="223">
        <f>IF(N315="sníž. přenesená",J315,0)</f>
        <v>0</v>
      </c>
      <c r="BI315" s="223">
        <f>IF(N315="nulová",J315,0)</f>
        <v>0</v>
      </c>
      <c r="BJ315" s="17" t="s">
        <v>81</v>
      </c>
      <c r="BK315" s="223">
        <f>ROUND(I315*H315,2)</f>
        <v>0</v>
      </c>
      <c r="BL315" s="17" t="s">
        <v>212</v>
      </c>
      <c r="BM315" s="222" t="s">
        <v>492</v>
      </c>
    </row>
    <row r="316" spans="2:65" s="1" customFormat="1" ht="36" customHeight="1">
      <c r="B316" s="38"/>
      <c r="C316" s="211" t="s">
        <v>349</v>
      </c>
      <c r="D316" s="211" t="s">
        <v>207</v>
      </c>
      <c r="E316" s="212" t="s">
        <v>493</v>
      </c>
      <c r="F316" s="213" t="s">
        <v>494</v>
      </c>
      <c r="G316" s="214" t="s">
        <v>210</v>
      </c>
      <c r="H316" s="215">
        <v>18.702</v>
      </c>
      <c r="I316" s="216"/>
      <c r="J316" s="217">
        <f>ROUND(I316*H316,2)</f>
        <v>0</v>
      </c>
      <c r="K316" s="213" t="s">
        <v>211</v>
      </c>
      <c r="L316" s="43"/>
      <c r="M316" s="218" t="s">
        <v>19</v>
      </c>
      <c r="N316" s="219" t="s">
        <v>44</v>
      </c>
      <c r="O316" s="83"/>
      <c r="P316" s="220">
        <f>O316*H316</f>
        <v>0</v>
      </c>
      <c r="Q316" s="220">
        <v>0</v>
      </c>
      <c r="R316" s="220">
        <f>Q316*H316</f>
        <v>0</v>
      </c>
      <c r="S316" s="220">
        <v>0</v>
      </c>
      <c r="T316" s="221">
        <f>S316*H316</f>
        <v>0</v>
      </c>
      <c r="AR316" s="222" t="s">
        <v>212</v>
      </c>
      <c r="AT316" s="222" t="s">
        <v>207</v>
      </c>
      <c r="AU316" s="222" t="s">
        <v>83</v>
      </c>
      <c r="AY316" s="17" t="s">
        <v>204</v>
      </c>
      <c r="BE316" s="223">
        <f>IF(N316="základní",J316,0)</f>
        <v>0</v>
      </c>
      <c r="BF316" s="223">
        <f>IF(N316="snížená",J316,0)</f>
        <v>0</v>
      </c>
      <c r="BG316" s="223">
        <f>IF(N316="zákl. přenesená",J316,0)</f>
        <v>0</v>
      </c>
      <c r="BH316" s="223">
        <f>IF(N316="sníž. přenesená",J316,0)</f>
        <v>0</v>
      </c>
      <c r="BI316" s="223">
        <f>IF(N316="nulová",J316,0)</f>
        <v>0</v>
      </c>
      <c r="BJ316" s="17" t="s">
        <v>81</v>
      </c>
      <c r="BK316" s="223">
        <f>ROUND(I316*H316,2)</f>
        <v>0</v>
      </c>
      <c r="BL316" s="17" t="s">
        <v>212</v>
      </c>
      <c r="BM316" s="222" t="s">
        <v>495</v>
      </c>
    </row>
    <row r="317" spans="2:65" s="1" customFormat="1" ht="48" customHeight="1">
      <c r="B317" s="38"/>
      <c r="C317" s="211" t="s">
        <v>496</v>
      </c>
      <c r="D317" s="211" t="s">
        <v>207</v>
      </c>
      <c r="E317" s="212" t="s">
        <v>497</v>
      </c>
      <c r="F317" s="213" t="s">
        <v>498</v>
      </c>
      <c r="G317" s="214" t="s">
        <v>221</v>
      </c>
      <c r="H317" s="215">
        <v>24.36</v>
      </c>
      <c r="I317" s="216"/>
      <c r="J317" s="217">
        <f>ROUND(I317*H317,2)</f>
        <v>0</v>
      </c>
      <c r="K317" s="213" t="s">
        <v>211</v>
      </c>
      <c r="L317" s="43"/>
      <c r="M317" s="218" t="s">
        <v>19</v>
      </c>
      <c r="N317" s="219" t="s">
        <v>44</v>
      </c>
      <c r="O317" s="83"/>
      <c r="P317" s="220">
        <f>O317*H317</f>
        <v>0</v>
      </c>
      <c r="Q317" s="220">
        <v>0</v>
      </c>
      <c r="R317" s="220">
        <f>Q317*H317</f>
        <v>0</v>
      </c>
      <c r="S317" s="220">
        <v>0</v>
      </c>
      <c r="T317" s="221">
        <f>S317*H317</f>
        <v>0</v>
      </c>
      <c r="AR317" s="222" t="s">
        <v>212</v>
      </c>
      <c r="AT317" s="222" t="s">
        <v>207</v>
      </c>
      <c r="AU317" s="222" t="s">
        <v>83</v>
      </c>
      <c r="AY317" s="17" t="s">
        <v>204</v>
      </c>
      <c r="BE317" s="223">
        <f>IF(N317="základní",J317,0)</f>
        <v>0</v>
      </c>
      <c r="BF317" s="223">
        <f>IF(N317="snížená",J317,0)</f>
        <v>0</v>
      </c>
      <c r="BG317" s="223">
        <f>IF(N317="zákl. přenesená",J317,0)</f>
        <v>0</v>
      </c>
      <c r="BH317" s="223">
        <f>IF(N317="sníž. přenesená",J317,0)</f>
        <v>0</v>
      </c>
      <c r="BI317" s="223">
        <f>IF(N317="nulová",J317,0)</f>
        <v>0</v>
      </c>
      <c r="BJ317" s="17" t="s">
        <v>81</v>
      </c>
      <c r="BK317" s="223">
        <f>ROUND(I317*H317,2)</f>
        <v>0</v>
      </c>
      <c r="BL317" s="17" t="s">
        <v>212</v>
      </c>
      <c r="BM317" s="222" t="s">
        <v>499</v>
      </c>
    </row>
    <row r="318" spans="2:65" s="1" customFormat="1" ht="60" customHeight="1">
      <c r="B318" s="38"/>
      <c r="C318" s="211" t="s">
        <v>353</v>
      </c>
      <c r="D318" s="211" t="s">
        <v>207</v>
      </c>
      <c r="E318" s="212" t="s">
        <v>500</v>
      </c>
      <c r="F318" s="213" t="s">
        <v>501</v>
      </c>
      <c r="G318" s="214" t="s">
        <v>239</v>
      </c>
      <c r="H318" s="215">
        <v>1.949</v>
      </c>
      <c r="I318" s="216"/>
      <c r="J318" s="217">
        <f>ROUND(I318*H318,2)</f>
        <v>0</v>
      </c>
      <c r="K318" s="213" t="s">
        <v>211</v>
      </c>
      <c r="L318" s="43"/>
      <c r="M318" s="218" t="s">
        <v>19</v>
      </c>
      <c r="N318" s="219" t="s">
        <v>44</v>
      </c>
      <c r="O318" s="83"/>
      <c r="P318" s="220">
        <f>O318*H318</f>
        <v>0</v>
      </c>
      <c r="Q318" s="220">
        <v>0</v>
      </c>
      <c r="R318" s="220">
        <f>Q318*H318</f>
        <v>0</v>
      </c>
      <c r="S318" s="220">
        <v>0</v>
      </c>
      <c r="T318" s="221">
        <f>S318*H318</f>
        <v>0</v>
      </c>
      <c r="AR318" s="222" t="s">
        <v>212</v>
      </c>
      <c r="AT318" s="222" t="s">
        <v>207</v>
      </c>
      <c r="AU318" s="222" t="s">
        <v>83</v>
      </c>
      <c r="AY318" s="17" t="s">
        <v>204</v>
      </c>
      <c r="BE318" s="223">
        <f>IF(N318="základní",J318,0)</f>
        <v>0</v>
      </c>
      <c r="BF318" s="223">
        <f>IF(N318="snížená",J318,0)</f>
        <v>0</v>
      </c>
      <c r="BG318" s="223">
        <f>IF(N318="zákl. přenesená",J318,0)</f>
        <v>0</v>
      </c>
      <c r="BH318" s="223">
        <f>IF(N318="sníž. přenesená",J318,0)</f>
        <v>0</v>
      </c>
      <c r="BI318" s="223">
        <f>IF(N318="nulová",J318,0)</f>
        <v>0</v>
      </c>
      <c r="BJ318" s="17" t="s">
        <v>81</v>
      </c>
      <c r="BK318" s="223">
        <f>ROUND(I318*H318,2)</f>
        <v>0</v>
      </c>
      <c r="BL318" s="17" t="s">
        <v>212</v>
      </c>
      <c r="BM318" s="222" t="s">
        <v>502</v>
      </c>
    </row>
    <row r="319" spans="2:63" s="11" customFormat="1" ht="22.8" customHeight="1">
      <c r="B319" s="195"/>
      <c r="C319" s="196"/>
      <c r="D319" s="197" t="s">
        <v>72</v>
      </c>
      <c r="E319" s="209" t="s">
        <v>231</v>
      </c>
      <c r="F319" s="209" t="s">
        <v>232</v>
      </c>
      <c r="G319" s="196"/>
      <c r="H319" s="196"/>
      <c r="I319" s="199"/>
      <c r="J319" s="210">
        <f>BK319</f>
        <v>0</v>
      </c>
      <c r="K319" s="196"/>
      <c r="L319" s="201"/>
      <c r="M319" s="202"/>
      <c r="N319" s="203"/>
      <c r="O319" s="203"/>
      <c r="P319" s="204">
        <f>SUM(P320:P325)</f>
        <v>0</v>
      </c>
      <c r="Q319" s="203"/>
      <c r="R319" s="204">
        <f>SUM(R320:R325)</f>
        <v>0</v>
      </c>
      <c r="S319" s="203"/>
      <c r="T319" s="205">
        <f>SUM(T320:T325)</f>
        <v>0</v>
      </c>
      <c r="AR319" s="206" t="s">
        <v>81</v>
      </c>
      <c r="AT319" s="207" t="s">
        <v>72</v>
      </c>
      <c r="AU319" s="207" t="s">
        <v>81</v>
      </c>
      <c r="AY319" s="206" t="s">
        <v>204</v>
      </c>
      <c r="BK319" s="208">
        <f>SUM(BK320:BK325)</f>
        <v>0</v>
      </c>
    </row>
    <row r="320" spans="2:65" s="1" customFormat="1" ht="60" customHeight="1">
      <c r="B320" s="38"/>
      <c r="C320" s="211" t="s">
        <v>503</v>
      </c>
      <c r="D320" s="211" t="s">
        <v>207</v>
      </c>
      <c r="E320" s="212" t="s">
        <v>504</v>
      </c>
      <c r="F320" s="213" t="s">
        <v>505</v>
      </c>
      <c r="G320" s="214" t="s">
        <v>210</v>
      </c>
      <c r="H320" s="215">
        <v>21.924</v>
      </c>
      <c r="I320" s="216"/>
      <c r="J320" s="217">
        <f>ROUND(I320*H320,2)</f>
        <v>0</v>
      </c>
      <c r="K320" s="213" t="s">
        <v>211</v>
      </c>
      <c r="L320" s="43"/>
      <c r="M320" s="218" t="s">
        <v>19</v>
      </c>
      <c r="N320" s="219" t="s">
        <v>44</v>
      </c>
      <c r="O320" s="83"/>
      <c r="P320" s="220">
        <f>O320*H320</f>
        <v>0</v>
      </c>
      <c r="Q320" s="220">
        <v>0</v>
      </c>
      <c r="R320" s="220">
        <f>Q320*H320</f>
        <v>0</v>
      </c>
      <c r="S320" s="220">
        <v>0</v>
      </c>
      <c r="T320" s="221">
        <f>S320*H320</f>
        <v>0</v>
      </c>
      <c r="AR320" s="222" t="s">
        <v>212</v>
      </c>
      <c r="AT320" s="222" t="s">
        <v>207</v>
      </c>
      <c r="AU320" s="222" t="s">
        <v>83</v>
      </c>
      <c r="AY320" s="17" t="s">
        <v>204</v>
      </c>
      <c r="BE320" s="223">
        <f>IF(N320="základní",J320,0)</f>
        <v>0</v>
      </c>
      <c r="BF320" s="223">
        <f>IF(N320="snížená",J320,0)</f>
        <v>0</v>
      </c>
      <c r="BG320" s="223">
        <f>IF(N320="zákl. přenesená",J320,0)</f>
        <v>0</v>
      </c>
      <c r="BH320" s="223">
        <f>IF(N320="sníž. přenesená",J320,0)</f>
        <v>0</v>
      </c>
      <c r="BI320" s="223">
        <f>IF(N320="nulová",J320,0)</f>
        <v>0</v>
      </c>
      <c r="BJ320" s="17" t="s">
        <v>81</v>
      </c>
      <c r="BK320" s="223">
        <f>ROUND(I320*H320,2)</f>
        <v>0</v>
      </c>
      <c r="BL320" s="17" t="s">
        <v>212</v>
      </c>
      <c r="BM320" s="222" t="s">
        <v>506</v>
      </c>
    </row>
    <row r="321" spans="2:65" s="1" customFormat="1" ht="16.5" customHeight="1">
      <c r="B321" s="38"/>
      <c r="C321" s="211" t="s">
        <v>356</v>
      </c>
      <c r="D321" s="211" t="s">
        <v>207</v>
      </c>
      <c r="E321" s="212" t="s">
        <v>507</v>
      </c>
      <c r="F321" s="213" t="s">
        <v>508</v>
      </c>
      <c r="G321" s="214" t="s">
        <v>210</v>
      </c>
      <c r="H321" s="215">
        <v>21.924</v>
      </c>
      <c r="I321" s="216"/>
      <c r="J321" s="217">
        <f>ROUND(I321*H321,2)</f>
        <v>0</v>
      </c>
      <c r="K321" s="213" t="s">
        <v>301</v>
      </c>
      <c r="L321" s="43"/>
      <c r="M321" s="218" t="s">
        <v>19</v>
      </c>
      <c r="N321" s="219" t="s">
        <v>44</v>
      </c>
      <c r="O321" s="83"/>
      <c r="P321" s="220">
        <f>O321*H321</f>
        <v>0</v>
      </c>
      <c r="Q321" s="220">
        <v>0</v>
      </c>
      <c r="R321" s="220">
        <f>Q321*H321</f>
        <v>0</v>
      </c>
      <c r="S321" s="220">
        <v>0</v>
      </c>
      <c r="T321" s="221">
        <f>S321*H321</f>
        <v>0</v>
      </c>
      <c r="AR321" s="222" t="s">
        <v>212</v>
      </c>
      <c r="AT321" s="222" t="s">
        <v>207</v>
      </c>
      <c r="AU321" s="222" t="s">
        <v>83</v>
      </c>
      <c r="AY321" s="17" t="s">
        <v>204</v>
      </c>
      <c r="BE321" s="223">
        <f>IF(N321="základní",J321,0)</f>
        <v>0</v>
      </c>
      <c r="BF321" s="223">
        <f>IF(N321="snížená",J321,0)</f>
        <v>0</v>
      </c>
      <c r="BG321" s="223">
        <f>IF(N321="zákl. přenesená",J321,0)</f>
        <v>0</v>
      </c>
      <c r="BH321" s="223">
        <f>IF(N321="sníž. přenesená",J321,0)</f>
        <v>0</v>
      </c>
      <c r="BI321" s="223">
        <f>IF(N321="nulová",J321,0)</f>
        <v>0</v>
      </c>
      <c r="BJ321" s="17" t="s">
        <v>81</v>
      </c>
      <c r="BK321" s="223">
        <f>ROUND(I321*H321,2)</f>
        <v>0</v>
      </c>
      <c r="BL321" s="17" t="s">
        <v>212</v>
      </c>
      <c r="BM321" s="222" t="s">
        <v>509</v>
      </c>
    </row>
    <row r="322" spans="2:65" s="1" customFormat="1" ht="48" customHeight="1">
      <c r="B322" s="38"/>
      <c r="C322" s="211" t="s">
        <v>510</v>
      </c>
      <c r="D322" s="211" t="s">
        <v>207</v>
      </c>
      <c r="E322" s="212" t="s">
        <v>511</v>
      </c>
      <c r="F322" s="213" t="s">
        <v>512</v>
      </c>
      <c r="G322" s="214" t="s">
        <v>221</v>
      </c>
      <c r="H322" s="215">
        <v>146.645</v>
      </c>
      <c r="I322" s="216"/>
      <c r="J322" s="217">
        <f>ROUND(I322*H322,2)</f>
        <v>0</v>
      </c>
      <c r="K322" s="213" t="s">
        <v>211</v>
      </c>
      <c r="L322" s="43"/>
      <c r="M322" s="218" t="s">
        <v>19</v>
      </c>
      <c r="N322" s="219" t="s">
        <v>44</v>
      </c>
      <c r="O322" s="83"/>
      <c r="P322" s="220">
        <f>O322*H322</f>
        <v>0</v>
      </c>
      <c r="Q322" s="220">
        <v>0</v>
      </c>
      <c r="R322" s="220">
        <f>Q322*H322</f>
        <v>0</v>
      </c>
      <c r="S322" s="220">
        <v>0</v>
      </c>
      <c r="T322" s="221">
        <f>S322*H322</f>
        <v>0</v>
      </c>
      <c r="AR322" s="222" t="s">
        <v>212</v>
      </c>
      <c r="AT322" s="222" t="s">
        <v>207</v>
      </c>
      <c r="AU322" s="222" t="s">
        <v>83</v>
      </c>
      <c r="AY322" s="17" t="s">
        <v>204</v>
      </c>
      <c r="BE322" s="223">
        <f>IF(N322="základní",J322,0)</f>
        <v>0</v>
      </c>
      <c r="BF322" s="223">
        <f>IF(N322="snížená",J322,0)</f>
        <v>0</v>
      </c>
      <c r="BG322" s="223">
        <f>IF(N322="zákl. přenesená",J322,0)</f>
        <v>0</v>
      </c>
      <c r="BH322" s="223">
        <f>IF(N322="sníž. přenesená",J322,0)</f>
        <v>0</v>
      </c>
      <c r="BI322" s="223">
        <f>IF(N322="nulová",J322,0)</f>
        <v>0</v>
      </c>
      <c r="BJ322" s="17" t="s">
        <v>81</v>
      </c>
      <c r="BK322" s="223">
        <f>ROUND(I322*H322,2)</f>
        <v>0</v>
      </c>
      <c r="BL322" s="17" t="s">
        <v>212</v>
      </c>
      <c r="BM322" s="222" t="s">
        <v>513</v>
      </c>
    </row>
    <row r="323" spans="2:65" s="1" customFormat="1" ht="48" customHeight="1">
      <c r="B323" s="38"/>
      <c r="C323" s="211" t="s">
        <v>364</v>
      </c>
      <c r="D323" s="211" t="s">
        <v>207</v>
      </c>
      <c r="E323" s="212" t="s">
        <v>514</v>
      </c>
      <c r="F323" s="213" t="s">
        <v>515</v>
      </c>
      <c r="G323" s="214" t="s">
        <v>221</v>
      </c>
      <c r="H323" s="215">
        <v>146.645</v>
      </c>
      <c r="I323" s="216"/>
      <c r="J323" s="217">
        <f>ROUND(I323*H323,2)</f>
        <v>0</v>
      </c>
      <c r="K323" s="213" t="s">
        <v>211</v>
      </c>
      <c r="L323" s="43"/>
      <c r="M323" s="218" t="s">
        <v>19</v>
      </c>
      <c r="N323" s="219" t="s">
        <v>44</v>
      </c>
      <c r="O323" s="83"/>
      <c r="P323" s="220">
        <f>O323*H323</f>
        <v>0</v>
      </c>
      <c r="Q323" s="220">
        <v>0</v>
      </c>
      <c r="R323" s="220">
        <f>Q323*H323</f>
        <v>0</v>
      </c>
      <c r="S323" s="220">
        <v>0</v>
      </c>
      <c r="T323" s="221">
        <f>S323*H323</f>
        <v>0</v>
      </c>
      <c r="AR323" s="222" t="s">
        <v>212</v>
      </c>
      <c r="AT323" s="222" t="s">
        <v>207</v>
      </c>
      <c r="AU323" s="222" t="s">
        <v>83</v>
      </c>
      <c r="AY323" s="17" t="s">
        <v>204</v>
      </c>
      <c r="BE323" s="223">
        <f>IF(N323="základní",J323,0)</f>
        <v>0</v>
      </c>
      <c r="BF323" s="223">
        <f>IF(N323="snížená",J323,0)</f>
        <v>0</v>
      </c>
      <c r="BG323" s="223">
        <f>IF(N323="zákl. přenesená",J323,0)</f>
        <v>0</v>
      </c>
      <c r="BH323" s="223">
        <f>IF(N323="sníž. přenesená",J323,0)</f>
        <v>0</v>
      </c>
      <c r="BI323" s="223">
        <f>IF(N323="nulová",J323,0)</f>
        <v>0</v>
      </c>
      <c r="BJ323" s="17" t="s">
        <v>81</v>
      </c>
      <c r="BK323" s="223">
        <f>ROUND(I323*H323,2)</f>
        <v>0</v>
      </c>
      <c r="BL323" s="17" t="s">
        <v>212</v>
      </c>
      <c r="BM323" s="222" t="s">
        <v>516</v>
      </c>
    </row>
    <row r="324" spans="2:65" s="1" customFormat="1" ht="16.5" customHeight="1">
      <c r="B324" s="38"/>
      <c r="C324" s="211" t="s">
        <v>517</v>
      </c>
      <c r="D324" s="211" t="s">
        <v>207</v>
      </c>
      <c r="E324" s="212" t="s">
        <v>518</v>
      </c>
      <c r="F324" s="213" t="s">
        <v>519</v>
      </c>
      <c r="G324" s="214" t="s">
        <v>221</v>
      </c>
      <c r="H324" s="215">
        <v>146.645</v>
      </c>
      <c r="I324" s="216"/>
      <c r="J324" s="217">
        <f>ROUND(I324*H324,2)</f>
        <v>0</v>
      </c>
      <c r="K324" s="213" t="s">
        <v>301</v>
      </c>
      <c r="L324" s="43"/>
      <c r="M324" s="218" t="s">
        <v>19</v>
      </c>
      <c r="N324" s="219" t="s">
        <v>44</v>
      </c>
      <c r="O324" s="83"/>
      <c r="P324" s="220">
        <f>O324*H324</f>
        <v>0</v>
      </c>
      <c r="Q324" s="220">
        <v>0</v>
      </c>
      <c r="R324" s="220">
        <f>Q324*H324</f>
        <v>0</v>
      </c>
      <c r="S324" s="220">
        <v>0</v>
      </c>
      <c r="T324" s="221">
        <f>S324*H324</f>
        <v>0</v>
      </c>
      <c r="AR324" s="222" t="s">
        <v>212</v>
      </c>
      <c r="AT324" s="222" t="s">
        <v>207</v>
      </c>
      <c r="AU324" s="222" t="s">
        <v>83</v>
      </c>
      <c r="AY324" s="17" t="s">
        <v>204</v>
      </c>
      <c r="BE324" s="223">
        <f>IF(N324="základní",J324,0)</f>
        <v>0</v>
      </c>
      <c r="BF324" s="223">
        <f>IF(N324="snížená",J324,0)</f>
        <v>0</v>
      </c>
      <c r="BG324" s="223">
        <f>IF(N324="zákl. přenesená",J324,0)</f>
        <v>0</v>
      </c>
      <c r="BH324" s="223">
        <f>IF(N324="sníž. přenesená",J324,0)</f>
        <v>0</v>
      </c>
      <c r="BI324" s="223">
        <f>IF(N324="nulová",J324,0)</f>
        <v>0</v>
      </c>
      <c r="BJ324" s="17" t="s">
        <v>81</v>
      </c>
      <c r="BK324" s="223">
        <f>ROUND(I324*H324,2)</f>
        <v>0</v>
      </c>
      <c r="BL324" s="17" t="s">
        <v>212</v>
      </c>
      <c r="BM324" s="222" t="s">
        <v>520</v>
      </c>
    </row>
    <row r="325" spans="2:65" s="1" customFormat="1" ht="36" customHeight="1">
      <c r="B325" s="38"/>
      <c r="C325" s="211" t="s">
        <v>367</v>
      </c>
      <c r="D325" s="211" t="s">
        <v>207</v>
      </c>
      <c r="E325" s="212" t="s">
        <v>521</v>
      </c>
      <c r="F325" s="213" t="s">
        <v>522</v>
      </c>
      <c r="G325" s="214" t="s">
        <v>239</v>
      </c>
      <c r="H325" s="215">
        <v>3.289</v>
      </c>
      <c r="I325" s="216"/>
      <c r="J325" s="217">
        <f>ROUND(I325*H325,2)</f>
        <v>0</v>
      </c>
      <c r="K325" s="213" t="s">
        <v>211</v>
      </c>
      <c r="L325" s="43"/>
      <c r="M325" s="218" t="s">
        <v>19</v>
      </c>
      <c r="N325" s="219" t="s">
        <v>44</v>
      </c>
      <c r="O325" s="83"/>
      <c r="P325" s="220">
        <f>O325*H325</f>
        <v>0</v>
      </c>
      <c r="Q325" s="220">
        <v>0</v>
      </c>
      <c r="R325" s="220">
        <f>Q325*H325</f>
        <v>0</v>
      </c>
      <c r="S325" s="220">
        <v>0</v>
      </c>
      <c r="T325" s="221">
        <f>S325*H325</f>
        <v>0</v>
      </c>
      <c r="AR325" s="222" t="s">
        <v>212</v>
      </c>
      <c r="AT325" s="222" t="s">
        <v>207</v>
      </c>
      <c r="AU325" s="222" t="s">
        <v>83</v>
      </c>
      <c r="AY325" s="17" t="s">
        <v>204</v>
      </c>
      <c r="BE325" s="223">
        <f>IF(N325="základní",J325,0)</f>
        <v>0</v>
      </c>
      <c r="BF325" s="223">
        <f>IF(N325="snížená",J325,0)</f>
        <v>0</v>
      </c>
      <c r="BG325" s="223">
        <f>IF(N325="zákl. přenesená",J325,0)</f>
        <v>0</v>
      </c>
      <c r="BH325" s="223">
        <f>IF(N325="sníž. přenesená",J325,0)</f>
        <v>0</v>
      </c>
      <c r="BI325" s="223">
        <f>IF(N325="nulová",J325,0)</f>
        <v>0</v>
      </c>
      <c r="BJ325" s="17" t="s">
        <v>81</v>
      </c>
      <c r="BK325" s="223">
        <f>ROUND(I325*H325,2)</f>
        <v>0</v>
      </c>
      <c r="BL325" s="17" t="s">
        <v>212</v>
      </c>
      <c r="BM325" s="222" t="s">
        <v>523</v>
      </c>
    </row>
    <row r="326" spans="2:63" s="11" customFormat="1" ht="22.8" customHeight="1">
      <c r="B326" s="195"/>
      <c r="C326" s="196"/>
      <c r="D326" s="197" t="s">
        <v>72</v>
      </c>
      <c r="E326" s="209" t="s">
        <v>524</v>
      </c>
      <c r="F326" s="209" t="s">
        <v>525</v>
      </c>
      <c r="G326" s="196"/>
      <c r="H326" s="196"/>
      <c r="I326" s="199"/>
      <c r="J326" s="210">
        <f>BK326</f>
        <v>0</v>
      </c>
      <c r="K326" s="196"/>
      <c r="L326" s="201"/>
      <c r="M326" s="202"/>
      <c r="N326" s="203"/>
      <c r="O326" s="203"/>
      <c r="P326" s="204">
        <f>SUM(P327:P334)</f>
        <v>0</v>
      </c>
      <c r="Q326" s="203"/>
      <c r="R326" s="204">
        <f>SUM(R327:R334)</f>
        <v>0</v>
      </c>
      <c r="S326" s="203"/>
      <c r="T326" s="205">
        <f>SUM(T327:T334)</f>
        <v>0</v>
      </c>
      <c r="AR326" s="206" t="s">
        <v>81</v>
      </c>
      <c r="AT326" s="207" t="s">
        <v>72</v>
      </c>
      <c r="AU326" s="207" t="s">
        <v>81</v>
      </c>
      <c r="AY326" s="206" t="s">
        <v>204</v>
      </c>
      <c r="BK326" s="208">
        <f>SUM(BK327:BK334)</f>
        <v>0</v>
      </c>
    </row>
    <row r="327" spans="2:65" s="1" customFormat="1" ht="48" customHeight="1">
      <c r="B327" s="38"/>
      <c r="C327" s="211" t="s">
        <v>526</v>
      </c>
      <c r="D327" s="211" t="s">
        <v>207</v>
      </c>
      <c r="E327" s="212" t="s">
        <v>527</v>
      </c>
      <c r="F327" s="213" t="s">
        <v>528</v>
      </c>
      <c r="G327" s="214" t="s">
        <v>210</v>
      </c>
      <c r="H327" s="215">
        <v>8.949</v>
      </c>
      <c r="I327" s="216"/>
      <c r="J327" s="217">
        <f>ROUND(I327*H327,2)</f>
        <v>0</v>
      </c>
      <c r="K327" s="213" t="s">
        <v>211</v>
      </c>
      <c r="L327" s="43"/>
      <c r="M327" s="218" t="s">
        <v>19</v>
      </c>
      <c r="N327" s="219" t="s">
        <v>44</v>
      </c>
      <c r="O327" s="83"/>
      <c r="P327" s="220">
        <f>O327*H327</f>
        <v>0</v>
      </c>
      <c r="Q327" s="220">
        <v>0</v>
      </c>
      <c r="R327" s="220">
        <f>Q327*H327</f>
        <v>0</v>
      </c>
      <c r="S327" s="220">
        <v>0</v>
      </c>
      <c r="T327" s="221">
        <f>S327*H327</f>
        <v>0</v>
      </c>
      <c r="AR327" s="222" t="s">
        <v>212</v>
      </c>
      <c r="AT327" s="222" t="s">
        <v>207</v>
      </c>
      <c r="AU327" s="222" t="s">
        <v>83</v>
      </c>
      <c r="AY327" s="17" t="s">
        <v>204</v>
      </c>
      <c r="BE327" s="223">
        <f>IF(N327="základní",J327,0)</f>
        <v>0</v>
      </c>
      <c r="BF327" s="223">
        <f>IF(N327="snížená",J327,0)</f>
        <v>0</v>
      </c>
      <c r="BG327" s="223">
        <f>IF(N327="zákl. přenesená",J327,0)</f>
        <v>0</v>
      </c>
      <c r="BH327" s="223">
        <f>IF(N327="sníž. přenesená",J327,0)</f>
        <v>0</v>
      </c>
      <c r="BI327" s="223">
        <f>IF(N327="nulová",J327,0)</f>
        <v>0</v>
      </c>
      <c r="BJ327" s="17" t="s">
        <v>81</v>
      </c>
      <c r="BK327" s="223">
        <f>ROUND(I327*H327,2)</f>
        <v>0</v>
      </c>
      <c r="BL327" s="17" t="s">
        <v>212</v>
      </c>
      <c r="BM327" s="222" t="s">
        <v>529</v>
      </c>
    </row>
    <row r="328" spans="2:65" s="1" customFormat="1" ht="48" customHeight="1">
      <c r="B328" s="38"/>
      <c r="C328" s="211" t="s">
        <v>371</v>
      </c>
      <c r="D328" s="211" t="s">
        <v>207</v>
      </c>
      <c r="E328" s="212" t="s">
        <v>530</v>
      </c>
      <c r="F328" s="213" t="s">
        <v>531</v>
      </c>
      <c r="G328" s="214" t="s">
        <v>210</v>
      </c>
      <c r="H328" s="215">
        <v>8.949</v>
      </c>
      <c r="I328" s="216"/>
      <c r="J328" s="217">
        <f>ROUND(I328*H328,2)</f>
        <v>0</v>
      </c>
      <c r="K328" s="213" t="s">
        <v>211</v>
      </c>
      <c r="L328" s="43"/>
      <c r="M328" s="218" t="s">
        <v>19</v>
      </c>
      <c r="N328" s="219" t="s">
        <v>44</v>
      </c>
      <c r="O328" s="83"/>
      <c r="P328" s="220">
        <f>O328*H328</f>
        <v>0</v>
      </c>
      <c r="Q328" s="220">
        <v>0</v>
      </c>
      <c r="R328" s="220">
        <f>Q328*H328</f>
        <v>0</v>
      </c>
      <c r="S328" s="220">
        <v>0</v>
      </c>
      <c r="T328" s="221">
        <f>S328*H328</f>
        <v>0</v>
      </c>
      <c r="AR328" s="222" t="s">
        <v>212</v>
      </c>
      <c r="AT328" s="222" t="s">
        <v>207</v>
      </c>
      <c r="AU328" s="222" t="s">
        <v>83</v>
      </c>
      <c r="AY328" s="17" t="s">
        <v>204</v>
      </c>
      <c r="BE328" s="223">
        <f>IF(N328="základní",J328,0)</f>
        <v>0</v>
      </c>
      <c r="BF328" s="223">
        <f>IF(N328="snížená",J328,0)</f>
        <v>0</v>
      </c>
      <c r="BG328" s="223">
        <f>IF(N328="zákl. přenesená",J328,0)</f>
        <v>0</v>
      </c>
      <c r="BH328" s="223">
        <f>IF(N328="sníž. přenesená",J328,0)</f>
        <v>0</v>
      </c>
      <c r="BI328" s="223">
        <f>IF(N328="nulová",J328,0)</f>
        <v>0</v>
      </c>
      <c r="BJ328" s="17" t="s">
        <v>81</v>
      </c>
      <c r="BK328" s="223">
        <f>ROUND(I328*H328,2)</f>
        <v>0</v>
      </c>
      <c r="BL328" s="17" t="s">
        <v>212</v>
      </c>
      <c r="BM328" s="222" t="s">
        <v>532</v>
      </c>
    </row>
    <row r="329" spans="2:65" s="1" customFormat="1" ht="16.5" customHeight="1">
      <c r="B329" s="38"/>
      <c r="C329" s="211" t="s">
        <v>533</v>
      </c>
      <c r="D329" s="211" t="s">
        <v>207</v>
      </c>
      <c r="E329" s="212" t="s">
        <v>534</v>
      </c>
      <c r="F329" s="213" t="s">
        <v>535</v>
      </c>
      <c r="G329" s="214" t="s">
        <v>210</v>
      </c>
      <c r="H329" s="215">
        <v>8.949</v>
      </c>
      <c r="I329" s="216"/>
      <c r="J329" s="217">
        <f>ROUND(I329*H329,2)</f>
        <v>0</v>
      </c>
      <c r="K329" s="213" t="s">
        <v>301</v>
      </c>
      <c r="L329" s="43"/>
      <c r="M329" s="218" t="s">
        <v>19</v>
      </c>
      <c r="N329" s="219" t="s">
        <v>44</v>
      </c>
      <c r="O329" s="83"/>
      <c r="P329" s="220">
        <f>O329*H329</f>
        <v>0</v>
      </c>
      <c r="Q329" s="220">
        <v>0</v>
      </c>
      <c r="R329" s="220">
        <f>Q329*H329</f>
        <v>0</v>
      </c>
      <c r="S329" s="220">
        <v>0</v>
      </c>
      <c r="T329" s="221">
        <f>S329*H329</f>
        <v>0</v>
      </c>
      <c r="AR329" s="222" t="s">
        <v>212</v>
      </c>
      <c r="AT329" s="222" t="s">
        <v>207</v>
      </c>
      <c r="AU329" s="222" t="s">
        <v>83</v>
      </c>
      <c r="AY329" s="17" t="s">
        <v>204</v>
      </c>
      <c r="BE329" s="223">
        <f>IF(N329="základní",J329,0)</f>
        <v>0</v>
      </c>
      <c r="BF329" s="223">
        <f>IF(N329="snížená",J329,0)</f>
        <v>0</v>
      </c>
      <c r="BG329" s="223">
        <f>IF(N329="zákl. přenesená",J329,0)</f>
        <v>0</v>
      </c>
      <c r="BH329" s="223">
        <f>IF(N329="sníž. přenesená",J329,0)</f>
        <v>0</v>
      </c>
      <c r="BI329" s="223">
        <f>IF(N329="nulová",J329,0)</f>
        <v>0</v>
      </c>
      <c r="BJ329" s="17" t="s">
        <v>81</v>
      </c>
      <c r="BK329" s="223">
        <f>ROUND(I329*H329,2)</f>
        <v>0</v>
      </c>
      <c r="BL329" s="17" t="s">
        <v>212</v>
      </c>
      <c r="BM329" s="222" t="s">
        <v>536</v>
      </c>
    </row>
    <row r="330" spans="2:65" s="1" customFormat="1" ht="48" customHeight="1">
      <c r="B330" s="38"/>
      <c r="C330" s="211" t="s">
        <v>374</v>
      </c>
      <c r="D330" s="211" t="s">
        <v>207</v>
      </c>
      <c r="E330" s="212" t="s">
        <v>537</v>
      </c>
      <c r="F330" s="213" t="s">
        <v>538</v>
      </c>
      <c r="G330" s="214" t="s">
        <v>210</v>
      </c>
      <c r="H330" s="215">
        <v>3.23</v>
      </c>
      <c r="I330" s="216"/>
      <c r="J330" s="217">
        <f>ROUND(I330*H330,2)</f>
        <v>0</v>
      </c>
      <c r="K330" s="213" t="s">
        <v>211</v>
      </c>
      <c r="L330" s="43"/>
      <c r="M330" s="218" t="s">
        <v>19</v>
      </c>
      <c r="N330" s="219" t="s">
        <v>44</v>
      </c>
      <c r="O330" s="83"/>
      <c r="P330" s="220">
        <f>O330*H330</f>
        <v>0</v>
      </c>
      <c r="Q330" s="220">
        <v>0</v>
      </c>
      <c r="R330" s="220">
        <f>Q330*H330</f>
        <v>0</v>
      </c>
      <c r="S330" s="220">
        <v>0</v>
      </c>
      <c r="T330" s="221">
        <f>S330*H330</f>
        <v>0</v>
      </c>
      <c r="AR330" s="222" t="s">
        <v>212</v>
      </c>
      <c r="AT330" s="222" t="s">
        <v>207</v>
      </c>
      <c r="AU330" s="222" t="s">
        <v>83</v>
      </c>
      <c r="AY330" s="17" t="s">
        <v>204</v>
      </c>
      <c r="BE330" s="223">
        <f>IF(N330="základní",J330,0)</f>
        <v>0</v>
      </c>
      <c r="BF330" s="223">
        <f>IF(N330="snížená",J330,0)</f>
        <v>0</v>
      </c>
      <c r="BG330" s="223">
        <f>IF(N330="zákl. přenesená",J330,0)</f>
        <v>0</v>
      </c>
      <c r="BH330" s="223">
        <f>IF(N330="sníž. přenesená",J330,0)</f>
        <v>0</v>
      </c>
      <c r="BI330" s="223">
        <f>IF(N330="nulová",J330,0)</f>
        <v>0</v>
      </c>
      <c r="BJ330" s="17" t="s">
        <v>81</v>
      </c>
      <c r="BK330" s="223">
        <f>ROUND(I330*H330,2)</f>
        <v>0</v>
      </c>
      <c r="BL330" s="17" t="s">
        <v>212</v>
      </c>
      <c r="BM330" s="222" t="s">
        <v>539</v>
      </c>
    </row>
    <row r="331" spans="2:51" s="12" customFormat="1" ht="12">
      <c r="B331" s="224"/>
      <c r="C331" s="225"/>
      <c r="D331" s="226" t="s">
        <v>213</v>
      </c>
      <c r="E331" s="227" t="s">
        <v>19</v>
      </c>
      <c r="F331" s="228" t="s">
        <v>540</v>
      </c>
      <c r="G331" s="225"/>
      <c r="H331" s="227" t="s">
        <v>19</v>
      </c>
      <c r="I331" s="229"/>
      <c r="J331" s="225"/>
      <c r="K331" s="225"/>
      <c r="L331" s="230"/>
      <c r="M331" s="231"/>
      <c r="N331" s="232"/>
      <c r="O331" s="232"/>
      <c r="P331" s="232"/>
      <c r="Q331" s="232"/>
      <c r="R331" s="232"/>
      <c r="S331" s="232"/>
      <c r="T331" s="233"/>
      <c r="AT331" s="234" t="s">
        <v>213</v>
      </c>
      <c r="AU331" s="234" t="s">
        <v>83</v>
      </c>
      <c r="AV331" s="12" t="s">
        <v>81</v>
      </c>
      <c r="AW331" s="12" t="s">
        <v>34</v>
      </c>
      <c r="AX331" s="12" t="s">
        <v>73</v>
      </c>
      <c r="AY331" s="234" t="s">
        <v>204</v>
      </c>
    </row>
    <row r="332" spans="2:51" s="13" customFormat="1" ht="12">
      <c r="B332" s="235"/>
      <c r="C332" s="236"/>
      <c r="D332" s="226" t="s">
        <v>213</v>
      </c>
      <c r="E332" s="237" t="s">
        <v>19</v>
      </c>
      <c r="F332" s="238" t="s">
        <v>541</v>
      </c>
      <c r="G332" s="236"/>
      <c r="H332" s="239">
        <v>3.23</v>
      </c>
      <c r="I332" s="240"/>
      <c r="J332" s="236"/>
      <c r="K332" s="236"/>
      <c r="L332" s="241"/>
      <c r="M332" s="242"/>
      <c r="N332" s="243"/>
      <c r="O332" s="243"/>
      <c r="P332" s="243"/>
      <c r="Q332" s="243"/>
      <c r="R332" s="243"/>
      <c r="S332" s="243"/>
      <c r="T332" s="244"/>
      <c r="AT332" s="245" t="s">
        <v>213</v>
      </c>
      <c r="AU332" s="245" t="s">
        <v>83</v>
      </c>
      <c r="AV332" s="13" t="s">
        <v>83</v>
      </c>
      <c r="AW332" s="13" t="s">
        <v>34</v>
      </c>
      <c r="AX332" s="13" t="s">
        <v>73</v>
      </c>
      <c r="AY332" s="245" t="s">
        <v>204</v>
      </c>
    </row>
    <row r="333" spans="2:51" s="14" customFormat="1" ht="12">
      <c r="B333" s="246"/>
      <c r="C333" s="247"/>
      <c r="D333" s="226" t="s">
        <v>213</v>
      </c>
      <c r="E333" s="248" t="s">
        <v>19</v>
      </c>
      <c r="F333" s="249" t="s">
        <v>218</v>
      </c>
      <c r="G333" s="247"/>
      <c r="H333" s="250">
        <v>3.23</v>
      </c>
      <c r="I333" s="251"/>
      <c r="J333" s="247"/>
      <c r="K333" s="247"/>
      <c r="L333" s="252"/>
      <c r="M333" s="253"/>
      <c r="N333" s="254"/>
      <c r="O333" s="254"/>
      <c r="P333" s="254"/>
      <c r="Q333" s="254"/>
      <c r="R333" s="254"/>
      <c r="S333" s="254"/>
      <c r="T333" s="255"/>
      <c r="AT333" s="256" t="s">
        <v>213</v>
      </c>
      <c r="AU333" s="256" t="s">
        <v>83</v>
      </c>
      <c r="AV333" s="14" t="s">
        <v>212</v>
      </c>
      <c r="AW333" s="14" t="s">
        <v>34</v>
      </c>
      <c r="AX333" s="14" t="s">
        <v>81</v>
      </c>
      <c r="AY333" s="256" t="s">
        <v>204</v>
      </c>
    </row>
    <row r="334" spans="2:65" s="1" customFormat="1" ht="24" customHeight="1">
      <c r="B334" s="38"/>
      <c r="C334" s="211" t="s">
        <v>542</v>
      </c>
      <c r="D334" s="211" t="s">
        <v>207</v>
      </c>
      <c r="E334" s="212" t="s">
        <v>543</v>
      </c>
      <c r="F334" s="213" t="s">
        <v>544</v>
      </c>
      <c r="G334" s="214" t="s">
        <v>221</v>
      </c>
      <c r="H334" s="215">
        <v>59.66</v>
      </c>
      <c r="I334" s="216"/>
      <c r="J334" s="217">
        <f>ROUND(I334*H334,2)</f>
        <v>0</v>
      </c>
      <c r="K334" s="213" t="s">
        <v>211</v>
      </c>
      <c r="L334" s="43"/>
      <c r="M334" s="218" t="s">
        <v>19</v>
      </c>
      <c r="N334" s="219" t="s">
        <v>44</v>
      </c>
      <c r="O334" s="83"/>
      <c r="P334" s="220">
        <f>O334*H334</f>
        <v>0</v>
      </c>
      <c r="Q334" s="220">
        <v>0</v>
      </c>
      <c r="R334" s="220">
        <f>Q334*H334</f>
        <v>0</v>
      </c>
      <c r="S334" s="220">
        <v>0</v>
      </c>
      <c r="T334" s="221">
        <f>S334*H334</f>
        <v>0</v>
      </c>
      <c r="AR334" s="222" t="s">
        <v>212</v>
      </c>
      <c r="AT334" s="222" t="s">
        <v>207</v>
      </c>
      <c r="AU334" s="222" t="s">
        <v>83</v>
      </c>
      <c r="AY334" s="17" t="s">
        <v>204</v>
      </c>
      <c r="BE334" s="223">
        <f>IF(N334="základní",J334,0)</f>
        <v>0</v>
      </c>
      <c r="BF334" s="223">
        <f>IF(N334="snížená",J334,0)</f>
        <v>0</v>
      </c>
      <c r="BG334" s="223">
        <f>IF(N334="zákl. přenesená",J334,0)</f>
        <v>0</v>
      </c>
      <c r="BH334" s="223">
        <f>IF(N334="sníž. přenesená",J334,0)</f>
        <v>0</v>
      </c>
      <c r="BI334" s="223">
        <f>IF(N334="nulová",J334,0)</f>
        <v>0</v>
      </c>
      <c r="BJ334" s="17" t="s">
        <v>81</v>
      </c>
      <c r="BK334" s="223">
        <f>ROUND(I334*H334,2)</f>
        <v>0</v>
      </c>
      <c r="BL334" s="17" t="s">
        <v>212</v>
      </c>
      <c r="BM334" s="222" t="s">
        <v>545</v>
      </c>
    </row>
    <row r="335" spans="2:63" s="11" customFormat="1" ht="22.8" customHeight="1">
      <c r="B335" s="195"/>
      <c r="C335" s="196"/>
      <c r="D335" s="197" t="s">
        <v>72</v>
      </c>
      <c r="E335" s="209" t="s">
        <v>246</v>
      </c>
      <c r="F335" s="209" t="s">
        <v>247</v>
      </c>
      <c r="G335" s="196"/>
      <c r="H335" s="196"/>
      <c r="I335" s="199"/>
      <c r="J335" s="210">
        <f>BK335</f>
        <v>0</v>
      </c>
      <c r="K335" s="196"/>
      <c r="L335" s="201"/>
      <c r="M335" s="202"/>
      <c r="N335" s="203"/>
      <c r="O335" s="203"/>
      <c r="P335" s="204">
        <f>SUM(P336:P338)</f>
        <v>0</v>
      </c>
      <c r="Q335" s="203"/>
      <c r="R335" s="204">
        <f>SUM(R336:R338)</f>
        <v>0</v>
      </c>
      <c r="S335" s="203"/>
      <c r="T335" s="205">
        <f>SUM(T336:T338)</f>
        <v>0</v>
      </c>
      <c r="AR335" s="206" t="s">
        <v>81</v>
      </c>
      <c r="AT335" s="207" t="s">
        <v>72</v>
      </c>
      <c r="AU335" s="207" t="s">
        <v>81</v>
      </c>
      <c r="AY335" s="206" t="s">
        <v>204</v>
      </c>
      <c r="BK335" s="208">
        <f>SUM(BK336:BK338)</f>
        <v>0</v>
      </c>
    </row>
    <row r="336" spans="2:65" s="1" customFormat="1" ht="60" customHeight="1">
      <c r="B336" s="38"/>
      <c r="C336" s="211" t="s">
        <v>378</v>
      </c>
      <c r="D336" s="211" t="s">
        <v>207</v>
      </c>
      <c r="E336" s="212" t="s">
        <v>546</v>
      </c>
      <c r="F336" s="213" t="s">
        <v>547</v>
      </c>
      <c r="G336" s="214" t="s">
        <v>297</v>
      </c>
      <c r="H336" s="215">
        <v>2</v>
      </c>
      <c r="I336" s="216"/>
      <c r="J336" s="217">
        <f>ROUND(I336*H336,2)</f>
        <v>0</v>
      </c>
      <c r="K336" s="213" t="s">
        <v>211</v>
      </c>
      <c r="L336" s="43"/>
      <c r="M336" s="218" t="s">
        <v>19</v>
      </c>
      <c r="N336" s="219" t="s">
        <v>44</v>
      </c>
      <c r="O336" s="83"/>
      <c r="P336" s="220">
        <f>O336*H336</f>
        <v>0</v>
      </c>
      <c r="Q336" s="220">
        <v>0</v>
      </c>
      <c r="R336" s="220">
        <f>Q336*H336</f>
        <v>0</v>
      </c>
      <c r="S336" s="220">
        <v>0</v>
      </c>
      <c r="T336" s="221">
        <f>S336*H336</f>
        <v>0</v>
      </c>
      <c r="AR336" s="222" t="s">
        <v>212</v>
      </c>
      <c r="AT336" s="222" t="s">
        <v>207</v>
      </c>
      <c r="AU336" s="222" t="s">
        <v>83</v>
      </c>
      <c r="AY336" s="17" t="s">
        <v>204</v>
      </c>
      <c r="BE336" s="223">
        <f>IF(N336="základní",J336,0)</f>
        <v>0</v>
      </c>
      <c r="BF336" s="223">
        <f>IF(N336="snížená",J336,0)</f>
        <v>0</v>
      </c>
      <c r="BG336" s="223">
        <f>IF(N336="zákl. přenesená",J336,0)</f>
        <v>0</v>
      </c>
      <c r="BH336" s="223">
        <f>IF(N336="sníž. přenesená",J336,0)</f>
        <v>0</v>
      </c>
      <c r="BI336" s="223">
        <f>IF(N336="nulová",J336,0)</f>
        <v>0</v>
      </c>
      <c r="BJ336" s="17" t="s">
        <v>81</v>
      </c>
      <c r="BK336" s="223">
        <f>ROUND(I336*H336,2)</f>
        <v>0</v>
      </c>
      <c r="BL336" s="17" t="s">
        <v>212</v>
      </c>
      <c r="BM336" s="222" t="s">
        <v>548</v>
      </c>
    </row>
    <row r="337" spans="2:65" s="1" customFormat="1" ht="24" customHeight="1">
      <c r="B337" s="38"/>
      <c r="C337" s="257" t="s">
        <v>549</v>
      </c>
      <c r="D337" s="257" t="s">
        <v>242</v>
      </c>
      <c r="E337" s="258" t="s">
        <v>550</v>
      </c>
      <c r="F337" s="259" t="s">
        <v>551</v>
      </c>
      <c r="G337" s="260" t="s">
        <v>552</v>
      </c>
      <c r="H337" s="261">
        <v>2</v>
      </c>
      <c r="I337" s="262"/>
      <c r="J337" s="263">
        <f>ROUND(I337*H337,2)</f>
        <v>0</v>
      </c>
      <c r="K337" s="259" t="s">
        <v>301</v>
      </c>
      <c r="L337" s="264"/>
      <c r="M337" s="265" t="s">
        <v>19</v>
      </c>
      <c r="N337" s="266" t="s">
        <v>44</v>
      </c>
      <c r="O337" s="83"/>
      <c r="P337" s="220">
        <f>O337*H337</f>
        <v>0</v>
      </c>
      <c r="Q337" s="220">
        <v>0</v>
      </c>
      <c r="R337" s="220">
        <f>Q337*H337</f>
        <v>0</v>
      </c>
      <c r="S337" s="220">
        <v>0</v>
      </c>
      <c r="T337" s="221">
        <f>S337*H337</f>
        <v>0</v>
      </c>
      <c r="AR337" s="222" t="s">
        <v>230</v>
      </c>
      <c r="AT337" s="222" t="s">
        <v>242</v>
      </c>
      <c r="AU337" s="222" t="s">
        <v>83</v>
      </c>
      <c r="AY337" s="17" t="s">
        <v>204</v>
      </c>
      <c r="BE337" s="223">
        <f>IF(N337="základní",J337,0)</f>
        <v>0</v>
      </c>
      <c r="BF337" s="223">
        <f>IF(N337="snížená",J337,0)</f>
        <v>0</v>
      </c>
      <c r="BG337" s="223">
        <f>IF(N337="zákl. přenesená",J337,0)</f>
        <v>0</v>
      </c>
      <c r="BH337" s="223">
        <f>IF(N337="sníž. přenesená",J337,0)</f>
        <v>0</v>
      </c>
      <c r="BI337" s="223">
        <f>IF(N337="nulová",J337,0)</f>
        <v>0</v>
      </c>
      <c r="BJ337" s="17" t="s">
        <v>81</v>
      </c>
      <c r="BK337" s="223">
        <f>ROUND(I337*H337,2)</f>
        <v>0</v>
      </c>
      <c r="BL337" s="17" t="s">
        <v>212</v>
      </c>
      <c r="BM337" s="222" t="s">
        <v>553</v>
      </c>
    </row>
    <row r="338" spans="2:65" s="1" customFormat="1" ht="48" customHeight="1">
      <c r="B338" s="38"/>
      <c r="C338" s="211" t="s">
        <v>381</v>
      </c>
      <c r="D338" s="211" t="s">
        <v>207</v>
      </c>
      <c r="E338" s="212" t="s">
        <v>554</v>
      </c>
      <c r="F338" s="213" t="s">
        <v>555</v>
      </c>
      <c r="G338" s="214" t="s">
        <v>250</v>
      </c>
      <c r="H338" s="215">
        <v>5</v>
      </c>
      <c r="I338" s="216"/>
      <c r="J338" s="217">
        <f>ROUND(I338*H338,2)</f>
        <v>0</v>
      </c>
      <c r="K338" s="213" t="s">
        <v>211</v>
      </c>
      <c r="L338" s="43"/>
      <c r="M338" s="218" t="s">
        <v>19</v>
      </c>
      <c r="N338" s="219" t="s">
        <v>44</v>
      </c>
      <c r="O338" s="83"/>
      <c r="P338" s="220">
        <f>O338*H338</f>
        <v>0</v>
      </c>
      <c r="Q338" s="220">
        <v>0</v>
      </c>
      <c r="R338" s="220">
        <f>Q338*H338</f>
        <v>0</v>
      </c>
      <c r="S338" s="220">
        <v>0</v>
      </c>
      <c r="T338" s="221">
        <f>S338*H338</f>
        <v>0</v>
      </c>
      <c r="AR338" s="222" t="s">
        <v>212</v>
      </c>
      <c r="AT338" s="222" t="s">
        <v>207</v>
      </c>
      <c r="AU338" s="222" t="s">
        <v>83</v>
      </c>
      <c r="AY338" s="17" t="s">
        <v>204</v>
      </c>
      <c r="BE338" s="223">
        <f>IF(N338="základní",J338,0)</f>
        <v>0</v>
      </c>
      <c r="BF338" s="223">
        <f>IF(N338="snížená",J338,0)</f>
        <v>0</v>
      </c>
      <c r="BG338" s="223">
        <f>IF(N338="zákl. přenesená",J338,0)</f>
        <v>0</v>
      </c>
      <c r="BH338" s="223">
        <f>IF(N338="sníž. přenesená",J338,0)</f>
        <v>0</v>
      </c>
      <c r="BI338" s="223">
        <f>IF(N338="nulová",J338,0)</f>
        <v>0</v>
      </c>
      <c r="BJ338" s="17" t="s">
        <v>81</v>
      </c>
      <c r="BK338" s="223">
        <f>ROUND(I338*H338,2)</f>
        <v>0</v>
      </c>
      <c r="BL338" s="17" t="s">
        <v>212</v>
      </c>
      <c r="BM338" s="222" t="s">
        <v>556</v>
      </c>
    </row>
    <row r="339" spans="2:63" s="11" customFormat="1" ht="22.8" customHeight="1">
      <c r="B339" s="195"/>
      <c r="C339" s="196"/>
      <c r="D339" s="197" t="s">
        <v>72</v>
      </c>
      <c r="E339" s="209" t="s">
        <v>359</v>
      </c>
      <c r="F339" s="209" t="s">
        <v>360</v>
      </c>
      <c r="G339" s="196"/>
      <c r="H339" s="196"/>
      <c r="I339" s="199"/>
      <c r="J339" s="210">
        <f>BK339</f>
        <v>0</v>
      </c>
      <c r="K339" s="196"/>
      <c r="L339" s="201"/>
      <c r="M339" s="202"/>
      <c r="N339" s="203"/>
      <c r="O339" s="203"/>
      <c r="P339" s="204">
        <f>P340</f>
        <v>0</v>
      </c>
      <c r="Q339" s="203"/>
      <c r="R339" s="204">
        <f>R340</f>
        <v>0</v>
      </c>
      <c r="S339" s="203"/>
      <c r="T339" s="205">
        <f>T340</f>
        <v>0</v>
      </c>
      <c r="AR339" s="206" t="s">
        <v>81</v>
      </c>
      <c r="AT339" s="207" t="s">
        <v>72</v>
      </c>
      <c r="AU339" s="207" t="s">
        <v>81</v>
      </c>
      <c r="AY339" s="206" t="s">
        <v>204</v>
      </c>
      <c r="BK339" s="208">
        <f>BK340</f>
        <v>0</v>
      </c>
    </row>
    <row r="340" spans="2:65" s="1" customFormat="1" ht="60" customHeight="1">
      <c r="B340" s="38"/>
      <c r="C340" s="211" t="s">
        <v>557</v>
      </c>
      <c r="D340" s="211" t="s">
        <v>207</v>
      </c>
      <c r="E340" s="212" t="s">
        <v>362</v>
      </c>
      <c r="F340" s="213" t="s">
        <v>363</v>
      </c>
      <c r="G340" s="214" t="s">
        <v>239</v>
      </c>
      <c r="H340" s="215">
        <v>364.003</v>
      </c>
      <c r="I340" s="216"/>
      <c r="J340" s="217">
        <f>ROUND(I340*H340,2)</f>
        <v>0</v>
      </c>
      <c r="K340" s="213" t="s">
        <v>211</v>
      </c>
      <c r="L340" s="43"/>
      <c r="M340" s="218" t="s">
        <v>19</v>
      </c>
      <c r="N340" s="219" t="s">
        <v>44</v>
      </c>
      <c r="O340" s="83"/>
      <c r="P340" s="220">
        <f>O340*H340</f>
        <v>0</v>
      </c>
      <c r="Q340" s="220">
        <v>0</v>
      </c>
      <c r="R340" s="220">
        <f>Q340*H340</f>
        <v>0</v>
      </c>
      <c r="S340" s="220">
        <v>0</v>
      </c>
      <c r="T340" s="221">
        <f>S340*H340</f>
        <v>0</v>
      </c>
      <c r="AR340" s="222" t="s">
        <v>212</v>
      </c>
      <c r="AT340" s="222" t="s">
        <v>207</v>
      </c>
      <c r="AU340" s="222" t="s">
        <v>83</v>
      </c>
      <c r="AY340" s="17" t="s">
        <v>204</v>
      </c>
      <c r="BE340" s="223">
        <f>IF(N340="základní",J340,0)</f>
        <v>0</v>
      </c>
      <c r="BF340" s="223">
        <f>IF(N340="snížená",J340,0)</f>
        <v>0</v>
      </c>
      <c r="BG340" s="223">
        <f>IF(N340="zákl. přenesená",J340,0)</f>
        <v>0</v>
      </c>
      <c r="BH340" s="223">
        <f>IF(N340="sníž. přenesená",J340,0)</f>
        <v>0</v>
      </c>
      <c r="BI340" s="223">
        <f>IF(N340="nulová",J340,0)</f>
        <v>0</v>
      </c>
      <c r="BJ340" s="17" t="s">
        <v>81</v>
      </c>
      <c r="BK340" s="223">
        <f>ROUND(I340*H340,2)</f>
        <v>0</v>
      </c>
      <c r="BL340" s="17" t="s">
        <v>212</v>
      </c>
      <c r="BM340" s="222" t="s">
        <v>558</v>
      </c>
    </row>
    <row r="341" spans="2:63" s="11" customFormat="1" ht="22.8" customHeight="1">
      <c r="B341" s="195"/>
      <c r="C341" s="196"/>
      <c r="D341" s="197" t="s">
        <v>72</v>
      </c>
      <c r="E341" s="209" t="s">
        <v>559</v>
      </c>
      <c r="F341" s="209" t="s">
        <v>560</v>
      </c>
      <c r="G341" s="196"/>
      <c r="H341" s="196"/>
      <c r="I341" s="199"/>
      <c r="J341" s="210">
        <f>BK341</f>
        <v>0</v>
      </c>
      <c r="K341" s="196"/>
      <c r="L341" s="201"/>
      <c r="M341" s="202"/>
      <c r="N341" s="203"/>
      <c r="O341" s="203"/>
      <c r="P341" s="204">
        <f>SUM(P342:P352)</f>
        <v>0</v>
      </c>
      <c r="Q341" s="203"/>
      <c r="R341" s="204">
        <f>SUM(R342:R352)</f>
        <v>0</v>
      </c>
      <c r="S341" s="203"/>
      <c r="T341" s="205">
        <f>SUM(T342:T352)</f>
        <v>0</v>
      </c>
      <c r="AR341" s="206" t="s">
        <v>83</v>
      </c>
      <c r="AT341" s="207" t="s">
        <v>72</v>
      </c>
      <c r="AU341" s="207" t="s">
        <v>81</v>
      </c>
      <c r="AY341" s="206" t="s">
        <v>204</v>
      </c>
      <c r="BK341" s="208">
        <f>SUM(BK342:BK352)</f>
        <v>0</v>
      </c>
    </row>
    <row r="342" spans="2:65" s="1" customFormat="1" ht="48" customHeight="1">
      <c r="B342" s="38"/>
      <c r="C342" s="211" t="s">
        <v>385</v>
      </c>
      <c r="D342" s="211" t="s">
        <v>207</v>
      </c>
      <c r="E342" s="212" t="s">
        <v>561</v>
      </c>
      <c r="F342" s="213" t="s">
        <v>562</v>
      </c>
      <c r="G342" s="214" t="s">
        <v>221</v>
      </c>
      <c r="H342" s="215">
        <v>71.12</v>
      </c>
      <c r="I342" s="216"/>
      <c r="J342" s="217">
        <f>ROUND(I342*H342,2)</f>
        <v>0</v>
      </c>
      <c r="K342" s="213" t="s">
        <v>211</v>
      </c>
      <c r="L342" s="43"/>
      <c r="M342" s="218" t="s">
        <v>19</v>
      </c>
      <c r="N342" s="219" t="s">
        <v>44</v>
      </c>
      <c r="O342" s="83"/>
      <c r="P342" s="220">
        <f>O342*H342</f>
        <v>0</v>
      </c>
      <c r="Q342" s="220">
        <v>0</v>
      </c>
      <c r="R342" s="220">
        <f>Q342*H342</f>
        <v>0</v>
      </c>
      <c r="S342" s="220">
        <v>0</v>
      </c>
      <c r="T342" s="221">
        <f>S342*H342</f>
        <v>0</v>
      </c>
      <c r="AR342" s="222" t="s">
        <v>251</v>
      </c>
      <c r="AT342" s="222" t="s">
        <v>207</v>
      </c>
      <c r="AU342" s="222" t="s">
        <v>83</v>
      </c>
      <c r="AY342" s="17" t="s">
        <v>204</v>
      </c>
      <c r="BE342" s="223">
        <f>IF(N342="základní",J342,0)</f>
        <v>0</v>
      </c>
      <c r="BF342" s="223">
        <f>IF(N342="snížená",J342,0)</f>
        <v>0</v>
      </c>
      <c r="BG342" s="223">
        <f>IF(N342="zákl. přenesená",J342,0)</f>
        <v>0</v>
      </c>
      <c r="BH342" s="223">
        <f>IF(N342="sníž. přenesená",J342,0)</f>
        <v>0</v>
      </c>
      <c r="BI342" s="223">
        <f>IF(N342="nulová",J342,0)</f>
        <v>0</v>
      </c>
      <c r="BJ342" s="17" t="s">
        <v>81</v>
      </c>
      <c r="BK342" s="223">
        <f>ROUND(I342*H342,2)</f>
        <v>0</v>
      </c>
      <c r="BL342" s="17" t="s">
        <v>251</v>
      </c>
      <c r="BM342" s="222" t="s">
        <v>563</v>
      </c>
    </row>
    <row r="343" spans="2:65" s="1" customFormat="1" ht="48" customHeight="1">
      <c r="B343" s="38"/>
      <c r="C343" s="211" t="s">
        <v>564</v>
      </c>
      <c r="D343" s="211" t="s">
        <v>207</v>
      </c>
      <c r="E343" s="212" t="s">
        <v>565</v>
      </c>
      <c r="F343" s="213" t="s">
        <v>566</v>
      </c>
      <c r="G343" s="214" t="s">
        <v>221</v>
      </c>
      <c r="H343" s="215">
        <v>149.325</v>
      </c>
      <c r="I343" s="216"/>
      <c r="J343" s="217">
        <f>ROUND(I343*H343,2)</f>
        <v>0</v>
      </c>
      <c r="K343" s="213" t="s">
        <v>211</v>
      </c>
      <c r="L343" s="43"/>
      <c r="M343" s="218" t="s">
        <v>19</v>
      </c>
      <c r="N343" s="219" t="s">
        <v>44</v>
      </c>
      <c r="O343" s="83"/>
      <c r="P343" s="220">
        <f>O343*H343</f>
        <v>0</v>
      </c>
      <c r="Q343" s="220">
        <v>0</v>
      </c>
      <c r="R343" s="220">
        <f>Q343*H343</f>
        <v>0</v>
      </c>
      <c r="S343" s="220">
        <v>0</v>
      </c>
      <c r="T343" s="221">
        <f>S343*H343</f>
        <v>0</v>
      </c>
      <c r="AR343" s="222" t="s">
        <v>251</v>
      </c>
      <c r="AT343" s="222" t="s">
        <v>207</v>
      </c>
      <c r="AU343" s="222" t="s">
        <v>83</v>
      </c>
      <c r="AY343" s="17" t="s">
        <v>204</v>
      </c>
      <c r="BE343" s="223">
        <f>IF(N343="základní",J343,0)</f>
        <v>0</v>
      </c>
      <c r="BF343" s="223">
        <f>IF(N343="snížená",J343,0)</f>
        <v>0</v>
      </c>
      <c r="BG343" s="223">
        <f>IF(N343="zákl. přenesená",J343,0)</f>
        <v>0</v>
      </c>
      <c r="BH343" s="223">
        <f>IF(N343="sníž. přenesená",J343,0)</f>
        <v>0</v>
      </c>
      <c r="BI343" s="223">
        <f>IF(N343="nulová",J343,0)</f>
        <v>0</v>
      </c>
      <c r="BJ343" s="17" t="s">
        <v>81</v>
      </c>
      <c r="BK343" s="223">
        <f>ROUND(I343*H343,2)</f>
        <v>0</v>
      </c>
      <c r="BL343" s="17" t="s">
        <v>251</v>
      </c>
      <c r="BM343" s="222" t="s">
        <v>567</v>
      </c>
    </row>
    <row r="344" spans="2:65" s="1" customFormat="1" ht="16.5" customHeight="1">
      <c r="B344" s="38"/>
      <c r="C344" s="257" t="s">
        <v>390</v>
      </c>
      <c r="D344" s="257" t="s">
        <v>242</v>
      </c>
      <c r="E344" s="258" t="s">
        <v>568</v>
      </c>
      <c r="F344" s="259" t="s">
        <v>569</v>
      </c>
      <c r="G344" s="260" t="s">
        <v>239</v>
      </c>
      <c r="H344" s="261">
        <v>0.079</v>
      </c>
      <c r="I344" s="262"/>
      <c r="J344" s="263">
        <f>ROUND(I344*H344,2)</f>
        <v>0</v>
      </c>
      <c r="K344" s="259" t="s">
        <v>211</v>
      </c>
      <c r="L344" s="264"/>
      <c r="M344" s="265" t="s">
        <v>19</v>
      </c>
      <c r="N344" s="266" t="s">
        <v>44</v>
      </c>
      <c r="O344" s="83"/>
      <c r="P344" s="220">
        <f>O344*H344</f>
        <v>0</v>
      </c>
      <c r="Q344" s="220">
        <v>0</v>
      </c>
      <c r="R344" s="220">
        <f>Q344*H344</f>
        <v>0</v>
      </c>
      <c r="S344" s="220">
        <v>0</v>
      </c>
      <c r="T344" s="221">
        <f>S344*H344</f>
        <v>0</v>
      </c>
      <c r="AR344" s="222" t="s">
        <v>280</v>
      </c>
      <c r="AT344" s="222" t="s">
        <v>242</v>
      </c>
      <c r="AU344" s="222" t="s">
        <v>83</v>
      </c>
      <c r="AY344" s="17" t="s">
        <v>204</v>
      </c>
      <c r="BE344" s="223">
        <f>IF(N344="základní",J344,0)</f>
        <v>0</v>
      </c>
      <c r="BF344" s="223">
        <f>IF(N344="snížená",J344,0)</f>
        <v>0</v>
      </c>
      <c r="BG344" s="223">
        <f>IF(N344="zákl. přenesená",J344,0)</f>
        <v>0</v>
      </c>
      <c r="BH344" s="223">
        <f>IF(N344="sníž. přenesená",J344,0)</f>
        <v>0</v>
      </c>
      <c r="BI344" s="223">
        <f>IF(N344="nulová",J344,0)</f>
        <v>0</v>
      </c>
      <c r="BJ344" s="17" t="s">
        <v>81</v>
      </c>
      <c r="BK344" s="223">
        <f>ROUND(I344*H344,2)</f>
        <v>0</v>
      </c>
      <c r="BL344" s="17" t="s">
        <v>251</v>
      </c>
      <c r="BM344" s="222" t="s">
        <v>570</v>
      </c>
    </row>
    <row r="345" spans="2:65" s="1" customFormat="1" ht="36" customHeight="1">
      <c r="B345" s="38"/>
      <c r="C345" s="211" t="s">
        <v>571</v>
      </c>
      <c r="D345" s="211" t="s">
        <v>207</v>
      </c>
      <c r="E345" s="212" t="s">
        <v>572</v>
      </c>
      <c r="F345" s="213" t="s">
        <v>573</v>
      </c>
      <c r="G345" s="214" t="s">
        <v>221</v>
      </c>
      <c r="H345" s="215">
        <v>35.56</v>
      </c>
      <c r="I345" s="216"/>
      <c r="J345" s="217">
        <f>ROUND(I345*H345,2)</f>
        <v>0</v>
      </c>
      <c r="K345" s="213" t="s">
        <v>211</v>
      </c>
      <c r="L345" s="43"/>
      <c r="M345" s="218" t="s">
        <v>19</v>
      </c>
      <c r="N345" s="219" t="s">
        <v>44</v>
      </c>
      <c r="O345" s="83"/>
      <c r="P345" s="220">
        <f>O345*H345</f>
        <v>0</v>
      </c>
      <c r="Q345" s="220">
        <v>0</v>
      </c>
      <c r="R345" s="220">
        <f>Q345*H345</f>
        <v>0</v>
      </c>
      <c r="S345" s="220">
        <v>0</v>
      </c>
      <c r="T345" s="221">
        <f>S345*H345</f>
        <v>0</v>
      </c>
      <c r="AR345" s="222" t="s">
        <v>251</v>
      </c>
      <c r="AT345" s="222" t="s">
        <v>207</v>
      </c>
      <c r="AU345" s="222" t="s">
        <v>83</v>
      </c>
      <c r="AY345" s="17" t="s">
        <v>204</v>
      </c>
      <c r="BE345" s="223">
        <f>IF(N345="základní",J345,0)</f>
        <v>0</v>
      </c>
      <c r="BF345" s="223">
        <f>IF(N345="snížená",J345,0)</f>
        <v>0</v>
      </c>
      <c r="BG345" s="223">
        <f>IF(N345="zákl. přenesená",J345,0)</f>
        <v>0</v>
      </c>
      <c r="BH345" s="223">
        <f>IF(N345="sníž. přenesená",J345,0)</f>
        <v>0</v>
      </c>
      <c r="BI345" s="223">
        <f>IF(N345="nulová",J345,0)</f>
        <v>0</v>
      </c>
      <c r="BJ345" s="17" t="s">
        <v>81</v>
      </c>
      <c r="BK345" s="223">
        <f>ROUND(I345*H345,2)</f>
        <v>0</v>
      </c>
      <c r="BL345" s="17" t="s">
        <v>251</v>
      </c>
      <c r="BM345" s="222" t="s">
        <v>574</v>
      </c>
    </row>
    <row r="346" spans="2:65" s="1" customFormat="1" ht="36" customHeight="1">
      <c r="B346" s="38"/>
      <c r="C346" s="211" t="s">
        <v>398</v>
      </c>
      <c r="D346" s="211" t="s">
        <v>207</v>
      </c>
      <c r="E346" s="212" t="s">
        <v>575</v>
      </c>
      <c r="F346" s="213" t="s">
        <v>576</v>
      </c>
      <c r="G346" s="214" t="s">
        <v>221</v>
      </c>
      <c r="H346" s="215">
        <v>74.663</v>
      </c>
      <c r="I346" s="216"/>
      <c r="J346" s="217">
        <f>ROUND(I346*H346,2)</f>
        <v>0</v>
      </c>
      <c r="K346" s="213" t="s">
        <v>211</v>
      </c>
      <c r="L346" s="43"/>
      <c r="M346" s="218" t="s">
        <v>19</v>
      </c>
      <c r="N346" s="219" t="s">
        <v>44</v>
      </c>
      <c r="O346" s="83"/>
      <c r="P346" s="220">
        <f>O346*H346</f>
        <v>0</v>
      </c>
      <c r="Q346" s="220">
        <v>0</v>
      </c>
      <c r="R346" s="220">
        <f>Q346*H346</f>
        <v>0</v>
      </c>
      <c r="S346" s="220">
        <v>0</v>
      </c>
      <c r="T346" s="221">
        <f>S346*H346</f>
        <v>0</v>
      </c>
      <c r="AR346" s="222" t="s">
        <v>251</v>
      </c>
      <c r="AT346" s="222" t="s">
        <v>207</v>
      </c>
      <c r="AU346" s="222" t="s">
        <v>83</v>
      </c>
      <c r="AY346" s="17" t="s">
        <v>204</v>
      </c>
      <c r="BE346" s="223">
        <f>IF(N346="základní",J346,0)</f>
        <v>0</v>
      </c>
      <c r="BF346" s="223">
        <f>IF(N346="snížená",J346,0)</f>
        <v>0</v>
      </c>
      <c r="BG346" s="223">
        <f>IF(N346="zákl. přenesená",J346,0)</f>
        <v>0</v>
      </c>
      <c r="BH346" s="223">
        <f>IF(N346="sníž. přenesená",J346,0)</f>
        <v>0</v>
      </c>
      <c r="BI346" s="223">
        <f>IF(N346="nulová",J346,0)</f>
        <v>0</v>
      </c>
      <c r="BJ346" s="17" t="s">
        <v>81</v>
      </c>
      <c r="BK346" s="223">
        <f>ROUND(I346*H346,2)</f>
        <v>0</v>
      </c>
      <c r="BL346" s="17" t="s">
        <v>251</v>
      </c>
      <c r="BM346" s="222" t="s">
        <v>577</v>
      </c>
    </row>
    <row r="347" spans="2:65" s="1" customFormat="1" ht="60" customHeight="1">
      <c r="B347" s="38"/>
      <c r="C347" s="211" t="s">
        <v>578</v>
      </c>
      <c r="D347" s="211" t="s">
        <v>207</v>
      </c>
      <c r="E347" s="212" t="s">
        <v>579</v>
      </c>
      <c r="F347" s="213" t="s">
        <v>580</v>
      </c>
      <c r="G347" s="214" t="s">
        <v>297</v>
      </c>
      <c r="H347" s="215">
        <v>4</v>
      </c>
      <c r="I347" s="216"/>
      <c r="J347" s="217">
        <f>ROUND(I347*H347,2)</f>
        <v>0</v>
      </c>
      <c r="K347" s="213" t="s">
        <v>211</v>
      </c>
      <c r="L347" s="43"/>
      <c r="M347" s="218" t="s">
        <v>19</v>
      </c>
      <c r="N347" s="219" t="s">
        <v>44</v>
      </c>
      <c r="O347" s="83"/>
      <c r="P347" s="220">
        <f>O347*H347</f>
        <v>0</v>
      </c>
      <c r="Q347" s="220">
        <v>0</v>
      </c>
      <c r="R347" s="220">
        <f>Q347*H347</f>
        <v>0</v>
      </c>
      <c r="S347" s="220">
        <v>0</v>
      </c>
      <c r="T347" s="221">
        <f>S347*H347</f>
        <v>0</v>
      </c>
      <c r="AR347" s="222" t="s">
        <v>251</v>
      </c>
      <c r="AT347" s="222" t="s">
        <v>207</v>
      </c>
      <c r="AU347" s="222" t="s">
        <v>83</v>
      </c>
      <c r="AY347" s="17" t="s">
        <v>204</v>
      </c>
      <c r="BE347" s="223">
        <f>IF(N347="základní",J347,0)</f>
        <v>0</v>
      </c>
      <c r="BF347" s="223">
        <f>IF(N347="snížená",J347,0)</f>
        <v>0</v>
      </c>
      <c r="BG347" s="223">
        <f>IF(N347="zákl. přenesená",J347,0)</f>
        <v>0</v>
      </c>
      <c r="BH347" s="223">
        <f>IF(N347="sníž. přenesená",J347,0)</f>
        <v>0</v>
      </c>
      <c r="BI347" s="223">
        <f>IF(N347="nulová",J347,0)</f>
        <v>0</v>
      </c>
      <c r="BJ347" s="17" t="s">
        <v>81</v>
      </c>
      <c r="BK347" s="223">
        <f>ROUND(I347*H347,2)</f>
        <v>0</v>
      </c>
      <c r="BL347" s="17" t="s">
        <v>251</v>
      </c>
      <c r="BM347" s="222" t="s">
        <v>581</v>
      </c>
    </row>
    <row r="348" spans="2:65" s="1" customFormat="1" ht="16.5" customHeight="1">
      <c r="B348" s="38"/>
      <c r="C348" s="257" t="s">
        <v>405</v>
      </c>
      <c r="D348" s="257" t="s">
        <v>242</v>
      </c>
      <c r="E348" s="258" t="s">
        <v>582</v>
      </c>
      <c r="F348" s="259" t="s">
        <v>583</v>
      </c>
      <c r="G348" s="260" t="s">
        <v>221</v>
      </c>
      <c r="H348" s="261">
        <v>132.267</v>
      </c>
      <c r="I348" s="262"/>
      <c r="J348" s="263">
        <f>ROUND(I348*H348,2)</f>
        <v>0</v>
      </c>
      <c r="K348" s="259" t="s">
        <v>211</v>
      </c>
      <c r="L348" s="264"/>
      <c r="M348" s="265" t="s">
        <v>19</v>
      </c>
      <c r="N348" s="266" t="s">
        <v>44</v>
      </c>
      <c r="O348" s="83"/>
      <c r="P348" s="220">
        <f>O348*H348</f>
        <v>0</v>
      </c>
      <c r="Q348" s="220">
        <v>0</v>
      </c>
      <c r="R348" s="220">
        <f>Q348*H348</f>
        <v>0</v>
      </c>
      <c r="S348" s="220">
        <v>0</v>
      </c>
      <c r="T348" s="221">
        <f>S348*H348</f>
        <v>0</v>
      </c>
      <c r="AR348" s="222" t="s">
        <v>280</v>
      </c>
      <c r="AT348" s="222" t="s">
        <v>242</v>
      </c>
      <c r="AU348" s="222" t="s">
        <v>83</v>
      </c>
      <c r="AY348" s="17" t="s">
        <v>204</v>
      </c>
      <c r="BE348" s="223">
        <f>IF(N348="základní",J348,0)</f>
        <v>0</v>
      </c>
      <c r="BF348" s="223">
        <f>IF(N348="snížená",J348,0)</f>
        <v>0</v>
      </c>
      <c r="BG348" s="223">
        <f>IF(N348="zákl. přenesená",J348,0)</f>
        <v>0</v>
      </c>
      <c r="BH348" s="223">
        <f>IF(N348="sníž. přenesená",J348,0)</f>
        <v>0</v>
      </c>
      <c r="BI348" s="223">
        <f>IF(N348="nulová",J348,0)</f>
        <v>0</v>
      </c>
      <c r="BJ348" s="17" t="s">
        <v>81</v>
      </c>
      <c r="BK348" s="223">
        <f>ROUND(I348*H348,2)</f>
        <v>0</v>
      </c>
      <c r="BL348" s="17" t="s">
        <v>251</v>
      </c>
      <c r="BM348" s="222" t="s">
        <v>584</v>
      </c>
    </row>
    <row r="349" spans="2:65" s="1" customFormat="1" ht="48" customHeight="1">
      <c r="B349" s="38"/>
      <c r="C349" s="211" t="s">
        <v>585</v>
      </c>
      <c r="D349" s="211" t="s">
        <v>207</v>
      </c>
      <c r="E349" s="212" t="s">
        <v>586</v>
      </c>
      <c r="F349" s="213" t="s">
        <v>587</v>
      </c>
      <c r="G349" s="214" t="s">
        <v>221</v>
      </c>
      <c r="H349" s="215">
        <v>35.56</v>
      </c>
      <c r="I349" s="216"/>
      <c r="J349" s="217">
        <f>ROUND(I349*H349,2)</f>
        <v>0</v>
      </c>
      <c r="K349" s="213" t="s">
        <v>211</v>
      </c>
      <c r="L349" s="43"/>
      <c r="M349" s="218" t="s">
        <v>19</v>
      </c>
      <c r="N349" s="219" t="s">
        <v>44</v>
      </c>
      <c r="O349" s="83"/>
      <c r="P349" s="220">
        <f>O349*H349</f>
        <v>0</v>
      </c>
      <c r="Q349" s="220">
        <v>0</v>
      </c>
      <c r="R349" s="220">
        <f>Q349*H349</f>
        <v>0</v>
      </c>
      <c r="S349" s="220">
        <v>0</v>
      </c>
      <c r="T349" s="221">
        <f>S349*H349</f>
        <v>0</v>
      </c>
      <c r="AR349" s="222" t="s">
        <v>251</v>
      </c>
      <c r="AT349" s="222" t="s">
        <v>207</v>
      </c>
      <c r="AU349" s="222" t="s">
        <v>83</v>
      </c>
      <c r="AY349" s="17" t="s">
        <v>204</v>
      </c>
      <c r="BE349" s="223">
        <f>IF(N349="základní",J349,0)</f>
        <v>0</v>
      </c>
      <c r="BF349" s="223">
        <f>IF(N349="snížená",J349,0)</f>
        <v>0</v>
      </c>
      <c r="BG349" s="223">
        <f>IF(N349="zákl. přenesená",J349,0)</f>
        <v>0</v>
      </c>
      <c r="BH349" s="223">
        <f>IF(N349="sníž. přenesená",J349,0)</f>
        <v>0</v>
      </c>
      <c r="BI349" s="223">
        <f>IF(N349="nulová",J349,0)</f>
        <v>0</v>
      </c>
      <c r="BJ349" s="17" t="s">
        <v>81</v>
      </c>
      <c r="BK349" s="223">
        <f>ROUND(I349*H349,2)</f>
        <v>0</v>
      </c>
      <c r="BL349" s="17" t="s">
        <v>251</v>
      </c>
      <c r="BM349" s="222" t="s">
        <v>588</v>
      </c>
    </row>
    <row r="350" spans="2:65" s="1" customFormat="1" ht="48" customHeight="1">
      <c r="B350" s="38"/>
      <c r="C350" s="211" t="s">
        <v>411</v>
      </c>
      <c r="D350" s="211" t="s">
        <v>207</v>
      </c>
      <c r="E350" s="212" t="s">
        <v>589</v>
      </c>
      <c r="F350" s="213" t="s">
        <v>590</v>
      </c>
      <c r="G350" s="214" t="s">
        <v>221</v>
      </c>
      <c r="H350" s="215">
        <v>74.663</v>
      </c>
      <c r="I350" s="216"/>
      <c r="J350" s="217">
        <f>ROUND(I350*H350,2)</f>
        <v>0</v>
      </c>
      <c r="K350" s="213" t="s">
        <v>211</v>
      </c>
      <c r="L350" s="43"/>
      <c r="M350" s="218" t="s">
        <v>19</v>
      </c>
      <c r="N350" s="219" t="s">
        <v>44</v>
      </c>
      <c r="O350" s="83"/>
      <c r="P350" s="220">
        <f>O350*H350</f>
        <v>0</v>
      </c>
      <c r="Q350" s="220">
        <v>0</v>
      </c>
      <c r="R350" s="220">
        <f>Q350*H350</f>
        <v>0</v>
      </c>
      <c r="S350" s="220">
        <v>0</v>
      </c>
      <c r="T350" s="221">
        <f>S350*H350</f>
        <v>0</v>
      </c>
      <c r="AR350" s="222" t="s">
        <v>251</v>
      </c>
      <c r="AT350" s="222" t="s">
        <v>207</v>
      </c>
      <c r="AU350" s="222" t="s">
        <v>83</v>
      </c>
      <c r="AY350" s="17" t="s">
        <v>204</v>
      </c>
      <c r="BE350" s="223">
        <f>IF(N350="základní",J350,0)</f>
        <v>0</v>
      </c>
      <c r="BF350" s="223">
        <f>IF(N350="snížená",J350,0)</f>
        <v>0</v>
      </c>
      <c r="BG350" s="223">
        <f>IF(N350="zákl. přenesená",J350,0)</f>
        <v>0</v>
      </c>
      <c r="BH350" s="223">
        <f>IF(N350="sníž. přenesená",J350,0)</f>
        <v>0</v>
      </c>
      <c r="BI350" s="223">
        <f>IF(N350="nulová",J350,0)</f>
        <v>0</v>
      </c>
      <c r="BJ350" s="17" t="s">
        <v>81</v>
      </c>
      <c r="BK350" s="223">
        <f>ROUND(I350*H350,2)</f>
        <v>0</v>
      </c>
      <c r="BL350" s="17" t="s">
        <v>251</v>
      </c>
      <c r="BM350" s="222" t="s">
        <v>591</v>
      </c>
    </row>
    <row r="351" spans="2:65" s="1" customFormat="1" ht="16.5" customHeight="1">
      <c r="B351" s="38"/>
      <c r="C351" s="257" t="s">
        <v>592</v>
      </c>
      <c r="D351" s="257" t="s">
        <v>242</v>
      </c>
      <c r="E351" s="258" t="s">
        <v>593</v>
      </c>
      <c r="F351" s="259" t="s">
        <v>594</v>
      </c>
      <c r="G351" s="260" t="s">
        <v>221</v>
      </c>
      <c r="H351" s="261">
        <v>132.267</v>
      </c>
      <c r="I351" s="262"/>
      <c r="J351" s="263">
        <f>ROUND(I351*H351,2)</f>
        <v>0</v>
      </c>
      <c r="K351" s="259" t="s">
        <v>211</v>
      </c>
      <c r="L351" s="264"/>
      <c r="M351" s="265" t="s">
        <v>19</v>
      </c>
      <c r="N351" s="266" t="s">
        <v>44</v>
      </c>
      <c r="O351" s="83"/>
      <c r="P351" s="220">
        <f>O351*H351</f>
        <v>0</v>
      </c>
      <c r="Q351" s="220">
        <v>0</v>
      </c>
      <c r="R351" s="220">
        <f>Q351*H351</f>
        <v>0</v>
      </c>
      <c r="S351" s="220">
        <v>0</v>
      </c>
      <c r="T351" s="221">
        <f>S351*H351</f>
        <v>0</v>
      </c>
      <c r="AR351" s="222" t="s">
        <v>280</v>
      </c>
      <c r="AT351" s="222" t="s">
        <v>242</v>
      </c>
      <c r="AU351" s="222" t="s">
        <v>83</v>
      </c>
      <c r="AY351" s="17" t="s">
        <v>204</v>
      </c>
      <c r="BE351" s="223">
        <f>IF(N351="základní",J351,0)</f>
        <v>0</v>
      </c>
      <c r="BF351" s="223">
        <f>IF(N351="snížená",J351,0)</f>
        <v>0</v>
      </c>
      <c r="BG351" s="223">
        <f>IF(N351="zákl. přenesená",J351,0)</f>
        <v>0</v>
      </c>
      <c r="BH351" s="223">
        <f>IF(N351="sníž. přenesená",J351,0)</f>
        <v>0</v>
      </c>
      <c r="BI351" s="223">
        <f>IF(N351="nulová",J351,0)</f>
        <v>0</v>
      </c>
      <c r="BJ351" s="17" t="s">
        <v>81</v>
      </c>
      <c r="BK351" s="223">
        <f>ROUND(I351*H351,2)</f>
        <v>0</v>
      </c>
      <c r="BL351" s="17" t="s">
        <v>251</v>
      </c>
      <c r="BM351" s="222" t="s">
        <v>595</v>
      </c>
    </row>
    <row r="352" spans="2:65" s="1" customFormat="1" ht="60" customHeight="1">
      <c r="B352" s="38"/>
      <c r="C352" s="211" t="s">
        <v>414</v>
      </c>
      <c r="D352" s="211" t="s">
        <v>207</v>
      </c>
      <c r="E352" s="212" t="s">
        <v>596</v>
      </c>
      <c r="F352" s="213" t="s">
        <v>597</v>
      </c>
      <c r="G352" s="214" t="s">
        <v>239</v>
      </c>
      <c r="H352" s="215">
        <v>0.704</v>
      </c>
      <c r="I352" s="216"/>
      <c r="J352" s="217">
        <f>ROUND(I352*H352,2)</f>
        <v>0</v>
      </c>
      <c r="K352" s="213" t="s">
        <v>211</v>
      </c>
      <c r="L352" s="43"/>
      <c r="M352" s="218" t="s">
        <v>19</v>
      </c>
      <c r="N352" s="219" t="s">
        <v>44</v>
      </c>
      <c r="O352" s="83"/>
      <c r="P352" s="220">
        <f>O352*H352</f>
        <v>0</v>
      </c>
      <c r="Q352" s="220">
        <v>0</v>
      </c>
      <c r="R352" s="220">
        <f>Q352*H352</f>
        <v>0</v>
      </c>
      <c r="S352" s="220">
        <v>0</v>
      </c>
      <c r="T352" s="221">
        <f>S352*H352</f>
        <v>0</v>
      </c>
      <c r="AR352" s="222" t="s">
        <v>251</v>
      </c>
      <c r="AT352" s="222" t="s">
        <v>207</v>
      </c>
      <c r="AU352" s="222" t="s">
        <v>83</v>
      </c>
      <c r="AY352" s="17" t="s">
        <v>204</v>
      </c>
      <c r="BE352" s="223">
        <f>IF(N352="základní",J352,0)</f>
        <v>0</v>
      </c>
      <c r="BF352" s="223">
        <f>IF(N352="snížená",J352,0)</f>
        <v>0</v>
      </c>
      <c r="BG352" s="223">
        <f>IF(N352="zákl. přenesená",J352,0)</f>
        <v>0</v>
      </c>
      <c r="BH352" s="223">
        <f>IF(N352="sníž. přenesená",J352,0)</f>
        <v>0</v>
      </c>
      <c r="BI352" s="223">
        <f>IF(N352="nulová",J352,0)</f>
        <v>0</v>
      </c>
      <c r="BJ352" s="17" t="s">
        <v>81</v>
      </c>
      <c r="BK352" s="223">
        <f>ROUND(I352*H352,2)</f>
        <v>0</v>
      </c>
      <c r="BL352" s="17" t="s">
        <v>251</v>
      </c>
      <c r="BM352" s="222" t="s">
        <v>598</v>
      </c>
    </row>
    <row r="353" spans="2:63" s="11" customFormat="1" ht="22.8" customHeight="1">
      <c r="B353" s="195"/>
      <c r="C353" s="196"/>
      <c r="D353" s="197" t="s">
        <v>72</v>
      </c>
      <c r="E353" s="209" t="s">
        <v>599</v>
      </c>
      <c r="F353" s="209" t="s">
        <v>600</v>
      </c>
      <c r="G353" s="196"/>
      <c r="H353" s="196"/>
      <c r="I353" s="199"/>
      <c r="J353" s="210">
        <f>BK353</f>
        <v>0</v>
      </c>
      <c r="K353" s="196"/>
      <c r="L353" s="201"/>
      <c r="M353" s="202"/>
      <c r="N353" s="203"/>
      <c r="O353" s="203"/>
      <c r="P353" s="204">
        <f>SUM(P354:P375)</f>
        <v>0</v>
      </c>
      <c r="Q353" s="203"/>
      <c r="R353" s="204">
        <f>SUM(R354:R375)</f>
        <v>0</v>
      </c>
      <c r="S353" s="203"/>
      <c r="T353" s="205">
        <f>SUM(T354:T375)</f>
        <v>0</v>
      </c>
      <c r="AR353" s="206" t="s">
        <v>81</v>
      </c>
      <c r="AT353" s="207" t="s">
        <v>72</v>
      </c>
      <c r="AU353" s="207" t="s">
        <v>81</v>
      </c>
      <c r="AY353" s="206" t="s">
        <v>204</v>
      </c>
      <c r="BK353" s="208">
        <f>SUM(BK354:BK375)</f>
        <v>0</v>
      </c>
    </row>
    <row r="354" spans="2:65" s="1" customFormat="1" ht="36" customHeight="1">
      <c r="B354" s="38"/>
      <c r="C354" s="211" t="s">
        <v>601</v>
      </c>
      <c r="D354" s="211" t="s">
        <v>207</v>
      </c>
      <c r="E354" s="212" t="s">
        <v>602</v>
      </c>
      <c r="F354" s="213" t="s">
        <v>603</v>
      </c>
      <c r="G354" s="214" t="s">
        <v>221</v>
      </c>
      <c r="H354" s="215">
        <v>10.8</v>
      </c>
      <c r="I354" s="216"/>
      <c r="J354" s="217">
        <f>ROUND(I354*H354,2)</f>
        <v>0</v>
      </c>
      <c r="K354" s="213" t="s">
        <v>211</v>
      </c>
      <c r="L354" s="43"/>
      <c r="M354" s="218" t="s">
        <v>19</v>
      </c>
      <c r="N354" s="219" t="s">
        <v>44</v>
      </c>
      <c r="O354" s="83"/>
      <c r="P354" s="220">
        <f>O354*H354</f>
        <v>0</v>
      </c>
      <c r="Q354" s="220">
        <v>0</v>
      </c>
      <c r="R354" s="220">
        <f>Q354*H354</f>
        <v>0</v>
      </c>
      <c r="S354" s="220">
        <v>0</v>
      </c>
      <c r="T354" s="221">
        <f>S354*H354</f>
        <v>0</v>
      </c>
      <c r="AR354" s="222" t="s">
        <v>212</v>
      </c>
      <c r="AT354" s="222" t="s">
        <v>207</v>
      </c>
      <c r="AU354" s="222" t="s">
        <v>83</v>
      </c>
      <c r="AY354" s="17" t="s">
        <v>204</v>
      </c>
      <c r="BE354" s="223">
        <f>IF(N354="základní",J354,0)</f>
        <v>0</v>
      </c>
      <c r="BF354" s="223">
        <f>IF(N354="snížená",J354,0)</f>
        <v>0</v>
      </c>
      <c r="BG354" s="223">
        <f>IF(N354="zákl. přenesená",J354,0)</f>
        <v>0</v>
      </c>
      <c r="BH354" s="223">
        <f>IF(N354="sníž. přenesená",J354,0)</f>
        <v>0</v>
      </c>
      <c r="BI354" s="223">
        <f>IF(N354="nulová",J354,0)</f>
        <v>0</v>
      </c>
      <c r="BJ354" s="17" t="s">
        <v>81</v>
      </c>
      <c r="BK354" s="223">
        <f>ROUND(I354*H354,2)</f>
        <v>0</v>
      </c>
      <c r="BL354" s="17" t="s">
        <v>212</v>
      </c>
      <c r="BM354" s="222" t="s">
        <v>604</v>
      </c>
    </row>
    <row r="355" spans="2:51" s="12" customFormat="1" ht="12">
      <c r="B355" s="224"/>
      <c r="C355" s="225"/>
      <c r="D355" s="226" t="s">
        <v>213</v>
      </c>
      <c r="E355" s="227" t="s">
        <v>19</v>
      </c>
      <c r="F355" s="228" t="s">
        <v>605</v>
      </c>
      <c r="G355" s="225"/>
      <c r="H355" s="227" t="s">
        <v>19</v>
      </c>
      <c r="I355" s="229"/>
      <c r="J355" s="225"/>
      <c r="K355" s="225"/>
      <c r="L355" s="230"/>
      <c r="M355" s="231"/>
      <c r="N355" s="232"/>
      <c r="O355" s="232"/>
      <c r="P355" s="232"/>
      <c r="Q355" s="232"/>
      <c r="R355" s="232"/>
      <c r="S355" s="232"/>
      <c r="T355" s="233"/>
      <c r="AT355" s="234" t="s">
        <v>213</v>
      </c>
      <c r="AU355" s="234" t="s">
        <v>83</v>
      </c>
      <c r="AV355" s="12" t="s">
        <v>81</v>
      </c>
      <c r="AW355" s="12" t="s">
        <v>34</v>
      </c>
      <c r="AX355" s="12" t="s">
        <v>73</v>
      </c>
      <c r="AY355" s="234" t="s">
        <v>204</v>
      </c>
    </row>
    <row r="356" spans="2:51" s="13" customFormat="1" ht="12">
      <c r="B356" s="235"/>
      <c r="C356" s="236"/>
      <c r="D356" s="226" t="s">
        <v>213</v>
      </c>
      <c r="E356" s="237" t="s">
        <v>19</v>
      </c>
      <c r="F356" s="238" t="s">
        <v>606</v>
      </c>
      <c r="G356" s="236"/>
      <c r="H356" s="239">
        <v>10.8</v>
      </c>
      <c r="I356" s="240"/>
      <c r="J356" s="236"/>
      <c r="K356" s="236"/>
      <c r="L356" s="241"/>
      <c r="M356" s="242"/>
      <c r="N356" s="243"/>
      <c r="O356" s="243"/>
      <c r="P356" s="243"/>
      <c r="Q356" s="243"/>
      <c r="R356" s="243"/>
      <c r="S356" s="243"/>
      <c r="T356" s="244"/>
      <c r="AT356" s="245" t="s">
        <v>213</v>
      </c>
      <c r="AU356" s="245" t="s">
        <v>83</v>
      </c>
      <c r="AV356" s="13" t="s">
        <v>83</v>
      </c>
      <c r="AW356" s="13" t="s">
        <v>34</v>
      </c>
      <c r="AX356" s="13" t="s">
        <v>73</v>
      </c>
      <c r="AY356" s="245" t="s">
        <v>204</v>
      </c>
    </row>
    <row r="357" spans="2:51" s="14" customFormat="1" ht="12">
      <c r="B357" s="246"/>
      <c r="C357" s="247"/>
      <c r="D357" s="226" t="s">
        <v>213</v>
      </c>
      <c r="E357" s="248" t="s">
        <v>19</v>
      </c>
      <c r="F357" s="249" t="s">
        <v>218</v>
      </c>
      <c r="G357" s="247"/>
      <c r="H357" s="250">
        <v>10.8</v>
      </c>
      <c r="I357" s="251"/>
      <c r="J357" s="247"/>
      <c r="K357" s="247"/>
      <c r="L357" s="252"/>
      <c r="M357" s="253"/>
      <c r="N357" s="254"/>
      <c r="O357" s="254"/>
      <c r="P357" s="254"/>
      <c r="Q357" s="254"/>
      <c r="R357" s="254"/>
      <c r="S357" s="254"/>
      <c r="T357" s="255"/>
      <c r="AT357" s="256" t="s">
        <v>213</v>
      </c>
      <c r="AU357" s="256" t="s">
        <v>83</v>
      </c>
      <c r="AV357" s="14" t="s">
        <v>212</v>
      </c>
      <c r="AW357" s="14" t="s">
        <v>34</v>
      </c>
      <c r="AX357" s="14" t="s">
        <v>81</v>
      </c>
      <c r="AY357" s="256" t="s">
        <v>204</v>
      </c>
    </row>
    <row r="358" spans="2:65" s="1" customFormat="1" ht="36" customHeight="1">
      <c r="B358" s="38"/>
      <c r="C358" s="211" t="s">
        <v>420</v>
      </c>
      <c r="D358" s="211" t="s">
        <v>207</v>
      </c>
      <c r="E358" s="212" t="s">
        <v>607</v>
      </c>
      <c r="F358" s="213" t="s">
        <v>608</v>
      </c>
      <c r="G358" s="214" t="s">
        <v>221</v>
      </c>
      <c r="H358" s="215">
        <v>25.08</v>
      </c>
      <c r="I358" s="216"/>
      <c r="J358" s="217">
        <f>ROUND(I358*H358,2)</f>
        <v>0</v>
      </c>
      <c r="K358" s="213" t="s">
        <v>211</v>
      </c>
      <c r="L358" s="43"/>
      <c r="M358" s="218" t="s">
        <v>19</v>
      </c>
      <c r="N358" s="219" t="s">
        <v>44</v>
      </c>
      <c r="O358" s="83"/>
      <c r="P358" s="220">
        <f>O358*H358</f>
        <v>0</v>
      </c>
      <c r="Q358" s="220">
        <v>0</v>
      </c>
      <c r="R358" s="220">
        <f>Q358*H358</f>
        <v>0</v>
      </c>
      <c r="S358" s="220">
        <v>0</v>
      </c>
      <c r="T358" s="221">
        <f>S358*H358</f>
        <v>0</v>
      </c>
      <c r="AR358" s="222" t="s">
        <v>212</v>
      </c>
      <c r="AT358" s="222" t="s">
        <v>207</v>
      </c>
      <c r="AU358" s="222" t="s">
        <v>83</v>
      </c>
      <c r="AY358" s="17" t="s">
        <v>204</v>
      </c>
      <c r="BE358" s="223">
        <f>IF(N358="základní",J358,0)</f>
        <v>0</v>
      </c>
      <c r="BF358" s="223">
        <f>IF(N358="snížená",J358,0)</f>
        <v>0</v>
      </c>
      <c r="BG358" s="223">
        <f>IF(N358="zákl. přenesená",J358,0)</f>
        <v>0</v>
      </c>
      <c r="BH358" s="223">
        <f>IF(N358="sníž. přenesená",J358,0)</f>
        <v>0</v>
      </c>
      <c r="BI358" s="223">
        <f>IF(N358="nulová",J358,0)</f>
        <v>0</v>
      </c>
      <c r="BJ358" s="17" t="s">
        <v>81</v>
      </c>
      <c r="BK358" s="223">
        <f>ROUND(I358*H358,2)</f>
        <v>0</v>
      </c>
      <c r="BL358" s="17" t="s">
        <v>212</v>
      </c>
      <c r="BM358" s="222" t="s">
        <v>609</v>
      </c>
    </row>
    <row r="359" spans="2:51" s="12" customFormat="1" ht="12">
      <c r="B359" s="224"/>
      <c r="C359" s="225"/>
      <c r="D359" s="226" t="s">
        <v>213</v>
      </c>
      <c r="E359" s="227" t="s">
        <v>19</v>
      </c>
      <c r="F359" s="228" t="s">
        <v>605</v>
      </c>
      <c r="G359" s="225"/>
      <c r="H359" s="227" t="s">
        <v>19</v>
      </c>
      <c r="I359" s="229"/>
      <c r="J359" s="225"/>
      <c r="K359" s="225"/>
      <c r="L359" s="230"/>
      <c r="M359" s="231"/>
      <c r="N359" s="232"/>
      <c r="O359" s="232"/>
      <c r="P359" s="232"/>
      <c r="Q359" s="232"/>
      <c r="R359" s="232"/>
      <c r="S359" s="232"/>
      <c r="T359" s="233"/>
      <c r="AT359" s="234" t="s">
        <v>213</v>
      </c>
      <c r="AU359" s="234" t="s">
        <v>83</v>
      </c>
      <c r="AV359" s="12" t="s">
        <v>81</v>
      </c>
      <c r="AW359" s="12" t="s">
        <v>34</v>
      </c>
      <c r="AX359" s="12" t="s">
        <v>73</v>
      </c>
      <c r="AY359" s="234" t="s">
        <v>204</v>
      </c>
    </row>
    <row r="360" spans="2:51" s="13" customFormat="1" ht="12">
      <c r="B360" s="235"/>
      <c r="C360" s="236"/>
      <c r="D360" s="226" t="s">
        <v>213</v>
      </c>
      <c r="E360" s="237" t="s">
        <v>19</v>
      </c>
      <c r="F360" s="238" t="s">
        <v>610</v>
      </c>
      <c r="G360" s="236"/>
      <c r="H360" s="239">
        <v>25.08</v>
      </c>
      <c r="I360" s="240"/>
      <c r="J360" s="236"/>
      <c r="K360" s="236"/>
      <c r="L360" s="241"/>
      <c r="M360" s="242"/>
      <c r="N360" s="243"/>
      <c r="O360" s="243"/>
      <c r="P360" s="243"/>
      <c r="Q360" s="243"/>
      <c r="R360" s="243"/>
      <c r="S360" s="243"/>
      <c r="T360" s="244"/>
      <c r="AT360" s="245" t="s">
        <v>213</v>
      </c>
      <c r="AU360" s="245" t="s">
        <v>83</v>
      </c>
      <c r="AV360" s="13" t="s">
        <v>83</v>
      </c>
      <c r="AW360" s="13" t="s">
        <v>34</v>
      </c>
      <c r="AX360" s="13" t="s">
        <v>73</v>
      </c>
      <c r="AY360" s="245" t="s">
        <v>204</v>
      </c>
    </row>
    <row r="361" spans="2:51" s="14" customFormat="1" ht="12">
      <c r="B361" s="246"/>
      <c r="C361" s="247"/>
      <c r="D361" s="226" t="s">
        <v>213</v>
      </c>
      <c r="E361" s="248" t="s">
        <v>19</v>
      </c>
      <c r="F361" s="249" t="s">
        <v>218</v>
      </c>
      <c r="G361" s="247"/>
      <c r="H361" s="250">
        <v>25.08</v>
      </c>
      <c r="I361" s="251"/>
      <c r="J361" s="247"/>
      <c r="K361" s="247"/>
      <c r="L361" s="252"/>
      <c r="M361" s="253"/>
      <c r="N361" s="254"/>
      <c r="O361" s="254"/>
      <c r="P361" s="254"/>
      <c r="Q361" s="254"/>
      <c r="R361" s="254"/>
      <c r="S361" s="254"/>
      <c r="T361" s="255"/>
      <c r="AT361" s="256" t="s">
        <v>213</v>
      </c>
      <c r="AU361" s="256" t="s">
        <v>83</v>
      </c>
      <c r="AV361" s="14" t="s">
        <v>212</v>
      </c>
      <c r="AW361" s="14" t="s">
        <v>34</v>
      </c>
      <c r="AX361" s="14" t="s">
        <v>81</v>
      </c>
      <c r="AY361" s="256" t="s">
        <v>204</v>
      </c>
    </row>
    <row r="362" spans="2:65" s="1" customFormat="1" ht="16.5" customHeight="1">
      <c r="B362" s="38"/>
      <c r="C362" s="257" t="s">
        <v>611</v>
      </c>
      <c r="D362" s="257" t="s">
        <v>242</v>
      </c>
      <c r="E362" s="258" t="s">
        <v>612</v>
      </c>
      <c r="F362" s="259" t="s">
        <v>613</v>
      </c>
      <c r="G362" s="260" t="s">
        <v>221</v>
      </c>
      <c r="H362" s="261">
        <v>43.056</v>
      </c>
      <c r="I362" s="262"/>
      <c r="J362" s="263">
        <f>ROUND(I362*H362,2)</f>
        <v>0</v>
      </c>
      <c r="K362" s="259" t="s">
        <v>301</v>
      </c>
      <c r="L362" s="264"/>
      <c r="M362" s="265" t="s">
        <v>19</v>
      </c>
      <c r="N362" s="266" t="s">
        <v>44</v>
      </c>
      <c r="O362" s="83"/>
      <c r="P362" s="220">
        <f>O362*H362</f>
        <v>0</v>
      </c>
      <c r="Q362" s="220">
        <v>0</v>
      </c>
      <c r="R362" s="220">
        <f>Q362*H362</f>
        <v>0</v>
      </c>
      <c r="S362" s="220">
        <v>0</v>
      </c>
      <c r="T362" s="221">
        <f>S362*H362</f>
        <v>0</v>
      </c>
      <c r="AR362" s="222" t="s">
        <v>230</v>
      </c>
      <c r="AT362" s="222" t="s">
        <v>242</v>
      </c>
      <c r="AU362" s="222" t="s">
        <v>83</v>
      </c>
      <c r="AY362" s="17" t="s">
        <v>204</v>
      </c>
      <c r="BE362" s="223">
        <f>IF(N362="základní",J362,0)</f>
        <v>0</v>
      </c>
      <c r="BF362" s="223">
        <f>IF(N362="snížená",J362,0)</f>
        <v>0</v>
      </c>
      <c r="BG362" s="223">
        <f>IF(N362="zákl. přenesená",J362,0)</f>
        <v>0</v>
      </c>
      <c r="BH362" s="223">
        <f>IF(N362="sníž. přenesená",J362,0)</f>
        <v>0</v>
      </c>
      <c r="BI362" s="223">
        <f>IF(N362="nulová",J362,0)</f>
        <v>0</v>
      </c>
      <c r="BJ362" s="17" t="s">
        <v>81</v>
      </c>
      <c r="BK362" s="223">
        <f>ROUND(I362*H362,2)</f>
        <v>0</v>
      </c>
      <c r="BL362" s="17" t="s">
        <v>212</v>
      </c>
      <c r="BM362" s="222" t="s">
        <v>614</v>
      </c>
    </row>
    <row r="363" spans="2:65" s="1" customFormat="1" ht="48" customHeight="1">
      <c r="B363" s="38"/>
      <c r="C363" s="211" t="s">
        <v>425</v>
      </c>
      <c r="D363" s="211" t="s">
        <v>207</v>
      </c>
      <c r="E363" s="212" t="s">
        <v>615</v>
      </c>
      <c r="F363" s="213" t="s">
        <v>616</v>
      </c>
      <c r="G363" s="214" t="s">
        <v>250</v>
      </c>
      <c r="H363" s="215">
        <v>22.8</v>
      </c>
      <c r="I363" s="216"/>
      <c r="J363" s="217">
        <f>ROUND(I363*H363,2)</f>
        <v>0</v>
      </c>
      <c r="K363" s="213" t="s">
        <v>211</v>
      </c>
      <c r="L363" s="43"/>
      <c r="M363" s="218" t="s">
        <v>19</v>
      </c>
      <c r="N363" s="219" t="s">
        <v>44</v>
      </c>
      <c r="O363" s="83"/>
      <c r="P363" s="220">
        <f>O363*H363</f>
        <v>0</v>
      </c>
      <c r="Q363" s="220">
        <v>0</v>
      </c>
      <c r="R363" s="220">
        <f>Q363*H363</f>
        <v>0</v>
      </c>
      <c r="S363" s="220">
        <v>0</v>
      </c>
      <c r="T363" s="221">
        <f>S363*H363</f>
        <v>0</v>
      </c>
      <c r="AR363" s="222" t="s">
        <v>212</v>
      </c>
      <c r="AT363" s="222" t="s">
        <v>207</v>
      </c>
      <c r="AU363" s="222" t="s">
        <v>83</v>
      </c>
      <c r="AY363" s="17" t="s">
        <v>204</v>
      </c>
      <c r="BE363" s="223">
        <f>IF(N363="základní",J363,0)</f>
        <v>0</v>
      </c>
      <c r="BF363" s="223">
        <f>IF(N363="snížená",J363,0)</f>
        <v>0</v>
      </c>
      <c r="BG363" s="223">
        <f>IF(N363="zákl. přenesená",J363,0)</f>
        <v>0</v>
      </c>
      <c r="BH363" s="223">
        <f>IF(N363="sníž. přenesená",J363,0)</f>
        <v>0</v>
      </c>
      <c r="BI363" s="223">
        <f>IF(N363="nulová",J363,0)</f>
        <v>0</v>
      </c>
      <c r="BJ363" s="17" t="s">
        <v>81</v>
      </c>
      <c r="BK363" s="223">
        <f>ROUND(I363*H363,2)</f>
        <v>0</v>
      </c>
      <c r="BL363" s="17" t="s">
        <v>212</v>
      </c>
      <c r="BM363" s="222" t="s">
        <v>617</v>
      </c>
    </row>
    <row r="364" spans="2:51" s="12" customFormat="1" ht="12">
      <c r="B364" s="224"/>
      <c r="C364" s="225"/>
      <c r="D364" s="226" t="s">
        <v>213</v>
      </c>
      <c r="E364" s="227" t="s">
        <v>19</v>
      </c>
      <c r="F364" s="228" t="s">
        <v>605</v>
      </c>
      <c r="G364" s="225"/>
      <c r="H364" s="227" t="s">
        <v>19</v>
      </c>
      <c r="I364" s="229"/>
      <c r="J364" s="225"/>
      <c r="K364" s="225"/>
      <c r="L364" s="230"/>
      <c r="M364" s="231"/>
      <c r="N364" s="232"/>
      <c r="O364" s="232"/>
      <c r="P364" s="232"/>
      <c r="Q364" s="232"/>
      <c r="R364" s="232"/>
      <c r="S364" s="232"/>
      <c r="T364" s="233"/>
      <c r="AT364" s="234" t="s">
        <v>213</v>
      </c>
      <c r="AU364" s="234" t="s">
        <v>83</v>
      </c>
      <c r="AV364" s="12" t="s">
        <v>81</v>
      </c>
      <c r="AW364" s="12" t="s">
        <v>34</v>
      </c>
      <c r="AX364" s="12" t="s">
        <v>73</v>
      </c>
      <c r="AY364" s="234" t="s">
        <v>204</v>
      </c>
    </row>
    <row r="365" spans="2:51" s="13" customFormat="1" ht="12">
      <c r="B365" s="235"/>
      <c r="C365" s="236"/>
      <c r="D365" s="226" t="s">
        <v>213</v>
      </c>
      <c r="E365" s="237" t="s">
        <v>19</v>
      </c>
      <c r="F365" s="238" t="s">
        <v>618</v>
      </c>
      <c r="G365" s="236"/>
      <c r="H365" s="239">
        <v>22.8</v>
      </c>
      <c r="I365" s="240"/>
      <c r="J365" s="236"/>
      <c r="K365" s="236"/>
      <c r="L365" s="241"/>
      <c r="M365" s="242"/>
      <c r="N365" s="243"/>
      <c r="O365" s="243"/>
      <c r="P365" s="243"/>
      <c r="Q365" s="243"/>
      <c r="R365" s="243"/>
      <c r="S365" s="243"/>
      <c r="T365" s="244"/>
      <c r="AT365" s="245" t="s">
        <v>213</v>
      </c>
      <c r="AU365" s="245" t="s">
        <v>83</v>
      </c>
      <c r="AV365" s="13" t="s">
        <v>83</v>
      </c>
      <c r="AW365" s="13" t="s">
        <v>34</v>
      </c>
      <c r="AX365" s="13" t="s">
        <v>73</v>
      </c>
      <c r="AY365" s="245" t="s">
        <v>204</v>
      </c>
    </row>
    <row r="366" spans="2:51" s="14" customFormat="1" ht="12">
      <c r="B366" s="246"/>
      <c r="C366" s="247"/>
      <c r="D366" s="226" t="s">
        <v>213</v>
      </c>
      <c r="E366" s="248" t="s">
        <v>19</v>
      </c>
      <c r="F366" s="249" t="s">
        <v>218</v>
      </c>
      <c r="G366" s="247"/>
      <c r="H366" s="250">
        <v>22.8</v>
      </c>
      <c r="I366" s="251"/>
      <c r="J366" s="247"/>
      <c r="K366" s="247"/>
      <c r="L366" s="252"/>
      <c r="M366" s="253"/>
      <c r="N366" s="254"/>
      <c r="O366" s="254"/>
      <c r="P366" s="254"/>
      <c r="Q366" s="254"/>
      <c r="R366" s="254"/>
      <c r="S366" s="254"/>
      <c r="T366" s="255"/>
      <c r="AT366" s="256" t="s">
        <v>213</v>
      </c>
      <c r="AU366" s="256" t="s">
        <v>83</v>
      </c>
      <c r="AV366" s="14" t="s">
        <v>212</v>
      </c>
      <c r="AW366" s="14" t="s">
        <v>34</v>
      </c>
      <c r="AX366" s="14" t="s">
        <v>81</v>
      </c>
      <c r="AY366" s="256" t="s">
        <v>204</v>
      </c>
    </row>
    <row r="367" spans="2:65" s="1" customFormat="1" ht="48" customHeight="1">
      <c r="B367" s="38"/>
      <c r="C367" s="211" t="s">
        <v>619</v>
      </c>
      <c r="D367" s="211" t="s">
        <v>207</v>
      </c>
      <c r="E367" s="212" t="s">
        <v>620</v>
      </c>
      <c r="F367" s="213" t="s">
        <v>621</v>
      </c>
      <c r="G367" s="214" t="s">
        <v>250</v>
      </c>
      <c r="H367" s="215">
        <v>4.8</v>
      </c>
      <c r="I367" s="216"/>
      <c r="J367" s="217">
        <f>ROUND(I367*H367,2)</f>
        <v>0</v>
      </c>
      <c r="K367" s="213" t="s">
        <v>211</v>
      </c>
      <c r="L367" s="43"/>
      <c r="M367" s="218" t="s">
        <v>19</v>
      </c>
      <c r="N367" s="219" t="s">
        <v>44</v>
      </c>
      <c r="O367" s="83"/>
      <c r="P367" s="220">
        <f>O367*H367</f>
        <v>0</v>
      </c>
      <c r="Q367" s="220">
        <v>0</v>
      </c>
      <c r="R367" s="220">
        <f>Q367*H367</f>
        <v>0</v>
      </c>
      <c r="S367" s="220">
        <v>0</v>
      </c>
      <c r="T367" s="221">
        <f>S367*H367</f>
        <v>0</v>
      </c>
      <c r="AR367" s="222" t="s">
        <v>212</v>
      </c>
      <c r="AT367" s="222" t="s">
        <v>207</v>
      </c>
      <c r="AU367" s="222" t="s">
        <v>83</v>
      </c>
      <c r="AY367" s="17" t="s">
        <v>204</v>
      </c>
      <c r="BE367" s="223">
        <f>IF(N367="základní",J367,0)</f>
        <v>0</v>
      </c>
      <c r="BF367" s="223">
        <f>IF(N367="snížená",J367,0)</f>
        <v>0</v>
      </c>
      <c r="BG367" s="223">
        <f>IF(N367="zákl. přenesená",J367,0)</f>
        <v>0</v>
      </c>
      <c r="BH367" s="223">
        <f>IF(N367="sníž. přenesená",J367,0)</f>
        <v>0</v>
      </c>
      <c r="BI367" s="223">
        <f>IF(N367="nulová",J367,0)</f>
        <v>0</v>
      </c>
      <c r="BJ367" s="17" t="s">
        <v>81</v>
      </c>
      <c r="BK367" s="223">
        <f>ROUND(I367*H367,2)</f>
        <v>0</v>
      </c>
      <c r="BL367" s="17" t="s">
        <v>212</v>
      </c>
      <c r="BM367" s="222" t="s">
        <v>622</v>
      </c>
    </row>
    <row r="368" spans="2:51" s="12" customFormat="1" ht="12">
      <c r="B368" s="224"/>
      <c r="C368" s="225"/>
      <c r="D368" s="226" t="s">
        <v>213</v>
      </c>
      <c r="E368" s="227" t="s">
        <v>19</v>
      </c>
      <c r="F368" s="228" t="s">
        <v>605</v>
      </c>
      <c r="G368" s="225"/>
      <c r="H368" s="227" t="s">
        <v>19</v>
      </c>
      <c r="I368" s="229"/>
      <c r="J368" s="225"/>
      <c r="K368" s="225"/>
      <c r="L368" s="230"/>
      <c r="M368" s="231"/>
      <c r="N368" s="232"/>
      <c r="O368" s="232"/>
      <c r="P368" s="232"/>
      <c r="Q368" s="232"/>
      <c r="R368" s="232"/>
      <c r="S368" s="232"/>
      <c r="T368" s="233"/>
      <c r="AT368" s="234" t="s">
        <v>213</v>
      </c>
      <c r="AU368" s="234" t="s">
        <v>83</v>
      </c>
      <c r="AV368" s="12" t="s">
        <v>81</v>
      </c>
      <c r="AW368" s="12" t="s">
        <v>34</v>
      </c>
      <c r="AX368" s="12" t="s">
        <v>73</v>
      </c>
      <c r="AY368" s="234" t="s">
        <v>204</v>
      </c>
    </row>
    <row r="369" spans="2:51" s="13" customFormat="1" ht="12">
      <c r="B369" s="235"/>
      <c r="C369" s="236"/>
      <c r="D369" s="226" t="s">
        <v>213</v>
      </c>
      <c r="E369" s="237" t="s">
        <v>19</v>
      </c>
      <c r="F369" s="238" t="s">
        <v>623</v>
      </c>
      <c r="G369" s="236"/>
      <c r="H369" s="239">
        <v>4.8</v>
      </c>
      <c r="I369" s="240"/>
      <c r="J369" s="236"/>
      <c r="K369" s="236"/>
      <c r="L369" s="241"/>
      <c r="M369" s="242"/>
      <c r="N369" s="243"/>
      <c r="O369" s="243"/>
      <c r="P369" s="243"/>
      <c r="Q369" s="243"/>
      <c r="R369" s="243"/>
      <c r="S369" s="243"/>
      <c r="T369" s="244"/>
      <c r="AT369" s="245" t="s">
        <v>213</v>
      </c>
      <c r="AU369" s="245" t="s">
        <v>83</v>
      </c>
      <c r="AV369" s="13" t="s">
        <v>83</v>
      </c>
      <c r="AW369" s="13" t="s">
        <v>34</v>
      </c>
      <c r="AX369" s="13" t="s">
        <v>73</v>
      </c>
      <c r="AY369" s="245" t="s">
        <v>204</v>
      </c>
    </row>
    <row r="370" spans="2:51" s="14" customFormat="1" ht="12">
      <c r="B370" s="246"/>
      <c r="C370" s="247"/>
      <c r="D370" s="226" t="s">
        <v>213</v>
      </c>
      <c r="E370" s="248" t="s">
        <v>19</v>
      </c>
      <c r="F370" s="249" t="s">
        <v>218</v>
      </c>
      <c r="G370" s="247"/>
      <c r="H370" s="250">
        <v>4.8</v>
      </c>
      <c r="I370" s="251"/>
      <c r="J370" s="247"/>
      <c r="K370" s="247"/>
      <c r="L370" s="252"/>
      <c r="M370" s="253"/>
      <c r="N370" s="254"/>
      <c r="O370" s="254"/>
      <c r="P370" s="254"/>
      <c r="Q370" s="254"/>
      <c r="R370" s="254"/>
      <c r="S370" s="254"/>
      <c r="T370" s="255"/>
      <c r="AT370" s="256" t="s">
        <v>213</v>
      </c>
      <c r="AU370" s="256" t="s">
        <v>83</v>
      </c>
      <c r="AV370" s="14" t="s">
        <v>212</v>
      </c>
      <c r="AW370" s="14" t="s">
        <v>34</v>
      </c>
      <c r="AX370" s="14" t="s">
        <v>81</v>
      </c>
      <c r="AY370" s="256" t="s">
        <v>204</v>
      </c>
    </row>
    <row r="371" spans="2:65" s="1" customFormat="1" ht="48" customHeight="1">
      <c r="B371" s="38"/>
      <c r="C371" s="211" t="s">
        <v>433</v>
      </c>
      <c r="D371" s="211" t="s">
        <v>207</v>
      </c>
      <c r="E371" s="212" t="s">
        <v>624</v>
      </c>
      <c r="F371" s="213" t="s">
        <v>625</v>
      </c>
      <c r="G371" s="214" t="s">
        <v>221</v>
      </c>
      <c r="H371" s="215">
        <v>36.1</v>
      </c>
      <c r="I371" s="216"/>
      <c r="J371" s="217">
        <f>ROUND(I371*H371,2)</f>
        <v>0</v>
      </c>
      <c r="K371" s="213" t="s">
        <v>211</v>
      </c>
      <c r="L371" s="43"/>
      <c r="M371" s="218" t="s">
        <v>19</v>
      </c>
      <c r="N371" s="219" t="s">
        <v>44</v>
      </c>
      <c r="O371" s="83"/>
      <c r="P371" s="220">
        <f>O371*H371</f>
        <v>0</v>
      </c>
      <c r="Q371" s="220">
        <v>0</v>
      </c>
      <c r="R371" s="220">
        <f>Q371*H371</f>
        <v>0</v>
      </c>
      <c r="S371" s="220">
        <v>0</v>
      </c>
      <c r="T371" s="221">
        <f>S371*H371</f>
        <v>0</v>
      </c>
      <c r="AR371" s="222" t="s">
        <v>212</v>
      </c>
      <c r="AT371" s="222" t="s">
        <v>207</v>
      </c>
      <c r="AU371" s="222" t="s">
        <v>83</v>
      </c>
      <c r="AY371" s="17" t="s">
        <v>204</v>
      </c>
      <c r="BE371" s="223">
        <f>IF(N371="základní",J371,0)</f>
        <v>0</v>
      </c>
      <c r="BF371" s="223">
        <f>IF(N371="snížená",J371,0)</f>
        <v>0</v>
      </c>
      <c r="BG371" s="223">
        <f>IF(N371="zákl. přenesená",J371,0)</f>
        <v>0</v>
      </c>
      <c r="BH371" s="223">
        <f>IF(N371="sníž. přenesená",J371,0)</f>
        <v>0</v>
      </c>
      <c r="BI371" s="223">
        <f>IF(N371="nulová",J371,0)</f>
        <v>0</v>
      </c>
      <c r="BJ371" s="17" t="s">
        <v>81</v>
      </c>
      <c r="BK371" s="223">
        <f>ROUND(I371*H371,2)</f>
        <v>0</v>
      </c>
      <c r="BL371" s="17" t="s">
        <v>212</v>
      </c>
      <c r="BM371" s="222" t="s">
        <v>626</v>
      </c>
    </row>
    <row r="372" spans="2:65" s="1" customFormat="1" ht="48" customHeight="1">
      <c r="B372" s="38"/>
      <c r="C372" s="211" t="s">
        <v>627</v>
      </c>
      <c r="D372" s="211" t="s">
        <v>207</v>
      </c>
      <c r="E372" s="212" t="s">
        <v>628</v>
      </c>
      <c r="F372" s="213" t="s">
        <v>629</v>
      </c>
      <c r="G372" s="214" t="s">
        <v>221</v>
      </c>
      <c r="H372" s="215">
        <v>25.08</v>
      </c>
      <c r="I372" s="216"/>
      <c r="J372" s="217">
        <f>ROUND(I372*H372,2)</f>
        <v>0</v>
      </c>
      <c r="K372" s="213" t="s">
        <v>211</v>
      </c>
      <c r="L372" s="43"/>
      <c r="M372" s="218" t="s">
        <v>19</v>
      </c>
      <c r="N372" s="219" t="s">
        <v>44</v>
      </c>
      <c r="O372" s="83"/>
      <c r="P372" s="220">
        <f>O372*H372</f>
        <v>0</v>
      </c>
      <c r="Q372" s="220">
        <v>0</v>
      </c>
      <c r="R372" s="220">
        <f>Q372*H372</f>
        <v>0</v>
      </c>
      <c r="S372" s="220">
        <v>0</v>
      </c>
      <c r="T372" s="221">
        <f>S372*H372</f>
        <v>0</v>
      </c>
      <c r="AR372" s="222" t="s">
        <v>212</v>
      </c>
      <c r="AT372" s="222" t="s">
        <v>207</v>
      </c>
      <c r="AU372" s="222" t="s">
        <v>83</v>
      </c>
      <c r="AY372" s="17" t="s">
        <v>204</v>
      </c>
      <c r="BE372" s="223">
        <f>IF(N372="základní",J372,0)</f>
        <v>0</v>
      </c>
      <c r="BF372" s="223">
        <f>IF(N372="snížená",J372,0)</f>
        <v>0</v>
      </c>
      <c r="BG372" s="223">
        <f>IF(N372="zákl. přenesená",J372,0)</f>
        <v>0</v>
      </c>
      <c r="BH372" s="223">
        <f>IF(N372="sníž. přenesená",J372,0)</f>
        <v>0</v>
      </c>
      <c r="BI372" s="223">
        <f>IF(N372="nulová",J372,0)</f>
        <v>0</v>
      </c>
      <c r="BJ372" s="17" t="s">
        <v>81</v>
      </c>
      <c r="BK372" s="223">
        <f>ROUND(I372*H372,2)</f>
        <v>0</v>
      </c>
      <c r="BL372" s="17" t="s">
        <v>212</v>
      </c>
      <c r="BM372" s="222" t="s">
        <v>630</v>
      </c>
    </row>
    <row r="373" spans="2:65" s="1" customFormat="1" ht="16.5" customHeight="1">
      <c r="B373" s="38"/>
      <c r="C373" s="257" t="s">
        <v>436</v>
      </c>
      <c r="D373" s="257" t="s">
        <v>242</v>
      </c>
      <c r="E373" s="258" t="s">
        <v>593</v>
      </c>
      <c r="F373" s="259" t="s">
        <v>594</v>
      </c>
      <c r="G373" s="260" t="s">
        <v>221</v>
      </c>
      <c r="H373" s="261">
        <v>73.416</v>
      </c>
      <c r="I373" s="262"/>
      <c r="J373" s="263">
        <f>ROUND(I373*H373,2)</f>
        <v>0</v>
      </c>
      <c r="K373" s="259" t="s">
        <v>211</v>
      </c>
      <c r="L373" s="264"/>
      <c r="M373" s="265" t="s">
        <v>19</v>
      </c>
      <c r="N373" s="266" t="s">
        <v>44</v>
      </c>
      <c r="O373" s="83"/>
      <c r="P373" s="220">
        <f>O373*H373</f>
        <v>0</v>
      </c>
      <c r="Q373" s="220">
        <v>0</v>
      </c>
      <c r="R373" s="220">
        <f>Q373*H373</f>
        <v>0</v>
      </c>
      <c r="S373" s="220">
        <v>0</v>
      </c>
      <c r="T373" s="221">
        <f>S373*H373</f>
        <v>0</v>
      </c>
      <c r="AR373" s="222" t="s">
        <v>230</v>
      </c>
      <c r="AT373" s="222" t="s">
        <v>242</v>
      </c>
      <c r="AU373" s="222" t="s">
        <v>83</v>
      </c>
      <c r="AY373" s="17" t="s">
        <v>204</v>
      </c>
      <c r="BE373" s="223">
        <f>IF(N373="základní",J373,0)</f>
        <v>0</v>
      </c>
      <c r="BF373" s="223">
        <f>IF(N373="snížená",J373,0)</f>
        <v>0</v>
      </c>
      <c r="BG373" s="223">
        <f>IF(N373="zákl. přenesená",J373,0)</f>
        <v>0</v>
      </c>
      <c r="BH373" s="223">
        <f>IF(N373="sníž. přenesená",J373,0)</f>
        <v>0</v>
      </c>
      <c r="BI373" s="223">
        <f>IF(N373="nulová",J373,0)</f>
        <v>0</v>
      </c>
      <c r="BJ373" s="17" t="s">
        <v>81</v>
      </c>
      <c r="BK373" s="223">
        <f>ROUND(I373*H373,2)</f>
        <v>0</v>
      </c>
      <c r="BL373" s="17" t="s">
        <v>212</v>
      </c>
      <c r="BM373" s="222" t="s">
        <v>631</v>
      </c>
    </row>
    <row r="374" spans="2:65" s="1" customFormat="1" ht="60" customHeight="1">
      <c r="B374" s="38"/>
      <c r="C374" s="211" t="s">
        <v>632</v>
      </c>
      <c r="D374" s="211" t="s">
        <v>207</v>
      </c>
      <c r="E374" s="212" t="s">
        <v>633</v>
      </c>
      <c r="F374" s="213" t="s">
        <v>634</v>
      </c>
      <c r="G374" s="214" t="s">
        <v>297</v>
      </c>
      <c r="H374" s="215">
        <v>2</v>
      </c>
      <c r="I374" s="216"/>
      <c r="J374" s="217">
        <f>ROUND(I374*H374,2)</f>
        <v>0</v>
      </c>
      <c r="K374" s="213" t="s">
        <v>211</v>
      </c>
      <c r="L374" s="43"/>
      <c r="M374" s="218" t="s">
        <v>19</v>
      </c>
      <c r="N374" s="219" t="s">
        <v>44</v>
      </c>
      <c r="O374" s="83"/>
      <c r="P374" s="220">
        <f>O374*H374</f>
        <v>0</v>
      </c>
      <c r="Q374" s="220">
        <v>0</v>
      </c>
      <c r="R374" s="220">
        <f>Q374*H374</f>
        <v>0</v>
      </c>
      <c r="S374" s="220">
        <v>0</v>
      </c>
      <c r="T374" s="221">
        <f>S374*H374</f>
        <v>0</v>
      </c>
      <c r="AR374" s="222" t="s">
        <v>212</v>
      </c>
      <c r="AT374" s="222" t="s">
        <v>207</v>
      </c>
      <c r="AU374" s="222" t="s">
        <v>83</v>
      </c>
      <c r="AY374" s="17" t="s">
        <v>204</v>
      </c>
      <c r="BE374" s="223">
        <f>IF(N374="základní",J374,0)</f>
        <v>0</v>
      </c>
      <c r="BF374" s="223">
        <f>IF(N374="snížená",J374,0)</f>
        <v>0</v>
      </c>
      <c r="BG374" s="223">
        <f>IF(N374="zákl. přenesená",J374,0)</f>
        <v>0</v>
      </c>
      <c r="BH374" s="223">
        <f>IF(N374="sníž. přenesená",J374,0)</f>
        <v>0</v>
      </c>
      <c r="BI374" s="223">
        <f>IF(N374="nulová",J374,0)</f>
        <v>0</v>
      </c>
      <c r="BJ374" s="17" t="s">
        <v>81</v>
      </c>
      <c r="BK374" s="223">
        <f>ROUND(I374*H374,2)</f>
        <v>0</v>
      </c>
      <c r="BL374" s="17" t="s">
        <v>212</v>
      </c>
      <c r="BM374" s="222" t="s">
        <v>635</v>
      </c>
    </row>
    <row r="375" spans="2:65" s="1" customFormat="1" ht="60" customHeight="1">
      <c r="B375" s="38"/>
      <c r="C375" s="211" t="s">
        <v>440</v>
      </c>
      <c r="D375" s="211" t="s">
        <v>207</v>
      </c>
      <c r="E375" s="212" t="s">
        <v>596</v>
      </c>
      <c r="F375" s="213" t="s">
        <v>597</v>
      </c>
      <c r="G375" s="214" t="s">
        <v>239</v>
      </c>
      <c r="H375" s="215">
        <v>0.125</v>
      </c>
      <c r="I375" s="216"/>
      <c r="J375" s="217">
        <f>ROUND(I375*H375,2)</f>
        <v>0</v>
      </c>
      <c r="K375" s="213" t="s">
        <v>211</v>
      </c>
      <c r="L375" s="43"/>
      <c r="M375" s="218" t="s">
        <v>19</v>
      </c>
      <c r="N375" s="219" t="s">
        <v>44</v>
      </c>
      <c r="O375" s="83"/>
      <c r="P375" s="220">
        <f>O375*H375</f>
        <v>0</v>
      </c>
      <c r="Q375" s="220">
        <v>0</v>
      </c>
      <c r="R375" s="220">
        <f>Q375*H375</f>
        <v>0</v>
      </c>
      <c r="S375" s="220">
        <v>0</v>
      </c>
      <c r="T375" s="221">
        <f>S375*H375</f>
        <v>0</v>
      </c>
      <c r="AR375" s="222" t="s">
        <v>212</v>
      </c>
      <c r="AT375" s="222" t="s">
        <v>207</v>
      </c>
      <c r="AU375" s="222" t="s">
        <v>83</v>
      </c>
      <c r="AY375" s="17" t="s">
        <v>204</v>
      </c>
      <c r="BE375" s="223">
        <f>IF(N375="základní",J375,0)</f>
        <v>0</v>
      </c>
      <c r="BF375" s="223">
        <f>IF(N375="snížená",J375,0)</f>
        <v>0</v>
      </c>
      <c r="BG375" s="223">
        <f>IF(N375="zákl. přenesená",J375,0)</f>
        <v>0</v>
      </c>
      <c r="BH375" s="223">
        <f>IF(N375="sníž. přenesená",J375,0)</f>
        <v>0</v>
      </c>
      <c r="BI375" s="223">
        <f>IF(N375="nulová",J375,0)</f>
        <v>0</v>
      </c>
      <c r="BJ375" s="17" t="s">
        <v>81</v>
      </c>
      <c r="BK375" s="223">
        <f>ROUND(I375*H375,2)</f>
        <v>0</v>
      </c>
      <c r="BL375" s="17" t="s">
        <v>212</v>
      </c>
      <c r="BM375" s="222" t="s">
        <v>636</v>
      </c>
    </row>
    <row r="376" spans="2:63" s="11" customFormat="1" ht="22.8" customHeight="1">
      <c r="B376" s="195"/>
      <c r="C376" s="196"/>
      <c r="D376" s="197" t="s">
        <v>72</v>
      </c>
      <c r="E376" s="209" t="s">
        <v>637</v>
      </c>
      <c r="F376" s="209" t="s">
        <v>638</v>
      </c>
      <c r="G376" s="196"/>
      <c r="H376" s="196"/>
      <c r="I376" s="199"/>
      <c r="J376" s="210">
        <f>BK376</f>
        <v>0</v>
      </c>
      <c r="K376" s="196"/>
      <c r="L376" s="201"/>
      <c r="M376" s="202"/>
      <c r="N376" s="203"/>
      <c r="O376" s="203"/>
      <c r="P376" s="204">
        <f>SUM(P377:P380)</f>
        <v>0</v>
      </c>
      <c r="Q376" s="203"/>
      <c r="R376" s="204">
        <f>SUM(R377:R380)</f>
        <v>0</v>
      </c>
      <c r="S376" s="203"/>
      <c r="T376" s="205">
        <f>SUM(T377:T380)</f>
        <v>0</v>
      </c>
      <c r="AR376" s="206" t="s">
        <v>83</v>
      </c>
      <c r="AT376" s="207" t="s">
        <v>72</v>
      </c>
      <c r="AU376" s="207" t="s">
        <v>81</v>
      </c>
      <c r="AY376" s="206" t="s">
        <v>204</v>
      </c>
      <c r="BK376" s="208">
        <f>SUM(BK377:BK380)</f>
        <v>0</v>
      </c>
    </row>
    <row r="377" spans="2:65" s="1" customFormat="1" ht="16.5" customHeight="1">
      <c r="B377" s="38"/>
      <c r="C377" s="211" t="s">
        <v>639</v>
      </c>
      <c r="D377" s="211" t="s">
        <v>207</v>
      </c>
      <c r="E377" s="212" t="s">
        <v>640</v>
      </c>
      <c r="F377" s="213" t="s">
        <v>641</v>
      </c>
      <c r="G377" s="214" t="s">
        <v>552</v>
      </c>
      <c r="H377" s="215">
        <v>4</v>
      </c>
      <c r="I377" s="216"/>
      <c r="J377" s="217">
        <f>ROUND(I377*H377,2)</f>
        <v>0</v>
      </c>
      <c r="K377" s="213" t="s">
        <v>301</v>
      </c>
      <c r="L377" s="43"/>
      <c r="M377" s="218" t="s">
        <v>19</v>
      </c>
      <c r="N377" s="219" t="s">
        <v>44</v>
      </c>
      <c r="O377" s="83"/>
      <c r="P377" s="220">
        <f>O377*H377</f>
        <v>0</v>
      </c>
      <c r="Q377" s="220">
        <v>0</v>
      </c>
      <c r="R377" s="220">
        <f>Q377*H377</f>
        <v>0</v>
      </c>
      <c r="S377" s="220">
        <v>0</v>
      </c>
      <c r="T377" s="221">
        <f>S377*H377</f>
        <v>0</v>
      </c>
      <c r="AR377" s="222" t="s">
        <v>251</v>
      </c>
      <c r="AT377" s="222" t="s">
        <v>207</v>
      </c>
      <c r="AU377" s="222" t="s">
        <v>83</v>
      </c>
      <c r="AY377" s="17" t="s">
        <v>204</v>
      </c>
      <c r="BE377" s="223">
        <f>IF(N377="základní",J377,0)</f>
        <v>0</v>
      </c>
      <c r="BF377" s="223">
        <f>IF(N377="snížená",J377,0)</f>
        <v>0</v>
      </c>
      <c r="BG377" s="223">
        <f>IF(N377="zákl. přenesená",J377,0)</f>
        <v>0</v>
      </c>
      <c r="BH377" s="223">
        <f>IF(N377="sníž. přenesená",J377,0)</f>
        <v>0</v>
      </c>
      <c r="BI377" s="223">
        <f>IF(N377="nulová",J377,0)</f>
        <v>0</v>
      </c>
      <c r="BJ377" s="17" t="s">
        <v>81</v>
      </c>
      <c r="BK377" s="223">
        <f>ROUND(I377*H377,2)</f>
        <v>0</v>
      </c>
      <c r="BL377" s="17" t="s">
        <v>251</v>
      </c>
      <c r="BM377" s="222" t="s">
        <v>642</v>
      </c>
    </row>
    <row r="378" spans="2:65" s="1" customFormat="1" ht="16.5" customHeight="1">
      <c r="B378" s="38"/>
      <c r="C378" s="257" t="s">
        <v>443</v>
      </c>
      <c r="D378" s="257" t="s">
        <v>242</v>
      </c>
      <c r="E378" s="258" t="s">
        <v>643</v>
      </c>
      <c r="F378" s="259" t="s">
        <v>644</v>
      </c>
      <c r="G378" s="260" t="s">
        <v>552</v>
      </c>
      <c r="H378" s="261">
        <v>4</v>
      </c>
      <c r="I378" s="262"/>
      <c r="J378" s="263">
        <f>ROUND(I378*H378,2)</f>
        <v>0</v>
      </c>
      <c r="K378" s="259" t="s">
        <v>301</v>
      </c>
      <c r="L378" s="264"/>
      <c r="M378" s="265" t="s">
        <v>19</v>
      </c>
      <c r="N378" s="266" t="s">
        <v>44</v>
      </c>
      <c r="O378" s="83"/>
      <c r="P378" s="220">
        <f>O378*H378</f>
        <v>0</v>
      </c>
      <c r="Q378" s="220">
        <v>0</v>
      </c>
      <c r="R378" s="220">
        <f>Q378*H378</f>
        <v>0</v>
      </c>
      <c r="S378" s="220">
        <v>0</v>
      </c>
      <c r="T378" s="221">
        <f>S378*H378</f>
        <v>0</v>
      </c>
      <c r="AR378" s="222" t="s">
        <v>280</v>
      </c>
      <c r="AT378" s="222" t="s">
        <v>242</v>
      </c>
      <c r="AU378" s="222" t="s">
        <v>83</v>
      </c>
      <c r="AY378" s="17" t="s">
        <v>204</v>
      </c>
      <c r="BE378" s="223">
        <f>IF(N378="základní",J378,0)</f>
        <v>0</v>
      </c>
      <c r="BF378" s="223">
        <f>IF(N378="snížená",J378,0)</f>
        <v>0</v>
      </c>
      <c r="BG378" s="223">
        <f>IF(N378="zákl. přenesená",J378,0)</f>
        <v>0</v>
      </c>
      <c r="BH378" s="223">
        <f>IF(N378="sníž. přenesená",J378,0)</f>
        <v>0</v>
      </c>
      <c r="BI378" s="223">
        <f>IF(N378="nulová",J378,0)</f>
        <v>0</v>
      </c>
      <c r="BJ378" s="17" t="s">
        <v>81</v>
      </c>
      <c r="BK378" s="223">
        <f>ROUND(I378*H378,2)</f>
        <v>0</v>
      </c>
      <c r="BL378" s="17" t="s">
        <v>251</v>
      </c>
      <c r="BM378" s="222" t="s">
        <v>645</v>
      </c>
    </row>
    <row r="379" spans="2:65" s="1" customFormat="1" ht="16.5" customHeight="1">
      <c r="B379" s="38"/>
      <c r="C379" s="211" t="s">
        <v>646</v>
      </c>
      <c r="D379" s="211" t="s">
        <v>207</v>
      </c>
      <c r="E379" s="212" t="s">
        <v>647</v>
      </c>
      <c r="F379" s="213" t="s">
        <v>648</v>
      </c>
      <c r="G379" s="214" t="s">
        <v>250</v>
      </c>
      <c r="H379" s="215">
        <v>9.6</v>
      </c>
      <c r="I379" s="216"/>
      <c r="J379" s="217">
        <f>ROUND(I379*H379,2)</f>
        <v>0</v>
      </c>
      <c r="K379" s="213" t="s">
        <v>301</v>
      </c>
      <c r="L379" s="43"/>
      <c r="M379" s="218" t="s">
        <v>19</v>
      </c>
      <c r="N379" s="219" t="s">
        <v>44</v>
      </c>
      <c r="O379" s="83"/>
      <c r="P379" s="220">
        <f>O379*H379</f>
        <v>0</v>
      </c>
      <c r="Q379" s="220">
        <v>0</v>
      </c>
      <c r="R379" s="220">
        <f>Q379*H379</f>
        <v>0</v>
      </c>
      <c r="S379" s="220">
        <v>0</v>
      </c>
      <c r="T379" s="221">
        <f>S379*H379</f>
        <v>0</v>
      </c>
      <c r="AR379" s="222" t="s">
        <v>251</v>
      </c>
      <c r="AT379" s="222" t="s">
        <v>207</v>
      </c>
      <c r="AU379" s="222" t="s">
        <v>83</v>
      </c>
      <c r="AY379" s="17" t="s">
        <v>204</v>
      </c>
      <c r="BE379" s="223">
        <f>IF(N379="základní",J379,0)</f>
        <v>0</v>
      </c>
      <c r="BF379" s="223">
        <f>IF(N379="snížená",J379,0)</f>
        <v>0</v>
      </c>
      <c r="BG379" s="223">
        <f>IF(N379="zákl. přenesená",J379,0)</f>
        <v>0</v>
      </c>
      <c r="BH379" s="223">
        <f>IF(N379="sníž. přenesená",J379,0)</f>
        <v>0</v>
      </c>
      <c r="BI379" s="223">
        <f>IF(N379="nulová",J379,0)</f>
        <v>0</v>
      </c>
      <c r="BJ379" s="17" t="s">
        <v>81</v>
      </c>
      <c r="BK379" s="223">
        <f>ROUND(I379*H379,2)</f>
        <v>0</v>
      </c>
      <c r="BL379" s="17" t="s">
        <v>251</v>
      </c>
      <c r="BM379" s="222" t="s">
        <v>649</v>
      </c>
    </row>
    <row r="380" spans="2:65" s="1" customFormat="1" ht="60" customHeight="1">
      <c r="B380" s="38"/>
      <c r="C380" s="211" t="s">
        <v>450</v>
      </c>
      <c r="D380" s="211" t="s">
        <v>207</v>
      </c>
      <c r="E380" s="212" t="s">
        <v>650</v>
      </c>
      <c r="F380" s="213" t="s">
        <v>651</v>
      </c>
      <c r="G380" s="214" t="s">
        <v>239</v>
      </c>
      <c r="H380" s="215">
        <v>0.103</v>
      </c>
      <c r="I380" s="216"/>
      <c r="J380" s="217">
        <f>ROUND(I380*H380,2)</f>
        <v>0</v>
      </c>
      <c r="K380" s="213" t="s">
        <v>211</v>
      </c>
      <c r="L380" s="43"/>
      <c r="M380" s="218" t="s">
        <v>19</v>
      </c>
      <c r="N380" s="219" t="s">
        <v>44</v>
      </c>
      <c r="O380" s="83"/>
      <c r="P380" s="220">
        <f>O380*H380</f>
        <v>0</v>
      </c>
      <c r="Q380" s="220">
        <v>0</v>
      </c>
      <c r="R380" s="220">
        <f>Q380*H380</f>
        <v>0</v>
      </c>
      <c r="S380" s="220">
        <v>0</v>
      </c>
      <c r="T380" s="221">
        <f>S380*H380</f>
        <v>0</v>
      </c>
      <c r="AR380" s="222" t="s">
        <v>251</v>
      </c>
      <c r="AT380" s="222" t="s">
        <v>207</v>
      </c>
      <c r="AU380" s="222" t="s">
        <v>83</v>
      </c>
      <c r="AY380" s="17" t="s">
        <v>204</v>
      </c>
      <c r="BE380" s="223">
        <f>IF(N380="základní",J380,0)</f>
        <v>0</v>
      </c>
      <c r="BF380" s="223">
        <f>IF(N380="snížená",J380,0)</f>
        <v>0</v>
      </c>
      <c r="BG380" s="223">
        <f>IF(N380="zákl. přenesená",J380,0)</f>
        <v>0</v>
      </c>
      <c r="BH380" s="223">
        <f>IF(N380="sníž. přenesená",J380,0)</f>
        <v>0</v>
      </c>
      <c r="BI380" s="223">
        <f>IF(N380="nulová",J380,0)</f>
        <v>0</v>
      </c>
      <c r="BJ380" s="17" t="s">
        <v>81</v>
      </c>
      <c r="BK380" s="223">
        <f>ROUND(I380*H380,2)</f>
        <v>0</v>
      </c>
      <c r="BL380" s="17" t="s">
        <v>251</v>
      </c>
      <c r="BM380" s="222" t="s">
        <v>652</v>
      </c>
    </row>
    <row r="381" spans="2:63" s="11" customFormat="1" ht="22.8" customHeight="1">
      <c r="B381" s="195"/>
      <c r="C381" s="196"/>
      <c r="D381" s="197" t="s">
        <v>72</v>
      </c>
      <c r="E381" s="209" t="s">
        <v>444</v>
      </c>
      <c r="F381" s="209" t="s">
        <v>445</v>
      </c>
      <c r="G381" s="196"/>
      <c r="H381" s="196"/>
      <c r="I381" s="199"/>
      <c r="J381" s="210">
        <f>BK381</f>
        <v>0</v>
      </c>
      <c r="K381" s="196"/>
      <c r="L381" s="201"/>
      <c r="M381" s="202"/>
      <c r="N381" s="203"/>
      <c r="O381" s="203"/>
      <c r="P381" s="204">
        <f>SUM(P382:P383)</f>
        <v>0</v>
      </c>
      <c r="Q381" s="203"/>
      <c r="R381" s="204">
        <f>SUM(R382:R383)</f>
        <v>0</v>
      </c>
      <c r="S381" s="203"/>
      <c r="T381" s="205">
        <f>SUM(T382:T383)</f>
        <v>0</v>
      </c>
      <c r="AR381" s="206" t="s">
        <v>81</v>
      </c>
      <c r="AT381" s="207" t="s">
        <v>72</v>
      </c>
      <c r="AU381" s="207" t="s">
        <v>81</v>
      </c>
      <c r="AY381" s="206" t="s">
        <v>204</v>
      </c>
      <c r="BK381" s="208">
        <f>SUM(BK382:BK383)</f>
        <v>0</v>
      </c>
    </row>
    <row r="382" spans="2:65" s="1" customFormat="1" ht="16.5" customHeight="1">
      <c r="B382" s="38"/>
      <c r="C382" s="211" t="s">
        <v>653</v>
      </c>
      <c r="D382" s="211" t="s">
        <v>207</v>
      </c>
      <c r="E382" s="212" t="s">
        <v>654</v>
      </c>
      <c r="F382" s="213" t="s">
        <v>655</v>
      </c>
      <c r="G382" s="214" t="s">
        <v>449</v>
      </c>
      <c r="H382" s="215">
        <v>1</v>
      </c>
      <c r="I382" s="216"/>
      <c r="J382" s="217">
        <f>ROUND(I382*H382,2)</f>
        <v>0</v>
      </c>
      <c r="K382" s="213" t="s">
        <v>301</v>
      </c>
      <c r="L382" s="43"/>
      <c r="M382" s="218" t="s">
        <v>19</v>
      </c>
      <c r="N382" s="219" t="s">
        <v>44</v>
      </c>
      <c r="O382" s="83"/>
      <c r="P382" s="220">
        <f>O382*H382</f>
        <v>0</v>
      </c>
      <c r="Q382" s="220">
        <v>0</v>
      </c>
      <c r="R382" s="220">
        <f>Q382*H382</f>
        <v>0</v>
      </c>
      <c r="S382" s="220">
        <v>0</v>
      </c>
      <c r="T382" s="221">
        <f>S382*H382</f>
        <v>0</v>
      </c>
      <c r="AR382" s="222" t="s">
        <v>212</v>
      </c>
      <c r="AT382" s="222" t="s">
        <v>207</v>
      </c>
      <c r="AU382" s="222" t="s">
        <v>83</v>
      </c>
      <c r="AY382" s="17" t="s">
        <v>204</v>
      </c>
      <c r="BE382" s="223">
        <f>IF(N382="základní",J382,0)</f>
        <v>0</v>
      </c>
      <c r="BF382" s="223">
        <f>IF(N382="snížená",J382,0)</f>
        <v>0</v>
      </c>
      <c r="BG382" s="223">
        <f>IF(N382="zákl. přenesená",J382,0)</f>
        <v>0</v>
      </c>
      <c r="BH382" s="223">
        <f>IF(N382="sníž. přenesená",J382,0)</f>
        <v>0</v>
      </c>
      <c r="BI382" s="223">
        <f>IF(N382="nulová",J382,0)</f>
        <v>0</v>
      </c>
      <c r="BJ382" s="17" t="s">
        <v>81</v>
      </c>
      <c r="BK382" s="223">
        <f>ROUND(I382*H382,2)</f>
        <v>0</v>
      </c>
      <c r="BL382" s="17" t="s">
        <v>212</v>
      </c>
      <c r="BM382" s="222" t="s">
        <v>656</v>
      </c>
    </row>
    <row r="383" spans="2:65" s="1" customFormat="1" ht="16.5" customHeight="1">
      <c r="B383" s="38"/>
      <c r="C383" s="211" t="s">
        <v>453</v>
      </c>
      <c r="D383" s="211" t="s">
        <v>207</v>
      </c>
      <c r="E383" s="212" t="s">
        <v>657</v>
      </c>
      <c r="F383" s="213" t="s">
        <v>658</v>
      </c>
      <c r="G383" s="214" t="s">
        <v>449</v>
      </c>
      <c r="H383" s="215">
        <v>1</v>
      </c>
      <c r="I383" s="216"/>
      <c r="J383" s="217">
        <f>ROUND(I383*H383,2)</f>
        <v>0</v>
      </c>
      <c r="K383" s="213" t="s">
        <v>301</v>
      </c>
      <c r="L383" s="43"/>
      <c r="M383" s="218" t="s">
        <v>19</v>
      </c>
      <c r="N383" s="219" t="s">
        <v>44</v>
      </c>
      <c r="O383" s="83"/>
      <c r="P383" s="220">
        <f>O383*H383</f>
        <v>0</v>
      </c>
      <c r="Q383" s="220">
        <v>0</v>
      </c>
      <c r="R383" s="220">
        <f>Q383*H383</f>
        <v>0</v>
      </c>
      <c r="S383" s="220">
        <v>0</v>
      </c>
      <c r="T383" s="221">
        <f>S383*H383</f>
        <v>0</v>
      </c>
      <c r="AR383" s="222" t="s">
        <v>212</v>
      </c>
      <c r="AT383" s="222" t="s">
        <v>207</v>
      </c>
      <c r="AU383" s="222" t="s">
        <v>83</v>
      </c>
      <c r="AY383" s="17" t="s">
        <v>204</v>
      </c>
      <c r="BE383" s="223">
        <f>IF(N383="základní",J383,0)</f>
        <v>0</v>
      </c>
      <c r="BF383" s="223">
        <f>IF(N383="snížená",J383,0)</f>
        <v>0</v>
      </c>
      <c r="BG383" s="223">
        <f>IF(N383="zákl. přenesená",J383,0)</f>
        <v>0</v>
      </c>
      <c r="BH383" s="223">
        <f>IF(N383="sníž. přenesená",J383,0)</f>
        <v>0</v>
      </c>
      <c r="BI383" s="223">
        <f>IF(N383="nulová",J383,0)</f>
        <v>0</v>
      </c>
      <c r="BJ383" s="17" t="s">
        <v>81</v>
      </c>
      <c r="BK383" s="223">
        <f>ROUND(I383*H383,2)</f>
        <v>0</v>
      </c>
      <c r="BL383" s="17" t="s">
        <v>212</v>
      </c>
      <c r="BM383" s="222" t="s">
        <v>659</v>
      </c>
    </row>
    <row r="384" spans="2:63" s="11" customFormat="1" ht="25.9" customHeight="1">
      <c r="B384" s="195"/>
      <c r="C384" s="196"/>
      <c r="D384" s="197" t="s">
        <v>72</v>
      </c>
      <c r="E384" s="198" t="s">
        <v>660</v>
      </c>
      <c r="F384" s="198" t="s">
        <v>661</v>
      </c>
      <c r="G384" s="196"/>
      <c r="H384" s="196"/>
      <c r="I384" s="199"/>
      <c r="J384" s="200">
        <f>BK384</f>
        <v>0</v>
      </c>
      <c r="K384" s="196"/>
      <c r="L384" s="201"/>
      <c r="M384" s="202"/>
      <c r="N384" s="203"/>
      <c r="O384" s="203"/>
      <c r="P384" s="204">
        <f>P385+P392+P396+P403+P408+P421+P427+P429</f>
        <v>0</v>
      </c>
      <c r="Q384" s="203"/>
      <c r="R384" s="204">
        <f>R385+R392+R396+R403+R408+R421+R427+R429</f>
        <v>0</v>
      </c>
      <c r="S384" s="203"/>
      <c r="T384" s="205">
        <f>T385+T392+T396+T403+T408+T421+T427+T429</f>
        <v>0</v>
      </c>
      <c r="AR384" s="206" t="s">
        <v>81</v>
      </c>
      <c r="AT384" s="207" t="s">
        <v>72</v>
      </c>
      <c r="AU384" s="207" t="s">
        <v>73</v>
      </c>
      <c r="AY384" s="206" t="s">
        <v>204</v>
      </c>
      <c r="BK384" s="208">
        <f>BK385+BK392+BK396+BK403+BK408+BK421+BK427+BK429</f>
        <v>0</v>
      </c>
    </row>
    <row r="385" spans="2:63" s="11" customFormat="1" ht="22.8" customHeight="1">
      <c r="B385" s="195"/>
      <c r="C385" s="196"/>
      <c r="D385" s="197" t="s">
        <v>72</v>
      </c>
      <c r="E385" s="209" t="s">
        <v>205</v>
      </c>
      <c r="F385" s="209" t="s">
        <v>206</v>
      </c>
      <c r="G385" s="196"/>
      <c r="H385" s="196"/>
      <c r="I385" s="199"/>
      <c r="J385" s="210">
        <f>BK385</f>
        <v>0</v>
      </c>
      <c r="K385" s="196"/>
      <c r="L385" s="201"/>
      <c r="M385" s="202"/>
      <c r="N385" s="203"/>
      <c r="O385" s="203"/>
      <c r="P385" s="204">
        <f>SUM(P386:P391)</f>
        <v>0</v>
      </c>
      <c r="Q385" s="203"/>
      <c r="R385" s="204">
        <f>SUM(R386:R391)</f>
        <v>0</v>
      </c>
      <c r="S385" s="203"/>
      <c r="T385" s="205">
        <f>SUM(T386:T391)</f>
        <v>0</v>
      </c>
      <c r="AR385" s="206" t="s">
        <v>81</v>
      </c>
      <c r="AT385" s="207" t="s">
        <v>72</v>
      </c>
      <c r="AU385" s="207" t="s">
        <v>81</v>
      </c>
      <c r="AY385" s="206" t="s">
        <v>204</v>
      </c>
      <c r="BK385" s="208">
        <f>SUM(BK386:BK391)</f>
        <v>0</v>
      </c>
    </row>
    <row r="386" spans="2:65" s="1" customFormat="1" ht="48" customHeight="1">
      <c r="B386" s="38"/>
      <c r="C386" s="211" t="s">
        <v>662</v>
      </c>
      <c r="D386" s="211" t="s">
        <v>207</v>
      </c>
      <c r="E386" s="212" t="s">
        <v>663</v>
      </c>
      <c r="F386" s="213" t="s">
        <v>664</v>
      </c>
      <c r="G386" s="214" t="s">
        <v>210</v>
      </c>
      <c r="H386" s="215">
        <v>4.759</v>
      </c>
      <c r="I386" s="216"/>
      <c r="J386" s="217">
        <f>ROUND(I386*H386,2)</f>
        <v>0</v>
      </c>
      <c r="K386" s="213" t="s">
        <v>211</v>
      </c>
      <c r="L386" s="43"/>
      <c r="M386" s="218" t="s">
        <v>19</v>
      </c>
      <c r="N386" s="219" t="s">
        <v>44</v>
      </c>
      <c r="O386" s="83"/>
      <c r="P386" s="220">
        <f>O386*H386</f>
        <v>0</v>
      </c>
      <c r="Q386" s="220">
        <v>0</v>
      </c>
      <c r="R386" s="220">
        <f>Q386*H386</f>
        <v>0</v>
      </c>
      <c r="S386" s="220">
        <v>0</v>
      </c>
      <c r="T386" s="221">
        <f>S386*H386</f>
        <v>0</v>
      </c>
      <c r="AR386" s="222" t="s">
        <v>212</v>
      </c>
      <c r="AT386" s="222" t="s">
        <v>207</v>
      </c>
      <c r="AU386" s="222" t="s">
        <v>83</v>
      </c>
      <c r="AY386" s="17" t="s">
        <v>204</v>
      </c>
      <c r="BE386" s="223">
        <f>IF(N386="základní",J386,0)</f>
        <v>0</v>
      </c>
      <c r="BF386" s="223">
        <f>IF(N386="snížená",J386,0)</f>
        <v>0</v>
      </c>
      <c r="BG386" s="223">
        <f>IF(N386="zákl. přenesená",J386,0)</f>
        <v>0</v>
      </c>
      <c r="BH386" s="223">
        <f>IF(N386="sníž. přenesená",J386,0)</f>
        <v>0</v>
      </c>
      <c r="BI386" s="223">
        <f>IF(N386="nulová",J386,0)</f>
        <v>0</v>
      </c>
      <c r="BJ386" s="17" t="s">
        <v>81</v>
      </c>
      <c r="BK386" s="223">
        <f>ROUND(I386*H386,2)</f>
        <v>0</v>
      </c>
      <c r="BL386" s="17" t="s">
        <v>212</v>
      </c>
      <c r="BM386" s="222" t="s">
        <v>665</v>
      </c>
    </row>
    <row r="387" spans="2:65" s="1" customFormat="1" ht="60" customHeight="1">
      <c r="B387" s="38"/>
      <c r="C387" s="211" t="s">
        <v>459</v>
      </c>
      <c r="D387" s="211" t="s">
        <v>207</v>
      </c>
      <c r="E387" s="212" t="s">
        <v>666</v>
      </c>
      <c r="F387" s="213" t="s">
        <v>667</v>
      </c>
      <c r="G387" s="214" t="s">
        <v>210</v>
      </c>
      <c r="H387" s="215">
        <v>4.759</v>
      </c>
      <c r="I387" s="216"/>
      <c r="J387" s="217">
        <f>ROUND(I387*H387,2)</f>
        <v>0</v>
      </c>
      <c r="K387" s="213" t="s">
        <v>211</v>
      </c>
      <c r="L387" s="43"/>
      <c r="M387" s="218" t="s">
        <v>19</v>
      </c>
      <c r="N387" s="219" t="s">
        <v>44</v>
      </c>
      <c r="O387" s="83"/>
      <c r="P387" s="220">
        <f>O387*H387</f>
        <v>0</v>
      </c>
      <c r="Q387" s="220">
        <v>0</v>
      </c>
      <c r="R387" s="220">
        <f>Q387*H387</f>
        <v>0</v>
      </c>
      <c r="S387" s="220">
        <v>0</v>
      </c>
      <c r="T387" s="221">
        <f>S387*H387</f>
        <v>0</v>
      </c>
      <c r="AR387" s="222" t="s">
        <v>212</v>
      </c>
      <c r="AT387" s="222" t="s">
        <v>207</v>
      </c>
      <c r="AU387" s="222" t="s">
        <v>83</v>
      </c>
      <c r="AY387" s="17" t="s">
        <v>204</v>
      </c>
      <c r="BE387" s="223">
        <f>IF(N387="základní",J387,0)</f>
        <v>0</v>
      </c>
      <c r="BF387" s="223">
        <f>IF(N387="snížená",J387,0)</f>
        <v>0</v>
      </c>
      <c r="BG387" s="223">
        <f>IF(N387="zákl. přenesená",J387,0)</f>
        <v>0</v>
      </c>
      <c r="BH387" s="223">
        <f>IF(N387="sníž. přenesená",J387,0)</f>
        <v>0</v>
      </c>
      <c r="BI387" s="223">
        <f>IF(N387="nulová",J387,0)</f>
        <v>0</v>
      </c>
      <c r="BJ387" s="17" t="s">
        <v>81</v>
      </c>
      <c r="BK387" s="223">
        <f>ROUND(I387*H387,2)</f>
        <v>0</v>
      </c>
      <c r="BL387" s="17" t="s">
        <v>212</v>
      </c>
      <c r="BM387" s="222" t="s">
        <v>668</v>
      </c>
    </row>
    <row r="388" spans="2:65" s="1" customFormat="1" ht="48" customHeight="1">
      <c r="B388" s="38"/>
      <c r="C388" s="211" t="s">
        <v>669</v>
      </c>
      <c r="D388" s="211" t="s">
        <v>207</v>
      </c>
      <c r="E388" s="212" t="s">
        <v>670</v>
      </c>
      <c r="F388" s="213" t="s">
        <v>671</v>
      </c>
      <c r="G388" s="214" t="s">
        <v>210</v>
      </c>
      <c r="H388" s="215">
        <v>4.759</v>
      </c>
      <c r="I388" s="216"/>
      <c r="J388" s="217">
        <f>ROUND(I388*H388,2)</f>
        <v>0</v>
      </c>
      <c r="K388" s="213" t="s">
        <v>211</v>
      </c>
      <c r="L388" s="43"/>
      <c r="M388" s="218" t="s">
        <v>19</v>
      </c>
      <c r="N388" s="219" t="s">
        <v>44</v>
      </c>
      <c r="O388" s="83"/>
      <c r="P388" s="220">
        <f>O388*H388</f>
        <v>0</v>
      </c>
      <c r="Q388" s="220">
        <v>0</v>
      </c>
      <c r="R388" s="220">
        <f>Q388*H388</f>
        <v>0</v>
      </c>
      <c r="S388" s="220">
        <v>0</v>
      </c>
      <c r="T388" s="221">
        <f>S388*H388</f>
        <v>0</v>
      </c>
      <c r="AR388" s="222" t="s">
        <v>212</v>
      </c>
      <c r="AT388" s="222" t="s">
        <v>207</v>
      </c>
      <c r="AU388" s="222" t="s">
        <v>83</v>
      </c>
      <c r="AY388" s="17" t="s">
        <v>204</v>
      </c>
      <c r="BE388" s="223">
        <f>IF(N388="základní",J388,0)</f>
        <v>0</v>
      </c>
      <c r="BF388" s="223">
        <f>IF(N388="snížená",J388,0)</f>
        <v>0</v>
      </c>
      <c r="BG388" s="223">
        <f>IF(N388="zákl. přenesená",J388,0)</f>
        <v>0</v>
      </c>
      <c r="BH388" s="223">
        <f>IF(N388="sníž. přenesená",J388,0)</f>
        <v>0</v>
      </c>
      <c r="BI388" s="223">
        <f>IF(N388="nulová",J388,0)</f>
        <v>0</v>
      </c>
      <c r="BJ388" s="17" t="s">
        <v>81</v>
      </c>
      <c r="BK388" s="223">
        <f>ROUND(I388*H388,2)</f>
        <v>0</v>
      </c>
      <c r="BL388" s="17" t="s">
        <v>212</v>
      </c>
      <c r="BM388" s="222" t="s">
        <v>672</v>
      </c>
    </row>
    <row r="389" spans="2:65" s="1" customFormat="1" ht="48" customHeight="1">
      <c r="B389" s="38"/>
      <c r="C389" s="211" t="s">
        <v>462</v>
      </c>
      <c r="D389" s="211" t="s">
        <v>207</v>
      </c>
      <c r="E389" s="212" t="s">
        <v>347</v>
      </c>
      <c r="F389" s="213" t="s">
        <v>348</v>
      </c>
      <c r="G389" s="214" t="s">
        <v>210</v>
      </c>
      <c r="H389" s="215">
        <v>4.759</v>
      </c>
      <c r="I389" s="216"/>
      <c r="J389" s="217">
        <f>ROUND(I389*H389,2)</f>
        <v>0</v>
      </c>
      <c r="K389" s="213" t="s">
        <v>211</v>
      </c>
      <c r="L389" s="43"/>
      <c r="M389" s="218" t="s">
        <v>19</v>
      </c>
      <c r="N389" s="219" t="s">
        <v>44</v>
      </c>
      <c r="O389" s="83"/>
      <c r="P389" s="220">
        <f>O389*H389</f>
        <v>0</v>
      </c>
      <c r="Q389" s="220">
        <v>0</v>
      </c>
      <c r="R389" s="220">
        <f>Q389*H389</f>
        <v>0</v>
      </c>
      <c r="S389" s="220">
        <v>0</v>
      </c>
      <c r="T389" s="221">
        <f>S389*H389</f>
        <v>0</v>
      </c>
      <c r="AR389" s="222" t="s">
        <v>212</v>
      </c>
      <c r="AT389" s="222" t="s">
        <v>207</v>
      </c>
      <c r="AU389" s="222" t="s">
        <v>83</v>
      </c>
      <c r="AY389" s="17" t="s">
        <v>204</v>
      </c>
      <c r="BE389" s="223">
        <f>IF(N389="základní",J389,0)</f>
        <v>0</v>
      </c>
      <c r="BF389" s="223">
        <f>IF(N389="snížená",J389,0)</f>
        <v>0</v>
      </c>
      <c r="BG389" s="223">
        <f>IF(N389="zákl. přenesená",J389,0)</f>
        <v>0</v>
      </c>
      <c r="BH389" s="223">
        <f>IF(N389="sníž. přenesená",J389,0)</f>
        <v>0</v>
      </c>
      <c r="BI389" s="223">
        <f>IF(N389="nulová",J389,0)</f>
        <v>0</v>
      </c>
      <c r="BJ389" s="17" t="s">
        <v>81</v>
      </c>
      <c r="BK389" s="223">
        <f>ROUND(I389*H389,2)</f>
        <v>0</v>
      </c>
      <c r="BL389" s="17" t="s">
        <v>212</v>
      </c>
      <c r="BM389" s="222" t="s">
        <v>673</v>
      </c>
    </row>
    <row r="390" spans="2:65" s="1" customFormat="1" ht="24" customHeight="1">
      <c r="B390" s="38"/>
      <c r="C390" s="211" t="s">
        <v>674</v>
      </c>
      <c r="D390" s="211" t="s">
        <v>207</v>
      </c>
      <c r="E390" s="212" t="s">
        <v>351</v>
      </c>
      <c r="F390" s="213" t="s">
        <v>352</v>
      </c>
      <c r="G390" s="214" t="s">
        <v>239</v>
      </c>
      <c r="H390" s="215">
        <v>7.614</v>
      </c>
      <c r="I390" s="216"/>
      <c r="J390" s="217">
        <f>ROUND(I390*H390,2)</f>
        <v>0</v>
      </c>
      <c r="K390" s="213" t="s">
        <v>211</v>
      </c>
      <c r="L390" s="43"/>
      <c r="M390" s="218" t="s">
        <v>19</v>
      </c>
      <c r="N390" s="219" t="s">
        <v>44</v>
      </c>
      <c r="O390" s="83"/>
      <c r="P390" s="220">
        <f>O390*H390</f>
        <v>0</v>
      </c>
      <c r="Q390" s="220">
        <v>0</v>
      </c>
      <c r="R390" s="220">
        <f>Q390*H390</f>
        <v>0</v>
      </c>
      <c r="S390" s="220">
        <v>0</v>
      </c>
      <c r="T390" s="221">
        <f>S390*H390</f>
        <v>0</v>
      </c>
      <c r="AR390" s="222" t="s">
        <v>212</v>
      </c>
      <c r="AT390" s="222" t="s">
        <v>207</v>
      </c>
      <c r="AU390" s="222" t="s">
        <v>83</v>
      </c>
      <c r="AY390" s="17" t="s">
        <v>204</v>
      </c>
      <c r="BE390" s="223">
        <f>IF(N390="základní",J390,0)</f>
        <v>0</v>
      </c>
      <c r="BF390" s="223">
        <f>IF(N390="snížená",J390,0)</f>
        <v>0</v>
      </c>
      <c r="BG390" s="223">
        <f>IF(N390="zákl. přenesená",J390,0)</f>
        <v>0</v>
      </c>
      <c r="BH390" s="223">
        <f>IF(N390="sníž. přenesená",J390,0)</f>
        <v>0</v>
      </c>
      <c r="BI390" s="223">
        <f>IF(N390="nulová",J390,0)</f>
        <v>0</v>
      </c>
      <c r="BJ390" s="17" t="s">
        <v>81</v>
      </c>
      <c r="BK390" s="223">
        <f>ROUND(I390*H390,2)</f>
        <v>0</v>
      </c>
      <c r="BL390" s="17" t="s">
        <v>212</v>
      </c>
      <c r="BM390" s="222" t="s">
        <v>675</v>
      </c>
    </row>
    <row r="391" spans="2:65" s="1" customFormat="1" ht="48" customHeight="1">
      <c r="B391" s="38"/>
      <c r="C391" s="211" t="s">
        <v>464</v>
      </c>
      <c r="D391" s="211" t="s">
        <v>207</v>
      </c>
      <c r="E391" s="212" t="s">
        <v>676</v>
      </c>
      <c r="F391" s="213" t="s">
        <v>677</v>
      </c>
      <c r="G391" s="214" t="s">
        <v>210</v>
      </c>
      <c r="H391" s="215">
        <v>1.317</v>
      </c>
      <c r="I391" s="216"/>
      <c r="J391" s="217">
        <f>ROUND(I391*H391,2)</f>
        <v>0</v>
      </c>
      <c r="K391" s="213" t="s">
        <v>211</v>
      </c>
      <c r="L391" s="43"/>
      <c r="M391" s="218" t="s">
        <v>19</v>
      </c>
      <c r="N391" s="219" t="s">
        <v>44</v>
      </c>
      <c r="O391" s="83"/>
      <c r="P391" s="220">
        <f>O391*H391</f>
        <v>0</v>
      </c>
      <c r="Q391" s="220">
        <v>0</v>
      </c>
      <c r="R391" s="220">
        <f>Q391*H391</f>
        <v>0</v>
      </c>
      <c r="S391" s="220">
        <v>0</v>
      </c>
      <c r="T391" s="221">
        <f>S391*H391</f>
        <v>0</v>
      </c>
      <c r="AR391" s="222" t="s">
        <v>212</v>
      </c>
      <c r="AT391" s="222" t="s">
        <v>207</v>
      </c>
      <c r="AU391" s="222" t="s">
        <v>83</v>
      </c>
      <c r="AY391" s="17" t="s">
        <v>204</v>
      </c>
      <c r="BE391" s="223">
        <f>IF(N391="základní",J391,0)</f>
        <v>0</v>
      </c>
      <c r="BF391" s="223">
        <f>IF(N391="snížená",J391,0)</f>
        <v>0</v>
      </c>
      <c r="BG391" s="223">
        <f>IF(N391="zákl. přenesená",J391,0)</f>
        <v>0</v>
      </c>
      <c r="BH391" s="223">
        <f>IF(N391="sníž. přenesená",J391,0)</f>
        <v>0</v>
      </c>
      <c r="BI391" s="223">
        <f>IF(N391="nulová",J391,0)</f>
        <v>0</v>
      </c>
      <c r="BJ391" s="17" t="s">
        <v>81</v>
      </c>
      <c r="BK391" s="223">
        <f>ROUND(I391*H391,2)</f>
        <v>0</v>
      </c>
      <c r="BL391" s="17" t="s">
        <v>212</v>
      </c>
      <c r="BM391" s="222" t="s">
        <v>678</v>
      </c>
    </row>
    <row r="392" spans="2:63" s="11" customFormat="1" ht="22.8" customHeight="1">
      <c r="B392" s="195"/>
      <c r="C392" s="196"/>
      <c r="D392" s="197" t="s">
        <v>72</v>
      </c>
      <c r="E392" s="209" t="s">
        <v>487</v>
      </c>
      <c r="F392" s="209" t="s">
        <v>488</v>
      </c>
      <c r="G392" s="196"/>
      <c r="H392" s="196"/>
      <c r="I392" s="199"/>
      <c r="J392" s="210">
        <f>BK392</f>
        <v>0</v>
      </c>
      <c r="K392" s="196"/>
      <c r="L392" s="201"/>
      <c r="M392" s="202"/>
      <c r="N392" s="203"/>
      <c r="O392" s="203"/>
      <c r="P392" s="204">
        <f>SUM(P393:P395)</f>
        <v>0</v>
      </c>
      <c r="Q392" s="203"/>
      <c r="R392" s="204">
        <f>SUM(R393:R395)</f>
        <v>0</v>
      </c>
      <c r="S392" s="203"/>
      <c r="T392" s="205">
        <f>SUM(T393:T395)</f>
        <v>0</v>
      </c>
      <c r="AR392" s="206" t="s">
        <v>81</v>
      </c>
      <c r="AT392" s="207" t="s">
        <v>72</v>
      </c>
      <c r="AU392" s="207" t="s">
        <v>81</v>
      </c>
      <c r="AY392" s="206" t="s">
        <v>204</v>
      </c>
      <c r="BK392" s="208">
        <f>SUM(BK393:BK395)</f>
        <v>0</v>
      </c>
    </row>
    <row r="393" spans="2:65" s="1" customFormat="1" ht="48" customHeight="1">
      <c r="B393" s="38"/>
      <c r="C393" s="211" t="s">
        <v>679</v>
      </c>
      <c r="D393" s="211" t="s">
        <v>207</v>
      </c>
      <c r="E393" s="212" t="s">
        <v>680</v>
      </c>
      <c r="F393" s="213" t="s">
        <v>681</v>
      </c>
      <c r="G393" s="214" t="s">
        <v>210</v>
      </c>
      <c r="H393" s="215">
        <v>4.867</v>
      </c>
      <c r="I393" s="216"/>
      <c r="J393" s="217">
        <f>ROUND(I393*H393,2)</f>
        <v>0</v>
      </c>
      <c r="K393" s="213" t="s">
        <v>211</v>
      </c>
      <c r="L393" s="43"/>
      <c r="M393" s="218" t="s">
        <v>19</v>
      </c>
      <c r="N393" s="219" t="s">
        <v>44</v>
      </c>
      <c r="O393" s="83"/>
      <c r="P393" s="220">
        <f>O393*H393</f>
        <v>0</v>
      </c>
      <c r="Q393" s="220">
        <v>0</v>
      </c>
      <c r="R393" s="220">
        <f>Q393*H393</f>
        <v>0</v>
      </c>
      <c r="S393" s="220">
        <v>0</v>
      </c>
      <c r="T393" s="221">
        <f>S393*H393</f>
        <v>0</v>
      </c>
      <c r="AR393" s="222" t="s">
        <v>212</v>
      </c>
      <c r="AT393" s="222" t="s">
        <v>207</v>
      </c>
      <c r="AU393" s="222" t="s">
        <v>83</v>
      </c>
      <c r="AY393" s="17" t="s">
        <v>204</v>
      </c>
      <c r="BE393" s="223">
        <f>IF(N393="základní",J393,0)</f>
        <v>0</v>
      </c>
      <c r="BF393" s="223">
        <f>IF(N393="snížená",J393,0)</f>
        <v>0</v>
      </c>
      <c r="BG393" s="223">
        <f>IF(N393="zákl. přenesená",J393,0)</f>
        <v>0</v>
      </c>
      <c r="BH393" s="223">
        <f>IF(N393="sníž. přenesená",J393,0)</f>
        <v>0</v>
      </c>
      <c r="BI393" s="223">
        <f>IF(N393="nulová",J393,0)</f>
        <v>0</v>
      </c>
      <c r="BJ393" s="17" t="s">
        <v>81</v>
      </c>
      <c r="BK393" s="223">
        <f>ROUND(I393*H393,2)</f>
        <v>0</v>
      </c>
      <c r="BL393" s="17" t="s">
        <v>212</v>
      </c>
      <c r="BM393" s="222" t="s">
        <v>682</v>
      </c>
    </row>
    <row r="394" spans="2:65" s="1" customFormat="1" ht="48" customHeight="1">
      <c r="B394" s="38"/>
      <c r="C394" s="211" t="s">
        <v>467</v>
      </c>
      <c r="D394" s="211" t="s">
        <v>207</v>
      </c>
      <c r="E394" s="212" t="s">
        <v>683</v>
      </c>
      <c r="F394" s="213" t="s">
        <v>684</v>
      </c>
      <c r="G394" s="214" t="s">
        <v>239</v>
      </c>
      <c r="H394" s="215">
        <v>0.487</v>
      </c>
      <c r="I394" s="216"/>
      <c r="J394" s="217">
        <f>ROUND(I394*H394,2)</f>
        <v>0</v>
      </c>
      <c r="K394" s="213" t="s">
        <v>211</v>
      </c>
      <c r="L394" s="43"/>
      <c r="M394" s="218" t="s">
        <v>19</v>
      </c>
      <c r="N394" s="219" t="s">
        <v>44</v>
      </c>
      <c r="O394" s="83"/>
      <c r="P394" s="220">
        <f>O394*H394</f>
        <v>0</v>
      </c>
      <c r="Q394" s="220">
        <v>0</v>
      </c>
      <c r="R394" s="220">
        <f>Q394*H394</f>
        <v>0</v>
      </c>
      <c r="S394" s="220">
        <v>0</v>
      </c>
      <c r="T394" s="221">
        <f>S394*H394</f>
        <v>0</v>
      </c>
      <c r="AR394" s="222" t="s">
        <v>212</v>
      </c>
      <c r="AT394" s="222" t="s">
        <v>207</v>
      </c>
      <c r="AU394" s="222" t="s">
        <v>83</v>
      </c>
      <c r="AY394" s="17" t="s">
        <v>204</v>
      </c>
      <c r="BE394" s="223">
        <f>IF(N394="základní",J394,0)</f>
        <v>0</v>
      </c>
      <c r="BF394" s="223">
        <f>IF(N394="snížená",J394,0)</f>
        <v>0</v>
      </c>
      <c r="BG394" s="223">
        <f>IF(N394="zákl. přenesená",J394,0)</f>
        <v>0</v>
      </c>
      <c r="BH394" s="223">
        <f>IF(N394="sníž. přenesená",J394,0)</f>
        <v>0</v>
      </c>
      <c r="BI394" s="223">
        <f>IF(N394="nulová",J394,0)</f>
        <v>0</v>
      </c>
      <c r="BJ394" s="17" t="s">
        <v>81</v>
      </c>
      <c r="BK394" s="223">
        <f>ROUND(I394*H394,2)</f>
        <v>0</v>
      </c>
      <c r="BL394" s="17" t="s">
        <v>212</v>
      </c>
      <c r="BM394" s="222" t="s">
        <v>685</v>
      </c>
    </row>
    <row r="395" spans="2:65" s="1" customFormat="1" ht="16.5" customHeight="1">
      <c r="B395" s="38"/>
      <c r="C395" s="211" t="s">
        <v>686</v>
      </c>
      <c r="D395" s="211" t="s">
        <v>207</v>
      </c>
      <c r="E395" s="212" t="s">
        <v>687</v>
      </c>
      <c r="F395" s="213" t="s">
        <v>688</v>
      </c>
      <c r="G395" s="214" t="s">
        <v>297</v>
      </c>
      <c r="H395" s="215">
        <v>24</v>
      </c>
      <c r="I395" s="216"/>
      <c r="J395" s="217">
        <f>ROUND(I395*H395,2)</f>
        <v>0</v>
      </c>
      <c r="K395" s="213" t="s">
        <v>301</v>
      </c>
      <c r="L395" s="43"/>
      <c r="M395" s="218" t="s">
        <v>19</v>
      </c>
      <c r="N395" s="219" t="s">
        <v>44</v>
      </c>
      <c r="O395" s="83"/>
      <c r="P395" s="220">
        <f>O395*H395</f>
        <v>0</v>
      </c>
      <c r="Q395" s="220">
        <v>0</v>
      </c>
      <c r="R395" s="220">
        <f>Q395*H395</f>
        <v>0</v>
      </c>
      <c r="S395" s="220">
        <v>0</v>
      </c>
      <c r="T395" s="221">
        <f>S395*H395</f>
        <v>0</v>
      </c>
      <c r="AR395" s="222" t="s">
        <v>212</v>
      </c>
      <c r="AT395" s="222" t="s">
        <v>207</v>
      </c>
      <c r="AU395" s="222" t="s">
        <v>83</v>
      </c>
      <c r="AY395" s="17" t="s">
        <v>204</v>
      </c>
      <c r="BE395" s="223">
        <f>IF(N395="základní",J395,0)</f>
        <v>0</v>
      </c>
      <c r="BF395" s="223">
        <f>IF(N395="snížená",J395,0)</f>
        <v>0</v>
      </c>
      <c r="BG395" s="223">
        <f>IF(N395="zákl. přenesená",J395,0)</f>
        <v>0</v>
      </c>
      <c r="BH395" s="223">
        <f>IF(N395="sníž. přenesená",J395,0)</f>
        <v>0</v>
      </c>
      <c r="BI395" s="223">
        <f>IF(N395="nulová",J395,0)</f>
        <v>0</v>
      </c>
      <c r="BJ395" s="17" t="s">
        <v>81</v>
      </c>
      <c r="BK395" s="223">
        <f>ROUND(I395*H395,2)</f>
        <v>0</v>
      </c>
      <c r="BL395" s="17" t="s">
        <v>212</v>
      </c>
      <c r="BM395" s="222" t="s">
        <v>689</v>
      </c>
    </row>
    <row r="396" spans="2:63" s="11" customFormat="1" ht="22.8" customHeight="1">
      <c r="B396" s="195"/>
      <c r="C396" s="196"/>
      <c r="D396" s="197" t="s">
        <v>72</v>
      </c>
      <c r="E396" s="209" t="s">
        <v>231</v>
      </c>
      <c r="F396" s="209" t="s">
        <v>232</v>
      </c>
      <c r="G396" s="196"/>
      <c r="H396" s="196"/>
      <c r="I396" s="199"/>
      <c r="J396" s="210">
        <f>BK396</f>
        <v>0</v>
      </c>
      <c r="K396" s="196"/>
      <c r="L396" s="201"/>
      <c r="M396" s="202"/>
      <c r="N396" s="203"/>
      <c r="O396" s="203"/>
      <c r="P396" s="204">
        <f>SUM(P397:P402)</f>
        <v>0</v>
      </c>
      <c r="Q396" s="203"/>
      <c r="R396" s="204">
        <f>SUM(R397:R402)</f>
        <v>0</v>
      </c>
      <c r="S396" s="203"/>
      <c r="T396" s="205">
        <f>SUM(T397:T402)</f>
        <v>0</v>
      </c>
      <c r="AR396" s="206" t="s">
        <v>81</v>
      </c>
      <c r="AT396" s="207" t="s">
        <v>72</v>
      </c>
      <c r="AU396" s="207" t="s">
        <v>81</v>
      </c>
      <c r="AY396" s="206" t="s">
        <v>204</v>
      </c>
      <c r="BK396" s="208">
        <f>SUM(BK397:BK402)</f>
        <v>0</v>
      </c>
    </row>
    <row r="397" spans="2:65" s="1" customFormat="1" ht="72" customHeight="1">
      <c r="B397" s="38"/>
      <c r="C397" s="211" t="s">
        <v>469</v>
      </c>
      <c r="D397" s="211" t="s">
        <v>207</v>
      </c>
      <c r="E397" s="212" t="s">
        <v>690</v>
      </c>
      <c r="F397" s="213" t="s">
        <v>691</v>
      </c>
      <c r="G397" s="214" t="s">
        <v>210</v>
      </c>
      <c r="H397" s="215">
        <v>9.518</v>
      </c>
      <c r="I397" s="216"/>
      <c r="J397" s="217">
        <f>ROUND(I397*H397,2)</f>
        <v>0</v>
      </c>
      <c r="K397" s="213" t="s">
        <v>301</v>
      </c>
      <c r="L397" s="43"/>
      <c r="M397" s="218" t="s">
        <v>19</v>
      </c>
      <c r="N397" s="219" t="s">
        <v>44</v>
      </c>
      <c r="O397" s="83"/>
      <c r="P397" s="220">
        <f>O397*H397</f>
        <v>0</v>
      </c>
      <c r="Q397" s="220">
        <v>0</v>
      </c>
      <c r="R397" s="220">
        <f>Q397*H397</f>
        <v>0</v>
      </c>
      <c r="S397" s="220">
        <v>0</v>
      </c>
      <c r="T397" s="221">
        <f>S397*H397</f>
        <v>0</v>
      </c>
      <c r="AR397" s="222" t="s">
        <v>212</v>
      </c>
      <c r="AT397" s="222" t="s">
        <v>207</v>
      </c>
      <c r="AU397" s="222" t="s">
        <v>83</v>
      </c>
      <c r="AY397" s="17" t="s">
        <v>204</v>
      </c>
      <c r="BE397" s="223">
        <f>IF(N397="základní",J397,0)</f>
        <v>0</v>
      </c>
      <c r="BF397" s="223">
        <f>IF(N397="snížená",J397,0)</f>
        <v>0</v>
      </c>
      <c r="BG397" s="223">
        <f>IF(N397="zákl. přenesená",J397,0)</f>
        <v>0</v>
      </c>
      <c r="BH397" s="223">
        <f>IF(N397="sníž. přenesená",J397,0)</f>
        <v>0</v>
      </c>
      <c r="BI397" s="223">
        <f>IF(N397="nulová",J397,0)</f>
        <v>0</v>
      </c>
      <c r="BJ397" s="17" t="s">
        <v>81</v>
      </c>
      <c r="BK397" s="223">
        <f>ROUND(I397*H397,2)</f>
        <v>0</v>
      </c>
      <c r="BL397" s="17" t="s">
        <v>212</v>
      </c>
      <c r="BM397" s="222" t="s">
        <v>692</v>
      </c>
    </row>
    <row r="398" spans="2:65" s="1" customFormat="1" ht="72" customHeight="1">
      <c r="B398" s="38"/>
      <c r="C398" s="211" t="s">
        <v>693</v>
      </c>
      <c r="D398" s="211" t="s">
        <v>207</v>
      </c>
      <c r="E398" s="212" t="s">
        <v>694</v>
      </c>
      <c r="F398" s="213" t="s">
        <v>695</v>
      </c>
      <c r="G398" s="214" t="s">
        <v>210</v>
      </c>
      <c r="H398" s="215">
        <v>1.958</v>
      </c>
      <c r="I398" s="216"/>
      <c r="J398" s="217">
        <f>ROUND(I398*H398,2)</f>
        <v>0</v>
      </c>
      <c r="K398" s="213" t="s">
        <v>211</v>
      </c>
      <c r="L398" s="43"/>
      <c r="M398" s="218" t="s">
        <v>19</v>
      </c>
      <c r="N398" s="219" t="s">
        <v>44</v>
      </c>
      <c r="O398" s="83"/>
      <c r="P398" s="220">
        <f>O398*H398</f>
        <v>0</v>
      </c>
      <c r="Q398" s="220">
        <v>0</v>
      </c>
      <c r="R398" s="220">
        <f>Q398*H398</f>
        <v>0</v>
      </c>
      <c r="S398" s="220">
        <v>0</v>
      </c>
      <c r="T398" s="221">
        <f>S398*H398</f>
        <v>0</v>
      </c>
      <c r="AR398" s="222" t="s">
        <v>212</v>
      </c>
      <c r="AT398" s="222" t="s">
        <v>207</v>
      </c>
      <c r="AU398" s="222" t="s">
        <v>83</v>
      </c>
      <c r="AY398" s="17" t="s">
        <v>204</v>
      </c>
      <c r="BE398" s="223">
        <f>IF(N398="základní",J398,0)</f>
        <v>0</v>
      </c>
      <c r="BF398" s="223">
        <f>IF(N398="snížená",J398,0)</f>
        <v>0</v>
      </c>
      <c r="BG398" s="223">
        <f>IF(N398="zákl. přenesená",J398,0)</f>
        <v>0</v>
      </c>
      <c r="BH398" s="223">
        <f>IF(N398="sníž. přenesená",J398,0)</f>
        <v>0</v>
      </c>
      <c r="BI398" s="223">
        <f>IF(N398="nulová",J398,0)</f>
        <v>0</v>
      </c>
      <c r="BJ398" s="17" t="s">
        <v>81</v>
      </c>
      <c r="BK398" s="223">
        <f>ROUND(I398*H398,2)</f>
        <v>0</v>
      </c>
      <c r="BL398" s="17" t="s">
        <v>212</v>
      </c>
      <c r="BM398" s="222" t="s">
        <v>696</v>
      </c>
    </row>
    <row r="399" spans="2:65" s="1" customFormat="1" ht="16.5" customHeight="1">
      <c r="B399" s="38"/>
      <c r="C399" s="211" t="s">
        <v>472</v>
      </c>
      <c r="D399" s="211" t="s">
        <v>207</v>
      </c>
      <c r="E399" s="212" t="s">
        <v>697</v>
      </c>
      <c r="F399" s="213" t="s">
        <v>698</v>
      </c>
      <c r="G399" s="214" t="s">
        <v>297</v>
      </c>
      <c r="H399" s="215">
        <v>20</v>
      </c>
      <c r="I399" s="216"/>
      <c r="J399" s="217">
        <f>ROUND(I399*H399,2)</f>
        <v>0</v>
      </c>
      <c r="K399" s="213" t="s">
        <v>301</v>
      </c>
      <c r="L399" s="43"/>
      <c r="M399" s="218" t="s">
        <v>19</v>
      </c>
      <c r="N399" s="219" t="s">
        <v>44</v>
      </c>
      <c r="O399" s="83"/>
      <c r="P399" s="220">
        <f>O399*H399</f>
        <v>0</v>
      </c>
      <c r="Q399" s="220">
        <v>0</v>
      </c>
      <c r="R399" s="220">
        <f>Q399*H399</f>
        <v>0</v>
      </c>
      <c r="S399" s="220">
        <v>0</v>
      </c>
      <c r="T399" s="221">
        <f>S399*H399</f>
        <v>0</v>
      </c>
      <c r="AR399" s="222" t="s">
        <v>212</v>
      </c>
      <c r="AT399" s="222" t="s">
        <v>207</v>
      </c>
      <c r="AU399" s="222" t="s">
        <v>83</v>
      </c>
      <c r="AY399" s="17" t="s">
        <v>204</v>
      </c>
      <c r="BE399" s="223">
        <f>IF(N399="základní",J399,0)</f>
        <v>0</v>
      </c>
      <c r="BF399" s="223">
        <f>IF(N399="snížená",J399,0)</f>
        <v>0</v>
      </c>
      <c r="BG399" s="223">
        <f>IF(N399="zákl. přenesená",J399,0)</f>
        <v>0</v>
      </c>
      <c r="BH399" s="223">
        <f>IF(N399="sníž. přenesená",J399,0)</f>
        <v>0</v>
      </c>
      <c r="BI399" s="223">
        <f>IF(N399="nulová",J399,0)</f>
        <v>0</v>
      </c>
      <c r="BJ399" s="17" t="s">
        <v>81</v>
      </c>
      <c r="BK399" s="223">
        <f>ROUND(I399*H399,2)</f>
        <v>0</v>
      </c>
      <c r="BL399" s="17" t="s">
        <v>212</v>
      </c>
      <c r="BM399" s="222" t="s">
        <v>699</v>
      </c>
    </row>
    <row r="400" spans="2:65" s="1" customFormat="1" ht="60" customHeight="1">
      <c r="B400" s="38"/>
      <c r="C400" s="211" t="s">
        <v>700</v>
      </c>
      <c r="D400" s="211" t="s">
        <v>207</v>
      </c>
      <c r="E400" s="212" t="s">
        <v>701</v>
      </c>
      <c r="F400" s="213" t="s">
        <v>702</v>
      </c>
      <c r="G400" s="214" t="s">
        <v>297</v>
      </c>
      <c r="H400" s="215">
        <v>3</v>
      </c>
      <c r="I400" s="216"/>
      <c r="J400" s="217">
        <f>ROUND(I400*H400,2)</f>
        <v>0</v>
      </c>
      <c r="K400" s="213" t="s">
        <v>211</v>
      </c>
      <c r="L400" s="43"/>
      <c r="M400" s="218" t="s">
        <v>19</v>
      </c>
      <c r="N400" s="219" t="s">
        <v>44</v>
      </c>
      <c r="O400" s="83"/>
      <c r="P400" s="220">
        <f>O400*H400</f>
        <v>0</v>
      </c>
      <c r="Q400" s="220">
        <v>0</v>
      </c>
      <c r="R400" s="220">
        <f>Q400*H400</f>
        <v>0</v>
      </c>
      <c r="S400" s="220">
        <v>0</v>
      </c>
      <c r="T400" s="221">
        <f>S400*H400</f>
        <v>0</v>
      </c>
      <c r="AR400" s="222" t="s">
        <v>212</v>
      </c>
      <c r="AT400" s="222" t="s">
        <v>207</v>
      </c>
      <c r="AU400" s="222" t="s">
        <v>83</v>
      </c>
      <c r="AY400" s="17" t="s">
        <v>204</v>
      </c>
      <c r="BE400" s="223">
        <f>IF(N400="základní",J400,0)</f>
        <v>0</v>
      </c>
      <c r="BF400" s="223">
        <f>IF(N400="snížená",J400,0)</f>
        <v>0</v>
      </c>
      <c r="BG400" s="223">
        <f>IF(N400="zákl. přenesená",J400,0)</f>
        <v>0</v>
      </c>
      <c r="BH400" s="223">
        <f>IF(N400="sníž. přenesená",J400,0)</f>
        <v>0</v>
      </c>
      <c r="BI400" s="223">
        <f>IF(N400="nulová",J400,0)</f>
        <v>0</v>
      </c>
      <c r="BJ400" s="17" t="s">
        <v>81</v>
      </c>
      <c r="BK400" s="223">
        <f>ROUND(I400*H400,2)</f>
        <v>0</v>
      </c>
      <c r="BL400" s="17" t="s">
        <v>212</v>
      </c>
      <c r="BM400" s="222" t="s">
        <v>703</v>
      </c>
    </row>
    <row r="401" spans="2:65" s="1" customFormat="1" ht="60" customHeight="1">
      <c r="B401" s="38"/>
      <c r="C401" s="211" t="s">
        <v>476</v>
      </c>
      <c r="D401" s="211" t="s">
        <v>207</v>
      </c>
      <c r="E401" s="212" t="s">
        <v>704</v>
      </c>
      <c r="F401" s="213" t="s">
        <v>705</v>
      </c>
      <c r="G401" s="214" t="s">
        <v>297</v>
      </c>
      <c r="H401" s="215">
        <v>2</v>
      </c>
      <c r="I401" s="216"/>
      <c r="J401" s="217">
        <f>ROUND(I401*H401,2)</f>
        <v>0</v>
      </c>
      <c r="K401" s="213" t="s">
        <v>211</v>
      </c>
      <c r="L401" s="43"/>
      <c r="M401" s="218" t="s">
        <v>19</v>
      </c>
      <c r="N401" s="219" t="s">
        <v>44</v>
      </c>
      <c r="O401" s="83"/>
      <c r="P401" s="220">
        <f>O401*H401</f>
        <v>0</v>
      </c>
      <c r="Q401" s="220">
        <v>0</v>
      </c>
      <c r="R401" s="220">
        <f>Q401*H401</f>
        <v>0</v>
      </c>
      <c r="S401" s="220">
        <v>0</v>
      </c>
      <c r="T401" s="221">
        <f>S401*H401</f>
        <v>0</v>
      </c>
      <c r="AR401" s="222" t="s">
        <v>212</v>
      </c>
      <c r="AT401" s="222" t="s">
        <v>207</v>
      </c>
      <c r="AU401" s="222" t="s">
        <v>83</v>
      </c>
      <c r="AY401" s="17" t="s">
        <v>204</v>
      </c>
      <c r="BE401" s="223">
        <f>IF(N401="základní",J401,0)</f>
        <v>0</v>
      </c>
      <c r="BF401" s="223">
        <f>IF(N401="snížená",J401,0)</f>
        <v>0</v>
      </c>
      <c r="BG401" s="223">
        <f>IF(N401="zákl. přenesená",J401,0)</f>
        <v>0</v>
      </c>
      <c r="BH401" s="223">
        <f>IF(N401="sníž. přenesená",J401,0)</f>
        <v>0</v>
      </c>
      <c r="BI401" s="223">
        <f>IF(N401="nulová",J401,0)</f>
        <v>0</v>
      </c>
      <c r="BJ401" s="17" t="s">
        <v>81</v>
      </c>
      <c r="BK401" s="223">
        <f>ROUND(I401*H401,2)</f>
        <v>0</v>
      </c>
      <c r="BL401" s="17" t="s">
        <v>212</v>
      </c>
      <c r="BM401" s="222" t="s">
        <v>706</v>
      </c>
    </row>
    <row r="402" spans="2:65" s="1" customFormat="1" ht="60" customHeight="1">
      <c r="B402" s="38"/>
      <c r="C402" s="211" t="s">
        <v>707</v>
      </c>
      <c r="D402" s="211" t="s">
        <v>207</v>
      </c>
      <c r="E402" s="212" t="s">
        <v>708</v>
      </c>
      <c r="F402" s="213" t="s">
        <v>709</v>
      </c>
      <c r="G402" s="214" t="s">
        <v>221</v>
      </c>
      <c r="H402" s="215">
        <v>6.885</v>
      </c>
      <c r="I402" s="216"/>
      <c r="J402" s="217">
        <f>ROUND(I402*H402,2)</f>
        <v>0</v>
      </c>
      <c r="K402" s="213" t="s">
        <v>211</v>
      </c>
      <c r="L402" s="43"/>
      <c r="M402" s="218" t="s">
        <v>19</v>
      </c>
      <c r="N402" s="219" t="s">
        <v>44</v>
      </c>
      <c r="O402" s="83"/>
      <c r="P402" s="220">
        <f>O402*H402</f>
        <v>0</v>
      </c>
      <c r="Q402" s="220">
        <v>0</v>
      </c>
      <c r="R402" s="220">
        <f>Q402*H402</f>
        <v>0</v>
      </c>
      <c r="S402" s="220">
        <v>0</v>
      </c>
      <c r="T402" s="221">
        <f>S402*H402</f>
        <v>0</v>
      </c>
      <c r="AR402" s="222" t="s">
        <v>212</v>
      </c>
      <c r="AT402" s="222" t="s">
        <v>207</v>
      </c>
      <c r="AU402" s="222" t="s">
        <v>83</v>
      </c>
      <c r="AY402" s="17" t="s">
        <v>204</v>
      </c>
      <c r="BE402" s="223">
        <f>IF(N402="základní",J402,0)</f>
        <v>0</v>
      </c>
      <c r="BF402" s="223">
        <f>IF(N402="snížená",J402,0)</f>
        <v>0</v>
      </c>
      <c r="BG402" s="223">
        <f>IF(N402="zákl. přenesená",J402,0)</f>
        <v>0</v>
      </c>
      <c r="BH402" s="223">
        <f>IF(N402="sníž. přenesená",J402,0)</f>
        <v>0</v>
      </c>
      <c r="BI402" s="223">
        <f>IF(N402="nulová",J402,0)</f>
        <v>0</v>
      </c>
      <c r="BJ402" s="17" t="s">
        <v>81</v>
      </c>
      <c r="BK402" s="223">
        <f>ROUND(I402*H402,2)</f>
        <v>0</v>
      </c>
      <c r="BL402" s="17" t="s">
        <v>212</v>
      </c>
      <c r="BM402" s="222" t="s">
        <v>710</v>
      </c>
    </row>
    <row r="403" spans="2:63" s="11" customFormat="1" ht="22.8" customHeight="1">
      <c r="B403" s="195"/>
      <c r="C403" s="196"/>
      <c r="D403" s="197" t="s">
        <v>72</v>
      </c>
      <c r="E403" s="209" t="s">
        <v>711</v>
      </c>
      <c r="F403" s="209" t="s">
        <v>712</v>
      </c>
      <c r="G403" s="196"/>
      <c r="H403" s="196"/>
      <c r="I403" s="199"/>
      <c r="J403" s="210">
        <f>BK403</f>
        <v>0</v>
      </c>
      <c r="K403" s="196"/>
      <c r="L403" s="201"/>
      <c r="M403" s="202"/>
      <c r="N403" s="203"/>
      <c r="O403" s="203"/>
      <c r="P403" s="204">
        <f>SUM(P404:P407)</f>
        <v>0</v>
      </c>
      <c r="Q403" s="203"/>
      <c r="R403" s="204">
        <f>SUM(R404:R407)</f>
        <v>0</v>
      </c>
      <c r="S403" s="203"/>
      <c r="T403" s="205">
        <f>SUM(T404:T407)</f>
        <v>0</v>
      </c>
      <c r="AR403" s="206" t="s">
        <v>81</v>
      </c>
      <c r="AT403" s="207" t="s">
        <v>72</v>
      </c>
      <c r="AU403" s="207" t="s">
        <v>81</v>
      </c>
      <c r="AY403" s="206" t="s">
        <v>204</v>
      </c>
      <c r="BK403" s="208">
        <f>SUM(BK404:BK407)</f>
        <v>0</v>
      </c>
    </row>
    <row r="404" spans="2:65" s="1" customFormat="1" ht="48" customHeight="1">
      <c r="B404" s="38"/>
      <c r="C404" s="211" t="s">
        <v>479</v>
      </c>
      <c r="D404" s="211" t="s">
        <v>207</v>
      </c>
      <c r="E404" s="212" t="s">
        <v>713</v>
      </c>
      <c r="F404" s="213" t="s">
        <v>714</v>
      </c>
      <c r="G404" s="214" t="s">
        <v>250</v>
      </c>
      <c r="H404" s="215">
        <v>7.65</v>
      </c>
      <c r="I404" s="216"/>
      <c r="J404" s="217">
        <f>ROUND(I404*H404,2)</f>
        <v>0</v>
      </c>
      <c r="K404" s="213" t="s">
        <v>301</v>
      </c>
      <c r="L404" s="43"/>
      <c r="M404" s="218" t="s">
        <v>19</v>
      </c>
      <c r="N404" s="219" t="s">
        <v>44</v>
      </c>
      <c r="O404" s="83"/>
      <c r="P404" s="220">
        <f>O404*H404</f>
        <v>0</v>
      </c>
      <c r="Q404" s="220">
        <v>0</v>
      </c>
      <c r="R404" s="220">
        <f>Q404*H404</f>
        <v>0</v>
      </c>
      <c r="S404" s="220">
        <v>0</v>
      </c>
      <c r="T404" s="221">
        <f>S404*H404</f>
        <v>0</v>
      </c>
      <c r="AR404" s="222" t="s">
        <v>212</v>
      </c>
      <c r="AT404" s="222" t="s">
        <v>207</v>
      </c>
      <c r="AU404" s="222" t="s">
        <v>83</v>
      </c>
      <c r="AY404" s="17" t="s">
        <v>204</v>
      </c>
      <c r="BE404" s="223">
        <f>IF(N404="základní",J404,0)</f>
        <v>0</v>
      </c>
      <c r="BF404" s="223">
        <f>IF(N404="snížená",J404,0)</f>
        <v>0</v>
      </c>
      <c r="BG404" s="223">
        <f>IF(N404="zákl. přenesená",J404,0)</f>
        <v>0</v>
      </c>
      <c r="BH404" s="223">
        <f>IF(N404="sníž. přenesená",J404,0)</f>
        <v>0</v>
      </c>
      <c r="BI404" s="223">
        <f>IF(N404="nulová",J404,0)</f>
        <v>0</v>
      </c>
      <c r="BJ404" s="17" t="s">
        <v>81</v>
      </c>
      <c r="BK404" s="223">
        <f>ROUND(I404*H404,2)</f>
        <v>0</v>
      </c>
      <c r="BL404" s="17" t="s">
        <v>212</v>
      </c>
      <c r="BM404" s="222" t="s">
        <v>715</v>
      </c>
    </row>
    <row r="405" spans="2:65" s="1" customFormat="1" ht="48" customHeight="1">
      <c r="B405" s="38"/>
      <c r="C405" s="211" t="s">
        <v>716</v>
      </c>
      <c r="D405" s="211" t="s">
        <v>207</v>
      </c>
      <c r="E405" s="212" t="s">
        <v>717</v>
      </c>
      <c r="F405" s="213" t="s">
        <v>718</v>
      </c>
      <c r="G405" s="214" t="s">
        <v>250</v>
      </c>
      <c r="H405" s="215">
        <v>3</v>
      </c>
      <c r="I405" s="216"/>
      <c r="J405" s="217">
        <f>ROUND(I405*H405,2)</f>
        <v>0</v>
      </c>
      <c r="K405" s="213" t="s">
        <v>211</v>
      </c>
      <c r="L405" s="43"/>
      <c r="M405" s="218" t="s">
        <v>19</v>
      </c>
      <c r="N405" s="219" t="s">
        <v>44</v>
      </c>
      <c r="O405" s="83"/>
      <c r="P405" s="220">
        <f>O405*H405</f>
        <v>0</v>
      </c>
      <c r="Q405" s="220">
        <v>0</v>
      </c>
      <c r="R405" s="220">
        <f>Q405*H405</f>
        <v>0</v>
      </c>
      <c r="S405" s="220">
        <v>0</v>
      </c>
      <c r="T405" s="221">
        <f>S405*H405</f>
        <v>0</v>
      </c>
      <c r="AR405" s="222" t="s">
        <v>212</v>
      </c>
      <c r="AT405" s="222" t="s">
        <v>207</v>
      </c>
      <c r="AU405" s="222" t="s">
        <v>83</v>
      </c>
      <c r="AY405" s="17" t="s">
        <v>204</v>
      </c>
      <c r="BE405" s="223">
        <f>IF(N405="základní",J405,0)</f>
        <v>0</v>
      </c>
      <c r="BF405" s="223">
        <f>IF(N405="snížená",J405,0)</f>
        <v>0</v>
      </c>
      <c r="BG405" s="223">
        <f>IF(N405="zákl. přenesená",J405,0)</f>
        <v>0</v>
      </c>
      <c r="BH405" s="223">
        <f>IF(N405="sníž. přenesená",J405,0)</f>
        <v>0</v>
      </c>
      <c r="BI405" s="223">
        <f>IF(N405="nulová",J405,0)</f>
        <v>0</v>
      </c>
      <c r="BJ405" s="17" t="s">
        <v>81</v>
      </c>
      <c r="BK405" s="223">
        <f>ROUND(I405*H405,2)</f>
        <v>0</v>
      </c>
      <c r="BL405" s="17" t="s">
        <v>212</v>
      </c>
      <c r="BM405" s="222" t="s">
        <v>719</v>
      </c>
    </row>
    <row r="406" spans="2:65" s="1" customFormat="1" ht="24" customHeight="1">
      <c r="B406" s="38"/>
      <c r="C406" s="211" t="s">
        <v>483</v>
      </c>
      <c r="D406" s="211" t="s">
        <v>207</v>
      </c>
      <c r="E406" s="212" t="s">
        <v>720</v>
      </c>
      <c r="F406" s="213" t="s">
        <v>721</v>
      </c>
      <c r="G406" s="214" t="s">
        <v>210</v>
      </c>
      <c r="H406" s="215">
        <v>1.086</v>
      </c>
      <c r="I406" s="216"/>
      <c r="J406" s="217">
        <f>ROUND(I406*H406,2)</f>
        <v>0</v>
      </c>
      <c r="K406" s="213" t="s">
        <v>211</v>
      </c>
      <c r="L406" s="43"/>
      <c r="M406" s="218" t="s">
        <v>19</v>
      </c>
      <c r="N406" s="219" t="s">
        <v>44</v>
      </c>
      <c r="O406" s="83"/>
      <c r="P406" s="220">
        <f>O406*H406</f>
        <v>0</v>
      </c>
      <c r="Q406" s="220">
        <v>0</v>
      </c>
      <c r="R406" s="220">
        <f>Q406*H406</f>
        <v>0</v>
      </c>
      <c r="S406" s="220">
        <v>0</v>
      </c>
      <c r="T406" s="221">
        <f>S406*H406</f>
        <v>0</v>
      </c>
      <c r="AR406" s="222" t="s">
        <v>212</v>
      </c>
      <c r="AT406" s="222" t="s">
        <v>207</v>
      </c>
      <c r="AU406" s="222" t="s">
        <v>83</v>
      </c>
      <c r="AY406" s="17" t="s">
        <v>204</v>
      </c>
      <c r="BE406" s="223">
        <f>IF(N406="základní",J406,0)</f>
        <v>0</v>
      </c>
      <c r="BF406" s="223">
        <f>IF(N406="snížená",J406,0)</f>
        <v>0</v>
      </c>
      <c r="BG406" s="223">
        <f>IF(N406="zákl. přenesená",J406,0)</f>
        <v>0</v>
      </c>
      <c r="BH406" s="223">
        <f>IF(N406="sníž. přenesená",J406,0)</f>
        <v>0</v>
      </c>
      <c r="BI406" s="223">
        <f>IF(N406="nulová",J406,0)</f>
        <v>0</v>
      </c>
      <c r="BJ406" s="17" t="s">
        <v>81</v>
      </c>
      <c r="BK406" s="223">
        <f>ROUND(I406*H406,2)</f>
        <v>0</v>
      </c>
      <c r="BL406" s="17" t="s">
        <v>212</v>
      </c>
      <c r="BM406" s="222" t="s">
        <v>722</v>
      </c>
    </row>
    <row r="407" spans="2:65" s="1" customFormat="1" ht="36" customHeight="1">
      <c r="B407" s="38"/>
      <c r="C407" s="211" t="s">
        <v>723</v>
      </c>
      <c r="D407" s="211" t="s">
        <v>207</v>
      </c>
      <c r="E407" s="212" t="s">
        <v>724</v>
      </c>
      <c r="F407" s="213" t="s">
        <v>725</v>
      </c>
      <c r="G407" s="214" t="s">
        <v>239</v>
      </c>
      <c r="H407" s="215">
        <v>0.163</v>
      </c>
      <c r="I407" s="216"/>
      <c r="J407" s="217">
        <f>ROUND(I407*H407,2)</f>
        <v>0</v>
      </c>
      <c r="K407" s="213" t="s">
        <v>211</v>
      </c>
      <c r="L407" s="43"/>
      <c r="M407" s="218" t="s">
        <v>19</v>
      </c>
      <c r="N407" s="219" t="s">
        <v>44</v>
      </c>
      <c r="O407" s="83"/>
      <c r="P407" s="220">
        <f>O407*H407</f>
        <v>0</v>
      </c>
      <c r="Q407" s="220">
        <v>0</v>
      </c>
      <c r="R407" s="220">
        <f>Q407*H407</f>
        <v>0</v>
      </c>
      <c r="S407" s="220">
        <v>0</v>
      </c>
      <c r="T407" s="221">
        <f>S407*H407</f>
        <v>0</v>
      </c>
      <c r="AR407" s="222" t="s">
        <v>212</v>
      </c>
      <c r="AT407" s="222" t="s">
        <v>207</v>
      </c>
      <c r="AU407" s="222" t="s">
        <v>83</v>
      </c>
      <c r="AY407" s="17" t="s">
        <v>204</v>
      </c>
      <c r="BE407" s="223">
        <f>IF(N407="základní",J407,0)</f>
        <v>0</v>
      </c>
      <c r="BF407" s="223">
        <f>IF(N407="snížená",J407,0)</f>
        <v>0</v>
      </c>
      <c r="BG407" s="223">
        <f>IF(N407="zákl. přenesená",J407,0)</f>
        <v>0</v>
      </c>
      <c r="BH407" s="223">
        <f>IF(N407="sníž. přenesená",J407,0)</f>
        <v>0</v>
      </c>
      <c r="BI407" s="223">
        <f>IF(N407="nulová",J407,0)</f>
        <v>0</v>
      </c>
      <c r="BJ407" s="17" t="s">
        <v>81</v>
      </c>
      <c r="BK407" s="223">
        <f>ROUND(I407*H407,2)</f>
        <v>0</v>
      </c>
      <c r="BL407" s="17" t="s">
        <v>212</v>
      </c>
      <c r="BM407" s="222" t="s">
        <v>726</v>
      </c>
    </row>
    <row r="408" spans="2:63" s="11" customFormat="1" ht="22.8" customHeight="1">
      <c r="B408" s="195"/>
      <c r="C408" s="196"/>
      <c r="D408" s="197" t="s">
        <v>72</v>
      </c>
      <c r="E408" s="209" t="s">
        <v>727</v>
      </c>
      <c r="F408" s="209" t="s">
        <v>728</v>
      </c>
      <c r="G408" s="196"/>
      <c r="H408" s="196"/>
      <c r="I408" s="199"/>
      <c r="J408" s="210">
        <f>BK408</f>
        <v>0</v>
      </c>
      <c r="K408" s="196"/>
      <c r="L408" s="201"/>
      <c r="M408" s="202"/>
      <c r="N408" s="203"/>
      <c r="O408" s="203"/>
      <c r="P408" s="204">
        <f>SUM(P409:P420)</f>
        <v>0</v>
      </c>
      <c r="Q408" s="203"/>
      <c r="R408" s="204">
        <f>SUM(R409:R420)</f>
        <v>0</v>
      </c>
      <c r="S408" s="203"/>
      <c r="T408" s="205">
        <f>SUM(T409:T420)</f>
        <v>0</v>
      </c>
      <c r="AR408" s="206" t="s">
        <v>81</v>
      </c>
      <c r="AT408" s="207" t="s">
        <v>72</v>
      </c>
      <c r="AU408" s="207" t="s">
        <v>81</v>
      </c>
      <c r="AY408" s="206" t="s">
        <v>204</v>
      </c>
      <c r="BK408" s="208">
        <f>SUM(BK409:BK420)</f>
        <v>0</v>
      </c>
    </row>
    <row r="409" spans="2:65" s="1" customFormat="1" ht="48" customHeight="1">
      <c r="B409" s="38"/>
      <c r="C409" s="211" t="s">
        <v>486</v>
      </c>
      <c r="D409" s="211" t="s">
        <v>207</v>
      </c>
      <c r="E409" s="212" t="s">
        <v>729</v>
      </c>
      <c r="F409" s="213" t="s">
        <v>730</v>
      </c>
      <c r="G409" s="214" t="s">
        <v>297</v>
      </c>
      <c r="H409" s="215">
        <v>7</v>
      </c>
      <c r="I409" s="216"/>
      <c r="J409" s="217">
        <f>ROUND(I409*H409,2)</f>
        <v>0</v>
      </c>
      <c r="K409" s="213" t="s">
        <v>211</v>
      </c>
      <c r="L409" s="43"/>
      <c r="M409" s="218" t="s">
        <v>19</v>
      </c>
      <c r="N409" s="219" t="s">
        <v>44</v>
      </c>
      <c r="O409" s="83"/>
      <c r="P409" s="220">
        <f>O409*H409</f>
        <v>0</v>
      </c>
      <c r="Q409" s="220">
        <v>0</v>
      </c>
      <c r="R409" s="220">
        <f>Q409*H409</f>
        <v>0</v>
      </c>
      <c r="S409" s="220">
        <v>0</v>
      </c>
      <c r="T409" s="221">
        <f>S409*H409</f>
        <v>0</v>
      </c>
      <c r="AR409" s="222" t="s">
        <v>212</v>
      </c>
      <c r="AT409" s="222" t="s">
        <v>207</v>
      </c>
      <c r="AU409" s="222" t="s">
        <v>83</v>
      </c>
      <c r="AY409" s="17" t="s">
        <v>204</v>
      </c>
      <c r="BE409" s="223">
        <f>IF(N409="základní",J409,0)</f>
        <v>0</v>
      </c>
      <c r="BF409" s="223">
        <f>IF(N409="snížená",J409,0)</f>
        <v>0</v>
      </c>
      <c r="BG409" s="223">
        <f>IF(N409="zákl. přenesená",J409,0)</f>
        <v>0</v>
      </c>
      <c r="BH409" s="223">
        <f>IF(N409="sníž. přenesená",J409,0)</f>
        <v>0</v>
      </c>
      <c r="BI409" s="223">
        <f>IF(N409="nulová",J409,0)</f>
        <v>0</v>
      </c>
      <c r="BJ409" s="17" t="s">
        <v>81</v>
      </c>
      <c r="BK409" s="223">
        <f>ROUND(I409*H409,2)</f>
        <v>0</v>
      </c>
      <c r="BL409" s="17" t="s">
        <v>212</v>
      </c>
      <c r="BM409" s="222" t="s">
        <v>731</v>
      </c>
    </row>
    <row r="410" spans="2:65" s="1" customFormat="1" ht="16.5" customHeight="1">
      <c r="B410" s="38"/>
      <c r="C410" s="257" t="s">
        <v>732</v>
      </c>
      <c r="D410" s="257" t="s">
        <v>242</v>
      </c>
      <c r="E410" s="258" t="s">
        <v>733</v>
      </c>
      <c r="F410" s="259" t="s">
        <v>734</v>
      </c>
      <c r="G410" s="260" t="s">
        <v>552</v>
      </c>
      <c r="H410" s="261">
        <v>7</v>
      </c>
      <c r="I410" s="262"/>
      <c r="J410" s="263">
        <f>ROUND(I410*H410,2)</f>
        <v>0</v>
      </c>
      <c r="K410" s="259" t="s">
        <v>211</v>
      </c>
      <c r="L410" s="264"/>
      <c r="M410" s="265" t="s">
        <v>19</v>
      </c>
      <c r="N410" s="266" t="s">
        <v>44</v>
      </c>
      <c r="O410" s="83"/>
      <c r="P410" s="220">
        <f>O410*H410</f>
        <v>0</v>
      </c>
      <c r="Q410" s="220">
        <v>0</v>
      </c>
      <c r="R410" s="220">
        <f>Q410*H410</f>
        <v>0</v>
      </c>
      <c r="S410" s="220">
        <v>0</v>
      </c>
      <c r="T410" s="221">
        <f>S410*H410</f>
        <v>0</v>
      </c>
      <c r="AR410" s="222" t="s">
        <v>230</v>
      </c>
      <c r="AT410" s="222" t="s">
        <v>242</v>
      </c>
      <c r="AU410" s="222" t="s">
        <v>83</v>
      </c>
      <c r="AY410" s="17" t="s">
        <v>204</v>
      </c>
      <c r="BE410" s="223">
        <f>IF(N410="základní",J410,0)</f>
        <v>0</v>
      </c>
      <c r="BF410" s="223">
        <f>IF(N410="snížená",J410,0)</f>
        <v>0</v>
      </c>
      <c r="BG410" s="223">
        <f>IF(N410="zákl. přenesená",J410,0)</f>
        <v>0</v>
      </c>
      <c r="BH410" s="223">
        <f>IF(N410="sníž. přenesená",J410,0)</f>
        <v>0</v>
      </c>
      <c r="BI410" s="223">
        <f>IF(N410="nulová",J410,0)</f>
        <v>0</v>
      </c>
      <c r="BJ410" s="17" t="s">
        <v>81</v>
      </c>
      <c r="BK410" s="223">
        <f>ROUND(I410*H410,2)</f>
        <v>0</v>
      </c>
      <c r="BL410" s="17" t="s">
        <v>212</v>
      </c>
      <c r="BM410" s="222" t="s">
        <v>735</v>
      </c>
    </row>
    <row r="411" spans="2:65" s="1" customFormat="1" ht="36" customHeight="1">
      <c r="B411" s="38"/>
      <c r="C411" s="211" t="s">
        <v>492</v>
      </c>
      <c r="D411" s="211" t="s">
        <v>207</v>
      </c>
      <c r="E411" s="212" t="s">
        <v>736</v>
      </c>
      <c r="F411" s="213" t="s">
        <v>737</v>
      </c>
      <c r="G411" s="214" t="s">
        <v>210</v>
      </c>
      <c r="H411" s="215">
        <v>0.195</v>
      </c>
      <c r="I411" s="216"/>
      <c r="J411" s="217">
        <f>ROUND(I411*H411,2)</f>
        <v>0</v>
      </c>
      <c r="K411" s="213" t="s">
        <v>211</v>
      </c>
      <c r="L411" s="43"/>
      <c r="M411" s="218" t="s">
        <v>19</v>
      </c>
      <c r="N411" s="219" t="s">
        <v>44</v>
      </c>
      <c r="O411" s="83"/>
      <c r="P411" s="220">
        <f>O411*H411</f>
        <v>0</v>
      </c>
      <c r="Q411" s="220">
        <v>0</v>
      </c>
      <c r="R411" s="220">
        <f>Q411*H411</f>
        <v>0</v>
      </c>
      <c r="S411" s="220">
        <v>0</v>
      </c>
      <c r="T411" s="221">
        <f>S411*H411</f>
        <v>0</v>
      </c>
      <c r="AR411" s="222" t="s">
        <v>212</v>
      </c>
      <c r="AT411" s="222" t="s">
        <v>207</v>
      </c>
      <c r="AU411" s="222" t="s">
        <v>83</v>
      </c>
      <c r="AY411" s="17" t="s">
        <v>204</v>
      </c>
      <c r="BE411" s="223">
        <f>IF(N411="základní",J411,0)</f>
        <v>0</v>
      </c>
      <c r="BF411" s="223">
        <f>IF(N411="snížená",J411,0)</f>
        <v>0</v>
      </c>
      <c r="BG411" s="223">
        <f>IF(N411="zákl. přenesená",J411,0)</f>
        <v>0</v>
      </c>
      <c r="BH411" s="223">
        <f>IF(N411="sníž. přenesená",J411,0)</f>
        <v>0</v>
      </c>
      <c r="BI411" s="223">
        <f>IF(N411="nulová",J411,0)</f>
        <v>0</v>
      </c>
      <c r="BJ411" s="17" t="s">
        <v>81</v>
      </c>
      <c r="BK411" s="223">
        <f>ROUND(I411*H411,2)</f>
        <v>0</v>
      </c>
      <c r="BL411" s="17" t="s">
        <v>212</v>
      </c>
      <c r="BM411" s="222" t="s">
        <v>738</v>
      </c>
    </row>
    <row r="412" spans="2:51" s="12" customFormat="1" ht="12">
      <c r="B412" s="224"/>
      <c r="C412" s="225"/>
      <c r="D412" s="226" t="s">
        <v>213</v>
      </c>
      <c r="E412" s="227" t="s">
        <v>19</v>
      </c>
      <c r="F412" s="228" t="s">
        <v>739</v>
      </c>
      <c r="G412" s="225"/>
      <c r="H412" s="227" t="s">
        <v>19</v>
      </c>
      <c r="I412" s="229"/>
      <c r="J412" s="225"/>
      <c r="K412" s="225"/>
      <c r="L412" s="230"/>
      <c r="M412" s="231"/>
      <c r="N412" s="232"/>
      <c r="O412" s="232"/>
      <c r="P412" s="232"/>
      <c r="Q412" s="232"/>
      <c r="R412" s="232"/>
      <c r="S412" s="232"/>
      <c r="T412" s="233"/>
      <c r="AT412" s="234" t="s">
        <v>213</v>
      </c>
      <c r="AU412" s="234" t="s">
        <v>83</v>
      </c>
      <c r="AV412" s="12" t="s">
        <v>81</v>
      </c>
      <c r="AW412" s="12" t="s">
        <v>34</v>
      </c>
      <c r="AX412" s="12" t="s">
        <v>73</v>
      </c>
      <c r="AY412" s="234" t="s">
        <v>204</v>
      </c>
    </row>
    <row r="413" spans="2:51" s="13" customFormat="1" ht="12">
      <c r="B413" s="235"/>
      <c r="C413" s="236"/>
      <c r="D413" s="226" t="s">
        <v>213</v>
      </c>
      <c r="E413" s="237" t="s">
        <v>19</v>
      </c>
      <c r="F413" s="238" t="s">
        <v>740</v>
      </c>
      <c r="G413" s="236"/>
      <c r="H413" s="239">
        <v>0.195</v>
      </c>
      <c r="I413" s="240"/>
      <c r="J413" s="236"/>
      <c r="K413" s="236"/>
      <c r="L413" s="241"/>
      <c r="M413" s="242"/>
      <c r="N413" s="243"/>
      <c r="O413" s="243"/>
      <c r="P413" s="243"/>
      <c r="Q413" s="243"/>
      <c r="R413" s="243"/>
      <c r="S413" s="243"/>
      <c r="T413" s="244"/>
      <c r="AT413" s="245" t="s">
        <v>213</v>
      </c>
      <c r="AU413" s="245" t="s">
        <v>83</v>
      </c>
      <c r="AV413" s="13" t="s">
        <v>83</v>
      </c>
      <c r="AW413" s="13" t="s">
        <v>34</v>
      </c>
      <c r="AX413" s="13" t="s">
        <v>73</v>
      </c>
      <c r="AY413" s="245" t="s">
        <v>204</v>
      </c>
    </row>
    <row r="414" spans="2:51" s="14" customFormat="1" ht="12">
      <c r="B414" s="246"/>
      <c r="C414" s="247"/>
      <c r="D414" s="226" t="s">
        <v>213</v>
      </c>
      <c r="E414" s="248" t="s">
        <v>19</v>
      </c>
      <c r="F414" s="249" t="s">
        <v>218</v>
      </c>
      <c r="G414" s="247"/>
      <c r="H414" s="250">
        <v>0.195</v>
      </c>
      <c r="I414" s="251"/>
      <c r="J414" s="247"/>
      <c r="K414" s="247"/>
      <c r="L414" s="252"/>
      <c r="M414" s="253"/>
      <c r="N414" s="254"/>
      <c r="O414" s="254"/>
      <c r="P414" s="254"/>
      <c r="Q414" s="254"/>
      <c r="R414" s="254"/>
      <c r="S414" s="254"/>
      <c r="T414" s="255"/>
      <c r="AT414" s="256" t="s">
        <v>213</v>
      </c>
      <c r="AU414" s="256" t="s">
        <v>83</v>
      </c>
      <c r="AV414" s="14" t="s">
        <v>212</v>
      </c>
      <c r="AW414" s="14" t="s">
        <v>34</v>
      </c>
      <c r="AX414" s="14" t="s">
        <v>81</v>
      </c>
      <c r="AY414" s="256" t="s">
        <v>204</v>
      </c>
    </row>
    <row r="415" spans="2:65" s="1" customFormat="1" ht="36" customHeight="1">
      <c r="B415" s="38"/>
      <c r="C415" s="211" t="s">
        <v>741</v>
      </c>
      <c r="D415" s="211" t="s">
        <v>207</v>
      </c>
      <c r="E415" s="212" t="s">
        <v>742</v>
      </c>
      <c r="F415" s="213" t="s">
        <v>743</v>
      </c>
      <c r="G415" s="214" t="s">
        <v>221</v>
      </c>
      <c r="H415" s="215">
        <v>15.3</v>
      </c>
      <c r="I415" s="216"/>
      <c r="J415" s="217">
        <f>ROUND(I415*H415,2)</f>
        <v>0</v>
      </c>
      <c r="K415" s="213" t="s">
        <v>211</v>
      </c>
      <c r="L415" s="43"/>
      <c r="M415" s="218" t="s">
        <v>19</v>
      </c>
      <c r="N415" s="219" t="s">
        <v>44</v>
      </c>
      <c r="O415" s="83"/>
      <c r="P415" s="220">
        <f>O415*H415</f>
        <v>0</v>
      </c>
      <c r="Q415" s="220">
        <v>0</v>
      </c>
      <c r="R415" s="220">
        <f>Q415*H415</f>
        <v>0</v>
      </c>
      <c r="S415" s="220">
        <v>0</v>
      </c>
      <c r="T415" s="221">
        <f>S415*H415</f>
        <v>0</v>
      </c>
      <c r="AR415" s="222" t="s">
        <v>212</v>
      </c>
      <c r="AT415" s="222" t="s">
        <v>207</v>
      </c>
      <c r="AU415" s="222" t="s">
        <v>83</v>
      </c>
      <c r="AY415" s="17" t="s">
        <v>204</v>
      </c>
      <c r="BE415" s="223">
        <f>IF(N415="základní",J415,0)</f>
        <v>0</v>
      </c>
      <c r="BF415" s="223">
        <f>IF(N415="snížená",J415,0)</f>
        <v>0</v>
      </c>
      <c r="BG415" s="223">
        <f>IF(N415="zákl. přenesená",J415,0)</f>
        <v>0</v>
      </c>
      <c r="BH415" s="223">
        <f>IF(N415="sníž. přenesená",J415,0)</f>
        <v>0</v>
      </c>
      <c r="BI415" s="223">
        <f>IF(N415="nulová",J415,0)</f>
        <v>0</v>
      </c>
      <c r="BJ415" s="17" t="s">
        <v>81</v>
      </c>
      <c r="BK415" s="223">
        <f>ROUND(I415*H415,2)</f>
        <v>0</v>
      </c>
      <c r="BL415" s="17" t="s">
        <v>212</v>
      </c>
      <c r="BM415" s="222" t="s">
        <v>744</v>
      </c>
    </row>
    <row r="416" spans="2:51" s="12" customFormat="1" ht="12">
      <c r="B416" s="224"/>
      <c r="C416" s="225"/>
      <c r="D416" s="226" t="s">
        <v>213</v>
      </c>
      <c r="E416" s="227" t="s">
        <v>19</v>
      </c>
      <c r="F416" s="228" t="s">
        <v>745</v>
      </c>
      <c r="G416" s="225"/>
      <c r="H416" s="227" t="s">
        <v>19</v>
      </c>
      <c r="I416" s="229"/>
      <c r="J416" s="225"/>
      <c r="K416" s="225"/>
      <c r="L416" s="230"/>
      <c r="M416" s="231"/>
      <c r="N416" s="232"/>
      <c r="O416" s="232"/>
      <c r="P416" s="232"/>
      <c r="Q416" s="232"/>
      <c r="R416" s="232"/>
      <c r="S416" s="232"/>
      <c r="T416" s="233"/>
      <c r="AT416" s="234" t="s">
        <v>213</v>
      </c>
      <c r="AU416" s="234" t="s">
        <v>83</v>
      </c>
      <c r="AV416" s="12" t="s">
        <v>81</v>
      </c>
      <c r="AW416" s="12" t="s">
        <v>34</v>
      </c>
      <c r="AX416" s="12" t="s">
        <v>73</v>
      </c>
      <c r="AY416" s="234" t="s">
        <v>204</v>
      </c>
    </row>
    <row r="417" spans="2:51" s="13" customFormat="1" ht="12">
      <c r="B417" s="235"/>
      <c r="C417" s="236"/>
      <c r="D417" s="226" t="s">
        <v>213</v>
      </c>
      <c r="E417" s="237" t="s">
        <v>19</v>
      </c>
      <c r="F417" s="238" t="s">
        <v>746</v>
      </c>
      <c r="G417" s="236"/>
      <c r="H417" s="239">
        <v>15.3</v>
      </c>
      <c r="I417" s="240"/>
      <c r="J417" s="236"/>
      <c r="K417" s="236"/>
      <c r="L417" s="241"/>
      <c r="M417" s="242"/>
      <c r="N417" s="243"/>
      <c r="O417" s="243"/>
      <c r="P417" s="243"/>
      <c r="Q417" s="243"/>
      <c r="R417" s="243"/>
      <c r="S417" s="243"/>
      <c r="T417" s="244"/>
      <c r="AT417" s="245" t="s">
        <v>213</v>
      </c>
      <c r="AU417" s="245" t="s">
        <v>83</v>
      </c>
      <c r="AV417" s="13" t="s">
        <v>83</v>
      </c>
      <c r="AW417" s="13" t="s">
        <v>34</v>
      </c>
      <c r="AX417" s="13" t="s">
        <v>73</v>
      </c>
      <c r="AY417" s="245" t="s">
        <v>204</v>
      </c>
    </row>
    <row r="418" spans="2:51" s="14" customFormat="1" ht="12">
      <c r="B418" s="246"/>
      <c r="C418" s="247"/>
      <c r="D418" s="226" t="s">
        <v>213</v>
      </c>
      <c r="E418" s="248" t="s">
        <v>19</v>
      </c>
      <c r="F418" s="249" t="s">
        <v>218</v>
      </c>
      <c r="G418" s="247"/>
      <c r="H418" s="250">
        <v>15.3</v>
      </c>
      <c r="I418" s="251"/>
      <c r="J418" s="247"/>
      <c r="K418" s="247"/>
      <c r="L418" s="252"/>
      <c r="M418" s="253"/>
      <c r="N418" s="254"/>
      <c r="O418" s="254"/>
      <c r="P418" s="254"/>
      <c r="Q418" s="254"/>
      <c r="R418" s="254"/>
      <c r="S418" s="254"/>
      <c r="T418" s="255"/>
      <c r="AT418" s="256" t="s">
        <v>213</v>
      </c>
      <c r="AU418" s="256" t="s">
        <v>83</v>
      </c>
      <c r="AV418" s="14" t="s">
        <v>212</v>
      </c>
      <c r="AW418" s="14" t="s">
        <v>34</v>
      </c>
      <c r="AX418" s="14" t="s">
        <v>81</v>
      </c>
      <c r="AY418" s="256" t="s">
        <v>204</v>
      </c>
    </row>
    <row r="419" spans="2:65" s="1" customFormat="1" ht="36" customHeight="1">
      <c r="B419" s="38"/>
      <c r="C419" s="211" t="s">
        <v>495</v>
      </c>
      <c r="D419" s="211" t="s">
        <v>207</v>
      </c>
      <c r="E419" s="212" t="s">
        <v>747</v>
      </c>
      <c r="F419" s="213" t="s">
        <v>748</v>
      </c>
      <c r="G419" s="214" t="s">
        <v>221</v>
      </c>
      <c r="H419" s="215">
        <v>30.6</v>
      </c>
      <c r="I419" s="216"/>
      <c r="J419" s="217">
        <f>ROUND(I419*H419,2)</f>
        <v>0</v>
      </c>
      <c r="K419" s="213" t="s">
        <v>211</v>
      </c>
      <c r="L419" s="43"/>
      <c r="M419" s="218" t="s">
        <v>19</v>
      </c>
      <c r="N419" s="219" t="s">
        <v>44</v>
      </c>
      <c r="O419" s="83"/>
      <c r="P419" s="220">
        <f>O419*H419</f>
        <v>0</v>
      </c>
      <c r="Q419" s="220">
        <v>0</v>
      </c>
      <c r="R419" s="220">
        <f>Q419*H419</f>
        <v>0</v>
      </c>
      <c r="S419" s="220">
        <v>0</v>
      </c>
      <c r="T419" s="221">
        <f>S419*H419</f>
        <v>0</v>
      </c>
      <c r="AR419" s="222" t="s">
        <v>212</v>
      </c>
      <c r="AT419" s="222" t="s">
        <v>207</v>
      </c>
      <c r="AU419" s="222" t="s">
        <v>83</v>
      </c>
      <c r="AY419" s="17" t="s">
        <v>204</v>
      </c>
      <c r="BE419" s="223">
        <f>IF(N419="základní",J419,0)</f>
        <v>0</v>
      </c>
      <c r="BF419" s="223">
        <f>IF(N419="snížená",J419,0)</f>
        <v>0</v>
      </c>
      <c r="BG419" s="223">
        <f>IF(N419="zákl. přenesená",J419,0)</f>
        <v>0</v>
      </c>
      <c r="BH419" s="223">
        <f>IF(N419="sníž. přenesená",J419,0)</f>
        <v>0</v>
      </c>
      <c r="BI419" s="223">
        <f>IF(N419="nulová",J419,0)</f>
        <v>0</v>
      </c>
      <c r="BJ419" s="17" t="s">
        <v>81</v>
      </c>
      <c r="BK419" s="223">
        <f>ROUND(I419*H419,2)</f>
        <v>0</v>
      </c>
      <c r="BL419" s="17" t="s">
        <v>212</v>
      </c>
      <c r="BM419" s="222" t="s">
        <v>749</v>
      </c>
    </row>
    <row r="420" spans="2:65" s="1" customFormat="1" ht="36" customHeight="1">
      <c r="B420" s="38"/>
      <c r="C420" s="211" t="s">
        <v>750</v>
      </c>
      <c r="D420" s="211" t="s">
        <v>207</v>
      </c>
      <c r="E420" s="212" t="s">
        <v>751</v>
      </c>
      <c r="F420" s="213" t="s">
        <v>752</v>
      </c>
      <c r="G420" s="214" t="s">
        <v>221</v>
      </c>
      <c r="H420" s="215">
        <v>15.3</v>
      </c>
      <c r="I420" s="216"/>
      <c r="J420" s="217">
        <f>ROUND(I420*H420,2)</f>
        <v>0</v>
      </c>
      <c r="K420" s="213" t="s">
        <v>211</v>
      </c>
      <c r="L420" s="43"/>
      <c r="M420" s="218" t="s">
        <v>19</v>
      </c>
      <c r="N420" s="219" t="s">
        <v>44</v>
      </c>
      <c r="O420" s="83"/>
      <c r="P420" s="220">
        <f>O420*H420</f>
        <v>0</v>
      </c>
      <c r="Q420" s="220">
        <v>0</v>
      </c>
      <c r="R420" s="220">
        <f>Q420*H420</f>
        <v>0</v>
      </c>
      <c r="S420" s="220">
        <v>0</v>
      </c>
      <c r="T420" s="221">
        <f>S420*H420</f>
        <v>0</v>
      </c>
      <c r="AR420" s="222" t="s">
        <v>212</v>
      </c>
      <c r="AT420" s="222" t="s">
        <v>207</v>
      </c>
      <c r="AU420" s="222" t="s">
        <v>83</v>
      </c>
      <c r="AY420" s="17" t="s">
        <v>204</v>
      </c>
      <c r="BE420" s="223">
        <f>IF(N420="základní",J420,0)</f>
        <v>0</v>
      </c>
      <c r="BF420" s="223">
        <f>IF(N420="snížená",J420,0)</f>
        <v>0</v>
      </c>
      <c r="BG420" s="223">
        <f>IF(N420="zákl. přenesená",J420,0)</f>
        <v>0</v>
      </c>
      <c r="BH420" s="223">
        <f>IF(N420="sníž. přenesená",J420,0)</f>
        <v>0</v>
      </c>
      <c r="BI420" s="223">
        <f>IF(N420="nulová",J420,0)</f>
        <v>0</v>
      </c>
      <c r="BJ420" s="17" t="s">
        <v>81</v>
      </c>
      <c r="BK420" s="223">
        <f>ROUND(I420*H420,2)</f>
        <v>0</v>
      </c>
      <c r="BL420" s="17" t="s">
        <v>212</v>
      </c>
      <c r="BM420" s="222" t="s">
        <v>753</v>
      </c>
    </row>
    <row r="421" spans="2:63" s="11" customFormat="1" ht="22.8" customHeight="1">
      <c r="B421" s="195"/>
      <c r="C421" s="196"/>
      <c r="D421" s="197" t="s">
        <v>72</v>
      </c>
      <c r="E421" s="209" t="s">
        <v>246</v>
      </c>
      <c r="F421" s="209" t="s">
        <v>247</v>
      </c>
      <c r="G421" s="196"/>
      <c r="H421" s="196"/>
      <c r="I421" s="199"/>
      <c r="J421" s="210">
        <f>BK421</f>
        <v>0</v>
      </c>
      <c r="K421" s="196"/>
      <c r="L421" s="201"/>
      <c r="M421" s="202"/>
      <c r="N421" s="203"/>
      <c r="O421" s="203"/>
      <c r="P421" s="204">
        <f>SUM(P422:P426)</f>
        <v>0</v>
      </c>
      <c r="Q421" s="203"/>
      <c r="R421" s="204">
        <f>SUM(R422:R426)</f>
        <v>0</v>
      </c>
      <c r="S421" s="203"/>
      <c r="T421" s="205">
        <f>SUM(T422:T426)</f>
        <v>0</v>
      </c>
      <c r="AR421" s="206" t="s">
        <v>81</v>
      </c>
      <c r="AT421" s="207" t="s">
        <v>72</v>
      </c>
      <c r="AU421" s="207" t="s">
        <v>81</v>
      </c>
      <c r="AY421" s="206" t="s">
        <v>204</v>
      </c>
      <c r="BK421" s="208">
        <f>SUM(BK422:BK426)</f>
        <v>0</v>
      </c>
    </row>
    <row r="422" spans="2:65" s="1" customFormat="1" ht="16.5" customHeight="1">
      <c r="B422" s="38"/>
      <c r="C422" s="211" t="s">
        <v>499</v>
      </c>
      <c r="D422" s="211" t="s">
        <v>207</v>
      </c>
      <c r="E422" s="212" t="s">
        <v>754</v>
      </c>
      <c r="F422" s="213" t="s">
        <v>755</v>
      </c>
      <c r="G422" s="214" t="s">
        <v>756</v>
      </c>
      <c r="H422" s="215">
        <v>1</v>
      </c>
      <c r="I422" s="216"/>
      <c r="J422" s="217">
        <f>ROUND(I422*H422,2)</f>
        <v>0</v>
      </c>
      <c r="K422" s="213" t="s">
        <v>211</v>
      </c>
      <c r="L422" s="43"/>
      <c r="M422" s="218" t="s">
        <v>19</v>
      </c>
      <c r="N422" s="219" t="s">
        <v>44</v>
      </c>
      <c r="O422" s="83"/>
      <c r="P422" s="220">
        <f>O422*H422</f>
        <v>0</v>
      </c>
      <c r="Q422" s="220">
        <v>0</v>
      </c>
      <c r="R422" s="220">
        <f>Q422*H422</f>
        <v>0</v>
      </c>
      <c r="S422" s="220">
        <v>0</v>
      </c>
      <c r="T422" s="221">
        <f>S422*H422</f>
        <v>0</v>
      </c>
      <c r="AR422" s="222" t="s">
        <v>212</v>
      </c>
      <c r="AT422" s="222" t="s">
        <v>207</v>
      </c>
      <c r="AU422" s="222" t="s">
        <v>83</v>
      </c>
      <c r="AY422" s="17" t="s">
        <v>204</v>
      </c>
      <c r="BE422" s="223">
        <f>IF(N422="základní",J422,0)</f>
        <v>0</v>
      </c>
      <c r="BF422" s="223">
        <f>IF(N422="snížená",J422,0)</f>
        <v>0</v>
      </c>
      <c r="BG422" s="223">
        <f>IF(N422="zákl. přenesená",J422,0)</f>
        <v>0</v>
      </c>
      <c r="BH422" s="223">
        <f>IF(N422="sníž. přenesená",J422,0)</f>
        <v>0</v>
      </c>
      <c r="BI422" s="223">
        <f>IF(N422="nulová",J422,0)</f>
        <v>0</v>
      </c>
      <c r="BJ422" s="17" t="s">
        <v>81</v>
      </c>
      <c r="BK422" s="223">
        <f>ROUND(I422*H422,2)</f>
        <v>0</v>
      </c>
      <c r="BL422" s="17" t="s">
        <v>212</v>
      </c>
      <c r="BM422" s="222" t="s">
        <v>757</v>
      </c>
    </row>
    <row r="423" spans="2:65" s="1" customFormat="1" ht="16.5" customHeight="1">
      <c r="B423" s="38"/>
      <c r="C423" s="211" t="s">
        <v>758</v>
      </c>
      <c r="D423" s="211" t="s">
        <v>207</v>
      </c>
      <c r="E423" s="212" t="s">
        <v>759</v>
      </c>
      <c r="F423" s="213" t="s">
        <v>760</v>
      </c>
      <c r="G423" s="214" t="s">
        <v>761</v>
      </c>
      <c r="H423" s="215">
        <v>6</v>
      </c>
      <c r="I423" s="216"/>
      <c r="J423" s="217">
        <f>ROUND(I423*H423,2)</f>
        <v>0</v>
      </c>
      <c r="K423" s="213" t="s">
        <v>211</v>
      </c>
      <c r="L423" s="43"/>
      <c r="M423" s="218" t="s">
        <v>19</v>
      </c>
      <c r="N423" s="219" t="s">
        <v>44</v>
      </c>
      <c r="O423" s="83"/>
      <c r="P423" s="220">
        <f>O423*H423</f>
        <v>0</v>
      </c>
      <c r="Q423" s="220">
        <v>0</v>
      </c>
      <c r="R423" s="220">
        <f>Q423*H423</f>
        <v>0</v>
      </c>
      <c r="S423" s="220">
        <v>0</v>
      </c>
      <c r="T423" s="221">
        <f>S423*H423</f>
        <v>0</v>
      </c>
      <c r="AR423" s="222" t="s">
        <v>212</v>
      </c>
      <c r="AT423" s="222" t="s">
        <v>207</v>
      </c>
      <c r="AU423" s="222" t="s">
        <v>83</v>
      </c>
      <c r="AY423" s="17" t="s">
        <v>204</v>
      </c>
      <c r="BE423" s="223">
        <f>IF(N423="základní",J423,0)</f>
        <v>0</v>
      </c>
      <c r="BF423" s="223">
        <f>IF(N423="snížená",J423,0)</f>
        <v>0</v>
      </c>
      <c r="BG423" s="223">
        <f>IF(N423="zákl. přenesená",J423,0)</f>
        <v>0</v>
      </c>
      <c r="BH423" s="223">
        <f>IF(N423="sníž. přenesená",J423,0)</f>
        <v>0</v>
      </c>
      <c r="BI423" s="223">
        <f>IF(N423="nulová",J423,0)</f>
        <v>0</v>
      </c>
      <c r="BJ423" s="17" t="s">
        <v>81</v>
      </c>
      <c r="BK423" s="223">
        <f>ROUND(I423*H423,2)</f>
        <v>0</v>
      </c>
      <c r="BL423" s="17" t="s">
        <v>212</v>
      </c>
      <c r="BM423" s="222" t="s">
        <v>762</v>
      </c>
    </row>
    <row r="424" spans="2:65" s="1" customFormat="1" ht="36" customHeight="1">
      <c r="B424" s="38"/>
      <c r="C424" s="211" t="s">
        <v>502</v>
      </c>
      <c r="D424" s="211" t="s">
        <v>207</v>
      </c>
      <c r="E424" s="212" t="s">
        <v>763</v>
      </c>
      <c r="F424" s="213" t="s">
        <v>293</v>
      </c>
      <c r="G424" s="214" t="s">
        <v>221</v>
      </c>
      <c r="H424" s="215">
        <v>15</v>
      </c>
      <c r="I424" s="216"/>
      <c r="J424" s="217">
        <f>ROUND(I424*H424,2)</f>
        <v>0</v>
      </c>
      <c r="K424" s="213" t="s">
        <v>211</v>
      </c>
      <c r="L424" s="43"/>
      <c r="M424" s="218" t="s">
        <v>19</v>
      </c>
      <c r="N424" s="219" t="s">
        <v>44</v>
      </c>
      <c r="O424" s="83"/>
      <c r="P424" s="220">
        <f>O424*H424</f>
        <v>0</v>
      </c>
      <c r="Q424" s="220">
        <v>0</v>
      </c>
      <c r="R424" s="220">
        <f>Q424*H424</f>
        <v>0</v>
      </c>
      <c r="S424" s="220">
        <v>0</v>
      </c>
      <c r="T424" s="221">
        <f>S424*H424</f>
        <v>0</v>
      </c>
      <c r="AR424" s="222" t="s">
        <v>212</v>
      </c>
      <c r="AT424" s="222" t="s">
        <v>207</v>
      </c>
      <c r="AU424" s="222" t="s">
        <v>83</v>
      </c>
      <c r="AY424" s="17" t="s">
        <v>204</v>
      </c>
      <c r="BE424" s="223">
        <f>IF(N424="základní",J424,0)</f>
        <v>0</v>
      </c>
      <c r="BF424" s="223">
        <f>IF(N424="snížená",J424,0)</f>
        <v>0</v>
      </c>
      <c r="BG424" s="223">
        <f>IF(N424="zákl. přenesená",J424,0)</f>
        <v>0</v>
      </c>
      <c r="BH424" s="223">
        <f>IF(N424="sníž. přenesená",J424,0)</f>
        <v>0</v>
      </c>
      <c r="BI424" s="223">
        <f>IF(N424="nulová",J424,0)</f>
        <v>0</v>
      </c>
      <c r="BJ424" s="17" t="s">
        <v>81</v>
      </c>
      <c r="BK424" s="223">
        <f>ROUND(I424*H424,2)</f>
        <v>0</v>
      </c>
      <c r="BL424" s="17" t="s">
        <v>212</v>
      </c>
      <c r="BM424" s="222" t="s">
        <v>764</v>
      </c>
    </row>
    <row r="425" spans="2:51" s="13" customFormat="1" ht="12">
      <c r="B425" s="235"/>
      <c r="C425" s="236"/>
      <c r="D425" s="226" t="s">
        <v>213</v>
      </c>
      <c r="E425" s="237" t="s">
        <v>19</v>
      </c>
      <c r="F425" s="238" t="s">
        <v>765</v>
      </c>
      <c r="G425" s="236"/>
      <c r="H425" s="239">
        <v>15</v>
      </c>
      <c r="I425" s="240"/>
      <c r="J425" s="236"/>
      <c r="K425" s="236"/>
      <c r="L425" s="241"/>
      <c r="M425" s="242"/>
      <c r="N425" s="243"/>
      <c r="O425" s="243"/>
      <c r="P425" s="243"/>
      <c r="Q425" s="243"/>
      <c r="R425" s="243"/>
      <c r="S425" s="243"/>
      <c r="T425" s="244"/>
      <c r="AT425" s="245" t="s">
        <v>213</v>
      </c>
      <c r="AU425" s="245" t="s">
        <v>83</v>
      </c>
      <c r="AV425" s="13" t="s">
        <v>83</v>
      </c>
      <c r="AW425" s="13" t="s">
        <v>34</v>
      </c>
      <c r="AX425" s="13" t="s">
        <v>73</v>
      </c>
      <c r="AY425" s="245" t="s">
        <v>204</v>
      </c>
    </row>
    <row r="426" spans="2:51" s="14" customFormat="1" ht="12">
      <c r="B426" s="246"/>
      <c r="C426" s="247"/>
      <c r="D426" s="226" t="s">
        <v>213</v>
      </c>
      <c r="E426" s="248" t="s">
        <v>19</v>
      </c>
      <c r="F426" s="249" t="s">
        <v>218</v>
      </c>
      <c r="G426" s="247"/>
      <c r="H426" s="250">
        <v>15</v>
      </c>
      <c r="I426" s="251"/>
      <c r="J426" s="247"/>
      <c r="K426" s="247"/>
      <c r="L426" s="252"/>
      <c r="M426" s="253"/>
      <c r="N426" s="254"/>
      <c r="O426" s="254"/>
      <c r="P426" s="254"/>
      <c r="Q426" s="254"/>
      <c r="R426" s="254"/>
      <c r="S426" s="254"/>
      <c r="T426" s="255"/>
      <c r="AT426" s="256" t="s">
        <v>213</v>
      </c>
      <c r="AU426" s="256" t="s">
        <v>83</v>
      </c>
      <c r="AV426" s="14" t="s">
        <v>212</v>
      </c>
      <c r="AW426" s="14" t="s">
        <v>34</v>
      </c>
      <c r="AX426" s="14" t="s">
        <v>81</v>
      </c>
      <c r="AY426" s="256" t="s">
        <v>204</v>
      </c>
    </row>
    <row r="427" spans="2:63" s="11" customFormat="1" ht="22.8" customHeight="1">
      <c r="B427" s="195"/>
      <c r="C427" s="196"/>
      <c r="D427" s="197" t="s">
        <v>72</v>
      </c>
      <c r="E427" s="209" t="s">
        <v>359</v>
      </c>
      <c r="F427" s="209" t="s">
        <v>360</v>
      </c>
      <c r="G427" s="196"/>
      <c r="H427" s="196"/>
      <c r="I427" s="199"/>
      <c r="J427" s="210">
        <f>BK427</f>
        <v>0</v>
      </c>
      <c r="K427" s="196"/>
      <c r="L427" s="201"/>
      <c r="M427" s="202"/>
      <c r="N427" s="203"/>
      <c r="O427" s="203"/>
      <c r="P427" s="204">
        <f>P428</f>
        <v>0</v>
      </c>
      <c r="Q427" s="203"/>
      <c r="R427" s="204">
        <f>R428</f>
        <v>0</v>
      </c>
      <c r="S427" s="203"/>
      <c r="T427" s="205">
        <f>T428</f>
        <v>0</v>
      </c>
      <c r="AR427" s="206" t="s">
        <v>81</v>
      </c>
      <c r="AT427" s="207" t="s">
        <v>72</v>
      </c>
      <c r="AU427" s="207" t="s">
        <v>81</v>
      </c>
      <c r="AY427" s="206" t="s">
        <v>204</v>
      </c>
      <c r="BK427" s="208">
        <f>BK428</f>
        <v>0</v>
      </c>
    </row>
    <row r="428" spans="2:65" s="1" customFormat="1" ht="60" customHeight="1">
      <c r="B428" s="38"/>
      <c r="C428" s="211" t="s">
        <v>766</v>
      </c>
      <c r="D428" s="211" t="s">
        <v>207</v>
      </c>
      <c r="E428" s="212" t="s">
        <v>767</v>
      </c>
      <c r="F428" s="213" t="s">
        <v>768</v>
      </c>
      <c r="G428" s="214" t="s">
        <v>239</v>
      </c>
      <c r="H428" s="215">
        <v>32.33</v>
      </c>
      <c r="I428" s="216"/>
      <c r="J428" s="217">
        <f>ROUND(I428*H428,2)</f>
        <v>0</v>
      </c>
      <c r="K428" s="213" t="s">
        <v>211</v>
      </c>
      <c r="L428" s="43"/>
      <c r="M428" s="218" t="s">
        <v>19</v>
      </c>
      <c r="N428" s="219" t="s">
        <v>44</v>
      </c>
      <c r="O428" s="83"/>
      <c r="P428" s="220">
        <f>O428*H428</f>
        <v>0</v>
      </c>
      <c r="Q428" s="220">
        <v>0</v>
      </c>
      <c r="R428" s="220">
        <f>Q428*H428</f>
        <v>0</v>
      </c>
      <c r="S428" s="220">
        <v>0</v>
      </c>
      <c r="T428" s="221">
        <f>S428*H428</f>
        <v>0</v>
      </c>
      <c r="AR428" s="222" t="s">
        <v>212</v>
      </c>
      <c r="AT428" s="222" t="s">
        <v>207</v>
      </c>
      <c r="AU428" s="222" t="s">
        <v>83</v>
      </c>
      <c r="AY428" s="17" t="s">
        <v>204</v>
      </c>
      <c r="BE428" s="223">
        <f>IF(N428="základní",J428,0)</f>
        <v>0</v>
      </c>
      <c r="BF428" s="223">
        <f>IF(N428="snížená",J428,0)</f>
        <v>0</v>
      </c>
      <c r="BG428" s="223">
        <f>IF(N428="zákl. přenesená",J428,0)</f>
        <v>0</v>
      </c>
      <c r="BH428" s="223">
        <f>IF(N428="sníž. přenesená",J428,0)</f>
        <v>0</v>
      </c>
      <c r="BI428" s="223">
        <f>IF(N428="nulová",J428,0)</f>
        <v>0</v>
      </c>
      <c r="BJ428" s="17" t="s">
        <v>81</v>
      </c>
      <c r="BK428" s="223">
        <f>ROUND(I428*H428,2)</f>
        <v>0</v>
      </c>
      <c r="BL428" s="17" t="s">
        <v>212</v>
      </c>
      <c r="BM428" s="222" t="s">
        <v>769</v>
      </c>
    </row>
    <row r="429" spans="2:63" s="11" customFormat="1" ht="22.8" customHeight="1">
      <c r="B429" s="195"/>
      <c r="C429" s="196"/>
      <c r="D429" s="197" t="s">
        <v>72</v>
      </c>
      <c r="E429" s="209" t="s">
        <v>559</v>
      </c>
      <c r="F429" s="209" t="s">
        <v>560</v>
      </c>
      <c r="G429" s="196"/>
      <c r="H429" s="196"/>
      <c r="I429" s="199"/>
      <c r="J429" s="210">
        <f>BK429</f>
        <v>0</v>
      </c>
      <c r="K429" s="196"/>
      <c r="L429" s="201"/>
      <c r="M429" s="202"/>
      <c r="N429" s="203"/>
      <c r="O429" s="203"/>
      <c r="P429" s="204">
        <f>SUM(P430:P434)</f>
        <v>0</v>
      </c>
      <c r="Q429" s="203"/>
      <c r="R429" s="204">
        <f>SUM(R430:R434)</f>
        <v>0</v>
      </c>
      <c r="S429" s="203"/>
      <c r="T429" s="205">
        <f>SUM(T430:T434)</f>
        <v>0</v>
      </c>
      <c r="AR429" s="206" t="s">
        <v>83</v>
      </c>
      <c r="AT429" s="207" t="s">
        <v>72</v>
      </c>
      <c r="AU429" s="207" t="s">
        <v>81</v>
      </c>
      <c r="AY429" s="206" t="s">
        <v>204</v>
      </c>
      <c r="BK429" s="208">
        <f>SUM(BK430:BK434)</f>
        <v>0</v>
      </c>
    </row>
    <row r="430" spans="2:65" s="1" customFormat="1" ht="48" customHeight="1">
      <c r="B430" s="38"/>
      <c r="C430" s="211" t="s">
        <v>506</v>
      </c>
      <c r="D430" s="211" t="s">
        <v>207</v>
      </c>
      <c r="E430" s="212" t="s">
        <v>561</v>
      </c>
      <c r="F430" s="213" t="s">
        <v>562</v>
      </c>
      <c r="G430" s="214" t="s">
        <v>221</v>
      </c>
      <c r="H430" s="215">
        <v>10.65</v>
      </c>
      <c r="I430" s="216"/>
      <c r="J430" s="217">
        <f>ROUND(I430*H430,2)</f>
        <v>0</v>
      </c>
      <c r="K430" s="213" t="s">
        <v>211</v>
      </c>
      <c r="L430" s="43"/>
      <c r="M430" s="218" t="s">
        <v>19</v>
      </c>
      <c r="N430" s="219" t="s">
        <v>44</v>
      </c>
      <c r="O430" s="83"/>
      <c r="P430" s="220">
        <f>O430*H430</f>
        <v>0</v>
      </c>
      <c r="Q430" s="220">
        <v>0</v>
      </c>
      <c r="R430" s="220">
        <f>Q430*H430</f>
        <v>0</v>
      </c>
      <c r="S430" s="220">
        <v>0</v>
      </c>
      <c r="T430" s="221">
        <f>S430*H430</f>
        <v>0</v>
      </c>
      <c r="AR430" s="222" t="s">
        <v>251</v>
      </c>
      <c r="AT430" s="222" t="s">
        <v>207</v>
      </c>
      <c r="AU430" s="222" t="s">
        <v>83</v>
      </c>
      <c r="AY430" s="17" t="s">
        <v>204</v>
      </c>
      <c r="BE430" s="223">
        <f>IF(N430="základní",J430,0)</f>
        <v>0</v>
      </c>
      <c r="BF430" s="223">
        <f>IF(N430="snížená",J430,0)</f>
        <v>0</v>
      </c>
      <c r="BG430" s="223">
        <f>IF(N430="zákl. přenesená",J430,0)</f>
        <v>0</v>
      </c>
      <c r="BH430" s="223">
        <f>IF(N430="sníž. přenesená",J430,0)</f>
        <v>0</v>
      </c>
      <c r="BI430" s="223">
        <f>IF(N430="nulová",J430,0)</f>
        <v>0</v>
      </c>
      <c r="BJ430" s="17" t="s">
        <v>81</v>
      </c>
      <c r="BK430" s="223">
        <f>ROUND(I430*H430,2)</f>
        <v>0</v>
      </c>
      <c r="BL430" s="17" t="s">
        <v>251</v>
      </c>
      <c r="BM430" s="222" t="s">
        <v>770</v>
      </c>
    </row>
    <row r="431" spans="2:65" s="1" customFormat="1" ht="16.5" customHeight="1">
      <c r="B431" s="38"/>
      <c r="C431" s="257" t="s">
        <v>771</v>
      </c>
      <c r="D431" s="257" t="s">
        <v>242</v>
      </c>
      <c r="E431" s="258" t="s">
        <v>568</v>
      </c>
      <c r="F431" s="259" t="s">
        <v>569</v>
      </c>
      <c r="G431" s="260" t="s">
        <v>239</v>
      </c>
      <c r="H431" s="261">
        <v>0.011</v>
      </c>
      <c r="I431" s="262"/>
      <c r="J431" s="263">
        <f>ROUND(I431*H431,2)</f>
        <v>0</v>
      </c>
      <c r="K431" s="259" t="s">
        <v>211</v>
      </c>
      <c r="L431" s="264"/>
      <c r="M431" s="265" t="s">
        <v>19</v>
      </c>
      <c r="N431" s="266" t="s">
        <v>44</v>
      </c>
      <c r="O431" s="83"/>
      <c r="P431" s="220">
        <f>O431*H431</f>
        <v>0</v>
      </c>
      <c r="Q431" s="220">
        <v>0</v>
      </c>
      <c r="R431" s="220">
        <f>Q431*H431</f>
        <v>0</v>
      </c>
      <c r="S431" s="220">
        <v>0</v>
      </c>
      <c r="T431" s="221">
        <f>S431*H431</f>
        <v>0</v>
      </c>
      <c r="AR431" s="222" t="s">
        <v>280</v>
      </c>
      <c r="AT431" s="222" t="s">
        <v>242</v>
      </c>
      <c r="AU431" s="222" t="s">
        <v>83</v>
      </c>
      <c r="AY431" s="17" t="s">
        <v>204</v>
      </c>
      <c r="BE431" s="223">
        <f>IF(N431="základní",J431,0)</f>
        <v>0</v>
      </c>
      <c r="BF431" s="223">
        <f>IF(N431="snížená",J431,0)</f>
        <v>0</v>
      </c>
      <c r="BG431" s="223">
        <f>IF(N431="zákl. přenesená",J431,0)</f>
        <v>0</v>
      </c>
      <c r="BH431" s="223">
        <f>IF(N431="sníž. přenesená",J431,0)</f>
        <v>0</v>
      </c>
      <c r="BI431" s="223">
        <f>IF(N431="nulová",J431,0)</f>
        <v>0</v>
      </c>
      <c r="BJ431" s="17" t="s">
        <v>81</v>
      </c>
      <c r="BK431" s="223">
        <f>ROUND(I431*H431,2)</f>
        <v>0</v>
      </c>
      <c r="BL431" s="17" t="s">
        <v>251</v>
      </c>
      <c r="BM431" s="222" t="s">
        <v>772</v>
      </c>
    </row>
    <row r="432" spans="2:65" s="1" customFormat="1" ht="36" customHeight="1">
      <c r="B432" s="38"/>
      <c r="C432" s="211" t="s">
        <v>509</v>
      </c>
      <c r="D432" s="211" t="s">
        <v>207</v>
      </c>
      <c r="E432" s="212" t="s">
        <v>572</v>
      </c>
      <c r="F432" s="213" t="s">
        <v>573</v>
      </c>
      <c r="G432" s="214" t="s">
        <v>221</v>
      </c>
      <c r="H432" s="215">
        <v>5.325</v>
      </c>
      <c r="I432" s="216"/>
      <c r="J432" s="217">
        <f>ROUND(I432*H432,2)</f>
        <v>0</v>
      </c>
      <c r="K432" s="213" t="s">
        <v>211</v>
      </c>
      <c r="L432" s="43"/>
      <c r="M432" s="218" t="s">
        <v>19</v>
      </c>
      <c r="N432" s="219" t="s">
        <v>44</v>
      </c>
      <c r="O432" s="83"/>
      <c r="P432" s="220">
        <f>O432*H432</f>
        <v>0</v>
      </c>
      <c r="Q432" s="220">
        <v>0</v>
      </c>
      <c r="R432" s="220">
        <f>Q432*H432</f>
        <v>0</v>
      </c>
      <c r="S432" s="220">
        <v>0</v>
      </c>
      <c r="T432" s="221">
        <f>S432*H432</f>
        <v>0</v>
      </c>
      <c r="AR432" s="222" t="s">
        <v>251</v>
      </c>
      <c r="AT432" s="222" t="s">
        <v>207</v>
      </c>
      <c r="AU432" s="222" t="s">
        <v>83</v>
      </c>
      <c r="AY432" s="17" t="s">
        <v>204</v>
      </c>
      <c r="BE432" s="223">
        <f>IF(N432="základní",J432,0)</f>
        <v>0</v>
      </c>
      <c r="BF432" s="223">
        <f>IF(N432="snížená",J432,0)</f>
        <v>0</v>
      </c>
      <c r="BG432" s="223">
        <f>IF(N432="zákl. přenesená",J432,0)</f>
        <v>0</v>
      </c>
      <c r="BH432" s="223">
        <f>IF(N432="sníž. přenesená",J432,0)</f>
        <v>0</v>
      </c>
      <c r="BI432" s="223">
        <f>IF(N432="nulová",J432,0)</f>
        <v>0</v>
      </c>
      <c r="BJ432" s="17" t="s">
        <v>81</v>
      </c>
      <c r="BK432" s="223">
        <f>ROUND(I432*H432,2)</f>
        <v>0</v>
      </c>
      <c r="BL432" s="17" t="s">
        <v>251</v>
      </c>
      <c r="BM432" s="222" t="s">
        <v>773</v>
      </c>
    </row>
    <row r="433" spans="2:65" s="1" customFormat="1" ht="16.5" customHeight="1">
      <c r="B433" s="38"/>
      <c r="C433" s="257" t="s">
        <v>774</v>
      </c>
      <c r="D433" s="257" t="s">
        <v>242</v>
      </c>
      <c r="E433" s="258" t="s">
        <v>582</v>
      </c>
      <c r="F433" s="259" t="s">
        <v>583</v>
      </c>
      <c r="G433" s="260" t="s">
        <v>221</v>
      </c>
      <c r="H433" s="261">
        <v>6.39</v>
      </c>
      <c r="I433" s="262"/>
      <c r="J433" s="263">
        <f>ROUND(I433*H433,2)</f>
        <v>0</v>
      </c>
      <c r="K433" s="259" t="s">
        <v>211</v>
      </c>
      <c r="L433" s="264"/>
      <c r="M433" s="265" t="s">
        <v>19</v>
      </c>
      <c r="N433" s="266" t="s">
        <v>44</v>
      </c>
      <c r="O433" s="83"/>
      <c r="P433" s="220">
        <f>O433*H433</f>
        <v>0</v>
      </c>
      <c r="Q433" s="220">
        <v>0</v>
      </c>
      <c r="R433" s="220">
        <f>Q433*H433</f>
        <v>0</v>
      </c>
      <c r="S433" s="220">
        <v>0</v>
      </c>
      <c r="T433" s="221">
        <f>S433*H433</f>
        <v>0</v>
      </c>
      <c r="AR433" s="222" t="s">
        <v>280</v>
      </c>
      <c r="AT433" s="222" t="s">
        <v>242</v>
      </c>
      <c r="AU433" s="222" t="s">
        <v>83</v>
      </c>
      <c r="AY433" s="17" t="s">
        <v>204</v>
      </c>
      <c r="BE433" s="223">
        <f>IF(N433="základní",J433,0)</f>
        <v>0</v>
      </c>
      <c r="BF433" s="223">
        <f>IF(N433="snížená",J433,0)</f>
        <v>0</v>
      </c>
      <c r="BG433" s="223">
        <f>IF(N433="zákl. přenesená",J433,0)</f>
        <v>0</v>
      </c>
      <c r="BH433" s="223">
        <f>IF(N433="sníž. přenesená",J433,0)</f>
        <v>0</v>
      </c>
      <c r="BI433" s="223">
        <f>IF(N433="nulová",J433,0)</f>
        <v>0</v>
      </c>
      <c r="BJ433" s="17" t="s">
        <v>81</v>
      </c>
      <c r="BK433" s="223">
        <f>ROUND(I433*H433,2)</f>
        <v>0</v>
      </c>
      <c r="BL433" s="17" t="s">
        <v>251</v>
      </c>
      <c r="BM433" s="222" t="s">
        <v>775</v>
      </c>
    </row>
    <row r="434" spans="2:65" s="1" customFormat="1" ht="60" customHeight="1">
      <c r="B434" s="38"/>
      <c r="C434" s="211" t="s">
        <v>513</v>
      </c>
      <c r="D434" s="211" t="s">
        <v>207</v>
      </c>
      <c r="E434" s="212" t="s">
        <v>596</v>
      </c>
      <c r="F434" s="213" t="s">
        <v>597</v>
      </c>
      <c r="G434" s="214" t="s">
        <v>239</v>
      </c>
      <c r="H434" s="215">
        <v>0.038</v>
      </c>
      <c r="I434" s="216"/>
      <c r="J434" s="217">
        <f>ROUND(I434*H434,2)</f>
        <v>0</v>
      </c>
      <c r="K434" s="213" t="s">
        <v>211</v>
      </c>
      <c r="L434" s="43"/>
      <c r="M434" s="218" t="s">
        <v>19</v>
      </c>
      <c r="N434" s="219" t="s">
        <v>44</v>
      </c>
      <c r="O434" s="83"/>
      <c r="P434" s="220">
        <f>O434*H434</f>
        <v>0</v>
      </c>
      <c r="Q434" s="220">
        <v>0</v>
      </c>
      <c r="R434" s="220">
        <f>Q434*H434</f>
        <v>0</v>
      </c>
      <c r="S434" s="220">
        <v>0</v>
      </c>
      <c r="T434" s="221">
        <f>S434*H434</f>
        <v>0</v>
      </c>
      <c r="AR434" s="222" t="s">
        <v>251</v>
      </c>
      <c r="AT434" s="222" t="s">
        <v>207</v>
      </c>
      <c r="AU434" s="222" t="s">
        <v>83</v>
      </c>
      <c r="AY434" s="17" t="s">
        <v>204</v>
      </c>
      <c r="BE434" s="223">
        <f>IF(N434="základní",J434,0)</f>
        <v>0</v>
      </c>
      <c r="BF434" s="223">
        <f>IF(N434="snížená",J434,0)</f>
        <v>0</v>
      </c>
      <c r="BG434" s="223">
        <f>IF(N434="zákl. přenesená",J434,0)</f>
        <v>0</v>
      </c>
      <c r="BH434" s="223">
        <f>IF(N434="sníž. přenesená",J434,0)</f>
        <v>0</v>
      </c>
      <c r="BI434" s="223">
        <f>IF(N434="nulová",J434,0)</f>
        <v>0</v>
      </c>
      <c r="BJ434" s="17" t="s">
        <v>81</v>
      </c>
      <c r="BK434" s="223">
        <f>ROUND(I434*H434,2)</f>
        <v>0</v>
      </c>
      <c r="BL434" s="17" t="s">
        <v>251</v>
      </c>
      <c r="BM434" s="222" t="s">
        <v>776</v>
      </c>
    </row>
    <row r="435" spans="2:63" s="11" customFormat="1" ht="25.9" customHeight="1">
      <c r="B435" s="195"/>
      <c r="C435" s="196"/>
      <c r="D435" s="197" t="s">
        <v>72</v>
      </c>
      <c r="E435" s="198" t="s">
        <v>777</v>
      </c>
      <c r="F435" s="198" t="s">
        <v>778</v>
      </c>
      <c r="G435" s="196"/>
      <c r="H435" s="196"/>
      <c r="I435" s="199"/>
      <c r="J435" s="200">
        <f>BK435</f>
        <v>0</v>
      </c>
      <c r="K435" s="196"/>
      <c r="L435" s="201"/>
      <c r="M435" s="202"/>
      <c r="N435" s="203"/>
      <c r="O435" s="203"/>
      <c r="P435" s="204">
        <f>P436+P449+P451</f>
        <v>0</v>
      </c>
      <c r="Q435" s="203"/>
      <c r="R435" s="204">
        <f>R436+R449+R451</f>
        <v>0</v>
      </c>
      <c r="S435" s="203"/>
      <c r="T435" s="205">
        <f>T436+T449+T451</f>
        <v>0</v>
      </c>
      <c r="AR435" s="206" t="s">
        <v>81</v>
      </c>
      <c r="AT435" s="207" t="s">
        <v>72</v>
      </c>
      <c r="AU435" s="207" t="s">
        <v>73</v>
      </c>
      <c r="AY435" s="206" t="s">
        <v>204</v>
      </c>
      <c r="BK435" s="208">
        <f>BK436+BK449+BK451</f>
        <v>0</v>
      </c>
    </row>
    <row r="436" spans="2:63" s="11" customFormat="1" ht="22.8" customHeight="1">
      <c r="B436" s="195"/>
      <c r="C436" s="196"/>
      <c r="D436" s="197" t="s">
        <v>72</v>
      </c>
      <c r="E436" s="209" t="s">
        <v>231</v>
      </c>
      <c r="F436" s="209" t="s">
        <v>232</v>
      </c>
      <c r="G436" s="196"/>
      <c r="H436" s="196"/>
      <c r="I436" s="199"/>
      <c r="J436" s="210">
        <f>BK436</f>
        <v>0</v>
      </c>
      <c r="K436" s="196"/>
      <c r="L436" s="201"/>
      <c r="M436" s="202"/>
      <c r="N436" s="203"/>
      <c r="O436" s="203"/>
      <c r="P436" s="204">
        <f>SUM(P437:P448)</f>
        <v>0</v>
      </c>
      <c r="Q436" s="203"/>
      <c r="R436" s="204">
        <f>SUM(R437:R448)</f>
        <v>0</v>
      </c>
      <c r="S436" s="203"/>
      <c r="T436" s="205">
        <f>SUM(T437:T448)</f>
        <v>0</v>
      </c>
      <c r="AR436" s="206" t="s">
        <v>81</v>
      </c>
      <c r="AT436" s="207" t="s">
        <v>72</v>
      </c>
      <c r="AU436" s="207" t="s">
        <v>81</v>
      </c>
      <c r="AY436" s="206" t="s">
        <v>204</v>
      </c>
      <c r="BK436" s="208">
        <f>SUM(BK437:BK448)</f>
        <v>0</v>
      </c>
    </row>
    <row r="437" spans="2:65" s="1" customFormat="1" ht="36" customHeight="1">
      <c r="B437" s="38"/>
      <c r="C437" s="211" t="s">
        <v>779</v>
      </c>
      <c r="D437" s="211" t="s">
        <v>207</v>
      </c>
      <c r="E437" s="212" t="s">
        <v>780</v>
      </c>
      <c r="F437" s="213" t="s">
        <v>781</v>
      </c>
      <c r="G437" s="214" t="s">
        <v>221</v>
      </c>
      <c r="H437" s="215">
        <v>118.562</v>
      </c>
      <c r="I437" s="216"/>
      <c r="J437" s="217">
        <f>ROUND(I437*H437,2)</f>
        <v>0</v>
      </c>
      <c r="K437" s="213" t="s">
        <v>211</v>
      </c>
      <c r="L437" s="43"/>
      <c r="M437" s="218" t="s">
        <v>19</v>
      </c>
      <c r="N437" s="219" t="s">
        <v>44</v>
      </c>
      <c r="O437" s="83"/>
      <c r="P437" s="220">
        <f>O437*H437</f>
        <v>0</v>
      </c>
      <c r="Q437" s="220">
        <v>0</v>
      </c>
      <c r="R437" s="220">
        <f>Q437*H437</f>
        <v>0</v>
      </c>
      <c r="S437" s="220">
        <v>0</v>
      </c>
      <c r="T437" s="221">
        <f>S437*H437</f>
        <v>0</v>
      </c>
      <c r="AR437" s="222" t="s">
        <v>212</v>
      </c>
      <c r="AT437" s="222" t="s">
        <v>207</v>
      </c>
      <c r="AU437" s="222" t="s">
        <v>83</v>
      </c>
      <c r="AY437" s="17" t="s">
        <v>204</v>
      </c>
      <c r="BE437" s="223">
        <f>IF(N437="základní",J437,0)</f>
        <v>0</v>
      </c>
      <c r="BF437" s="223">
        <f>IF(N437="snížená",J437,0)</f>
        <v>0</v>
      </c>
      <c r="BG437" s="223">
        <f>IF(N437="zákl. přenesená",J437,0)</f>
        <v>0</v>
      </c>
      <c r="BH437" s="223">
        <f>IF(N437="sníž. přenesená",J437,0)</f>
        <v>0</v>
      </c>
      <c r="BI437" s="223">
        <f>IF(N437="nulová",J437,0)</f>
        <v>0</v>
      </c>
      <c r="BJ437" s="17" t="s">
        <v>81</v>
      </c>
      <c r="BK437" s="223">
        <f>ROUND(I437*H437,2)</f>
        <v>0</v>
      </c>
      <c r="BL437" s="17" t="s">
        <v>212</v>
      </c>
      <c r="BM437" s="222" t="s">
        <v>782</v>
      </c>
    </row>
    <row r="438" spans="2:65" s="1" customFormat="1" ht="36" customHeight="1">
      <c r="B438" s="38"/>
      <c r="C438" s="211" t="s">
        <v>516</v>
      </c>
      <c r="D438" s="211" t="s">
        <v>207</v>
      </c>
      <c r="E438" s="212" t="s">
        <v>783</v>
      </c>
      <c r="F438" s="213" t="s">
        <v>784</v>
      </c>
      <c r="G438" s="214" t="s">
        <v>221</v>
      </c>
      <c r="H438" s="215">
        <v>12.9</v>
      </c>
      <c r="I438" s="216"/>
      <c r="J438" s="217">
        <f>ROUND(I438*H438,2)</f>
        <v>0</v>
      </c>
      <c r="K438" s="213" t="s">
        <v>211</v>
      </c>
      <c r="L438" s="43"/>
      <c r="M438" s="218" t="s">
        <v>19</v>
      </c>
      <c r="N438" s="219" t="s">
        <v>44</v>
      </c>
      <c r="O438" s="83"/>
      <c r="P438" s="220">
        <f>O438*H438</f>
        <v>0</v>
      </c>
      <c r="Q438" s="220">
        <v>0</v>
      </c>
      <c r="R438" s="220">
        <f>Q438*H438</f>
        <v>0</v>
      </c>
      <c r="S438" s="220">
        <v>0</v>
      </c>
      <c r="T438" s="221">
        <f>S438*H438</f>
        <v>0</v>
      </c>
      <c r="AR438" s="222" t="s">
        <v>212</v>
      </c>
      <c r="AT438" s="222" t="s">
        <v>207</v>
      </c>
      <c r="AU438" s="222" t="s">
        <v>83</v>
      </c>
      <c r="AY438" s="17" t="s">
        <v>204</v>
      </c>
      <c r="BE438" s="223">
        <f>IF(N438="základní",J438,0)</f>
        <v>0</v>
      </c>
      <c r="BF438" s="223">
        <f>IF(N438="snížená",J438,0)</f>
        <v>0</v>
      </c>
      <c r="BG438" s="223">
        <f>IF(N438="zákl. přenesená",J438,0)</f>
        <v>0</v>
      </c>
      <c r="BH438" s="223">
        <f>IF(N438="sníž. přenesená",J438,0)</f>
        <v>0</v>
      </c>
      <c r="BI438" s="223">
        <f>IF(N438="nulová",J438,0)</f>
        <v>0</v>
      </c>
      <c r="BJ438" s="17" t="s">
        <v>81</v>
      </c>
      <c r="BK438" s="223">
        <f>ROUND(I438*H438,2)</f>
        <v>0</v>
      </c>
      <c r="BL438" s="17" t="s">
        <v>212</v>
      </c>
      <c r="BM438" s="222" t="s">
        <v>785</v>
      </c>
    </row>
    <row r="439" spans="2:65" s="1" customFormat="1" ht="48" customHeight="1">
      <c r="B439" s="38"/>
      <c r="C439" s="211" t="s">
        <v>786</v>
      </c>
      <c r="D439" s="211" t="s">
        <v>207</v>
      </c>
      <c r="E439" s="212" t="s">
        <v>787</v>
      </c>
      <c r="F439" s="213" t="s">
        <v>788</v>
      </c>
      <c r="G439" s="214" t="s">
        <v>297</v>
      </c>
      <c r="H439" s="215">
        <v>21</v>
      </c>
      <c r="I439" s="216"/>
      <c r="J439" s="217">
        <f>ROUND(I439*H439,2)</f>
        <v>0</v>
      </c>
      <c r="K439" s="213" t="s">
        <v>211</v>
      </c>
      <c r="L439" s="43"/>
      <c r="M439" s="218" t="s">
        <v>19</v>
      </c>
      <c r="N439" s="219" t="s">
        <v>44</v>
      </c>
      <c r="O439" s="83"/>
      <c r="P439" s="220">
        <f>O439*H439</f>
        <v>0</v>
      </c>
      <c r="Q439" s="220">
        <v>0</v>
      </c>
      <c r="R439" s="220">
        <f>Q439*H439</f>
        <v>0</v>
      </c>
      <c r="S439" s="220">
        <v>0</v>
      </c>
      <c r="T439" s="221">
        <f>S439*H439</f>
        <v>0</v>
      </c>
      <c r="AR439" s="222" t="s">
        <v>212</v>
      </c>
      <c r="AT439" s="222" t="s">
        <v>207</v>
      </c>
      <c r="AU439" s="222" t="s">
        <v>83</v>
      </c>
      <c r="AY439" s="17" t="s">
        <v>204</v>
      </c>
      <c r="BE439" s="223">
        <f>IF(N439="základní",J439,0)</f>
        <v>0</v>
      </c>
      <c r="BF439" s="223">
        <f>IF(N439="snížená",J439,0)</f>
        <v>0</v>
      </c>
      <c r="BG439" s="223">
        <f>IF(N439="zákl. přenesená",J439,0)</f>
        <v>0</v>
      </c>
      <c r="BH439" s="223">
        <f>IF(N439="sníž. přenesená",J439,0)</f>
        <v>0</v>
      </c>
      <c r="BI439" s="223">
        <f>IF(N439="nulová",J439,0)</f>
        <v>0</v>
      </c>
      <c r="BJ439" s="17" t="s">
        <v>81</v>
      </c>
      <c r="BK439" s="223">
        <f>ROUND(I439*H439,2)</f>
        <v>0</v>
      </c>
      <c r="BL439" s="17" t="s">
        <v>212</v>
      </c>
      <c r="BM439" s="222" t="s">
        <v>789</v>
      </c>
    </row>
    <row r="440" spans="2:65" s="1" customFormat="1" ht="48" customHeight="1">
      <c r="B440" s="38"/>
      <c r="C440" s="211" t="s">
        <v>520</v>
      </c>
      <c r="D440" s="211" t="s">
        <v>207</v>
      </c>
      <c r="E440" s="212" t="s">
        <v>787</v>
      </c>
      <c r="F440" s="213" t="s">
        <v>788</v>
      </c>
      <c r="G440" s="214" t="s">
        <v>297</v>
      </c>
      <c r="H440" s="215">
        <v>22</v>
      </c>
      <c r="I440" s="216"/>
      <c r="J440" s="217">
        <f>ROUND(I440*H440,2)</f>
        <v>0</v>
      </c>
      <c r="K440" s="213" t="s">
        <v>211</v>
      </c>
      <c r="L440" s="43"/>
      <c r="M440" s="218" t="s">
        <v>19</v>
      </c>
      <c r="N440" s="219" t="s">
        <v>44</v>
      </c>
      <c r="O440" s="83"/>
      <c r="P440" s="220">
        <f>O440*H440</f>
        <v>0</v>
      </c>
      <c r="Q440" s="220">
        <v>0</v>
      </c>
      <c r="R440" s="220">
        <f>Q440*H440</f>
        <v>0</v>
      </c>
      <c r="S440" s="220">
        <v>0</v>
      </c>
      <c r="T440" s="221">
        <f>S440*H440</f>
        <v>0</v>
      </c>
      <c r="AR440" s="222" t="s">
        <v>212</v>
      </c>
      <c r="AT440" s="222" t="s">
        <v>207</v>
      </c>
      <c r="AU440" s="222" t="s">
        <v>83</v>
      </c>
      <c r="AY440" s="17" t="s">
        <v>204</v>
      </c>
      <c r="BE440" s="223">
        <f>IF(N440="základní",J440,0)</f>
        <v>0</v>
      </c>
      <c r="BF440" s="223">
        <f>IF(N440="snížená",J440,0)</f>
        <v>0</v>
      </c>
      <c r="BG440" s="223">
        <f>IF(N440="zákl. přenesená",J440,0)</f>
        <v>0</v>
      </c>
      <c r="BH440" s="223">
        <f>IF(N440="sníž. přenesená",J440,0)</f>
        <v>0</v>
      </c>
      <c r="BI440" s="223">
        <f>IF(N440="nulová",J440,0)</f>
        <v>0</v>
      </c>
      <c r="BJ440" s="17" t="s">
        <v>81</v>
      </c>
      <c r="BK440" s="223">
        <f>ROUND(I440*H440,2)</f>
        <v>0</v>
      </c>
      <c r="BL440" s="17" t="s">
        <v>212</v>
      </c>
      <c r="BM440" s="222" t="s">
        <v>790</v>
      </c>
    </row>
    <row r="441" spans="2:65" s="1" customFormat="1" ht="60" customHeight="1">
      <c r="B441" s="38"/>
      <c r="C441" s="211" t="s">
        <v>791</v>
      </c>
      <c r="D441" s="211" t="s">
        <v>207</v>
      </c>
      <c r="E441" s="212" t="s">
        <v>792</v>
      </c>
      <c r="F441" s="213" t="s">
        <v>793</v>
      </c>
      <c r="G441" s="214" t="s">
        <v>221</v>
      </c>
      <c r="H441" s="215">
        <v>6.72</v>
      </c>
      <c r="I441" s="216"/>
      <c r="J441" s="217">
        <f>ROUND(I441*H441,2)</f>
        <v>0</v>
      </c>
      <c r="K441" s="213" t="s">
        <v>211</v>
      </c>
      <c r="L441" s="43"/>
      <c r="M441" s="218" t="s">
        <v>19</v>
      </c>
      <c r="N441" s="219" t="s">
        <v>44</v>
      </c>
      <c r="O441" s="83"/>
      <c r="P441" s="220">
        <f>O441*H441</f>
        <v>0</v>
      </c>
      <c r="Q441" s="220">
        <v>0</v>
      </c>
      <c r="R441" s="220">
        <f>Q441*H441</f>
        <v>0</v>
      </c>
      <c r="S441" s="220">
        <v>0</v>
      </c>
      <c r="T441" s="221">
        <f>S441*H441</f>
        <v>0</v>
      </c>
      <c r="AR441" s="222" t="s">
        <v>212</v>
      </c>
      <c r="AT441" s="222" t="s">
        <v>207</v>
      </c>
      <c r="AU441" s="222" t="s">
        <v>83</v>
      </c>
      <c r="AY441" s="17" t="s">
        <v>204</v>
      </c>
      <c r="BE441" s="223">
        <f>IF(N441="základní",J441,0)</f>
        <v>0</v>
      </c>
      <c r="BF441" s="223">
        <f>IF(N441="snížená",J441,0)</f>
        <v>0</v>
      </c>
      <c r="BG441" s="223">
        <f>IF(N441="zákl. přenesená",J441,0)</f>
        <v>0</v>
      </c>
      <c r="BH441" s="223">
        <f>IF(N441="sníž. přenesená",J441,0)</f>
        <v>0</v>
      </c>
      <c r="BI441" s="223">
        <f>IF(N441="nulová",J441,0)</f>
        <v>0</v>
      </c>
      <c r="BJ441" s="17" t="s">
        <v>81</v>
      </c>
      <c r="BK441" s="223">
        <f>ROUND(I441*H441,2)</f>
        <v>0</v>
      </c>
      <c r="BL441" s="17" t="s">
        <v>212</v>
      </c>
      <c r="BM441" s="222" t="s">
        <v>794</v>
      </c>
    </row>
    <row r="442" spans="2:65" s="1" customFormat="1" ht="36" customHeight="1">
      <c r="B442" s="38"/>
      <c r="C442" s="211" t="s">
        <v>523</v>
      </c>
      <c r="D442" s="211" t="s">
        <v>207</v>
      </c>
      <c r="E442" s="212" t="s">
        <v>795</v>
      </c>
      <c r="F442" s="213" t="s">
        <v>796</v>
      </c>
      <c r="G442" s="214" t="s">
        <v>250</v>
      </c>
      <c r="H442" s="215">
        <v>135.2</v>
      </c>
      <c r="I442" s="216"/>
      <c r="J442" s="217">
        <f>ROUND(I442*H442,2)</f>
        <v>0</v>
      </c>
      <c r="K442" s="213" t="s">
        <v>211</v>
      </c>
      <c r="L442" s="43"/>
      <c r="M442" s="218" t="s">
        <v>19</v>
      </c>
      <c r="N442" s="219" t="s">
        <v>44</v>
      </c>
      <c r="O442" s="83"/>
      <c r="P442" s="220">
        <f>O442*H442</f>
        <v>0</v>
      </c>
      <c r="Q442" s="220">
        <v>0</v>
      </c>
      <c r="R442" s="220">
        <f>Q442*H442</f>
        <v>0</v>
      </c>
      <c r="S442" s="220">
        <v>0</v>
      </c>
      <c r="T442" s="221">
        <f>S442*H442</f>
        <v>0</v>
      </c>
      <c r="AR442" s="222" t="s">
        <v>212</v>
      </c>
      <c r="AT442" s="222" t="s">
        <v>207</v>
      </c>
      <c r="AU442" s="222" t="s">
        <v>83</v>
      </c>
      <c r="AY442" s="17" t="s">
        <v>204</v>
      </c>
      <c r="BE442" s="223">
        <f>IF(N442="základní",J442,0)</f>
        <v>0</v>
      </c>
      <c r="BF442" s="223">
        <f>IF(N442="snížená",J442,0)</f>
        <v>0</v>
      </c>
      <c r="BG442" s="223">
        <f>IF(N442="zákl. přenesená",J442,0)</f>
        <v>0</v>
      </c>
      <c r="BH442" s="223">
        <f>IF(N442="sníž. přenesená",J442,0)</f>
        <v>0</v>
      </c>
      <c r="BI442" s="223">
        <f>IF(N442="nulová",J442,0)</f>
        <v>0</v>
      </c>
      <c r="BJ442" s="17" t="s">
        <v>81</v>
      </c>
      <c r="BK442" s="223">
        <f>ROUND(I442*H442,2)</f>
        <v>0</v>
      </c>
      <c r="BL442" s="17" t="s">
        <v>212</v>
      </c>
      <c r="BM442" s="222" t="s">
        <v>797</v>
      </c>
    </row>
    <row r="443" spans="2:65" s="1" customFormat="1" ht="36" customHeight="1">
      <c r="B443" s="38"/>
      <c r="C443" s="211" t="s">
        <v>798</v>
      </c>
      <c r="D443" s="211" t="s">
        <v>207</v>
      </c>
      <c r="E443" s="212" t="s">
        <v>799</v>
      </c>
      <c r="F443" s="213" t="s">
        <v>800</v>
      </c>
      <c r="G443" s="214" t="s">
        <v>221</v>
      </c>
      <c r="H443" s="215">
        <v>65</v>
      </c>
      <c r="I443" s="216"/>
      <c r="J443" s="217">
        <f>ROUND(I443*H443,2)</f>
        <v>0</v>
      </c>
      <c r="K443" s="213" t="s">
        <v>211</v>
      </c>
      <c r="L443" s="43"/>
      <c r="M443" s="218" t="s">
        <v>19</v>
      </c>
      <c r="N443" s="219" t="s">
        <v>44</v>
      </c>
      <c r="O443" s="83"/>
      <c r="P443" s="220">
        <f>O443*H443</f>
        <v>0</v>
      </c>
      <c r="Q443" s="220">
        <v>0</v>
      </c>
      <c r="R443" s="220">
        <f>Q443*H443</f>
        <v>0</v>
      </c>
      <c r="S443" s="220">
        <v>0</v>
      </c>
      <c r="T443" s="221">
        <f>S443*H443</f>
        <v>0</v>
      </c>
      <c r="AR443" s="222" t="s">
        <v>212</v>
      </c>
      <c r="AT443" s="222" t="s">
        <v>207</v>
      </c>
      <c r="AU443" s="222" t="s">
        <v>83</v>
      </c>
      <c r="AY443" s="17" t="s">
        <v>204</v>
      </c>
      <c r="BE443" s="223">
        <f>IF(N443="základní",J443,0)</f>
        <v>0</v>
      </c>
      <c r="BF443" s="223">
        <f>IF(N443="snížená",J443,0)</f>
        <v>0</v>
      </c>
      <c r="BG443" s="223">
        <f>IF(N443="zákl. přenesená",J443,0)</f>
        <v>0</v>
      </c>
      <c r="BH443" s="223">
        <f>IF(N443="sníž. přenesená",J443,0)</f>
        <v>0</v>
      </c>
      <c r="BI443" s="223">
        <f>IF(N443="nulová",J443,0)</f>
        <v>0</v>
      </c>
      <c r="BJ443" s="17" t="s">
        <v>81</v>
      </c>
      <c r="BK443" s="223">
        <f>ROUND(I443*H443,2)</f>
        <v>0</v>
      </c>
      <c r="BL443" s="17" t="s">
        <v>212</v>
      </c>
      <c r="BM443" s="222" t="s">
        <v>801</v>
      </c>
    </row>
    <row r="444" spans="2:65" s="1" customFormat="1" ht="36" customHeight="1">
      <c r="B444" s="38"/>
      <c r="C444" s="211" t="s">
        <v>529</v>
      </c>
      <c r="D444" s="211" t="s">
        <v>207</v>
      </c>
      <c r="E444" s="212" t="s">
        <v>802</v>
      </c>
      <c r="F444" s="213" t="s">
        <v>803</v>
      </c>
      <c r="G444" s="214" t="s">
        <v>221</v>
      </c>
      <c r="H444" s="215">
        <v>2.16</v>
      </c>
      <c r="I444" s="216"/>
      <c r="J444" s="217">
        <f>ROUND(I444*H444,2)</f>
        <v>0</v>
      </c>
      <c r="K444" s="213" t="s">
        <v>301</v>
      </c>
      <c r="L444" s="43"/>
      <c r="M444" s="218" t="s">
        <v>19</v>
      </c>
      <c r="N444" s="219" t="s">
        <v>44</v>
      </c>
      <c r="O444" s="83"/>
      <c r="P444" s="220">
        <f>O444*H444</f>
        <v>0</v>
      </c>
      <c r="Q444" s="220">
        <v>0</v>
      </c>
      <c r="R444" s="220">
        <f>Q444*H444</f>
        <v>0</v>
      </c>
      <c r="S444" s="220">
        <v>0</v>
      </c>
      <c r="T444" s="221">
        <f>S444*H444</f>
        <v>0</v>
      </c>
      <c r="AR444" s="222" t="s">
        <v>212</v>
      </c>
      <c r="AT444" s="222" t="s">
        <v>207</v>
      </c>
      <c r="AU444" s="222" t="s">
        <v>83</v>
      </c>
      <c r="AY444" s="17" t="s">
        <v>204</v>
      </c>
      <c r="BE444" s="223">
        <f>IF(N444="základní",J444,0)</f>
        <v>0</v>
      </c>
      <c r="BF444" s="223">
        <f>IF(N444="snížená",J444,0)</f>
        <v>0</v>
      </c>
      <c r="BG444" s="223">
        <f>IF(N444="zákl. přenesená",J444,0)</f>
        <v>0</v>
      </c>
      <c r="BH444" s="223">
        <f>IF(N444="sníž. přenesená",J444,0)</f>
        <v>0</v>
      </c>
      <c r="BI444" s="223">
        <f>IF(N444="nulová",J444,0)</f>
        <v>0</v>
      </c>
      <c r="BJ444" s="17" t="s">
        <v>81</v>
      </c>
      <c r="BK444" s="223">
        <f>ROUND(I444*H444,2)</f>
        <v>0</v>
      </c>
      <c r="BL444" s="17" t="s">
        <v>212</v>
      </c>
      <c r="BM444" s="222" t="s">
        <v>804</v>
      </c>
    </row>
    <row r="445" spans="2:51" s="12" customFormat="1" ht="12">
      <c r="B445" s="224"/>
      <c r="C445" s="225"/>
      <c r="D445" s="226" t="s">
        <v>213</v>
      </c>
      <c r="E445" s="227" t="s">
        <v>19</v>
      </c>
      <c r="F445" s="228" t="s">
        <v>805</v>
      </c>
      <c r="G445" s="225"/>
      <c r="H445" s="227" t="s">
        <v>19</v>
      </c>
      <c r="I445" s="229"/>
      <c r="J445" s="225"/>
      <c r="K445" s="225"/>
      <c r="L445" s="230"/>
      <c r="M445" s="231"/>
      <c r="N445" s="232"/>
      <c r="O445" s="232"/>
      <c r="P445" s="232"/>
      <c r="Q445" s="232"/>
      <c r="R445" s="232"/>
      <c r="S445" s="232"/>
      <c r="T445" s="233"/>
      <c r="AT445" s="234" t="s">
        <v>213</v>
      </c>
      <c r="AU445" s="234" t="s">
        <v>83</v>
      </c>
      <c r="AV445" s="12" t="s">
        <v>81</v>
      </c>
      <c r="AW445" s="12" t="s">
        <v>34</v>
      </c>
      <c r="AX445" s="12" t="s">
        <v>73</v>
      </c>
      <c r="AY445" s="234" t="s">
        <v>204</v>
      </c>
    </row>
    <row r="446" spans="2:51" s="13" customFormat="1" ht="12">
      <c r="B446" s="235"/>
      <c r="C446" s="236"/>
      <c r="D446" s="226" t="s">
        <v>213</v>
      </c>
      <c r="E446" s="237" t="s">
        <v>19</v>
      </c>
      <c r="F446" s="238" t="s">
        <v>806</v>
      </c>
      <c r="G446" s="236"/>
      <c r="H446" s="239">
        <v>2.16</v>
      </c>
      <c r="I446" s="240"/>
      <c r="J446" s="236"/>
      <c r="K446" s="236"/>
      <c r="L446" s="241"/>
      <c r="M446" s="242"/>
      <c r="N446" s="243"/>
      <c r="O446" s="243"/>
      <c r="P446" s="243"/>
      <c r="Q446" s="243"/>
      <c r="R446" s="243"/>
      <c r="S446" s="243"/>
      <c r="T446" s="244"/>
      <c r="AT446" s="245" t="s">
        <v>213</v>
      </c>
      <c r="AU446" s="245" t="s">
        <v>83</v>
      </c>
      <c r="AV446" s="13" t="s">
        <v>83</v>
      </c>
      <c r="AW446" s="13" t="s">
        <v>34</v>
      </c>
      <c r="AX446" s="13" t="s">
        <v>73</v>
      </c>
      <c r="AY446" s="245" t="s">
        <v>204</v>
      </c>
    </row>
    <row r="447" spans="2:51" s="14" customFormat="1" ht="12">
      <c r="B447" s="246"/>
      <c r="C447" s="247"/>
      <c r="D447" s="226" t="s">
        <v>213</v>
      </c>
      <c r="E447" s="248" t="s">
        <v>19</v>
      </c>
      <c r="F447" s="249" t="s">
        <v>218</v>
      </c>
      <c r="G447" s="247"/>
      <c r="H447" s="250">
        <v>2.16</v>
      </c>
      <c r="I447" s="251"/>
      <c r="J447" s="247"/>
      <c r="K447" s="247"/>
      <c r="L447" s="252"/>
      <c r="M447" s="253"/>
      <c r="N447" s="254"/>
      <c r="O447" s="254"/>
      <c r="P447" s="254"/>
      <c r="Q447" s="254"/>
      <c r="R447" s="254"/>
      <c r="S447" s="254"/>
      <c r="T447" s="255"/>
      <c r="AT447" s="256" t="s">
        <v>213</v>
      </c>
      <c r="AU447" s="256" t="s">
        <v>83</v>
      </c>
      <c r="AV447" s="14" t="s">
        <v>212</v>
      </c>
      <c r="AW447" s="14" t="s">
        <v>34</v>
      </c>
      <c r="AX447" s="14" t="s">
        <v>81</v>
      </c>
      <c r="AY447" s="256" t="s">
        <v>204</v>
      </c>
    </row>
    <row r="448" spans="2:65" s="1" customFormat="1" ht="36" customHeight="1">
      <c r="B448" s="38"/>
      <c r="C448" s="211" t="s">
        <v>807</v>
      </c>
      <c r="D448" s="211" t="s">
        <v>207</v>
      </c>
      <c r="E448" s="212" t="s">
        <v>808</v>
      </c>
      <c r="F448" s="213" t="s">
        <v>809</v>
      </c>
      <c r="G448" s="214" t="s">
        <v>221</v>
      </c>
      <c r="H448" s="215">
        <v>46.457</v>
      </c>
      <c r="I448" s="216"/>
      <c r="J448" s="217">
        <f>ROUND(I448*H448,2)</f>
        <v>0</v>
      </c>
      <c r="K448" s="213" t="s">
        <v>301</v>
      </c>
      <c r="L448" s="43"/>
      <c r="M448" s="218" t="s">
        <v>19</v>
      </c>
      <c r="N448" s="219" t="s">
        <v>44</v>
      </c>
      <c r="O448" s="83"/>
      <c r="P448" s="220">
        <f>O448*H448</f>
        <v>0</v>
      </c>
      <c r="Q448" s="220">
        <v>0</v>
      </c>
      <c r="R448" s="220">
        <f>Q448*H448</f>
        <v>0</v>
      </c>
      <c r="S448" s="220">
        <v>0</v>
      </c>
      <c r="T448" s="221">
        <f>S448*H448</f>
        <v>0</v>
      </c>
      <c r="AR448" s="222" t="s">
        <v>212</v>
      </c>
      <c r="AT448" s="222" t="s">
        <v>207</v>
      </c>
      <c r="AU448" s="222" t="s">
        <v>83</v>
      </c>
      <c r="AY448" s="17" t="s">
        <v>204</v>
      </c>
      <c r="BE448" s="223">
        <f>IF(N448="základní",J448,0)</f>
        <v>0</v>
      </c>
      <c r="BF448" s="223">
        <f>IF(N448="snížená",J448,0)</f>
        <v>0</v>
      </c>
      <c r="BG448" s="223">
        <f>IF(N448="zákl. přenesená",J448,0)</f>
        <v>0</v>
      </c>
      <c r="BH448" s="223">
        <f>IF(N448="sníž. přenesená",J448,0)</f>
        <v>0</v>
      </c>
      <c r="BI448" s="223">
        <f>IF(N448="nulová",J448,0)</f>
        <v>0</v>
      </c>
      <c r="BJ448" s="17" t="s">
        <v>81</v>
      </c>
      <c r="BK448" s="223">
        <f>ROUND(I448*H448,2)</f>
        <v>0</v>
      </c>
      <c r="BL448" s="17" t="s">
        <v>212</v>
      </c>
      <c r="BM448" s="222" t="s">
        <v>810</v>
      </c>
    </row>
    <row r="449" spans="2:63" s="11" customFormat="1" ht="22.8" customHeight="1">
      <c r="B449" s="195"/>
      <c r="C449" s="196"/>
      <c r="D449" s="197" t="s">
        <v>72</v>
      </c>
      <c r="E449" s="209" t="s">
        <v>359</v>
      </c>
      <c r="F449" s="209" t="s">
        <v>360</v>
      </c>
      <c r="G449" s="196"/>
      <c r="H449" s="196"/>
      <c r="I449" s="199"/>
      <c r="J449" s="210">
        <f>BK449</f>
        <v>0</v>
      </c>
      <c r="K449" s="196"/>
      <c r="L449" s="201"/>
      <c r="M449" s="202"/>
      <c r="N449" s="203"/>
      <c r="O449" s="203"/>
      <c r="P449" s="204">
        <f>P450</f>
        <v>0</v>
      </c>
      <c r="Q449" s="203"/>
      <c r="R449" s="204">
        <f>R450</f>
        <v>0</v>
      </c>
      <c r="S449" s="203"/>
      <c r="T449" s="205">
        <f>T450</f>
        <v>0</v>
      </c>
      <c r="AR449" s="206" t="s">
        <v>81</v>
      </c>
      <c r="AT449" s="207" t="s">
        <v>72</v>
      </c>
      <c r="AU449" s="207" t="s">
        <v>81</v>
      </c>
      <c r="AY449" s="206" t="s">
        <v>204</v>
      </c>
      <c r="BK449" s="208">
        <f>BK450</f>
        <v>0</v>
      </c>
    </row>
    <row r="450" spans="2:65" s="1" customFormat="1" ht="60" customHeight="1">
      <c r="B450" s="38"/>
      <c r="C450" s="211" t="s">
        <v>532</v>
      </c>
      <c r="D450" s="211" t="s">
        <v>207</v>
      </c>
      <c r="E450" s="212" t="s">
        <v>362</v>
      </c>
      <c r="F450" s="213" t="s">
        <v>363</v>
      </c>
      <c r="G450" s="214" t="s">
        <v>239</v>
      </c>
      <c r="H450" s="215">
        <v>33.909</v>
      </c>
      <c r="I450" s="216"/>
      <c r="J450" s="217">
        <f>ROUND(I450*H450,2)</f>
        <v>0</v>
      </c>
      <c r="K450" s="213" t="s">
        <v>211</v>
      </c>
      <c r="L450" s="43"/>
      <c r="M450" s="218" t="s">
        <v>19</v>
      </c>
      <c r="N450" s="219" t="s">
        <v>44</v>
      </c>
      <c r="O450" s="83"/>
      <c r="P450" s="220">
        <f>O450*H450</f>
        <v>0</v>
      </c>
      <c r="Q450" s="220">
        <v>0</v>
      </c>
      <c r="R450" s="220">
        <f>Q450*H450</f>
        <v>0</v>
      </c>
      <c r="S450" s="220">
        <v>0</v>
      </c>
      <c r="T450" s="221">
        <f>S450*H450</f>
        <v>0</v>
      </c>
      <c r="AR450" s="222" t="s">
        <v>212</v>
      </c>
      <c r="AT450" s="222" t="s">
        <v>207</v>
      </c>
      <c r="AU450" s="222" t="s">
        <v>83</v>
      </c>
      <c r="AY450" s="17" t="s">
        <v>204</v>
      </c>
      <c r="BE450" s="223">
        <f>IF(N450="základní",J450,0)</f>
        <v>0</v>
      </c>
      <c r="BF450" s="223">
        <f>IF(N450="snížená",J450,0)</f>
        <v>0</v>
      </c>
      <c r="BG450" s="223">
        <f>IF(N450="zákl. přenesená",J450,0)</f>
        <v>0</v>
      </c>
      <c r="BH450" s="223">
        <f>IF(N450="sníž. přenesená",J450,0)</f>
        <v>0</v>
      </c>
      <c r="BI450" s="223">
        <f>IF(N450="nulová",J450,0)</f>
        <v>0</v>
      </c>
      <c r="BJ450" s="17" t="s">
        <v>81</v>
      </c>
      <c r="BK450" s="223">
        <f>ROUND(I450*H450,2)</f>
        <v>0</v>
      </c>
      <c r="BL450" s="17" t="s">
        <v>212</v>
      </c>
      <c r="BM450" s="222" t="s">
        <v>811</v>
      </c>
    </row>
    <row r="451" spans="2:63" s="11" customFormat="1" ht="22.8" customHeight="1">
      <c r="B451" s="195"/>
      <c r="C451" s="196"/>
      <c r="D451" s="197" t="s">
        <v>72</v>
      </c>
      <c r="E451" s="209" t="s">
        <v>406</v>
      </c>
      <c r="F451" s="209" t="s">
        <v>407</v>
      </c>
      <c r="G451" s="196"/>
      <c r="H451" s="196"/>
      <c r="I451" s="199"/>
      <c r="J451" s="210">
        <f>BK451</f>
        <v>0</v>
      </c>
      <c r="K451" s="196"/>
      <c r="L451" s="201"/>
      <c r="M451" s="202"/>
      <c r="N451" s="203"/>
      <c r="O451" s="203"/>
      <c r="P451" s="204">
        <f>SUM(P452:P456)</f>
        <v>0</v>
      </c>
      <c r="Q451" s="203"/>
      <c r="R451" s="204">
        <f>SUM(R452:R456)</f>
        <v>0</v>
      </c>
      <c r="S451" s="203"/>
      <c r="T451" s="205">
        <f>SUM(T452:T456)</f>
        <v>0</v>
      </c>
      <c r="AR451" s="206" t="s">
        <v>83</v>
      </c>
      <c r="AT451" s="207" t="s">
        <v>72</v>
      </c>
      <c r="AU451" s="207" t="s">
        <v>81</v>
      </c>
      <c r="AY451" s="206" t="s">
        <v>204</v>
      </c>
      <c r="BK451" s="208">
        <f>SUM(BK452:BK456)</f>
        <v>0</v>
      </c>
    </row>
    <row r="452" spans="2:65" s="1" customFormat="1" ht="72" customHeight="1">
      <c r="B452" s="38"/>
      <c r="C452" s="211" t="s">
        <v>812</v>
      </c>
      <c r="D452" s="211" t="s">
        <v>207</v>
      </c>
      <c r="E452" s="212" t="s">
        <v>813</v>
      </c>
      <c r="F452" s="213" t="s">
        <v>814</v>
      </c>
      <c r="G452" s="214" t="s">
        <v>221</v>
      </c>
      <c r="H452" s="215">
        <v>7.55</v>
      </c>
      <c r="I452" s="216"/>
      <c r="J452" s="217">
        <f>ROUND(I452*H452,2)</f>
        <v>0</v>
      </c>
      <c r="K452" s="213" t="s">
        <v>301</v>
      </c>
      <c r="L452" s="43"/>
      <c r="M452" s="218" t="s">
        <v>19</v>
      </c>
      <c r="N452" s="219" t="s">
        <v>44</v>
      </c>
      <c r="O452" s="83"/>
      <c r="P452" s="220">
        <f>O452*H452</f>
        <v>0</v>
      </c>
      <c r="Q452" s="220">
        <v>0</v>
      </c>
      <c r="R452" s="220">
        <f>Q452*H452</f>
        <v>0</v>
      </c>
      <c r="S452" s="220">
        <v>0</v>
      </c>
      <c r="T452" s="221">
        <f>S452*H452</f>
        <v>0</v>
      </c>
      <c r="AR452" s="222" t="s">
        <v>251</v>
      </c>
      <c r="AT452" s="222" t="s">
        <v>207</v>
      </c>
      <c r="AU452" s="222" t="s">
        <v>83</v>
      </c>
      <c r="AY452" s="17" t="s">
        <v>204</v>
      </c>
      <c r="BE452" s="223">
        <f>IF(N452="základní",J452,0)</f>
        <v>0</v>
      </c>
      <c r="BF452" s="223">
        <f>IF(N452="snížená",J452,0)</f>
        <v>0</v>
      </c>
      <c r="BG452" s="223">
        <f>IF(N452="zákl. přenesená",J452,0)</f>
        <v>0</v>
      </c>
      <c r="BH452" s="223">
        <f>IF(N452="sníž. přenesená",J452,0)</f>
        <v>0</v>
      </c>
      <c r="BI452" s="223">
        <f>IF(N452="nulová",J452,0)</f>
        <v>0</v>
      </c>
      <c r="BJ452" s="17" t="s">
        <v>81</v>
      </c>
      <c r="BK452" s="223">
        <f>ROUND(I452*H452,2)</f>
        <v>0</v>
      </c>
      <c r="BL452" s="17" t="s">
        <v>251</v>
      </c>
      <c r="BM452" s="222" t="s">
        <v>815</v>
      </c>
    </row>
    <row r="453" spans="2:51" s="12" customFormat="1" ht="12">
      <c r="B453" s="224"/>
      <c r="C453" s="225"/>
      <c r="D453" s="226" t="s">
        <v>213</v>
      </c>
      <c r="E453" s="227" t="s">
        <v>19</v>
      </c>
      <c r="F453" s="228" t="s">
        <v>816</v>
      </c>
      <c r="G453" s="225"/>
      <c r="H453" s="227" t="s">
        <v>19</v>
      </c>
      <c r="I453" s="229"/>
      <c r="J453" s="225"/>
      <c r="K453" s="225"/>
      <c r="L453" s="230"/>
      <c r="M453" s="231"/>
      <c r="N453" s="232"/>
      <c r="O453" s="232"/>
      <c r="P453" s="232"/>
      <c r="Q453" s="232"/>
      <c r="R453" s="232"/>
      <c r="S453" s="232"/>
      <c r="T453" s="233"/>
      <c r="AT453" s="234" t="s">
        <v>213</v>
      </c>
      <c r="AU453" s="234" t="s">
        <v>83</v>
      </c>
      <c r="AV453" s="12" t="s">
        <v>81</v>
      </c>
      <c r="AW453" s="12" t="s">
        <v>34</v>
      </c>
      <c r="AX453" s="12" t="s">
        <v>73</v>
      </c>
      <c r="AY453" s="234" t="s">
        <v>204</v>
      </c>
    </row>
    <row r="454" spans="2:51" s="13" customFormat="1" ht="12">
      <c r="B454" s="235"/>
      <c r="C454" s="236"/>
      <c r="D454" s="226" t="s">
        <v>213</v>
      </c>
      <c r="E454" s="237" t="s">
        <v>19</v>
      </c>
      <c r="F454" s="238" t="s">
        <v>817</v>
      </c>
      <c r="G454" s="236"/>
      <c r="H454" s="239">
        <v>7.55</v>
      </c>
      <c r="I454" s="240"/>
      <c r="J454" s="236"/>
      <c r="K454" s="236"/>
      <c r="L454" s="241"/>
      <c r="M454" s="242"/>
      <c r="N454" s="243"/>
      <c r="O454" s="243"/>
      <c r="P454" s="243"/>
      <c r="Q454" s="243"/>
      <c r="R454" s="243"/>
      <c r="S454" s="243"/>
      <c r="T454" s="244"/>
      <c r="AT454" s="245" t="s">
        <v>213</v>
      </c>
      <c r="AU454" s="245" t="s">
        <v>83</v>
      </c>
      <c r="AV454" s="13" t="s">
        <v>83</v>
      </c>
      <c r="AW454" s="13" t="s">
        <v>34</v>
      </c>
      <c r="AX454" s="13" t="s">
        <v>73</v>
      </c>
      <c r="AY454" s="245" t="s">
        <v>204</v>
      </c>
    </row>
    <row r="455" spans="2:51" s="14" customFormat="1" ht="12">
      <c r="B455" s="246"/>
      <c r="C455" s="247"/>
      <c r="D455" s="226" t="s">
        <v>213</v>
      </c>
      <c r="E455" s="248" t="s">
        <v>19</v>
      </c>
      <c r="F455" s="249" t="s">
        <v>218</v>
      </c>
      <c r="G455" s="247"/>
      <c r="H455" s="250">
        <v>7.55</v>
      </c>
      <c r="I455" s="251"/>
      <c r="J455" s="247"/>
      <c r="K455" s="247"/>
      <c r="L455" s="252"/>
      <c r="M455" s="253"/>
      <c r="N455" s="254"/>
      <c r="O455" s="254"/>
      <c r="P455" s="254"/>
      <c r="Q455" s="254"/>
      <c r="R455" s="254"/>
      <c r="S455" s="254"/>
      <c r="T455" s="255"/>
      <c r="AT455" s="256" t="s">
        <v>213</v>
      </c>
      <c r="AU455" s="256" t="s">
        <v>83</v>
      </c>
      <c r="AV455" s="14" t="s">
        <v>212</v>
      </c>
      <c r="AW455" s="14" t="s">
        <v>34</v>
      </c>
      <c r="AX455" s="14" t="s">
        <v>81</v>
      </c>
      <c r="AY455" s="256" t="s">
        <v>204</v>
      </c>
    </row>
    <row r="456" spans="2:65" s="1" customFormat="1" ht="60" customHeight="1">
      <c r="B456" s="38"/>
      <c r="C456" s="211" t="s">
        <v>536</v>
      </c>
      <c r="D456" s="211" t="s">
        <v>207</v>
      </c>
      <c r="E456" s="212" t="s">
        <v>818</v>
      </c>
      <c r="F456" s="213" t="s">
        <v>819</v>
      </c>
      <c r="G456" s="214" t="s">
        <v>239</v>
      </c>
      <c r="H456" s="215">
        <v>0.452</v>
      </c>
      <c r="I456" s="216"/>
      <c r="J456" s="217">
        <f>ROUND(I456*H456,2)</f>
        <v>0</v>
      </c>
      <c r="K456" s="213" t="s">
        <v>211</v>
      </c>
      <c r="L456" s="43"/>
      <c r="M456" s="218" t="s">
        <v>19</v>
      </c>
      <c r="N456" s="219" t="s">
        <v>44</v>
      </c>
      <c r="O456" s="83"/>
      <c r="P456" s="220">
        <f>O456*H456</f>
        <v>0</v>
      </c>
      <c r="Q456" s="220">
        <v>0</v>
      </c>
      <c r="R456" s="220">
        <f>Q456*H456</f>
        <v>0</v>
      </c>
      <c r="S456" s="220">
        <v>0</v>
      </c>
      <c r="T456" s="221">
        <f>S456*H456</f>
        <v>0</v>
      </c>
      <c r="AR456" s="222" t="s">
        <v>251</v>
      </c>
      <c r="AT456" s="222" t="s">
        <v>207</v>
      </c>
      <c r="AU456" s="222" t="s">
        <v>83</v>
      </c>
      <c r="AY456" s="17" t="s">
        <v>204</v>
      </c>
      <c r="BE456" s="223">
        <f>IF(N456="základní",J456,0)</f>
        <v>0</v>
      </c>
      <c r="BF456" s="223">
        <f>IF(N456="snížená",J456,0)</f>
        <v>0</v>
      </c>
      <c r="BG456" s="223">
        <f>IF(N456="zákl. přenesená",J456,0)</f>
        <v>0</v>
      </c>
      <c r="BH456" s="223">
        <f>IF(N456="sníž. přenesená",J456,0)</f>
        <v>0</v>
      </c>
      <c r="BI456" s="223">
        <f>IF(N456="nulová",J456,0)</f>
        <v>0</v>
      </c>
      <c r="BJ456" s="17" t="s">
        <v>81</v>
      </c>
      <c r="BK456" s="223">
        <f>ROUND(I456*H456,2)</f>
        <v>0</v>
      </c>
      <c r="BL456" s="17" t="s">
        <v>251</v>
      </c>
      <c r="BM456" s="222" t="s">
        <v>820</v>
      </c>
    </row>
    <row r="457" spans="2:63" s="11" customFormat="1" ht="25.9" customHeight="1">
      <c r="B457" s="195"/>
      <c r="C457" s="196"/>
      <c r="D457" s="197" t="s">
        <v>72</v>
      </c>
      <c r="E457" s="198" t="s">
        <v>821</v>
      </c>
      <c r="F457" s="198" t="s">
        <v>822</v>
      </c>
      <c r="G457" s="196"/>
      <c r="H457" s="196"/>
      <c r="I457" s="199"/>
      <c r="J457" s="200">
        <f>BK457</f>
        <v>0</v>
      </c>
      <c r="K457" s="196"/>
      <c r="L457" s="201"/>
      <c r="M457" s="202"/>
      <c r="N457" s="203"/>
      <c r="O457" s="203"/>
      <c r="P457" s="204">
        <f>P458+P468+P470+P477+P483</f>
        <v>0</v>
      </c>
      <c r="Q457" s="203"/>
      <c r="R457" s="204">
        <f>R458+R468+R470+R477+R483</f>
        <v>0</v>
      </c>
      <c r="S457" s="203"/>
      <c r="T457" s="205">
        <f>T458+T468+T470+T477+T483</f>
        <v>0</v>
      </c>
      <c r="AR457" s="206" t="s">
        <v>81</v>
      </c>
      <c r="AT457" s="207" t="s">
        <v>72</v>
      </c>
      <c r="AU457" s="207" t="s">
        <v>73</v>
      </c>
      <c r="AY457" s="206" t="s">
        <v>204</v>
      </c>
      <c r="BK457" s="208">
        <f>BK458+BK468+BK470+BK477+BK483</f>
        <v>0</v>
      </c>
    </row>
    <row r="458" spans="2:63" s="11" customFormat="1" ht="22.8" customHeight="1">
      <c r="B458" s="195"/>
      <c r="C458" s="196"/>
      <c r="D458" s="197" t="s">
        <v>72</v>
      </c>
      <c r="E458" s="209" t="s">
        <v>524</v>
      </c>
      <c r="F458" s="209" t="s">
        <v>525</v>
      </c>
      <c r="G458" s="196"/>
      <c r="H458" s="196"/>
      <c r="I458" s="199"/>
      <c r="J458" s="210">
        <f>BK458</f>
        <v>0</v>
      </c>
      <c r="K458" s="196"/>
      <c r="L458" s="201"/>
      <c r="M458" s="202"/>
      <c r="N458" s="203"/>
      <c r="O458" s="203"/>
      <c r="P458" s="204">
        <f>SUM(P459:P467)</f>
        <v>0</v>
      </c>
      <c r="Q458" s="203"/>
      <c r="R458" s="204">
        <f>SUM(R459:R467)</f>
        <v>0</v>
      </c>
      <c r="S458" s="203"/>
      <c r="T458" s="205">
        <f>SUM(T459:T467)</f>
        <v>0</v>
      </c>
      <c r="AR458" s="206" t="s">
        <v>81</v>
      </c>
      <c r="AT458" s="207" t="s">
        <v>72</v>
      </c>
      <c r="AU458" s="207" t="s">
        <v>81</v>
      </c>
      <c r="AY458" s="206" t="s">
        <v>204</v>
      </c>
      <c r="BK458" s="208">
        <f>SUM(BK459:BK467)</f>
        <v>0</v>
      </c>
    </row>
    <row r="459" spans="2:65" s="1" customFormat="1" ht="48" customHeight="1">
      <c r="B459" s="38"/>
      <c r="C459" s="211" t="s">
        <v>823</v>
      </c>
      <c r="D459" s="211" t="s">
        <v>207</v>
      </c>
      <c r="E459" s="212" t="s">
        <v>824</v>
      </c>
      <c r="F459" s="213" t="s">
        <v>825</v>
      </c>
      <c r="G459" s="214" t="s">
        <v>210</v>
      </c>
      <c r="H459" s="215">
        <v>14.254</v>
      </c>
      <c r="I459" s="216"/>
      <c r="J459" s="217">
        <f>ROUND(I459*H459,2)</f>
        <v>0</v>
      </c>
      <c r="K459" s="213" t="s">
        <v>211</v>
      </c>
      <c r="L459" s="43"/>
      <c r="M459" s="218" t="s">
        <v>19</v>
      </c>
      <c r="N459" s="219" t="s">
        <v>44</v>
      </c>
      <c r="O459" s="83"/>
      <c r="P459" s="220">
        <f>O459*H459</f>
        <v>0</v>
      </c>
      <c r="Q459" s="220">
        <v>0</v>
      </c>
      <c r="R459" s="220">
        <f>Q459*H459</f>
        <v>0</v>
      </c>
      <c r="S459" s="220">
        <v>0</v>
      </c>
      <c r="T459" s="221">
        <f>S459*H459</f>
        <v>0</v>
      </c>
      <c r="AR459" s="222" t="s">
        <v>212</v>
      </c>
      <c r="AT459" s="222" t="s">
        <v>207</v>
      </c>
      <c r="AU459" s="222" t="s">
        <v>83</v>
      </c>
      <c r="AY459" s="17" t="s">
        <v>204</v>
      </c>
      <c r="BE459" s="223">
        <f>IF(N459="základní",J459,0)</f>
        <v>0</v>
      </c>
      <c r="BF459" s="223">
        <f>IF(N459="snížená",J459,0)</f>
        <v>0</v>
      </c>
      <c r="BG459" s="223">
        <f>IF(N459="zákl. přenesená",J459,0)</f>
        <v>0</v>
      </c>
      <c r="BH459" s="223">
        <f>IF(N459="sníž. přenesená",J459,0)</f>
        <v>0</v>
      </c>
      <c r="BI459" s="223">
        <f>IF(N459="nulová",J459,0)</f>
        <v>0</v>
      </c>
      <c r="BJ459" s="17" t="s">
        <v>81</v>
      </c>
      <c r="BK459" s="223">
        <f>ROUND(I459*H459,2)</f>
        <v>0</v>
      </c>
      <c r="BL459" s="17" t="s">
        <v>212</v>
      </c>
      <c r="BM459" s="222" t="s">
        <v>826</v>
      </c>
    </row>
    <row r="460" spans="2:65" s="1" customFormat="1" ht="48" customHeight="1">
      <c r="B460" s="38"/>
      <c r="C460" s="211" t="s">
        <v>539</v>
      </c>
      <c r="D460" s="211" t="s">
        <v>207</v>
      </c>
      <c r="E460" s="212" t="s">
        <v>827</v>
      </c>
      <c r="F460" s="213" t="s">
        <v>828</v>
      </c>
      <c r="G460" s="214" t="s">
        <v>210</v>
      </c>
      <c r="H460" s="215">
        <v>17.105</v>
      </c>
      <c r="I460" s="216"/>
      <c r="J460" s="217">
        <f>ROUND(I460*H460,2)</f>
        <v>0</v>
      </c>
      <c r="K460" s="213" t="s">
        <v>211</v>
      </c>
      <c r="L460" s="43"/>
      <c r="M460" s="218" t="s">
        <v>19</v>
      </c>
      <c r="N460" s="219" t="s">
        <v>44</v>
      </c>
      <c r="O460" s="83"/>
      <c r="P460" s="220">
        <f>O460*H460</f>
        <v>0</v>
      </c>
      <c r="Q460" s="220">
        <v>0</v>
      </c>
      <c r="R460" s="220">
        <f>Q460*H460</f>
        <v>0</v>
      </c>
      <c r="S460" s="220">
        <v>0</v>
      </c>
      <c r="T460" s="221">
        <f>S460*H460</f>
        <v>0</v>
      </c>
      <c r="AR460" s="222" t="s">
        <v>212</v>
      </c>
      <c r="AT460" s="222" t="s">
        <v>207</v>
      </c>
      <c r="AU460" s="222" t="s">
        <v>83</v>
      </c>
      <c r="AY460" s="17" t="s">
        <v>204</v>
      </c>
      <c r="BE460" s="223">
        <f>IF(N460="základní",J460,0)</f>
        <v>0</v>
      </c>
      <c r="BF460" s="223">
        <f>IF(N460="snížená",J460,0)</f>
        <v>0</v>
      </c>
      <c r="BG460" s="223">
        <f>IF(N460="zákl. přenesená",J460,0)</f>
        <v>0</v>
      </c>
      <c r="BH460" s="223">
        <f>IF(N460="sníž. přenesená",J460,0)</f>
        <v>0</v>
      </c>
      <c r="BI460" s="223">
        <f>IF(N460="nulová",J460,0)</f>
        <v>0</v>
      </c>
      <c r="BJ460" s="17" t="s">
        <v>81</v>
      </c>
      <c r="BK460" s="223">
        <f>ROUND(I460*H460,2)</f>
        <v>0</v>
      </c>
      <c r="BL460" s="17" t="s">
        <v>212</v>
      </c>
      <c r="BM460" s="222" t="s">
        <v>829</v>
      </c>
    </row>
    <row r="461" spans="2:65" s="1" customFormat="1" ht="36" customHeight="1">
      <c r="B461" s="38"/>
      <c r="C461" s="211" t="s">
        <v>830</v>
      </c>
      <c r="D461" s="211" t="s">
        <v>207</v>
      </c>
      <c r="E461" s="212" t="s">
        <v>831</v>
      </c>
      <c r="F461" s="213" t="s">
        <v>832</v>
      </c>
      <c r="G461" s="214" t="s">
        <v>239</v>
      </c>
      <c r="H461" s="215">
        <v>0.855</v>
      </c>
      <c r="I461" s="216"/>
      <c r="J461" s="217">
        <f>ROUND(I461*H461,2)</f>
        <v>0</v>
      </c>
      <c r="K461" s="213" t="s">
        <v>211</v>
      </c>
      <c r="L461" s="43"/>
      <c r="M461" s="218" t="s">
        <v>19</v>
      </c>
      <c r="N461" s="219" t="s">
        <v>44</v>
      </c>
      <c r="O461" s="83"/>
      <c r="P461" s="220">
        <f>O461*H461</f>
        <v>0</v>
      </c>
      <c r="Q461" s="220">
        <v>0</v>
      </c>
      <c r="R461" s="220">
        <f>Q461*H461</f>
        <v>0</v>
      </c>
      <c r="S461" s="220">
        <v>0</v>
      </c>
      <c r="T461" s="221">
        <f>S461*H461</f>
        <v>0</v>
      </c>
      <c r="AR461" s="222" t="s">
        <v>212</v>
      </c>
      <c r="AT461" s="222" t="s">
        <v>207</v>
      </c>
      <c r="AU461" s="222" t="s">
        <v>83</v>
      </c>
      <c r="AY461" s="17" t="s">
        <v>204</v>
      </c>
      <c r="BE461" s="223">
        <f>IF(N461="základní",J461,0)</f>
        <v>0</v>
      </c>
      <c r="BF461" s="223">
        <f>IF(N461="snížená",J461,0)</f>
        <v>0</v>
      </c>
      <c r="BG461" s="223">
        <f>IF(N461="zákl. přenesená",J461,0)</f>
        <v>0</v>
      </c>
      <c r="BH461" s="223">
        <f>IF(N461="sníž. přenesená",J461,0)</f>
        <v>0</v>
      </c>
      <c r="BI461" s="223">
        <f>IF(N461="nulová",J461,0)</f>
        <v>0</v>
      </c>
      <c r="BJ461" s="17" t="s">
        <v>81</v>
      </c>
      <c r="BK461" s="223">
        <f>ROUND(I461*H461,2)</f>
        <v>0</v>
      </c>
      <c r="BL461" s="17" t="s">
        <v>212</v>
      </c>
      <c r="BM461" s="222" t="s">
        <v>833</v>
      </c>
    </row>
    <row r="462" spans="2:65" s="1" customFormat="1" ht="36" customHeight="1">
      <c r="B462" s="38"/>
      <c r="C462" s="211" t="s">
        <v>545</v>
      </c>
      <c r="D462" s="211" t="s">
        <v>207</v>
      </c>
      <c r="E462" s="212" t="s">
        <v>834</v>
      </c>
      <c r="F462" s="213" t="s">
        <v>832</v>
      </c>
      <c r="G462" s="214" t="s">
        <v>239</v>
      </c>
      <c r="H462" s="215">
        <v>0.257</v>
      </c>
      <c r="I462" s="216"/>
      <c r="J462" s="217">
        <f>ROUND(I462*H462,2)</f>
        <v>0</v>
      </c>
      <c r="K462" s="213" t="s">
        <v>211</v>
      </c>
      <c r="L462" s="43"/>
      <c r="M462" s="218" t="s">
        <v>19</v>
      </c>
      <c r="N462" s="219" t="s">
        <v>44</v>
      </c>
      <c r="O462" s="83"/>
      <c r="P462" s="220">
        <f>O462*H462</f>
        <v>0</v>
      </c>
      <c r="Q462" s="220">
        <v>0</v>
      </c>
      <c r="R462" s="220">
        <f>Q462*H462</f>
        <v>0</v>
      </c>
      <c r="S462" s="220">
        <v>0</v>
      </c>
      <c r="T462" s="221">
        <f>S462*H462</f>
        <v>0</v>
      </c>
      <c r="AR462" s="222" t="s">
        <v>212</v>
      </c>
      <c r="AT462" s="222" t="s">
        <v>207</v>
      </c>
      <c r="AU462" s="222" t="s">
        <v>83</v>
      </c>
      <c r="AY462" s="17" t="s">
        <v>204</v>
      </c>
      <c r="BE462" s="223">
        <f>IF(N462="základní",J462,0)</f>
        <v>0</v>
      </c>
      <c r="BF462" s="223">
        <f>IF(N462="snížená",J462,0)</f>
        <v>0</v>
      </c>
      <c r="BG462" s="223">
        <f>IF(N462="zákl. přenesená",J462,0)</f>
        <v>0</v>
      </c>
      <c r="BH462" s="223">
        <f>IF(N462="sníž. přenesená",J462,0)</f>
        <v>0</v>
      </c>
      <c r="BI462" s="223">
        <f>IF(N462="nulová",J462,0)</f>
        <v>0</v>
      </c>
      <c r="BJ462" s="17" t="s">
        <v>81</v>
      </c>
      <c r="BK462" s="223">
        <f>ROUND(I462*H462,2)</f>
        <v>0</v>
      </c>
      <c r="BL462" s="17" t="s">
        <v>212</v>
      </c>
      <c r="BM462" s="222" t="s">
        <v>835</v>
      </c>
    </row>
    <row r="463" spans="2:65" s="1" customFormat="1" ht="48" customHeight="1">
      <c r="B463" s="38"/>
      <c r="C463" s="211" t="s">
        <v>836</v>
      </c>
      <c r="D463" s="211" t="s">
        <v>207</v>
      </c>
      <c r="E463" s="212" t="s">
        <v>837</v>
      </c>
      <c r="F463" s="213" t="s">
        <v>838</v>
      </c>
      <c r="G463" s="214" t="s">
        <v>210</v>
      </c>
      <c r="H463" s="215">
        <v>21.381</v>
      </c>
      <c r="I463" s="216"/>
      <c r="J463" s="217">
        <f>ROUND(I463*H463,2)</f>
        <v>0</v>
      </c>
      <c r="K463" s="213" t="s">
        <v>211</v>
      </c>
      <c r="L463" s="43"/>
      <c r="M463" s="218" t="s">
        <v>19</v>
      </c>
      <c r="N463" s="219" t="s">
        <v>44</v>
      </c>
      <c r="O463" s="83"/>
      <c r="P463" s="220">
        <f>O463*H463</f>
        <v>0</v>
      </c>
      <c r="Q463" s="220">
        <v>0</v>
      </c>
      <c r="R463" s="220">
        <f>Q463*H463</f>
        <v>0</v>
      </c>
      <c r="S463" s="220">
        <v>0</v>
      </c>
      <c r="T463" s="221">
        <f>S463*H463</f>
        <v>0</v>
      </c>
      <c r="AR463" s="222" t="s">
        <v>212</v>
      </c>
      <c r="AT463" s="222" t="s">
        <v>207</v>
      </c>
      <c r="AU463" s="222" t="s">
        <v>83</v>
      </c>
      <c r="AY463" s="17" t="s">
        <v>204</v>
      </c>
      <c r="BE463" s="223">
        <f>IF(N463="základní",J463,0)</f>
        <v>0</v>
      </c>
      <c r="BF463" s="223">
        <f>IF(N463="snížená",J463,0)</f>
        <v>0</v>
      </c>
      <c r="BG463" s="223">
        <f>IF(N463="zákl. přenesená",J463,0)</f>
        <v>0</v>
      </c>
      <c r="BH463" s="223">
        <f>IF(N463="sníž. přenesená",J463,0)</f>
        <v>0</v>
      </c>
      <c r="BI463" s="223">
        <f>IF(N463="nulová",J463,0)</f>
        <v>0</v>
      </c>
      <c r="BJ463" s="17" t="s">
        <v>81</v>
      </c>
      <c r="BK463" s="223">
        <f>ROUND(I463*H463,2)</f>
        <v>0</v>
      </c>
      <c r="BL463" s="17" t="s">
        <v>212</v>
      </c>
      <c r="BM463" s="222" t="s">
        <v>839</v>
      </c>
    </row>
    <row r="464" spans="2:65" s="1" customFormat="1" ht="36" customHeight="1">
      <c r="B464" s="38"/>
      <c r="C464" s="211" t="s">
        <v>548</v>
      </c>
      <c r="D464" s="211" t="s">
        <v>207</v>
      </c>
      <c r="E464" s="212" t="s">
        <v>840</v>
      </c>
      <c r="F464" s="213" t="s">
        <v>841</v>
      </c>
      <c r="G464" s="214" t="s">
        <v>250</v>
      </c>
      <c r="H464" s="215">
        <v>227.8</v>
      </c>
      <c r="I464" s="216"/>
      <c r="J464" s="217">
        <f>ROUND(I464*H464,2)</f>
        <v>0</v>
      </c>
      <c r="K464" s="213" t="s">
        <v>211</v>
      </c>
      <c r="L464" s="43"/>
      <c r="M464" s="218" t="s">
        <v>19</v>
      </c>
      <c r="N464" s="219" t="s">
        <v>44</v>
      </c>
      <c r="O464" s="83"/>
      <c r="P464" s="220">
        <f>O464*H464</f>
        <v>0</v>
      </c>
      <c r="Q464" s="220">
        <v>0</v>
      </c>
      <c r="R464" s="220">
        <f>Q464*H464</f>
        <v>0</v>
      </c>
      <c r="S464" s="220">
        <v>0</v>
      </c>
      <c r="T464" s="221">
        <f>S464*H464</f>
        <v>0</v>
      </c>
      <c r="AR464" s="222" t="s">
        <v>212</v>
      </c>
      <c r="AT464" s="222" t="s">
        <v>207</v>
      </c>
      <c r="AU464" s="222" t="s">
        <v>83</v>
      </c>
      <c r="AY464" s="17" t="s">
        <v>204</v>
      </c>
      <c r="BE464" s="223">
        <f>IF(N464="základní",J464,0)</f>
        <v>0</v>
      </c>
      <c r="BF464" s="223">
        <f>IF(N464="snížená",J464,0)</f>
        <v>0</v>
      </c>
      <c r="BG464" s="223">
        <f>IF(N464="zákl. přenesená",J464,0)</f>
        <v>0</v>
      </c>
      <c r="BH464" s="223">
        <f>IF(N464="sníž. přenesená",J464,0)</f>
        <v>0</v>
      </c>
      <c r="BI464" s="223">
        <f>IF(N464="nulová",J464,0)</f>
        <v>0</v>
      </c>
      <c r="BJ464" s="17" t="s">
        <v>81</v>
      </c>
      <c r="BK464" s="223">
        <f>ROUND(I464*H464,2)</f>
        <v>0</v>
      </c>
      <c r="BL464" s="17" t="s">
        <v>212</v>
      </c>
      <c r="BM464" s="222" t="s">
        <v>842</v>
      </c>
    </row>
    <row r="465" spans="2:65" s="1" customFormat="1" ht="36" customHeight="1">
      <c r="B465" s="38"/>
      <c r="C465" s="211" t="s">
        <v>843</v>
      </c>
      <c r="D465" s="211" t="s">
        <v>207</v>
      </c>
      <c r="E465" s="212" t="s">
        <v>844</v>
      </c>
      <c r="F465" s="213" t="s">
        <v>845</v>
      </c>
      <c r="G465" s="214" t="s">
        <v>221</v>
      </c>
      <c r="H465" s="215">
        <v>142.54</v>
      </c>
      <c r="I465" s="216"/>
      <c r="J465" s="217">
        <f>ROUND(I465*H465,2)</f>
        <v>0</v>
      </c>
      <c r="K465" s="213" t="s">
        <v>301</v>
      </c>
      <c r="L465" s="43"/>
      <c r="M465" s="218" t="s">
        <v>19</v>
      </c>
      <c r="N465" s="219" t="s">
        <v>44</v>
      </c>
      <c r="O465" s="83"/>
      <c r="P465" s="220">
        <f>O465*H465</f>
        <v>0</v>
      </c>
      <c r="Q465" s="220">
        <v>0</v>
      </c>
      <c r="R465" s="220">
        <f>Q465*H465</f>
        <v>0</v>
      </c>
      <c r="S465" s="220">
        <v>0</v>
      </c>
      <c r="T465" s="221">
        <f>S465*H465</f>
        <v>0</v>
      </c>
      <c r="AR465" s="222" t="s">
        <v>212</v>
      </c>
      <c r="AT465" s="222" t="s">
        <v>207</v>
      </c>
      <c r="AU465" s="222" t="s">
        <v>83</v>
      </c>
      <c r="AY465" s="17" t="s">
        <v>204</v>
      </c>
      <c r="BE465" s="223">
        <f>IF(N465="základní",J465,0)</f>
        <v>0</v>
      </c>
      <c r="BF465" s="223">
        <f>IF(N465="snížená",J465,0)</f>
        <v>0</v>
      </c>
      <c r="BG465" s="223">
        <f>IF(N465="zákl. přenesená",J465,0)</f>
        <v>0</v>
      </c>
      <c r="BH465" s="223">
        <f>IF(N465="sníž. přenesená",J465,0)</f>
        <v>0</v>
      </c>
      <c r="BI465" s="223">
        <f>IF(N465="nulová",J465,0)</f>
        <v>0</v>
      </c>
      <c r="BJ465" s="17" t="s">
        <v>81</v>
      </c>
      <c r="BK465" s="223">
        <f>ROUND(I465*H465,2)</f>
        <v>0</v>
      </c>
      <c r="BL465" s="17" t="s">
        <v>212</v>
      </c>
      <c r="BM465" s="222" t="s">
        <v>846</v>
      </c>
    </row>
    <row r="466" spans="2:65" s="1" customFormat="1" ht="36" customHeight="1">
      <c r="B466" s="38"/>
      <c r="C466" s="211" t="s">
        <v>553</v>
      </c>
      <c r="D466" s="211" t="s">
        <v>207</v>
      </c>
      <c r="E466" s="212" t="s">
        <v>847</v>
      </c>
      <c r="F466" s="213" t="s">
        <v>848</v>
      </c>
      <c r="G466" s="214" t="s">
        <v>250</v>
      </c>
      <c r="H466" s="215">
        <v>227.8</v>
      </c>
      <c r="I466" s="216"/>
      <c r="J466" s="217">
        <f>ROUND(I466*H466,2)</f>
        <v>0</v>
      </c>
      <c r="K466" s="213" t="s">
        <v>211</v>
      </c>
      <c r="L466" s="43"/>
      <c r="M466" s="218" t="s">
        <v>19</v>
      </c>
      <c r="N466" s="219" t="s">
        <v>44</v>
      </c>
      <c r="O466" s="83"/>
      <c r="P466" s="220">
        <f>O466*H466</f>
        <v>0</v>
      </c>
      <c r="Q466" s="220">
        <v>0</v>
      </c>
      <c r="R466" s="220">
        <f>Q466*H466</f>
        <v>0</v>
      </c>
      <c r="S466" s="220">
        <v>0</v>
      </c>
      <c r="T466" s="221">
        <f>S466*H466</f>
        <v>0</v>
      </c>
      <c r="AR466" s="222" t="s">
        <v>212</v>
      </c>
      <c r="AT466" s="222" t="s">
        <v>207</v>
      </c>
      <c r="AU466" s="222" t="s">
        <v>83</v>
      </c>
      <c r="AY466" s="17" t="s">
        <v>204</v>
      </c>
      <c r="BE466" s="223">
        <f>IF(N466="základní",J466,0)</f>
        <v>0</v>
      </c>
      <c r="BF466" s="223">
        <f>IF(N466="snížená",J466,0)</f>
        <v>0</v>
      </c>
      <c r="BG466" s="223">
        <f>IF(N466="zákl. přenesená",J466,0)</f>
        <v>0</v>
      </c>
      <c r="BH466" s="223">
        <f>IF(N466="sníž. přenesená",J466,0)</f>
        <v>0</v>
      </c>
      <c r="BI466" s="223">
        <f>IF(N466="nulová",J466,0)</f>
        <v>0</v>
      </c>
      <c r="BJ466" s="17" t="s">
        <v>81</v>
      </c>
      <c r="BK466" s="223">
        <f>ROUND(I466*H466,2)</f>
        <v>0</v>
      </c>
      <c r="BL466" s="17" t="s">
        <v>212</v>
      </c>
      <c r="BM466" s="222" t="s">
        <v>849</v>
      </c>
    </row>
    <row r="467" spans="2:65" s="1" customFormat="1" ht="24" customHeight="1">
      <c r="B467" s="38"/>
      <c r="C467" s="211" t="s">
        <v>850</v>
      </c>
      <c r="D467" s="211" t="s">
        <v>207</v>
      </c>
      <c r="E467" s="212" t="s">
        <v>543</v>
      </c>
      <c r="F467" s="213" t="s">
        <v>544</v>
      </c>
      <c r="G467" s="214" t="s">
        <v>221</v>
      </c>
      <c r="H467" s="215">
        <v>142.54</v>
      </c>
      <c r="I467" s="216"/>
      <c r="J467" s="217">
        <f>ROUND(I467*H467,2)</f>
        <v>0</v>
      </c>
      <c r="K467" s="213" t="s">
        <v>211</v>
      </c>
      <c r="L467" s="43"/>
      <c r="M467" s="218" t="s">
        <v>19</v>
      </c>
      <c r="N467" s="219" t="s">
        <v>44</v>
      </c>
      <c r="O467" s="83"/>
      <c r="P467" s="220">
        <f>O467*H467</f>
        <v>0</v>
      </c>
      <c r="Q467" s="220">
        <v>0</v>
      </c>
      <c r="R467" s="220">
        <f>Q467*H467</f>
        <v>0</v>
      </c>
      <c r="S467" s="220">
        <v>0</v>
      </c>
      <c r="T467" s="221">
        <f>S467*H467</f>
        <v>0</v>
      </c>
      <c r="AR467" s="222" t="s">
        <v>212</v>
      </c>
      <c r="AT467" s="222" t="s">
        <v>207</v>
      </c>
      <c r="AU467" s="222" t="s">
        <v>83</v>
      </c>
      <c r="AY467" s="17" t="s">
        <v>204</v>
      </c>
      <c r="BE467" s="223">
        <f>IF(N467="základní",J467,0)</f>
        <v>0</v>
      </c>
      <c r="BF467" s="223">
        <f>IF(N467="snížená",J467,0)</f>
        <v>0</v>
      </c>
      <c r="BG467" s="223">
        <f>IF(N467="zákl. přenesená",J467,0)</f>
        <v>0</v>
      </c>
      <c r="BH467" s="223">
        <f>IF(N467="sníž. přenesená",J467,0)</f>
        <v>0</v>
      </c>
      <c r="BI467" s="223">
        <f>IF(N467="nulová",J467,0)</f>
        <v>0</v>
      </c>
      <c r="BJ467" s="17" t="s">
        <v>81</v>
      </c>
      <c r="BK467" s="223">
        <f>ROUND(I467*H467,2)</f>
        <v>0</v>
      </c>
      <c r="BL467" s="17" t="s">
        <v>212</v>
      </c>
      <c r="BM467" s="222" t="s">
        <v>851</v>
      </c>
    </row>
    <row r="468" spans="2:63" s="11" customFormat="1" ht="22.8" customHeight="1">
      <c r="B468" s="195"/>
      <c r="C468" s="196"/>
      <c r="D468" s="197" t="s">
        <v>72</v>
      </c>
      <c r="E468" s="209" t="s">
        <v>359</v>
      </c>
      <c r="F468" s="209" t="s">
        <v>360</v>
      </c>
      <c r="G468" s="196"/>
      <c r="H468" s="196"/>
      <c r="I468" s="199"/>
      <c r="J468" s="210">
        <f>BK468</f>
        <v>0</v>
      </c>
      <c r="K468" s="196"/>
      <c r="L468" s="201"/>
      <c r="M468" s="202"/>
      <c r="N468" s="203"/>
      <c r="O468" s="203"/>
      <c r="P468" s="204">
        <f>P469</f>
        <v>0</v>
      </c>
      <c r="Q468" s="203"/>
      <c r="R468" s="204">
        <f>R469</f>
        <v>0</v>
      </c>
      <c r="S468" s="203"/>
      <c r="T468" s="205">
        <f>T469</f>
        <v>0</v>
      </c>
      <c r="AR468" s="206" t="s">
        <v>81</v>
      </c>
      <c r="AT468" s="207" t="s">
        <v>72</v>
      </c>
      <c r="AU468" s="207" t="s">
        <v>81</v>
      </c>
      <c r="AY468" s="206" t="s">
        <v>204</v>
      </c>
      <c r="BK468" s="208">
        <f>BK469</f>
        <v>0</v>
      </c>
    </row>
    <row r="469" spans="2:65" s="1" customFormat="1" ht="60" customHeight="1">
      <c r="B469" s="38"/>
      <c r="C469" s="211" t="s">
        <v>556</v>
      </c>
      <c r="D469" s="211" t="s">
        <v>207</v>
      </c>
      <c r="E469" s="212" t="s">
        <v>852</v>
      </c>
      <c r="F469" s="213" t="s">
        <v>853</v>
      </c>
      <c r="G469" s="214" t="s">
        <v>239</v>
      </c>
      <c r="H469" s="215">
        <v>92.401</v>
      </c>
      <c r="I469" s="216"/>
      <c r="J469" s="217">
        <f>ROUND(I469*H469,2)</f>
        <v>0</v>
      </c>
      <c r="K469" s="213" t="s">
        <v>211</v>
      </c>
      <c r="L469" s="43"/>
      <c r="M469" s="218" t="s">
        <v>19</v>
      </c>
      <c r="N469" s="219" t="s">
        <v>44</v>
      </c>
      <c r="O469" s="83"/>
      <c r="P469" s="220">
        <f>O469*H469</f>
        <v>0</v>
      </c>
      <c r="Q469" s="220">
        <v>0</v>
      </c>
      <c r="R469" s="220">
        <f>Q469*H469</f>
        <v>0</v>
      </c>
      <c r="S469" s="220">
        <v>0</v>
      </c>
      <c r="T469" s="221">
        <f>S469*H469</f>
        <v>0</v>
      </c>
      <c r="AR469" s="222" t="s">
        <v>212</v>
      </c>
      <c r="AT469" s="222" t="s">
        <v>207</v>
      </c>
      <c r="AU469" s="222" t="s">
        <v>83</v>
      </c>
      <c r="AY469" s="17" t="s">
        <v>204</v>
      </c>
      <c r="BE469" s="223">
        <f>IF(N469="základní",J469,0)</f>
        <v>0</v>
      </c>
      <c r="BF469" s="223">
        <f>IF(N469="snížená",J469,0)</f>
        <v>0</v>
      </c>
      <c r="BG469" s="223">
        <f>IF(N469="zákl. přenesená",J469,0)</f>
        <v>0</v>
      </c>
      <c r="BH469" s="223">
        <f>IF(N469="sníž. přenesená",J469,0)</f>
        <v>0</v>
      </c>
      <c r="BI469" s="223">
        <f>IF(N469="nulová",J469,0)</f>
        <v>0</v>
      </c>
      <c r="BJ469" s="17" t="s">
        <v>81</v>
      </c>
      <c r="BK469" s="223">
        <f>ROUND(I469*H469,2)</f>
        <v>0</v>
      </c>
      <c r="BL469" s="17" t="s">
        <v>212</v>
      </c>
      <c r="BM469" s="222" t="s">
        <v>854</v>
      </c>
    </row>
    <row r="470" spans="2:63" s="11" customFormat="1" ht="22.8" customHeight="1">
      <c r="B470" s="195"/>
      <c r="C470" s="196"/>
      <c r="D470" s="197" t="s">
        <v>72</v>
      </c>
      <c r="E470" s="209" t="s">
        <v>559</v>
      </c>
      <c r="F470" s="209" t="s">
        <v>560</v>
      </c>
      <c r="G470" s="196"/>
      <c r="H470" s="196"/>
      <c r="I470" s="199"/>
      <c r="J470" s="210">
        <f>BK470</f>
        <v>0</v>
      </c>
      <c r="K470" s="196"/>
      <c r="L470" s="201"/>
      <c r="M470" s="202"/>
      <c r="N470" s="203"/>
      <c r="O470" s="203"/>
      <c r="P470" s="204">
        <f>SUM(P471:P476)</f>
        <v>0</v>
      </c>
      <c r="Q470" s="203"/>
      <c r="R470" s="204">
        <f>SUM(R471:R476)</f>
        <v>0</v>
      </c>
      <c r="S470" s="203"/>
      <c r="T470" s="205">
        <f>SUM(T471:T476)</f>
        <v>0</v>
      </c>
      <c r="AR470" s="206" t="s">
        <v>83</v>
      </c>
      <c r="AT470" s="207" t="s">
        <v>72</v>
      </c>
      <c r="AU470" s="207" t="s">
        <v>81</v>
      </c>
      <c r="AY470" s="206" t="s">
        <v>204</v>
      </c>
      <c r="BK470" s="208">
        <f>SUM(BK471:BK476)</f>
        <v>0</v>
      </c>
    </row>
    <row r="471" spans="2:65" s="1" customFormat="1" ht="48" customHeight="1">
      <c r="B471" s="38"/>
      <c r="C471" s="211" t="s">
        <v>855</v>
      </c>
      <c r="D471" s="211" t="s">
        <v>207</v>
      </c>
      <c r="E471" s="212" t="s">
        <v>561</v>
      </c>
      <c r="F471" s="213" t="s">
        <v>562</v>
      </c>
      <c r="G471" s="214" t="s">
        <v>221</v>
      </c>
      <c r="H471" s="215">
        <v>285.08</v>
      </c>
      <c r="I471" s="216"/>
      <c r="J471" s="217">
        <f>ROUND(I471*H471,2)</f>
        <v>0</v>
      </c>
      <c r="K471" s="213" t="s">
        <v>211</v>
      </c>
      <c r="L471" s="43"/>
      <c r="M471" s="218" t="s">
        <v>19</v>
      </c>
      <c r="N471" s="219" t="s">
        <v>44</v>
      </c>
      <c r="O471" s="83"/>
      <c r="P471" s="220">
        <f>O471*H471</f>
        <v>0</v>
      </c>
      <c r="Q471" s="220">
        <v>0</v>
      </c>
      <c r="R471" s="220">
        <f>Q471*H471</f>
        <v>0</v>
      </c>
      <c r="S471" s="220">
        <v>0</v>
      </c>
      <c r="T471" s="221">
        <f>S471*H471</f>
        <v>0</v>
      </c>
      <c r="AR471" s="222" t="s">
        <v>251</v>
      </c>
      <c r="AT471" s="222" t="s">
        <v>207</v>
      </c>
      <c r="AU471" s="222" t="s">
        <v>83</v>
      </c>
      <c r="AY471" s="17" t="s">
        <v>204</v>
      </c>
      <c r="BE471" s="223">
        <f>IF(N471="základní",J471,0)</f>
        <v>0</v>
      </c>
      <c r="BF471" s="223">
        <f>IF(N471="snížená",J471,0)</f>
        <v>0</v>
      </c>
      <c r="BG471" s="223">
        <f>IF(N471="zákl. přenesená",J471,0)</f>
        <v>0</v>
      </c>
      <c r="BH471" s="223">
        <f>IF(N471="sníž. přenesená",J471,0)</f>
        <v>0</v>
      </c>
      <c r="BI471" s="223">
        <f>IF(N471="nulová",J471,0)</f>
        <v>0</v>
      </c>
      <c r="BJ471" s="17" t="s">
        <v>81</v>
      </c>
      <c r="BK471" s="223">
        <f>ROUND(I471*H471,2)</f>
        <v>0</v>
      </c>
      <c r="BL471" s="17" t="s">
        <v>251</v>
      </c>
      <c r="BM471" s="222" t="s">
        <v>856</v>
      </c>
    </row>
    <row r="472" spans="2:65" s="1" customFormat="1" ht="16.5" customHeight="1">
      <c r="B472" s="38"/>
      <c r="C472" s="257" t="s">
        <v>558</v>
      </c>
      <c r="D472" s="257" t="s">
        <v>242</v>
      </c>
      <c r="E472" s="258" t="s">
        <v>568</v>
      </c>
      <c r="F472" s="259" t="s">
        <v>569</v>
      </c>
      <c r="G472" s="260" t="s">
        <v>239</v>
      </c>
      <c r="H472" s="261">
        <v>0.103</v>
      </c>
      <c r="I472" s="262"/>
      <c r="J472" s="263">
        <f>ROUND(I472*H472,2)</f>
        <v>0</v>
      </c>
      <c r="K472" s="259" t="s">
        <v>211</v>
      </c>
      <c r="L472" s="264"/>
      <c r="M472" s="265" t="s">
        <v>19</v>
      </c>
      <c r="N472" s="266" t="s">
        <v>44</v>
      </c>
      <c r="O472" s="83"/>
      <c r="P472" s="220">
        <f>O472*H472</f>
        <v>0</v>
      </c>
      <c r="Q472" s="220">
        <v>0</v>
      </c>
      <c r="R472" s="220">
        <f>Q472*H472</f>
        <v>0</v>
      </c>
      <c r="S472" s="220">
        <v>0</v>
      </c>
      <c r="T472" s="221">
        <f>S472*H472</f>
        <v>0</v>
      </c>
      <c r="AR472" s="222" t="s">
        <v>280</v>
      </c>
      <c r="AT472" s="222" t="s">
        <v>242</v>
      </c>
      <c r="AU472" s="222" t="s">
        <v>83</v>
      </c>
      <c r="AY472" s="17" t="s">
        <v>204</v>
      </c>
      <c r="BE472" s="223">
        <f>IF(N472="základní",J472,0)</f>
        <v>0</v>
      </c>
      <c r="BF472" s="223">
        <f>IF(N472="snížená",J472,0)</f>
        <v>0</v>
      </c>
      <c r="BG472" s="223">
        <f>IF(N472="zákl. přenesená",J472,0)</f>
        <v>0</v>
      </c>
      <c r="BH472" s="223">
        <f>IF(N472="sníž. přenesená",J472,0)</f>
        <v>0</v>
      </c>
      <c r="BI472" s="223">
        <f>IF(N472="nulová",J472,0)</f>
        <v>0</v>
      </c>
      <c r="BJ472" s="17" t="s">
        <v>81</v>
      </c>
      <c r="BK472" s="223">
        <f>ROUND(I472*H472,2)</f>
        <v>0</v>
      </c>
      <c r="BL472" s="17" t="s">
        <v>251</v>
      </c>
      <c r="BM472" s="222" t="s">
        <v>857</v>
      </c>
    </row>
    <row r="473" spans="2:65" s="1" customFormat="1" ht="36" customHeight="1">
      <c r="B473" s="38"/>
      <c r="C473" s="211" t="s">
        <v>858</v>
      </c>
      <c r="D473" s="211" t="s">
        <v>207</v>
      </c>
      <c r="E473" s="212" t="s">
        <v>572</v>
      </c>
      <c r="F473" s="213" t="s">
        <v>573</v>
      </c>
      <c r="G473" s="214" t="s">
        <v>221</v>
      </c>
      <c r="H473" s="215">
        <v>142.54</v>
      </c>
      <c r="I473" s="216"/>
      <c r="J473" s="217">
        <f>ROUND(I473*H473,2)</f>
        <v>0</v>
      </c>
      <c r="K473" s="213" t="s">
        <v>211</v>
      </c>
      <c r="L473" s="43"/>
      <c r="M473" s="218" t="s">
        <v>19</v>
      </c>
      <c r="N473" s="219" t="s">
        <v>44</v>
      </c>
      <c r="O473" s="83"/>
      <c r="P473" s="220">
        <f>O473*H473</f>
        <v>0</v>
      </c>
      <c r="Q473" s="220">
        <v>0</v>
      </c>
      <c r="R473" s="220">
        <f>Q473*H473</f>
        <v>0</v>
      </c>
      <c r="S473" s="220">
        <v>0</v>
      </c>
      <c r="T473" s="221">
        <f>S473*H473</f>
        <v>0</v>
      </c>
      <c r="AR473" s="222" t="s">
        <v>251</v>
      </c>
      <c r="AT473" s="222" t="s">
        <v>207</v>
      </c>
      <c r="AU473" s="222" t="s">
        <v>83</v>
      </c>
      <c r="AY473" s="17" t="s">
        <v>204</v>
      </c>
      <c r="BE473" s="223">
        <f>IF(N473="základní",J473,0)</f>
        <v>0</v>
      </c>
      <c r="BF473" s="223">
        <f>IF(N473="snížená",J473,0)</f>
        <v>0</v>
      </c>
      <c r="BG473" s="223">
        <f>IF(N473="zákl. přenesená",J473,0)</f>
        <v>0</v>
      </c>
      <c r="BH473" s="223">
        <f>IF(N473="sníž. přenesená",J473,0)</f>
        <v>0</v>
      </c>
      <c r="BI473" s="223">
        <f>IF(N473="nulová",J473,0)</f>
        <v>0</v>
      </c>
      <c r="BJ473" s="17" t="s">
        <v>81</v>
      </c>
      <c r="BK473" s="223">
        <f>ROUND(I473*H473,2)</f>
        <v>0</v>
      </c>
      <c r="BL473" s="17" t="s">
        <v>251</v>
      </c>
      <c r="BM473" s="222" t="s">
        <v>859</v>
      </c>
    </row>
    <row r="474" spans="2:65" s="1" customFormat="1" ht="16.5" customHeight="1">
      <c r="B474" s="38"/>
      <c r="C474" s="211" t="s">
        <v>563</v>
      </c>
      <c r="D474" s="211" t="s">
        <v>207</v>
      </c>
      <c r="E474" s="212" t="s">
        <v>860</v>
      </c>
      <c r="F474" s="213" t="s">
        <v>861</v>
      </c>
      <c r="G474" s="214" t="s">
        <v>250</v>
      </c>
      <c r="H474" s="215">
        <v>227.8</v>
      </c>
      <c r="I474" s="216"/>
      <c r="J474" s="217">
        <f>ROUND(I474*H474,2)</f>
        <v>0</v>
      </c>
      <c r="K474" s="213" t="s">
        <v>301</v>
      </c>
      <c r="L474" s="43"/>
      <c r="M474" s="218" t="s">
        <v>19</v>
      </c>
      <c r="N474" s="219" t="s">
        <v>44</v>
      </c>
      <c r="O474" s="83"/>
      <c r="P474" s="220">
        <f>O474*H474</f>
        <v>0</v>
      </c>
      <c r="Q474" s="220">
        <v>0</v>
      </c>
      <c r="R474" s="220">
        <f>Q474*H474</f>
        <v>0</v>
      </c>
      <c r="S474" s="220">
        <v>0</v>
      </c>
      <c r="T474" s="221">
        <f>S474*H474</f>
        <v>0</v>
      </c>
      <c r="AR474" s="222" t="s">
        <v>251</v>
      </c>
      <c r="AT474" s="222" t="s">
        <v>207</v>
      </c>
      <c r="AU474" s="222" t="s">
        <v>83</v>
      </c>
      <c r="AY474" s="17" t="s">
        <v>204</v>
      </c>
      <c r="BE474" s="223">
        <f>IF(N474="základní",J474,0)</f>
        <v>0</v>
      </c>
      <c r="BF474" s="223">
        <f>IF(N474="snížená",J474,0)</f>
        <v>0</v>
      </c>
      <c r="BG474" s="223">
        <f>IF(N474="zákl. přenesená",J474,0)</f>
        <v>0</v>
      </c>
      <c r="BH474" s="223">
        <f>IF(N474="sníž. přenesená",J474,0)</f>
        <v>0</v>
      </c>
      <c r="BI474" s="223">
        <f>IF(N474="nulová",J474,0)</f>
        <v>0</v>
      </c>
      <c r="BJ474" s="17" t="s">
        <v>81</v>
      </c>
      <c r="BK474" s="223">
        <f>ROUND(I474*H474,2)</f>
        <v>0</v>
      </c>
      <c r="BL474" s="17" t="s">
        <v>251</v>
      </c>
      <c r="BM474" s="222" t="s">
        <v>862</v>
      </c>
    </row>
    <row r="475" spans="2:65" s="1" customFormat="1" ht="16.5" customHeight="1">
      <c r="B475" s="38"/>
      <c r="C475" s="257" t="s">
        <v>863</v>
      </c>
      <c r="D475" s="257" t="s">
        <v>242</v>
      </c>
      <c r="E475" s="258" t="s">
        <v>582</v>
      </c>
      <c r="F475" s="259" t="s">
        <v>583</v>
      </c>
      <c r="G475" s="260" t="s">
        <v>221</v>
      </c>
      <c r="H475" s="261">
        <v>307.728</v>
      </c>
      <c r="I475" s="262"/>
      <c r="J475" s="263">
        <f>ROUND(I475*H475,2)</f>
        <v>0</v>
      </c>
      <c r="K475" s="259" t="s">
        <v>211</v>
      </c>
      <c r="L475" s="264"/>
      <c r="M475" s="265" t="s">
        <v>19</v>
      </c>
      <c r="N475" s="266" t="s">
        <v>44</v>
      </c>
      <c r="O475" s="83"/>
      <c r="P475" s="220">
        <f>O475*H475</f>
        <v>0</v>
      </c>
      <c r="Q475" s="220">
        <v>0</v>
      </c>
      <c r="R475" s="220">
        <f>Q475*H475</f>
        <v>0</v>
      </c>
      <c r="S475" s="220">
        <v>0</v>
      </c>
      <c r="T475" s="221">
        <f>S475*H475</f>
        <v>0</v>
      </c>
      <c r="AR475" s="222" t="s">
        <v>280</v>
      </c>
      <c r="AT475" s="222" t="s">
        <v>242</v>
      </c>
      <c r="AU475" s="222" t="s">
        <v>83</v>
      </c>
      <c r="AY475" s="17" t="s">
        <v>204</v>
      </c>
      <c r="BE475" s="223">
        <f>IF(N475="základní",J475,0)</f>
        <v>0</v>
      </c>
      <c r="BF475" s="223">
        <f>IF(N475="snížená",J475,0)</f>
        <v>0</v>
      </c>
      <c r="BG475" s="223">
        <f>IF(N475="zákl. přenesená",J475,0)</f>
        <v>0</v>
      </c>
      <c r="BH475" s="223">
        <f>IF(N475="sníž. přenesená",J475,0)</f>
        <v>0</v>
      </c>
      <c r="BI475" s="223">
        <f>IF(N475="nulová",J475,0)</f>
        <v>0</v>
      </c>
      <c r="BJ475" s="17" t="s">
        <v>81</v>
      </c>
      <c r="BK475" s="223">
        <f>ROUND(I475*H475,2)</f>
        <v>0</v>
      </c>
      <c r="BL475" s="17" t="s">
        <v>251</v>
      </c>
      <c r="BM475" s="222" t="s">
        <v>864</v>
      </c>
    </row>
    <row r="476" spans="2:65" s="1" customFormat="1" ht="60" customHeight="1">
      <c r="B476" s="38"/>
      <c r="C476" s="211" t="s">
        <v>567</v>
      </c>
      <c r="D476" s="211" t="s">
        <v>207</v>
      </c>
      <c r="E476" s="212" t="s">
        <v>596</v>
      </c>
      <c r="F476" s="213" t="s">
        <v>597</v>
      </c>
      <c r="G476" s="214" t="s">
        <v>239</v>
      </c>
      <c r="H476" s="215">
        <v>1.445</v>
      </c>
      <c r="I476" s="216"/>
      <c r="J476" s="217">
        <f>ROUND(I476*H476,2)</f>
        <v>0</v>
      </c>
      <c r="K476" s="213" t="s">
        <v>211</v>
      </c>
      <c r="L476" s="43"/>
      <c r="M476" s="218" t="s">
        <v>19</v>
      </c>
      <c r="N476" s="219" t="s">
        <v>44</v>
      </c>
      <c r="O476" s="83"/>
      <c r="P476" s="220">
        <f>O476*H476</f>
        <v>0</v>
      </c>
      <c r="Q476" s="220">
        <v>0</v>
      </c>
      <c r="R476" s="220">
        <f>Q476*H476</f>
        <v>0</v>
      </c>
      <c r="S476" s="220">
        <v>0</v>
      </c>
      <c r="T476" s="221">
        <f>S476*H476</f>
        <v>0</v>
      </c>
      <c r="AR476" s="222" t="s">
        <v>251</v>
      </c>
      <c r="AT476" s="222" t="s">
        <v>207</v>
      </c>
      <c r="AU476" s="222" t="s">
        <v>83</v>
      </c>
      <c r="AY476" s="17" t="s">
        <v>204</v>
      </c>
      <c r="BE476" s="223">
        <f>IF(N476="základní",J476,0)</f>
        <v>0</v>
      </c>
      <c r="BF476" s="223">
        <f>IF(N476="snížená",J476,0)</f>
        <v>0</v>
      </c>
      <c r="BG476" s="223">
        <f>IF(N476="zákl. přenesená",J476,0)</f>
        <v>0</v>
      </c>
      <c r="BH476" s="223">
        <f>IF(N476="sníž. přenesená",J476,0)</f>
        <v>0</v>
      </c>
      <c r="BI476" s="223">
        <f>IF(N476="nulová",J476,0)</f>
        <v>0</v>
      </c>
      <c r="BJ476" s="17" t="s">
        <v>81</v>
      </c>
      <c r="BK476" s="223">
        <f>ROUND(I476*H476,2)</f>
        <v>0</v>
      </c>
      <c r="BL476" s="17" t="s">
        <v>251</v>
      </c>
      <c r="BM476" s="222" t="s">
        <v>865</v>
      </c>
    </row>
    <row r="477" spans="2:63" s="11" customFormat="1" ht="22.8" customHeight="1">
      <c r="B477" s="195"/>
      <c r="C477" s="196"/>
      <c r="D477" s="197" t="s">
        <v>72</v>
      </c>
      <c r="E477" s="209" t="s">
        <v>401</v>
      </c>
      <c r="F477" s="209" t="s">
        <v>402</v>
      </c>
      <c r="G477" s="196"/>
      <c r="H477" s="196"/>
      <c r="I477" s="199"/>
      <c r="J477" s="210">
        <f>BK477</f>
        <v>0</v>
      </c>
      <c r="K477" s="196"/>
      <c r="L477" s="201"/>
      <c r="M477" s="202"/>
      <c r="N477" s="203"/>
      <c r="O477" s="203"/>
      <c r="P477" s="204">
        <f>SUM(P478:P482)</f>
        <v>0</v>
      </c>
      <c r="Q477" s="203"/>
      <c r="R477" s="204">
        <f>SUM(R478:R482)</f>
        <v>0</v>
      </c>
      <c r="S477" s="203"/>
      <c r="T477" s="205">
        <f>SUM(T478:T482)</f>
        <v>0</v>
      </c>
      <c r="AR477" s="206" t="s">
        <v>83</v>
      </c>
      <c r="AT477" s="207" t="s">
        <v>72</v>
      </c>
      <c r="AU477" s="207" t="s">
        <v>81</v>
      </c>
      <c r="AY477" s="206" t="s">
        <v>204</v>
      </c>
      <c r="BK477" s="208">
        <f>SUM(BK478:BK482)</f>
        <v>0</v>
      </c>
    </row>
    <row r="478" spans="2:65" s="1" customFormat="1" ht="48" customHeight="1">
      <c r="B478" s="38"/>
      <c r="C478" s="211" t="s">
        <v>866</v>
      </c>
      <c r="D478" s="211" t="s">
        <v>207</v>
      </c>
      <c r="E478" s="212" t="s">
        <v>867</v>
      </c>
      <c r="F478" s="213" t="s">
        <v>868</v>
      </c>
      <c r="G478" s="214" t="s">
        <v>221</v>
      </c>
      <c r="H478" s="215">
        <v>142.54</v>
      </c>
      <c r="I478" s="216"/>
      <c r="J478" s="217">
        <f>ROUND(I478*H478,2)</f>
        <v>0</v>
      </c>
      <c r="K478" s="213" t="s">
        <v>211</v>
      </c>
      <c r="L478" s="43"/>
      <c r="M478" s="218" t="s">
        <v>19</v>
      </c>
      <c r="N478" s="219" t="s">
        <v>44</v>
      </c>
      <c r="O478" s="83"/>
      <c r="P478" s="220">
        <f>O478*H478</f>
        <v>0</v>
      </c>
      <c r="Q478" s="220">
        <v>0</v>
      </c>
      <c r="R478" s="220">
        <f>Q478*H478</f>
        <v>0</v>
      </c>
      <c r="S478" s="220">
        <v>0</v>
      </c>
      <c r="T478" s="221">
        <f>S478*H478</f>
        <v>0</v>
      </c>
      <c r="AR478" s="222" t="s">
        <v>251</v>
      </c>
      <c r="AT478" s="222" t="s">
        <v>207</v>
      </c>
      <c r="AU478" s="222" t="s">
        <v>83</v>
      </c>
      <c r="AY478" s="17" t="s">
        <v>204</v>
      </c>
      <c r="BE478" s="223">
        <f>IF(N478="základní",J478,0)</f>
        <v>0</v>
      </c>
      <c r="BF478" s="223">
        <f>IF(N478="snížená",J478,0)</f>
        <v>0</v>
      </c>
      <c r="BG478" s="223">
        <f>IF(N478="zákl. přenesená",J478,0)</f>
        <v>0</v>
      </c>
      <c r="BH478" s="223">
        <f>IF(N478="sníž. přenesená",J478,0)</f>
        <v>0</v>
      </c>
      <c r="BI478" s="223">
        <f>IF(N478="nulová",J478,0)</f>
        <v>0</v>
      </c>
      <c r="BJ478" s="17" t="s">
        <v>81</v>
      </c>
      <c r="BK478" s="223">
        <f>ROUND(I478*H478,2)</f>
        <v>0</v>
      </c>
      <c r="BL478" s="17" t="s">
        <v>251</v>
      </c>
      <c r="BM478" s="222" t="s">
        <v>869</v>
      </c>
    </row>
    <row r="479" spans="2:65" s="1" customFormat="1" ht="16.5" customHeight="1">
      <c r="B479" s="38"/>
      <c r="C479" s="257" t="s">
        <v>570</v>
      </c>
      <c r="D479" s="257" t="s">
        <v>242</v>
      </c>
      <c r="E479" s="258" t="s">
        <v>870</v>
      </c>
      <c r="F479" s="259" t="s">
        <v>871</v>
      </c>
      <c r="G479" s="260" t="s">
        <v>221</v>
      </c>
      <c r="H479" s="261">
        <v>171.048</v>
      </c>
      <c r="I479" s="262"/>
      <c r="J479" s="263">
        <f>ROUND(I479*H479,2)</f>
        <v>0</v>
      </c>
      <c r="K479" s="259" t="s">
        <v>211</v>
      </c>
      <c r="L479" s="264"/>
      <c r="M479" s="265" t="s">
        <v>19</v>
      </c>
      <c r="N479" s="266" t="s">
        <v>44</v>
      </c>
      <c r="O479" s="83"/>
      <c r="P479" s="220">
        <f>O479*H479</f>
        <v>0</v>
      </c>
      <c r="Q479" s="220">
        <v>0</v>
      </c>
      <c r="R479" s="220">
        <f>Q479*H479</f>
        <v>0</v>
      </c>
      <c r="S479" s="220">
        <v>0</v>
      </c>
      <c r="T479" s="221">
        <f>S479*H479</f>
        <v>0</v>
      </c>
      <c r="AR479" s="222" t="s">
        <v>280</v>
      </c>
      <c r="AT479" s="222" t="s">
        <v>242</v>
      </c>
      <c r="AU479" s="222" t="s">
        <v>83</v>
      </c>
      <c r="AY479" s="17" t="s">
        <v>204</v>
      </c>
      <c r="BE479" s="223">
        <f>IF(N479="základní",J479,0)</f>
        <v>0</v>
      </c>
      <c r="BF479" s="223">
        <f>IF(N479="snížená",J479,0)</f>
        <v>0</v>
      </c>
      <c r="BG479" s="223">
        <f>IF(N479="zákl. přenesená",J479,0)</f>
        <v>0</v>
      </c>
      <c r="BH479" s="223">
        <f>IF(N479="sníž. přenesená",J479,0)</f>
        <v>0</v>
      </c>
      <c r="BI479" s="223">
        <f>IF(N479="nulová",J479,0)</f>
        <v>0</v>
      </c>
      <c r="BJ479" s="17" t="s">
        <v>81</v>
      </c>
      <c r="BK479" s="223">
        <f>ROUND(I479*H479,2)</f>
        <v>0</v>
      </c>
      <c r="BL479" s="17" t="s">
        <v>251</v>
      </c>
      <c r="BM479" s="222" t="s">
        <v>872</v>
      </c>
    </row>
    <row r="480" spans="2:65" s="1" customFormat="1" ht="16.5" customHeight="1">
      <c r="B480" s="38"/>
      <c r="C480" s="211" t="s">
        <v>873</v>
      </c>
      <c r="D480" s="211" t="s">
        <v>207</v>
      </c>
      <c r="E480" s="212" t="s">
        <v>874</v>
      </c>
      <c r="F480" s="213" t="s">
        <v>875</v>
      </c>
      <c r="G480" s="214" t="s">
        <v>221</v>
      </c>
      <c r="H480" s="215">
        <v>142.54</v>
      </c>
      <c r="I480" s="216"/>
      <c r="J480" s="217">
        <f>ROUND(I480*H480,2)</f>
        <v>0</v>
      </c>
      <c r="K480" s="213" t="s">
        <v>301</v>
      </c>
      <c r="L480" s="43"/>
      <c r="M480" s="218" t="s">
        <v>19</v>
      </c>
      <c r="N480" s="219" t="s">
        <v>44</v>
      </c>
      <c r="O480" s="83"/>
      <c r="P480" s="220">
        <f>O480*H480</f>
        <v>0</v>
      </c>
      <c r="Q480" s="220">
        <v>0</v>
      </c>
      <c r="R480" s="220">
        <f>Q480*H480</f>
        <v>0</v>
      </c>
      <c r="S480" s="220">
        <v>0</v>
      </c>
      <c r="T480" s="221">
        <f>S480*H480</f>
        <v>0</v>
      </c>
      <c r="AR480" s="222" t="s">
        <v>251</v>
      </c>
      <c r="AT480" s="222" t="s">
        <v>207</v>
      </c>
      <c r="AU480" s="222" t="s">
        <v>83</v>
      </c>
      <c r="AY480" s="17" t="s">
        <v>204</v>
      </c>
      <c r="BE480" s="223">
        <f>IF(N480="základní",J480,0)</f>
        <v>0</v>
      </c>
      <c r="BF480" s="223">
        <f>IF(N480="snížená",J480,0)</f>
        <v>0</v>
      </c>
      <c r="BG480" s="223">
        <f>IF(N480="zákl. přenesená",J480,0)</f>
        <v>0</v>
      </c>
      <c r="BH480" s="223">
        <f>IF(N480="sníž. přenesená",J480,0)</f>
        <v>0</v>
      </c>
      <c r="BI480" s="223">
        <f>IF(N480="nulová",J480,0)</f>
        <v>0</v>
      </c>
      <c r="BJ480" s="17" t="s">
        <v>81</v>
      </c>
      <c r="BK480" s="223">
        <f>ROUND(I480*H480,2)</f>
        <v>0</v>
      </c>
      <c r="BL480" s="17" t="s">
        <v>251</v>
      </c>
      <c r="BM480" s="222" t="s">
        <v>876</v>
      </c>
    </row>
    <row r="481" spans="2:65" s="1" customFormat="1" ht="16.5" customHeight="1">
      <c r="B481" s="38"/>
      <c r="C481" s="257" t="s">
        <v>574</v>
      </c>
      <c r="D481" s="257" t="s">
        <v>242</v>
      </c>
      <c r="E481" s="258" t="s">
        <v>877</v>
      </c>
      <c r="F481" s="259" t="s">
        <v>878</v>
      </c>
      <c r="G481" s="260" t="s">
        <v>221</v>
      </c>
      <c r="H481" s="261">
        <v>171.048</v>
      </c>
      <c r="I481" s="262"/>
      <c r="J481" s="263">
        <f>ROUND(I481*H481,2)</f>
        <v>0</v>
      </c>
      <c r="K481" s="259" t="s">
        <v>211</v>
      </c>
      <c r="L481" s="264"/>
      <c r="M481" s="265" t="s">
        <v>19</v>
      </c>
      <c r="N481" s="266" t="s">
        <v>44</v>
      </c>
      <c r="O481" s="83"/>
      <c r="P481" s="220">
        <f>O481*H481</f>
        <v>0</v>
      </c>
      <c r="Q481" s="220">
        <v>0</v>
      </c>
      <c r="R481" s="220">
        <f>Q481*H481</f>
        <v>0</v>
      </c>
      <c r="S481" s="220">
        <v>0</v>
      </c>
      <c r="T481" s="221">
        <f>S481*H481</f>
        <v>0</v>
      </c>
      <c r="AR481" s="222" t="s">
        <v>280</v>
      </c>
      <c r="AT481" s="222" t="s">
        <v>242</v>
      </c>
      <c r="AU481" s="222" t="s">
        <v>83</v>
      </c>
      <c r="AY481" s="17" t="s">
        <v>204</v>
      </c>
      <c r="BE481" s="223">
        <f>IF(N481="základní",J481,0)</f>
        <v>0</v>
      </c>
      <c r="BF481" s="223">
        <f>IF(N481="snížená",J481,0)</f>
        <v>0</v>
      </c>
      <c r="BG481" s="223">
        <f>IF(N481="zákl. přenesená",J481,0)</f>
        <v>0</v>
      </c>
      <c r="BH481" s="223">
        <f>IF(N481="sníž. přenesená",J481,0)</f>
        <v>0</v>
      </c>
      <c r="BI481" s="223">
        <f>IF(N481="nulová",J481,0)</f>
        <v>0</v>
      </c>
      <c r="BJ481" s="17" t="s">
        <v>81</v>
      </c>
      <c r="BK481" s="223">
        <f>ROUND(I481*H481,2)</f>
        <v>0</v>
      </c>
      <c r="BL481" s="17" t="s">
        <v>251</v>
      </c>
      <c r="BM481" s="222" t="s">
        <v>879</v>
      </c>
    </row>
    <row r="482" spans="2:65" s="1" customFormat="1" ht="60" customHeight="1">
      <c r="B482" s="38"/>
      <c r="C482" s="211" t="s">
        <v>880</v>
      </c>
      <c r="D482" s="211" t="s">
        <v>207</v>
      </c>
      <c r="E482" s="212" t="s">
        <v>881</v>
      </c>
      <c r="F482" s="213" t="s">
        <v>882</v>
      </c>
      <c r="G482" s="214" t="s">
        <v>239</v>
      </c>
      <c r="H482" s="215">
        <v>0.54</v>
      </c>
      <c r="I482" s="216"/>
      <c r="J482" s="217">
        <f>ROUND(I482*H482,2)</f>
        <v>0</v>
      </c>
      <c r="K482" s="213" t="s">
        <v>211</v>
      </c>
      <c r="L482" s="43"/>
      <c r="M482" s="218" t="s">
        <v>19</v>
      </c>
      <c r="N482" s="219" t="s">
        <v>44</v>
      </c>
      <c r="O482" s="83"/>
      <c r="P482" s="220">
        <f>O482*H482</f>
        <v>0</v>
      </c>
      <c r="Q482" s="220">
        <v>0</v>
      </c>
      <c r="R482" s="220">
        <f>Q482*H482</f>
        <v>0</v>
      </c>
      <c r="S482" s="220">
        <v>0</v>
      </c>
      <c r="T482" s="221">
        <f>S482*H482</f>
        <v>0</v>
      </c>
      <c r="AR482" s="222" t="s">
        <v>251</v>
      </c>
      <c r="AT482" s="222" t="s">
        <v>207</v>
      </c>
      <c r="AU482" s="222" t="s">
        <v>83</v>
      </c>
      <c r="AY482" s="17" t="s">
        <v>204</v>
      </c>
      <c r="BE482" s="223">
        <f>IF(N482="základní",J482,0)</f>
        <v>0</v>
      </c>
      <c r="BF482" s="223">
        <f>IF(N482="snížená",J482,0)</f>
        <v>0</v>
      </c>
      <c r="BG482" s="223">
        <f>IF(N482="zákl. přenesená",J482,0)</f>
        <v>0</v>
      </c>
      <c r="BH482" s="223">
        <f>IF(N482="sníž. přenesená",J482,0)</f>
        <v>0</v>
      </c>
      <c r="BI482" s="223">
        <f>IF(N482="nulová",J482,0)</f>
        <v>0</v>
      </c>
      <c r="BJ482" s="17" t="s">
        <v>81</v>
      </c>
      <c r="BK482" s="223">
        <f>ROUND(I482*H482,2)</f>
        <v>0</v>
      </c>
      <c r="BL482" s="17" t="s">
        <v>251</v>
      </c>
      <c r="BM482" s="222" t="s">
        <v>883</v>
      </c>
    </row>
    <row r="483" spans="2:63" s="11" customFormat="1" ht="22.8" customHeight="1">
      <c r="B483" s="195"/>
      <c r="C483" s="196"/>
      <c r="D483" s="197" t="s">
        <v>72</v>
      </c>
      <c r="E483" s="209" t="s">
        <v>884</v>
      </c>
      <c r="F483" s="209" t="s">
        <v>885</v>
      </c>
      <c r="G483" s="196"/>
      <c r="H483" s="196"/>
      <c r="I483" s="199"/>
      <c r="J483" s="210">
        <f>BK483</f>
        <v>0</v>
      </c>
      <c r="K483" s="196"/>
      <c r="L483" s="201"/>
      <c r="M483" s="202"/>
      <c r="N483" s="203"/>
      <c r="O483" s="203"/>
      <c r="P483" s="204">
        <f>P484</f>
        <v>0</v>
      </c>
      <c r="Q483" s="203"/>
      <c r="R483" s="204">
        <f>R484</f>
        <v>0</v>
      </c>
      <c r="S483" s="203"/>
      <c r="T483" s="205">
        <f>T484</f>
        <v>0</v>
      </c>
      <c r="AR483" s="206" t="s">
        <v>83</v>
      </c>
      <c r="AT483" s="207" t="s">
        <v>72</v>
      </c>
      <c r="AU483" s="207" t="s">
        <v>81</v>
      </c>
      <c r="AY483" s="206" t="s">
        <v>204</v>
      </c>
      <c r="BK483" s="208">
        <f>BK484</f>
        <v>0</v>
      </c>
    </row>
    <row r="484" spans="2:65" s="1" customFormat="1" ht="48" customHeight="1">
      <c r="B484" s="38"/>
      <c r="C484" s="211" t="s">
        <v>577</v>
      </c>
      <c r="D484" s="211" t="s">
        <v>207</v>
      </c>
      <c r="E484" s="212" t="s">
        <v>886</v>
      </c>
      <c r="F484" s="213" t="s">
        <v>887</v>
      </c>
      <c r="G484" s="214" t="s">
        <v>297</v>
      </c>
      <c r="H484" s="215">
        <v>7</v>
      </c>
      <c r="I484" s="216"/>
      <c r="J484" s="217">
        <f>ROUND(I484*H484,2)</f>
        <v>0</v>
      </c>
      <c r="K484" s="213" t="s">
        <v>211</v>
      </c>
      <c r="L484" s="43"/>
      <c r="M484" s="218" t="s">
        <v>19</v>
      </c>
      <c r="N484" s="219" t="s">
        <v>44</v>
      </c>
      <c r="O484" s="83"/>
      <c r="P484" s="220">
        <f>O484*H484</f>
        <v>0</v>
      </c>
      <c r="Q484" s="220">
        <v>0</v>
      </c>
      <c r="R484" s="220">
        <f>Q484*H484</f>
        <v>0</v>
      </c>
      <c r="S484" s="220">
        <v>0</v>
      </c>
      <c r="T484" s="221">
        <f>S484*H484</f>
        <v>0</v>
      </c>
      <c r="AR484" s="222" t="s">
        <v>251</v>
      </c>
      <c r="AT484" s="222" t="s">
        <v>207</v>
      </c>
      <c r="AU484" s="222" t="s">
        <v>83</v>
      </c>
      <c r="AY484" s="17" t="s">
        <v>204</v>
      </c>
      <c r="BE484" s="223">
        <f>IF(N484="základní",J484,0)</f>
        <v>0</v>
      </c>
      <c r="BF484" s="223">
        <f>IF(N484="snížená",J484,0)</f>
        <v>0</v>
      </c>
      <c r="BG484" s="223">
        <f>IF(N484="zákl. přenesená",J484,0)</f>
        <v>0</v>
      </c>
      <c r="BH484" s="223">
        <f>IF(N484="sníž. přenesená",J484,0)</f>
        <v>0</v>
      </c>
      <c r="BI484" s="223">
        <f>IF(N484="nulová",J484,0)</f>
        <v>0</v>
      </c>
      <c r="BJ484" s="17" t="s">
        <v>81</v>
      </c>
      <c r="BK484" s="223">
        <f>ROUND(I484*H484,2)</f>
        <v>0</v>
      </c>
      <c r="BL484" s="17" t="s">
        <v>251</v>
      </c>
      <c r="BM484" s="222" t="s">
        <v>888</v>
      </c>
    </row>
    <row r="485" spans="2:63" s="11" customFormat="1" ht="25.9" customHeight="1">
      <c r="B485" s="195"/>
      <c r="C485" s="196"/>
      <c r="D485" s="197" t="s">
        <v>72</v>
      </c>
      <c r="E485" s="198" t="s">
        <v>889</v>
      </c>
      <c r="F485" s="198" t="s">
        <v>890</v>
      </c>
      <c r="G485" s="196"/>
      <c r="H485" s="196"/>
      <c r="I485" s="199"/>
      <c r="J485" s="200">
        <f>BK485</f>
        <v>0</v>
      </c>
      <c r="K485" s="196"/>
      <c r="L485" s="201"/>
      <c r="M485" s="202"/>
      <c r="N485" s="203"/>
      <c r="O485" s="203"/>
      <c r="P485" s="204">
        <f>P486+P495+P500+P508+P512+P516+P519+P521+P525</f>
        <v>0</v>
      </c>
      <c r="Q485" s="203"/>
      <c r="R485" s="204">
        <f>R486+R495+R500+R508+R512+R516+R519+R521+R525</f>
        <v>0</v>
      </c>
      <c r="S485" s="203"/>
      <c r="T485" s="205">
        <f>T486+T495+T500+T508+T512+T516+T519+T521+T525</f>
        <v>0</v>
      </c>
      <c r="AR485" s="206" t="s">
        <v>81</v>
      </c>
      <c r="AT485" s="207" t="s">
        <v>72</v>
      </c>
      <c r="AU485" s="207" t="s">
        <v>73</v>
      </c>
      <c r="AY485" s="206" t="s">
        <v>204</v>
      </c>
      <c r="BK485" s="208">
        <f>BK486+BK495+BK500+BK508+BK512+BK516+BK519+BK521+BK525</f>
        <v>0</v>
      </c>
    </row>
    <row r="486" spans="2:63" s="11" customFormat="1" ht="22.8" customHeight="1">
      <c r="B486" s="195"/>
      <c r="C486" s="196"/>
      <c r="D486" s="197" t="s">
        <v>72</v>
      </c>
      <c r="E486" s="209" t="s">
        <v>205</v>
      </c>
      <c r="F486" s="209" t="s">
        <v>206</v>
      </c>
      <c r="G486" s="196"/>
      <c r="H486" s="196"/>
      <c r="I486" s="199"/>
      <c r="J486" s="210">
        <f>BK486</f>
        <v>0</v>
      </c>
      <c r="K486" s="196"/>
      <c r="L486" s="201"/>
      <c r="M486" s="202"/>
      <c r="N486" s="203"/>
      <c r="O486" s="203"/>
      <c r="P486" s="204">
        <f>SUM(P487:P494)</f>
        <v>0</v>
      </c>
      <c r="Q486" s="203"/>
      <c r="R486" s="204">
        <f>SUM(R487:R494)</f>
        <v>0</v>
      </c>
      <c r="S486" s="203"/>
      <c r="T486" s="205">
        <f>SUM(T487:T494)</f>
        <v>0</v>
      </c>
      <c r="AR486" s="206" t="s">
        <v>81</v>
      </c>
      <c r="AT486" s="207" t="s">
        <v>72</v>
      </c>
      <c r="AU486" s="207" t="s">
        <v>81</v>
      </c>
      <c r="AY486" s="206" t="s">
        <v>204</v>
      </c>
      <c r="BK486" s="208">
        <f>SUM(BK487:BK494)</f>
        <v>0</v>
      </c>
    </row>
    <row r="487" spans="2:65" s="1" customFormat="1" ht="48" customHeight="1">
      <c r="B487" s="38"/>
      <c r="C487" s="211" t="s">
        <v>891</v>
      </c>
      <c r="D487" s="211" t="s">
        <v>207</v>
      </c>
      <c r="E487" s="212" t="s">
        <v>663</v>
      </c>
      <c r="F487" s="213" t="s">
        <v>664</v>
      </c>
      <c r="G487" s="214" t="s">
        <v>210</v>
      </c>
      <c r="H487" s="215">
        <v>8.829</v>
      </c>
      <c r="I487" s="216"/>
      <c r="J487" s="217">
        <f>ROUND(I487*H487,2)</f>
        <v>0</v>
      </c>
      <c r="K487" s="213" t="s">
        <v>211</v>
      </c>
      <c r="L487" s="43"/>
      <c r="M487" s="218" t="s">
        <v>19</v>
      </c>
      <c r="N487" s="219" t="s">
        <v>44</v>
      </c>
      <c r="O487" s="83"/>
      <c r="P487" s="220">
        <f>O487*H487</f>
        <v>0</v>
      </c>
      <c r="Q487" s="220">
        <v>0</v>
      </c>
      <c r="R487" s="220">
        <f>Q487*H487</f>
        <v>0</v>
      </c>
      <c r="S487" s="220">
        <v>0</v>
      </c>
      <c r="T487" s="221">
        <f>S487*H487</f>
        <v>0</v>
      </c>
      <c r="AR487" s="222" t="s">
        <v>212</v>
      </c>
      <c r="AT487" s="222" t="s">
        <v>207</v>
      </c>
      <c r="AU487" s="222" t="s">
        <v>83</v>
      </c>
      <c r="AY487" s="17" t="s">
        <v>204</v>
      </c>
      <c r="BE487" s="223">
        <f>IF(N487="základní",J487,0)</f>
        <v>0</v>
      </c>
      <c r="BF487" s="223">
        <f>IF(N487="snížená",J487,0)</f>
        <v>0</v>
      </c>
      <c r="BG487" s="223">
        <f>IF(N487="zákl. přenesená",J487,0)</f>
        <v>0</v>
      </c>
      <c r="BH487" s="223">
        <f>IF(N487="sníž. přenesená",J487,0)</f>
        <v>0</v>
      </c>
      <c r="BI487" s="223">
        <f>IF(N487="nulová",J487,0)</f>
        <v>0</v>
      </c>
      <c r="BJ487" s="17" t="s">
        <v>81</v>
      </c>
      <c r="BK487" s="223">
        <f>ROUND(I487*H487,2)</f>
        <v>0</v>
      </c>
      <c r="BL487" s="17" t="s">
        <v>212</v>
      </c>
      <c r="BM487" s="222" t="s">
        <v>892</v>
      </c>
    </row>
    <row r="488" spans="2:65" s="1" customFormat="1" ht="60" customHeight="1">
      <c r="B488" s="38"/>
      <c r="C488" s="211" t="s">
        <v>581</v>
      </c>
      <c r="D488" s="211" t="s">
        <v>207</v>
      </c>
      <c r="E488" s="212" t="s">
        <v>666</v>
      </c>
      <c r="F488" s="213" t="s">
        <v>667</v>
      </c>
      <c r="G488" s="214" t="s">
        <v>210</v>
      </c>
      <c r="H488" s="215">
        <v>8.829</v>
      </c>
      <c r="I488" s="216"/>
      <c r="J488" s="217">
        <f>ROUND(I488*H488,2)</f>
        <v>0</v>
      </c>
      <c r="K488" s="213" t="s">
        <v>211</v>
      </c>
      <c r="L488" s="43"/>
      <c r="M488" s="218" t="s">
        <v>19</v>
      </c>
      <c r="N488" s="219" t="s">
        <v>44</v>
      </c>
      <c r="O488" s="83"/>
      <c r="P488" s="220">
        <f>O488*H488</f>
        <v>0</v>
      </c>
      <c r="Q488" s="220">
        <v>0</v>
      </c>
      <c r="R488" s="220">
        <f>Q488*H488</f>
        <v>0</v>
      </c>
      <c r="S488" s="220">
        <v>0</v>
      </c>
      <c r="T488" s="221">
        <f>S488*H488</f>
        <v>0</v>
      </c>
      <c r="AR488" s="222" t="s">
        <v>212</v>
      </c>
      <c r="AT488" s="222" t="s">
        <v>207</v>
      </c>
      <c r="AU488" s="222" t="s">
        <v>83</v>
      </c>
      <c r="AY488" s="17" t="s">
        <v>204</v>
      </c>
      <c r="BE488" s="223">
        <f>IF(N488="základní",J488,0)</f>
        <v>0</v>
      </c>
      <c r="BF488" s="223">
        <f>IF(N488="snížená",J488,0)</f>
        <v>0</v>
      </c>
      <c r="BG488" s="223">
        <f>IF(N488="zákl. přenesená",J488,0)</f>
        <v>0</v>
      </c>
      <c r="BH488" s="223">
        <f>IF(N488="sníž. přenesená",J488,0)</f>
        <v>0</v>
      </c>
      <c r="BI488" s="223">
        <f>IF(N488="nulová",J488,0)</f>
        <v>0</v>
      </c>
      <c r="BJ488" s="17" t="s">
        <v>81</v>
      </c>
      <c r="BK488" s="223">
        <f>ROUND(I488*H488,2)</f>
        <v>0</v>
      </c>
      <c r="BL488" s="17" t="s">
        <v>212</v>
      </c>
      <c r="BM488" s="222" t="s">
        <v>893</v>
      </c>
    </row>
    <row r="489" spans="2:65" s="1" customFormat="1" ht="48" customHeight="1">
      <c r="B489" s="38"/>
      <c r="C489" s="211" t="s">
        <v>894</v>
      </c>
      <c r="D489" s="211" t="s">
        <v>207</v>
      </c>
      <c r="E489" s="212" t="s">
        <v>670</v>
      </c>
      <c r="F489" s="213" t="s">
        <v>671</v>
      </c>
      <c r="G489" s="214" t="s">
        <v>210</v>
      </c>
      <c r="H489" s="215">
        <v>8.829</v>
      </c>
      <c r="I489" s="216"/>
      <c r="J489" s="217">
        <f>ROUND(I489*H489,2)</f>
        <v>0</v>
      </c>
      <c r="K489" s="213" t="s">
        <v>211</v>
      </c>
      <c r="L489" s="43"/>
      <c r="M489" s="218" t="s">
        <v>19</v>
      </c>
      <c r="N489" s="219" t="s">
        <v>44</v>
      </c>
      <c r="O489" s="83"/>
      <c r="P489" s="220">
        <f>O489*H489</f>
        <v>0</v>
      </c>
      <c r="Q489" s="220">
        <v>0</v>
      </c>
      <c r="R489" s="220">
        <f>Q489*H489</f>
        <v>0</v>
      </c>
      <c r="S489" s="220">
        <v>0</v>
      </c>
      <c r="T489" s="221">
        <f>S489*H489</f>
        <v>0</v>
      </c>
      <c r="AR489" s="222" t="s">
        <v>212</v>
      </c>
      <c r="AT489" s="222" t="s">
        <v>207</v>
      </c>
      <c r="AU489" s="222" t="s">
        <v>83</v>
      </c>
      <c r="AY489" s="17" t="s">
        <v>204</v>
      </c>
      <c r="BE489" s="223">
        <f>IF(N489="základní",J489,0)</f>
        <v>0</v>
      </c>
      <c r="BF489" s="223">
        <f>IF(N489="snížená",J489,0)</f>
        <v>0</v>
      </c>
      <c r="BG489" s="223">
        <f>IF(N489="zákl. přenesená",J489,0)</f>
        <v>0</v>
      </c>
      <c r="BH489" s="223">
        <f>IF(N489="sníž. přenesená",J489,0)</f>
        <v>0</v>
      </c>
      <c r="BI489" s="223">
        <f>IF(N489="nulová",J489,0)</f>
        <v>0</v>
      </c>
      <c r="BJ489" s="17" t="s">
        <v>81</v>
      </c>
      <c r="BK489" s="223">
        <f>ROUND(I489*H489,2)</f>
        <v>0</v>
      </c>
      <c r="BL489" s="17" t="s">
        <v>212</v>
      </c>
      <c r="BM489" s="222" t="s">
        <v>895</v>
      </c>
    </row>
    <row r="490" spans="2:65" s="1" customFormat="1" ht="48" customHeight="1">
      <c r="B490" s="38"/>
      <c r="C490" s="211" t="s">
        <v>584</v>
      </c>
      <c r="D490" s="211" t="s">
        <v>207</v>
      </c>
      <c r="E490" s="212" t="s">
        <v>347</v>
      </c>
      <c r="F490" s="213" t="s">
        <v>348</v>
      </c>
      <c r="G490" s="214" t="s">
        <v>210</v>
      </c>
      <c r="H490" s="215">
        <v>8.829</v>
      </c>
      <c r="I490" s="216"/>
      <c r="J490" s="217">
        <f>ROUND(I490*H490,2)</f>
        <v>0</v>
      </c>
      <c r="K490" s="213" t="s">
        <v>211</v>
      </c>
      <c r="L490" s="43"/>
      <c r="M490" s="218" t="s">
        <v>19</v>
      </c>
      <c r="N490" s="219" t="s">
        <v>44</v>
      </c>
      <c r="O490" s="83"/>
      <c r="P490" s="220">
        <f>O490*H490</f>
        <v>0</v>
      </c>
      <c r="Q490" s="220">
        <v>0</v>
      </c>
      <c r="R490" s="220">
        <f>Q490*H490</f>
        <v>0</v>
      </c>
      <c r="S490" s="220">
        <v>0</v>
      </c>
      <c r="T490" s="221">
        <f>S490*H490</f>
        <v>0</v>
      </c>
      <c r="AR490" s="222" t="s">
        <v>212</v>
      </c>
      <c r="AT490" s="222" t="s">
        <v>207</v>
      </c>
      <c r="AU490" s="222" t="s">
        <v>83</v>
      </c>
      <c r="AY490" s="17" t="s">
        <v>204</v>
      </c>
      <c r="BE490" s="223">
        <f>IF(N490="základní",J490,0)</f>
        <v>0</v>
      </c>
      <c r="BF490" s="223">
        <f>IF(N490="snížená",J490,0)</f>
        <v>0</v>
      </c>
      <c r="BG490" s="223">
        <f>IF(N490="zákl. přenesená",J490,0)</f>
        <v>0</v>
      </c>
      <c r="BH490" s="223">
        <f>IF(N490="sníž. přenesená",J490,0)</f>
        <v>0</v>
      </c>
      <c r="BI490" s="223">
        <f>IF(N490="nulová",J490,0)</f>
        <v>0</v>
      </c>
      <c r="BJ490" s="17" t="s">
        <v>81</v>
      </c>
      <c r="BK490" s="223">
        <f>ROUND(I490*H490,2)</f>
        <v>0</v>
      </c>
      <c r="BL490" s="17" t="s">
        <v>212</v>
      </c>
      <c r="BM490" s="222" t="s">
        <v>896</v>
      </c>
    </row>
    <row r="491" spans="2:65" s="1" customFormat="1" ht="24" customHeight="1">
      <c r="B491" s="38"/>
      <c r="C491" s="211" t="s">
        <v>897</v>
      </c>
      <c r="D491" s="211" t="s">
        <v>207</v>
      </c>
      <c r="E491" s="212" t="s">
        <v>351</v>
      </c>
      <c r="F491" s="213" t="s">
        <v>352</v>
      </c>
      <c r="G491" s="214" t="s">
        <v>239</v>
      </c>
      <c r="H491" s="215">
        <v>14.126</v>
      </c>
      <c r="I491" s="216"/>
      <c r="J491" s="217">
        <f>ROUND(I491*H491,2)</f>
        <v>0</v>
      </c>
      <c r="K491" s="213" t="s">
        <v>211</v>
      </c>
      <c r="L491" s="43"/>
      <c r="M491" s="218" t="s">
        <v>19</v>
      </c>
      <c r="N491" s="219" t="s">
        <v>44</v>
      </c>
      <c r="O491" s="83"/>
      <c r="P491" s="220">
        <f>O491*H491</f>
        <v>0</v>
      </c>
      <c r="Q491" s="220">
        <v>0</v>
      </c>
      <c r="R491" s="220">
        <f>Q491*H491</f>
        <v>0</v>
      </c>
      <c r="S491" s="220">
        <v>0</v>
      </c>
      <c r="T491" s="221">
        <f>S491*H491</f>
        <v>0</v>
      </c>
      <c r="AR491" s="222" t="s">
        <v>212</v>
      </c>
      <c r="AT491" s="222" t="s">
        <v>207</v>
      </c>
      <c r="AU491" s="222" t="s">
        <v>83</v>
      </c>
      <c r="AY491" s="17" t="s">
        <v>204</v>
      </c>
      <c r="BE491" s="223">
        <f>IF(N491="základní",J491,0)</f>
        <v>0</v>
      </c>
      <c r="BF491" s="223">
        <f>IF(N491="snížená",J491,0)</f>
        <v>0</v>
      </c>
      <c r="BG491" s="223">
        <f>IF(N491="zákl. přenesená",J491,0)</f>
        <v>0</v>
      </c>
      <c r="BH491" s="223">
        <f>IF(N491="sníž. přenesená",J491,0)</f>
        <v>0</v>
      </c>
      <c r="BI491" s="223">
        <f>IF(N491="nulová",J491,0)</f>
        <v>0</v>
      </c>
      <c r="BJ491" s="17" t="s">
        <v>81</v>
      </c>
      <c r="BK491" s="223">
        <f>ROUND(I491*H491,2)</f>
        <v>0</v>
      </c>
      <c r="BL491" s="17" t="s">
        <v>212</v>
      </c>
      <c r="BM491" s="222" t="s">
        <v>898</v>
      </c>
    </row>
    <row r="492" spans="2:51" s="13" customFormat="1" ht="12">
      <c r="B492" s="235"/>
      <c r="C492" s="236"/>
      <c r="D492" s="226" t="s">
        <v>213</v>
      </c>
      <c r="E492" s="237" t="s">
        <v>19</v>
      </c>
      <c r="F492" s="238" t="s">
        <v>899</v>
      </c>
      <c r="G492" s="236"/>
      <c r="H492" s="239">
        <v>14.126</v>
      </c>
      <c r="I492" s="240"/>
      <c r="J492" s="236"/>
      <c r="K492" s="236"/>
      <c r="L492" s="241"/>
      <c r="M492" s="242"/>
      <c r="N492" s="243"/>
      <c r="O492" s="243"/>
      <c r="P492" s="243"/>
      <c r="Q492" s="243"/>
      <c r="R492" s="243"/>
      <c r="S492" s="243"/>
      <c r="T492" s="244"/>
      <c r="AT492" s="245" t="s">
        <v>213</v>
      </c>
      <c r="AU492" s="245" t="s">
        <v>83</v>
      </c>
      <c r="AV492" s="13" t="s">
        <v>83</v>
      </c>
      <c r="AW492" s="13" t="s">
        <v>34</v>
      </c>
      <c r="AX492" s="13" t="s">
        <v>73</v>
      </c>
      <c r="AY492" s="245" t="s">
        <v>204</v>
      </c>
    </row>
    <row r="493" spans="2:51" s="14" customFormat="1" ht="12">
      <c r="B493" s="246"/>
      <c r="C493" s="247"/>
      <c r="D493" s="226" t="s">
        <v>213</v>
      </c>
      <c r="E493" s="248" t="s">
        <v>19</v>
      </c>
      <c r="F493" s="249" t="s">
        <v>218</v>
      </c>
      <c r="G493" s="247"/>
      <c r="H493" s="250">
        <v>14.126</v>
      </c>
      <c r="I493" s="251"/>
      <c r="J493" s="247"/>
      <c r="K493" s="247"/>
      <c r="L493" s="252"/>
      <c r="M493" s="253"/>
      <c r="N493" s="254"/>
      <c r="O493" s="254"/>
      <c r="P493" s="254"/>
      <c r="Q493" s="254"/>
      <c r="R493" s="254"/>
      <c r="S493" s="254"/>
      <c r="T493" s="255"/>
      <c r="AT493" s="256" t="s">
        <v>213</v>
      </c>
      <c r="AU493" s="256" t="s">
        <v>83</v>
      </c>
      <c r="AV493" s="14" t="s">
        <v>212</v>
      </c>
      <c r="AW493" s="14" t="s">
        <v>34</v>
      </c>
      <c r="AX493" s="14" t="s">
        <v>81</v>
      </c>
      <c r="AY493" s="256" t="s">
        <v>204</v>
      </c>
    </row>
    <row r="494" spans="2:65" s="1" customFormat="1" ht="48" customHeight="1">
      <c r="B494" s="38"/>
      <c r="C494" s="211" t="s">
        <v>588</v>
      </c>
      <c r="D494" s="211" t="s">
        <v>207</v>
      </c>
      <c r="E494" s="212" t="s">
        <v>676</v>
      </c>
      <c r="F494" s="213" t="s">
        <v>677</v>
      </c>
      <c r="G494" s="214" t="s">
        <v>210</v>
      </c>
      <c r="H494" s="215">
        <v>6.062</v>
      </c>
      <c r="I494" s="216"/>
      <c r="J494" s="217">
        <f>ROUND(I494*H494,2)</f>
        <v>0</v>
      </c>
      <c r="K494" s="213" t="s">
        <v>211</v>
      </c>
      <c r="L494" s="43"/>
      <c r="M494" s="218" t="s">
        <v>19</v>
      </c>
      <c r="N494" s="219" t="s">
        <v>44</v>
      </c>
      <c r="O494" s="83"/>
      <c r="P494" s="220">
        <f>O494*H494</f>
        <v>0</v>
      </c>
      <c r="Q494" s="220">
        <v>0</v>
      </c>
      <c r="R494" s="220">
        <f>Q494*H494</f>
        <v>0</v>
      </c>
      <c r="S494" s="220">
        <v>0</v>
      </c>
      <c r="T494" s="221">
        <f>S494*H494</f>
        <v>0</v>
      </c>
      <c r="AR494" s="222" t="s">
        <v>212</v>
      </c>
      <c r="AT494" s="222" t="s">
        <v>207</v>
      </c>
      <c r="AU494" s="222" t="s">
        <v>83</v>
      </c>
      <c r="AY494" s="17" t="s">
        <v>204</v>
      </c>
      <c r="BE494" s="223">
        <f>IF(N494="základní",J494,0)</f>
        <v>0</v>
      </c>
      <c r="BF494" s="223">
        <f>IF(N494="snížená",J494,0)</f>
        <v>0</v>
      </c>
      <c r="BG494" s="223">
        <f>IF(N494="zákl. přenesená",J494,0)</f>
        <v>0</v>
      </c>
      <c r="BH494" s="223">
        <f>IF(N494="sníž. přenesená",J494,0)</f>
        <v>0</v>
      </c>
      <c r="BI494" s="223">
        <f>IF(N494="nulová",J494,0)</f>
        <v>0</v>
      </c>
      <c r="BJ494" s="17" t="s">
        <v>81</v>
      </c>
      <c r="BK494" s="223">
        <f>ROUND(I494*H494,2)</f>
        <v>0</v>
      </c>
      <c r="BL494" s="17" t="s">
        <v>212</v>
      </c>
      <c r="BM494" s="222" t="s">
        <v>900</v>
      </c>
    </row>
    <row r="495" spans="2:63" s="11" customFormat="1" ht="22.8" customHeight="1">
      <c r="B495" s="195"/>
      <c r="C495" s="196"/>
      <c r="D495" s="197" t="s">
        <v>72</v>
      </c>
      <c r="E495" s="209" t="s">
        <v>487</v>
      </c>
      <c r="F495" s="209" t="s">
        <v>488</v>
      </c>
      <c r="G495" s="196"/>
      <c r="H495" s="196"/>
      <c r="I495" s="199"/>
      <c r="J495" s="210">
        <f>BK495</f>
        <v>0</v>
      </c>
      <c r="K495" s="196"/>
      <c r="L495" s="201"/>
      <c r="M495" s="202"/>
      <c r="N495" s="203"/>
      <c r="O495" s="203"/>
      <c r="P495" s="204">
        <f>SUM(P496:P499)</f>
        <v>0</v>
      </c>
      <c r="Q495" s="203"/>
      <c r="R495" s="204">
        <f>SUM(R496:R499)</f>
        <v>0</v>
      </c>
      <c r="S495" s="203"/>
      <c r="T495" s="205">
        <f>SUM(T496:T499)</f>
        <v>0</v>
      </c>
      <c r="AR495" s="206" t="s">
        <v>81</v>
      </c>
      <c r="AT495" s="207" t="s">
        <v>72</v>
      </c>
      <c r="AU495" s="207" t="s">
        <v>81</v>
      </c>
      <c r="AY495" s="206" t="s">
        <v>204</v>
      </c>
      <c r="BK495" s="208">
        <f>SUM(BK496:BK499)</f>
        <v>0</v>
      </c>
    </row>
    <row r="496" spans="2:65" s="1" customFormat="1" ht="48" customHeight="1">
      <c r="B496" s="38"/>
      <c r="C496" s="211" t="s">
        <v>901</v>
      </c>
      <c r="D496" s="211" t="s">
        <v>207</v>
      </c>
      <c r="E496" s="212" t="s">
        <v>902</v>
      </c>
      <c r="F496" s="213" t="s">
        <v>903</v>
      </c>
      <c r="G496" s="214" t="s">
        <v>221</v>
      </c>
      <c r="H496" s="215">
        <v>21.78</v>
      </c>
      <c r="I496" s="216"/>
      <c r="J496" s="217">
        <f>ROUND(I496*H496,2)</f>
        <v>0</v>
      </c>
      <c r="K496" s="213" t="s">
        <v>211</v>
      </c>
      <c r="L496" s="43"/>
      <c r="M496" s="218" t="s">
        <v>19</v>
      </c>
      <c r="N496" s="219" t="s">
        <v>44</v>
      </c>
      <c r="O496" s="83"/>
      <c r="P496" s="220">
        <f>O496*H496</f>
        <v>0</v>
      </c>
      <c r="Q496" s="220">
        <v>0</v>
      </c>
      <c r="R496" s="220">
        <f>Q496*H496</f>
        <v>0</v>
      </c>
      <c r="S496" s="220">
        <v>0</v>
      </c>
      <c r="T496" s="221">
        <f>S496*H496</f>
        <v>0</v>
      </c>
      <c r="AR496" s="222" t="s">
        <v>212</v>
      </c>
      <c r="AT496" s="222" t="s">
        <v>207</v>
      </c>
      <c r="AU496" s="222" t="s">
        <v>83</v>
      </c>
      <c r="AY496" s="17" t="s">
        <v>204</v>
      </c>
      <c r="BE496" s="223">
        <f>IF(N496="základní",J496,0)</f>
        <v>0</v>
      </c>
      <c r="BF496" s="223">
        <f>IF(N496="snížená",J496,0)</f>
        <v>0</v>
      </c>
      <c r="BG496" s="223">
        <f>IF(N496="zákl. přenesená",J496,0)</f>
        <v>0</v>
      </c>
      <c r="BH496" s="223">
        <f>IF(N496="sníž. přenesená",J496,0)</f>
        <v>0</v>
      </c>
      <c r="BI496" s="223">
        <f>IF(N496="nulová",J496,0)</f>
        <v>0</v>
      </c>
      <c r="BJ496" s="17" t="s">
        <v>81</v>
      </c>
      <c r="BK496" s="223">
        <f>ROUND(I496*H496,2)</f>
        <v>0</v>
      </c>
      <c r="BL496" s="17" t="s">
        <v>212</v>
      </c>
      <c r="BM496" s="222" t="s">
        <v>904</v>
      </c>
    </row>
    <row r="497" spans="2:65" s="1" customFormat="1" ht="48" customHeight="1">
      <c r="B497" s="38"/>
      <c r="C497" s="211" t="s">
        <v>591</v>
      </c>
      <c r="D497" s="211" t="s">
        <v>207</v>
      </c>
      <c r="E497" s="212" t="s">
        <v>683</v>
      </c>
      <c r="F497" s="213" t="s">
        <v>684</v>
      </c>
      <c r="G497" s="214" t="s">
        <v>239</v>
      </c>
      <c r="H497" s="215">
        <v>0.436</v>
      </c>
      <c r="I497" s="216"/>
      <c r="J497" s="217">
        <f>ROUND(I497*H497,2)</f>
        <v>0</v>
      </c>
      <c r="K497" s="213" t="s">
        <v>211</v>
      </c>
      <c r="L497" s="43"/>
      <c r="M497" s="218" t="s">
        <v>19</v>
      </c>
      <c r="N497" s="219" t="s">
        <v>44</v>
      </c>
      <c r="O497" s="83"/>
      <c r="P497" s="220">
        <f>O497*H497</f>
        <v>0</v>
      </c>
      <c r="Q497" s="220">
        <v>0</v>
      </c>
      <c r="R497" s="220">
        <f>Q497*H497</f>
        <v>0</v>
      </c>
      <c r="S497" s="220">
        <v>0</v>
      </c>
      <c r="T497" s="221">
        <f>S497*H497</f>
        <v>0</v>
      </c>
      <c r="AR497" s="222" t="s">
        <v>212</v>
      </c>
      <c r="AT497" s="222" t="s">
        <v>207</v>
      </c>
      <c r="AU497" s="222" t="s">
        <v>83</v>
      </c>
      <c r="AY497" s="17" t="s">
        <v>204</v>
      </c>
      <c r="BE497" s="223">
        <f>IF(N497="základní",J497,0)</f>
        <v>0</v>
      </c>
      <c r="BF497" s="223">
        <f>IF(N497="snížená",J497,0)</f>
        <v>0</v>
      </c>
      <c r="BG497" s="223">
        <f>IF(N497="zákl. přenesená",J497,0)</f>
        <v>0</v>
      </c>
      <c r="BH497" s="223">
        <f>IF(N497="sníž. přenesená",J497,0)</f>
        <v>0</v>
      </c>
      <c r="BI497" s="223">
        <f>IF(N497="nulová",J497,0)</f>
        <v>0</v>
      </c>
      <c r="BJ497" s="17" t="s">
        <v>81</v>
      </c>
      <c r="BK497" s="223">
        <f>ROUND(I497*H497,2)</f>
        <v>0</v>
      </c>
      <c r="BL497" s="17" t="s">
        <v>212</v>
      </c>
      <c r="BM497" s="222" t="s">
        <v>905</v>
      </c>
    </row>
    <row r="498" spans="2:65" s="1" customFormat="1" ht="16.5" customHeight="1">
      <c r="B498" s="38"/>
      <c r="C498" s="211" t="s">
        <v>906</v>
      </c>
      <c r="D498" s="211" t="s">
        <v>207</v>
      </c>
      <c r="E498" s="212" t="s">
        <v>907</v>
      </c>
      <c r="F498" s="213" t="s">
        <v>908</v>
      </c>
      <c r="G498" s="214" t="s">
        <v>221</v>
      </c>
      <c r="H498" s="215">
        <v>21.78</v>
      </c>
      <c r="I498" s="216"/>
      <c r="J498" s="217">
        <f>ROUND(I498*H498,2)</f>
        <v>0</v>
      </c>
      <c r="K498" s="213" t="s">
        <v>301</v>
      </c>
      <c r="L498" s="43"/>
      <c r="M498" s="218" t="s">
        <v>19</v>
      </c>
      <c r="N498" s="219" t="s">
        <v>44</v>
      </c>
      <c r="O498" s="83"/>
      <c r="P498" s="220">
        <f>O498*H498</f>
        <v>0</v>
      </c>
      <c r="Q498" s="220">
        <v>0</v>
      </c>
      <c r="R498" s="220">
        <f>Q498*H498</f>
        <v>0</v>
      </c>
      <c r="S498" s="220">
        <v>0</v>
      </c>
      <c r="T498" s="221">
        <f>S498*H498</f>
        <v>0</v>
      </c>
      <c r="AR498" s="222" t="s">
        <v>212</v>
      </c>
      <c r="AT498" s="222" t="s">
        <v>207</v>
      </c>
      <c r="AU498" s="222" t="s">
        <v>83</v>
      </c>
      <c r="AY498" s="17" t="s">
        <v>204</v>
      </c>
      <c r="BE498" s="223">
        <f>IF(N498="základní",J498,0)</f>
        <v>0</v>
      </c>
      <c r="BF498" s="223">
        <f>IF(N498="snížená",J498,0)</f>
        <v>0</v>
      </c>
      <c r="BG498" s="223">
        <f>IF(N498="zákl. přenesená",J498,0)</f>
        <v>0</v>
      </c>
      <c r="BH498" s="223">
        <f>IF(N498="sníž. přenesená",J498,0)</f>
        <v>0</v>
      </c>
      <c r="BI498" s="223">
        <f>IF(N498="nulová",J498,0)</f>
        <v>0</v>
      </c>
      <c r="BJ498" s="17" t="s">
        <v>81</v>
      </c>
      <c r="BK498" s="223">
        <f>ROUND(I498*H498,2)</f>
        <v>0</v>
      </c>
      <c r="BL498" s="17" t="s">
        <v>212</v>
      </c>
      <c r="BM498" s="222" t="s">
        <v>909</v>
      </c>
    </row>
    <row r="499" spans="2:65" s="1" customFormat="1" ht="48" customHeight="1">
      <c r="B499" s="38"/>
      <c r="C499" s="211" t="s">
        <v>595</v>
      </c>
      <c r="D499" s="211" t="s">
        <v>207</v>
      </c>
      <c r="E499" s="212" t="s">
        <v>910</v>
      </c>
      <c r="F499" s="213" t="s">
        <v>911</v>
      </c>
      <c r="G499" s="214" t="s">
        <v>210</v>
      </c>
      <c r="H499" s="215">
        <v>16.432</v>
      </c>
      <c r="I499" s="216"/>
      <c r="J499" s="217">
        <f>ROUND(I499*H499,2)</f>
        <v>0</v>
      </c>
      <c r="K499" s="213" t="s">
        <v>211</v>
      </c>
      <c r="L499" s="43"/>
      <c r="M499" s="218" t="s">
        <v>19</v>
      </c>
      <c r="N499" s="219" t="s">
        <v>44</v>
      </c>
      <c r="O499" s="83"/>
      <c r="P499" s="220">
        <f>O499*H499</f>
        <v>0</v>
      </c>
      <c r="Q499" s="220">
        <v>0</v>
      </c>
      <c r="R499" s="220">
        <f>Q499*H499</f>
        <v>0</v>
      </c>
      <c r="S499" s="220">
        <v>0</v>
      </c>
      <c r="T499" s="221">
        <f>S499*H499</f>
        <v>0</v>
      </c>
      <c r="AR499" s="222" t="s">
        <v>212</v>
      </c>
      <c r="AT499" s="222" t="s">
        <v>207</v>
      </c>
      <c r="AU499" s="222" t="s">
        <v>83</v>
      </c>
      <c r="AY499" s="17" t="s">
        <v>204</v>
      </c>
      <c r="BE499" s="223">
        <f>IF(N499="základní",J499,0)</f>
        <v>0</v>
      </c>
      <c r="BF499" s="223">
        <f>IF(N499="snížená",J499,0)</f>
        <v>0</v>
      </c>
      <c r="BG499" s="223">
        <f>IF(N499="zákl. přenesená",J499,0)</f>
        <v>0</v>
      </c>
      <c r="BH499" s="223">
        <f>IF(N499="sníž. přenesená",J499,0)</f>
        <v>0</v>
      </c>
      <c r="BI499" s="223">
        <f>IF(N499="nulová",J499,0)</f>
        <v>0</v>
      </c>
      <c r="BJ499" s="17" t="s">
        <v>81</v>
      </c>
      <c r="BK499" s="223">
        <f>ROUND(I499*H499,2)</f>
        <v>0</v>
      </c>
      <c r="BL499" s="17" t="s">
        <v>212</v>
      </c>
      <c r="BM499" s="222" t="s">
        <v>912</v>
      </c>
    </row>
    <row r="500" spans="2:63" s="11" customFormat="1" ht="22.8" customHeight="1">
      <c r="B500" s="195"/>
      <c r="C500" s="196"/>
      <c r="D500" s="197" t="s">
        <v>72</v>
      </c>
      <c r="E500" s="209" t="s">
        <v>913</v>
      </c>
      <c r="F500" s="209" t="s">
        <v>914</v>
      </c>
      <c r="G500" s="196"/>
      <c r="H500" s="196"/>
      <c r="I500" s="199"/>
      <c r="J500" s="210">
        <f>BK500</f>
        <v>0</v>
      </c>
      <c r="K500" s="196"/>
      <c r="L500" s="201"/>
      <c r="M500" s="202"/>
      <c r="N500" s="203"/>
      <c r="O500" s="203"/>
      <c r="P500" s="204">
        <f>SUM(P501:P507)</f>
        <v>0</v>
      </c>
      <c r="Q500" s="203"/>
      <c r="R500" s="204">
        <f>SUM(R501:R507)</f>
        <v>0</v>
      </c>
      <c r="S500" s="203"/>
      <c r="T500" s="205">
        <f>SUM(T501:T507)</f>
        <v>0</v>
      </c>
      <c r="AR500" s="206" t="s">
        <v>81</v>
      </c>
      <c r="AT500" s="207" t="s">
        <v>72</v>
      </c>
      <c r="AU500" s="207" t="s">
        <v>81</v>
      </c>
      <c r="AY500" s="206" t="s">
        <v>204</v>
      </c>
      <c r="BK500" s="208">
        <f>SUM(BK501:BK507)</f>
        <v>0</v>
      </c>
    </row>
    <row r="501" spans="2:65" s="1" customFormat="1" ht="36" customHeight="1">
      <c r="B501" s="38"/>
      <c r="C501" s="211" t="s">
        <v>915</v>
      </c>
      <c r="D501" s="211" t="s">
        <v>207</v>
      </c>
      <c r="E501" s="212" t="s">
        <v>916</v>
      </c>
      <c r="F501" s="213" t="s">
        <v>917</v>
      </c>
      <c r="G501" s="214" t="s">
        <v>221</v>
      </c>
      <c r="H501" s="215">
        <v>24.08</v>
      </c>
      <c r="I501" s="216"/>
      <c r="J501" s="217">
        <f>ROUND(I501*H501,2)</f>
        <v>0</v>
      </c>
      <c r="K501" s="213" t="s">
        <v>211</v>
      </c>
      <c r="L501" s="43"/>
      <c r="M501" s="218" t="s">
        <v>19</v>
      </c>
      <c r="N501" s="219" t="s">
        <v>44</v>
      </c>
      <c r="O501" s="83"/>
      <c r="P501" s="220">
        <f>O501*H501</f>
        <v>0</v>
      </c>
      <c r="Q501" s="220">
        <v>0</v>
      </c>
      <c r="R501" s="220">
        <f>Q501*H501</f>
        <v>0</v>
      </c>
      <c r="S501" s="220">
        <v>0</v>
      </c>
      <c r="T501" s="221">
        <f>S501*H501</f>
        <v>0</v>
      </c>
      <c r="AR501" s="222" t="s">
        <v>212</v>
      </c>
      <c r="AT501" s="222" t="s">
        <v>207</v>
      </c>
      <c r="AU501" s="222" t="s">
        <v>83</v>
      </c>
      <c r="AY501" s="17" t="s">
        <v>204</v>
      </c>
      <c r="BE501" s="223">
        <f>IF(N501="základní",J501,0)</f>
        <v>0</v>
      </c>
      <c r="BF501" s="223">
        <f>IF(N501="snížená",J501,0)</f>
        <v>0</v>
      </c>
      <c r="BG501" s="223">
        <f>IF(N501="zákl. přenesená",J501,0)</f>
        <v>0</v>
      </c>
      <c r="BH501" s="223">
        <f>IF(N501="sníž. přenesená",J501,0)</f>
        <v>0</v>
      </c>
      <c r="BI501" s="223">
        <f>IF(N501="nulová",J501,0)</f>
        <v>0</v>
      </c>
      <c r="BJ501" s="17" t="s">
        <v>81</v>
      </c>
      <c r="BK501" s="223">
        <f>ROUND(I501*H501,2)</f>
        <v>0</v>
      </c>
      <c r="BL501" s="17" t="s">
        <v>212</v>
      </c>
      <c r="BM501" s="222" t="s">
        <v>918</v>
      </c>
    </row>
    <row r="502" spans="2:65" s="1" customFormat="1" ht="36" customHeight="1">
      <c r="B502" s="38"/>
      <c r="C502" s="211" t="s">
        <v>598</v>
      </c>
      <c r="D502" s="211" t="s">
        <v>207</v>
      </c>
      <c r="E502" s="212" t="s">
        <v>919</v>
      </c>
      <c r="F502" s="213" t="s">
        <v>920</v>
      </c>
      <c r="G502" s="214" t="s">
        <v>221</v>
      </c>
      <c r="H502" s="215">
        <v>24.08</v>
      </c>
      <c r="I502" s="216"/>
      <c r="J502" s="217">
        <f>ROUND(I502*H502,2)</f>
        <v>0</v>
      </c>
      <c r="K502" s="213" t="s">
        <v>211</v>
      </c>
      <c r="L502" s="43"/>
      <c r="M502" s="218" t="s">
        <v>19</v>
      </c>
      <c r="N502" s="219" t="s">
        <v>44</v>
      </c>
      <c r="O502" s="83"/>
      <c r="P502" s="220">
        <f>O502*H502</f>
        <v>0</v>
      </c>
      <c r="Q502" s="220">
        <v>0</v>
      </c>
      <c r="R502" s="220">
        <f>Q502*H502</f>
        <v>0</v>
      </c>
      <c r="S502" s="220">
        <v>0</v>
      </c>
      <c r="T502" s="221">
        <f>S502*H502</f>
        <v>0</v>
      </c>
      <c r="AR502" s="222" t="s">
        <v>212</v>
      </c>
      <c r="AT502" s="222" t="s">
        <v>207</v>
      </c>
      <c r="AU502" s="222" t="s">
        <v>83</v>
      </c>
      <c r="AY502" s="17" t="s">
        <v>204</v>
      </c>
      <c r="BE502" s="223">
        <f>IF(N502="základní",J502,0)</f>
        <v>0</v>
      </c>
      <c r="BF502" s="223">
        <f>IF(N502="snížená",J502,0)</f>
        <v>0</v>
      </c>
      <c r="BG502" s="223">
        <f>IF(N502="zákl. přenesená",J502,0)</f>
        <v>0</v>
      </c>
      <c r="BH502" s="223">
        <f>IF(N502="sníž. přenesená",J502,0)</f>
        <v>0</v>
      </c>
      <c r="BI502" s="223">
        <f>IF(N502="nulová",J502,0)</f>
        <v>0</v>
      </c>
      <c r="BJ502" s="17" t="s">
        <v>81</v>
      </c>
      <c r="BK502" s="223">
        <f>ROUND(I502*H502,2)</f>
        <v>0</v>
      </c>
      <c r="BL502" s="17" t="s">
        <v>212</v>
      </c>
      <c r="BM502" s="222" t="s">
        <v>921</v>
      </c>
    </row>
    <row r="503" spans="2:65" s="1" customFormat="1" ht="48" customHeight="1">
      <c r="B503" s="38"/>
      <c r="C503" s="211" t="s">
        <v>922</v>
      </c>
      <c r="D503" s="211" t="s">
        <v>207</v>
      </c>
      <c r="E503" s="212" t="s">
        <v>923</v>
      </c>
      <c r="F503" s="213" t="s">
        <v>924</v>
      </c>
      <c r="G503" s="214" t="s">
        <v>221</v>
      </c>
      <c r="H503" s="215">
        <v>5.88</v>
      </c>
      <c r="I503" s="216"/>
      <c r="J503" s="217">
        <f>ROUND(I503*H503,2)</f>
        <v>0</v>
      </c>
      <c r="K503" s="213" t="s">
        <v>211</v>
      </c>
      <c r="L503" s="43"/>
      <c r="M503" s="218" t="s">
        <v>19</v>
      </c>
      <c r="N503" s="219" t="s">
        <v>44</v>
      </c>
      <c r="O503" s="83"/>
      <c r="P503" s="220">
        <f>O503*H503</f>
        <v>0</v>
      </c>
      <c r="Q503" s="220">
        <v>0</v>
      </c>
      <c r="R503" s="220">
        <f>Q503*H503</f>
        <v>0</v>
      </c>
      <c r="S503" s="220">
        <v>0</v>
      </c>
      <c r="T503" s="221">
        <f>S503*H503</f>
        <v>0</v>
      </c>
      <c r="AR503" s="222" t="s">
        <v>212</v>
      </c>
      <c r="AT503" s="222" t="s">
        <v>207</v>
      </c>
      <c r="AU503" s="222" t="s">
        <v>83</v>
      </c>
      <c r="AY503" s="17" t="s">
        <v>204</v>
      </c>
      <c r="BE503" s="223">
        <f>IF(N503="základní",J503,0)</f>
        <v>0</v>
      </c>
      <c r="BF503" s="223">
        <f>IF(N503="snížená",J503,0)</f>
        <v>0</v>
      </c>
      <c r="BG503" s="223">
        <f>IF(N503="zákl. přenesená",J503,0)</f>
        <v>0</v>
      </c>
      <c r="BH503" s="223">
        <f>IF(N503="sníž. přenesená",J503,0)</f>
        <v>0</v>
      </c>
      <c r="BI503" s="223">
        <f>IF(N503="nulová",J503,0)</f>
        <v>0</v>
      </c>
      <c r="BJ503" s="17" t="s">
        <v>81</v>
      </c>
      <c r="BK503" s="223">
        <f>ROUND(I503*H503,2)</f>
        <v>0</v>
      </c>
      <c r="BL503" s="17" t="s">
        <v>212</v>
      </c>
      <c r="BM503" s="222" t="s">
        <v>925</v>
      </c>
    </row>
    <row r="504" spans="2:65" s="1" customFormat="1" ht="48" customHeight="1">
      <c r="B504" s="38"/>
      <c r="C504" s="211" t="s">
        <v>604</v>
      </c>
      <c r="D504" s="211" t="s">
        <v>207</v>
      </c>
      <c r="E504" s="212" t="s">
        <v>926</v>
      </c>
      <c r="F504" s="213" t="s">
        <v>927</v>
      </c>
      <c r="G504" s="214" t="s">
        <v>221</v>
      </c>
      <c r="H504" s="215">
        <v>5.88</v>
      </c>
      <c r="I504" s="216"/>
      <c r="J504" s="217">
        <f>ROUND(I504*H504,2)</f>
        <v>0</v>
      </c>
      <c r="K504" s="213" t="s">
        <v>211</v>
      </c>
      <c r="L504" s="43"/>
      <c r="M504" s="218" t="s">
        <v>19</v>
      </c>
      <c r="N504" s="219" t="s">
        <v>44</v>
      </c>
      <c r="O504" s="83"/>
      <c r="P504" s="220">
        <f>O504*H504</f>
        <v>0</v>
      </c>
      <c r="Q504" s="220">
        <v>0</v>
      </c>
      <c r="R504" s="220">
        <f>Q504*H504</f>
        <v>0</v>
      </c>
      <c r="S504" s="220">
        <v>0</v>
      </c>
      <c r="T504" s="221">
        <f>S504*H504</f>
        <v>0</v>
      </c>
      <c r="AR504" s="222" t="s">
        <v>212</v>
      </c>
      <c r="AT504" s="222" t="s">
        <v>207</v>
      </c>
      <c r="AU504" s="222" t="s">
        <v>83</v>
      </c>
      <c r="AY504" s="17" t="s">
        <v>204</v>
      </c>
      <c r="BE504" s="223">
        <f>IF(N504="základní",J504,0)</f>
        <v>0</v>
      </c>
      <c r="BF504" s="223">
        <f>IF(N504="snížená",J504,0)</f>
        <v>0</v>
      </c>
      <c r="BG504" s="223">
        <f>IF(N504="zákl. přenesená",J504,0)</f>
        <v>0</v>
      </c>
      <c r="BH504" s="223">
        <f>IF(N504="sníž. přenesená",J504,0)</f>
        <v>0</v>
      </c>
      <c r="BI504" s="223">
        <f>IF(N504="nulová",J504,0)</f>
        <v>0</v>
      </c>
      <c r="BJ504" s="17" t="s">
        <v>81</v>
      </c>
      <c r="BK504" s="223">
        <f>ROUND(I504*H504,2)</f>
        <v>0</v>
      </c>
      <c r="BL504" s="17" t="s">
        <v>212</v>
      </c>
      <c r="BM504" s="222" t="s">
        <v>928</v>
      </c>
    </row>
    <row r="505" spans="2:65" s="1" customFormat="1" ht="36" customHeight="1">
      <c r="B505" s="38"/>
      <c r="C505" s="211" t="s">
        <v>929</v>
      </c>
      <c r="D505" s="211" t="s">
        <v>207</v>
      </c>
      <c r="E505" s="212" t="s">
        <v>930</v>
      </c>
      <c r="F505" s="213" t="s">
        <v>931</v>
      </c>
      <c r="G505" s="214" t="s">
        <v>210</v>
      </c>
      <c r="H505" s="215">
        <v>5.88</v>
      </c>
      <c r="I505" s="216"/>
      <c r="J505" s="217">
        <f>ROUND(I505*H505,2)</f>
        <v>0</v>
      </c>
      <c r="K505" s="213" t="s">
        <v>211</v>
      </c>
      <c r="L505" s="43"/>
      <c r="M505" s="218" t="s">
        <v>19</v>
      </c>
      <c r="N505" s="219" t="s">
        <v>44</v>
      </c>
      <c r="O505" s="83"/>
      <c r="P505" s="220">
        <f>O505*H505</f>
        <v>0</v>
      </c>
      <c r="Q505" s="220">
        <v>0</v>
      </c>
      <c r="R505" s="220">
        <f>Q505*H505</f>
        <v>0</v>
      </c>
      <c r="S505" s="220">
        <v>0</v>
      </c>
      <c r="T505" s="221">
        <f>S505*H505</f>
        <v>0</v>
      </c>
      <c r="AR505" s="222" t="s">
        <v>212</v>
      </c>
      <c r="AT505" s="222" t="s">
        <v>207</v>
      </c>
      <c r="AU505" s="222" t="s">
        <v>83</v>
      </c>
      <c r="AY505" s="17" t="s">
        <v>204</v>
      </c>
      <c r="BE505" s="223">
        <f>IF(N505="základní",J505,0)</f>
        <v>0</v>
      </c>
      <c r="BF505" s="223">
        <f>IF(N505="snížená",J505,0)</f>
        <v>0</v>
      </c>
      <c r="BG505" s="223">
        <f>IF(N505="zákl. přenesená",J505,0)</f>
        <v>0</v>
      </c>
      <c r="BH505" s="223">
        <f>IF(N505="sníž. přenesená",J505,0)</f>
        <v>0</v>
      </c>
      <c r="BI505" s="223">
        <f>IF(N505="nulová",J505,0)</f>
        <v>0</v>
      </c>
      <c r="BJ505" s="17" t="s">
        <v>81</v>
      </c>
      <c r="BK505" s="223">
        <f>ROUND(I505*H505,2)</f>
        <v>0</v>
      </c>
      <c r="BL505" s="17" t="s">
        <v>212</v>
      </c>
      <c r="BM505" s="222" t="s">
        <v>932</v>
      </c>
    </row>
    <row r="506" spans="2:65" s="1" customFormat="1" ht="48" customHeight="1">
      <c r="B506" s="38"/>
      <c r="C506" s="211" t="s">
        <v>609</v>
      </c>
      <c r="D506" s="211" t="s">
        <v>207</v>
      </c>
      <c r="E506" s="212" t="s">
        <v>933</v>
      </c>
      <c r="F506" s="213" t="s">
        <v>934</v>
      </c>
      <c r="G506" s="214" t="s">
        <v>239</v>
      </c>
      <c r="H506" s="215">
        <v>0.144</v>
      </c>
      <c r="I506" s="216"/>
      <c r="J506" s="217">
        <f>ROUND(I506*H506,2)</f>
        <v>0</v>
      </c>
      <c r="K506" s="213" t="s">
        <v>211</v>
      </c>
      <c r="L506" s="43"/>
      <c r="M506" s="218" t="s">
        <v>19</v>
      </c>
      <c r="N506" s="219" t="s">
        <v>44</v>
      </c>
      <c r="O506" s="83"/>
      <c r="P506" s="220">
        <f>O506*H506</f>
        <v>0</v>
      </c>
      <c r="Q506" s="220">
        <v>0</v>
      </c>
      <c r="R506" s="220">
        <f>Q506*H506</f>
        <v>0</v>
      </c>
      <c r="S506" s="220">
        <v>0</v>
      </c>
      <c r="T506" s="221">
        <f>S506*H506</f>
        <v>0</v>
      </c>
      <c r="AR506" s="222" t="s">
        <v>212</v>
      </c>
      <c r="AT506" s="222" t="s">
        <v>207</v>
      </c>
      <c r="AU506" s="222" t="s">
        <v>83</v>
      </c>
      <c r="AY506" s="17" t="s">
        <v>204</v>
      </c>
      <c r="BE506" s="223">
        <f>IF(N506="základní",J506,0)</f>
        <v>0</v>
      </c>
      <c r="BF506" s="223">
        <f>IF(N506="snížená",J506,0)</f>
        <v>0</v>
      </c>
      <c r="BG506" s="223">
        <f>IF(N506="zákl. přenesená",J506,0)</f>
        <v>0</v>
      </c>
      <c r="BH506" s="223">
        <f>IF(N506="sníž. přenesená",J506,0)</f>
        <v>0</v>
      </c>
      <c r="BI506" s="223">
        <f>IF(N506="nulová",J506,0)</f>
        <v>0</v>
      </c>
      <c r="BJ506" s="17" t="s">
        <v>81</v>
      </c>
      <c r="BK506" s="223">
        <f>ROUND(I506*H506,2)</f>
        <v>0</v>
      </c>
      <c r="BL506" s="17" t="s">
        <v>212</v>
      </c>
      <c r="BM506" s="222" t="s">
        <v>935</v>
      </c>
    </row>
    <row r="507" spans="2:65" s="1" customFormat="1" ht="48" customHeight="1">
      <c r="B507" s="38"/>
      <c r="C507" s="211" t="s">
        <v>936</v>
      </c>
      <c r="D507" s="211" t="s">
        <v>207</v>
      </c>
      <c r="E507" s="212" t="s">
        <v>937</v>
      </c>
      <c r="F507" s="213" t="s">
        <v>938</v>
      </c>
      <c r="G507" s="214" t="s">
        <v>239</v>
      </c>
      <c r="H507" s="215">
        <v>0.444</v>
      </c>
      <c r="I507" s="216"/>
      <c r="J507" s="217">
        <f>ROUND(I507*H507,2)</f>
        <v>0</v>
      </c>
      <c r="K507" s="213" t="s">
        <v>211</v>
      </c>
      <c r="L507" s="43"/>
      <c r="M507" s="218" t="s">
        <v>19</v>
      </c>
      <c r="N507" s="219" t="s">
        <v>44</v>
      </c>
      <c r="O507" s="83"/>
      <c r="P507" s="220">
        <f>O507*H507</f>
        <v>0</v>
      </c>
      <c r="Q507" s="220">
        <v>0</v>
      </c>
      <c r="R507" s="220">
        <f>Q507*H507</f>
        <v>0</v>
      </c>
      <c r="S507" s="220">
        <v>0</v>
      </c>
      <c r="T507" s="221">
        <f>S507*H507</f>
        <v>0</v>
      </c>
      <c r="AR507" s="222" t="s">
        <v>212</v>
      </c>
      <c r="AT507" s="222" t="s">
        <v>207</v>
      </c>
      <c r="AU507" s="222" t="s">
        <v>83</v>
      </c>
      <c r="AY507" s="17" t="s">
        <v>204</v>
      </c>
      <c r="BE507" s="223">
        <f>IF(N507="základní",J507,0)</f>
        <v>0</v>
      </c>
      <c r="BF507" s="223">
        <f>IF(N507="snížená",J507,0)</f>
        <v>0</v>
      </c>
      <c r="BG507" s="223">
        <f>IF(N507="zákl. přenesená",J507,0)</f>
        <v>0</v>
      </c>
      <c r="BH507" s="223">
        <f>IF(N507="sníž. přenesená",J507,0)</f>
        <v>0</v>
      </c>
      <c r="BI507" s="223">
        <f>IF(N507="nulová",J507,0)</f>
        <v>0</v>
      </c>
      <c r="BJ507" s="17" t="s">
        <v>81</v>
      </c>
      <c r="BK507" s="223">
        <f>ROUND(I507*H507,2)</f>
        <v>0</v>
      </c>
      <c r="BL507" s="17" t="s">
        <v>212</v>
      </c>
      <c r="BM507" s="222" t="s">
        <v>939</v>
      </c>
    </row>
    <row r="508" spans="2:63" s="11" customFormat="1" ht="22.8" customHeight="1">
      <c r="B508" s="195"/>
      <c r="C508" s="196"/>
      <c r="D508" s="197" t="s">
        <v>72</v>
      </c>
      <c r="E508" s="209" t="s">
        <v>940</v>
      </c>
      <c r="F508" s="209" t="s">
        <v>941</v>
      </c>
      <c r="G508" s="196"/>
      <c r="H508" s="196"/>
      <c r="I508" s="199"/>
      <c r="J508" s="210">
        <f>BK508</f>
        <v>0</v>
      </c>
      <c r="K508" s="196"/>
      <c r="L508" s="201"/>
      <c r="M508" s="202"/>
      <c r="N508" s="203"/>
      <c r="O508" s="203"/>
      <c r="P508" s="204">
        <f>SUM(P509:P511)</f>
        <v>0</v>
      </c>
      <c r="Q508" s="203"/>
      <c r="R508" s="204">
        <f>SUM(R509:R511)</f>
        <v>0</v>
      </c>
      <c r="S508" s="203"/>
      <c r="T508" s="205">
        <f>SUM(T509:T511)</f>
        <v>0</v>
      </c>
      <c r="AR508" s="206" t="s">
        <v>81</v>
      </c>
      <c r="AT508" s="207" t="s">
        <v>72</v>
      </c>
      <c r="AU508" s="207" t="s">
        <v>81</v>
      </c>
      <c r="AY508" s="206" t="s">
        <v>204</v>
      </c>
      <c r="BK508" s="208">
        <f>SUM(BK509:BK511)</f>
        <v>0</v>
      </c>
    </row>
    <row r="509" spans="2:65" s="1" customFormat="1" ht="60" customHeight="1">
      <c r="B509" s="38"/>
      <c r="C509" s="211" t="s">
        <v>614</v>
      </c>
      <c r="D509" s="211" t="s">
        <v>207</v>
      </c>
      <c r="E509" s="212" t="s">
        <v>942</v>
      </c>
      <c r="F509" s="213" t="s">
        <v>943</v>
      </c>
      <c r="G509" s="214" t="s">
        <v>221</v>
      </c>
      <c r="H509" s="215">
        <v>22.88</v>
      </c>
      <c r="I509" s="216"/>
      <c r="J509" s="217">
        <f>ROUND(I509*H509,2)</f>
        <v>0</v>
      </c>
      <c r="K509" s="213" t="s">
        <v>211</v>
      </c>
      <c r="L509" s="43"/>
      <c r="M509" s="218" t="s">
        <v>19</v>
      </c>
      <c r="N509" s="219" t="s">
        <v>44</v>
      </c>
      <c r="O509" s="83"/>
      <c r="P509" s="220">
        <f>O509*H509</f>
        <v>0</v>
      </c>
      <c r="Q509" s="220">
        <v>0</v>
      </c>
      <c r="R509" s="220">
        <f>Q509*H509</f>
        <v>0</v>
      </c>
      <c r="S509" s="220">
        <v>0</v>
      </c>
      <c r="T509" s="221">
        <f>S509*H509</f>
        <v>0</v>
      </c>
      <c r="AR509" s="222" t="s">
        <v>212</v>
      </c>
      <c r="AT509" s="222" t="s">
        <v>207</v>
      </c>
      <c r="AU509" s="222" t="s">
        <v>83</v>
      </c>
      <c r="AY509" s="17" t="s">
        <v>204</v>
      </c>
      <c r="BE509" s="223">
        <f>IF(N509="základní",J509,0)</f>
        <v>0</v>
      </c>
      <c r="BF509" s="223">
        <f>IF(N509="snížená",J509,0)</f>
        <v>0</v>
      </c>
      <c r="BG509" s="223">
        <f>IF(N509="zákl. přenesená",J509,0)</f>
        <v>0</v>
      </c>
      <c r="BH509" s="223">
        <f>IF(N509="sníž. přenesená",J509,0)</f>
        <v>0</v>
      </c>
      <c r="BI509" s="223">
        <f>IF(N509="nulová",J509,0)</f>
        <v>0</v>
      </c>
      <c r="BJ509" s="17" t="s">
        <v>81</v>
      </c>
      <c r="BK509" s="223">
        <f>ROUND(I509*H509,2)</f>
        <v>0</v>
      </c>
      <c r="BL509" s="17" t="s">
        <v>212</v>
      </c>
      <c r="BM509" s="222" t="s">
        <v>944</v>
      </c>
    </row>
    <row r="510" spans="2:65" s="1" customFormat="1" ht="60" customHeight="1">
      <c r="B510" s="38"/>
      <c r="C510" s="211" t="s">
        <v>945</v>
      </c>
      <c r="D510" s="211" t="s">
        <v>207</v>
      </c>
      <c r="E510" s="212" t="s">
        <v>946</v>
      </c>
      <c r="F510" s="213" t="s">
        <v>947</v>
      </c>
      <c r="G510" s="214" t="s">
        <v>221</v>
      </c>
      <c r="H510" s="215">
        <v>2.4</v>
      </c>
      <c r="I510" s="216"/>
      <c r="J510" s="217">
        <f>ROUND(I510*H510,2)</f>
        <v>0</v>
      </c>
      <c r="K510" s="213" t="s">
        <v>301</v>
      </c>
      <c r="L510" s="43"/>
      <c r="M510" s="218" t="s">
        <v>19</v>
      </c>
      <c r="N510" s="219" t="s">
        <v>44</v>
      </c>
      <c r="O510" s="83"/>
      <c r="P510" s="220">
        <f>O510*H510</f>
        <v>0</v>
      </c>
      <c r="Q510" s="220">
        <v>0</v>
      </c>
      <c r="R510" s="220">
        <f>Q510*H510</f>
        <v>0</v>
      </c>
      <c r="S510" s="220">
        <v>0</v>
      </c>
      <c r="T510" s="221">
        <f>S510*H510</f>
        <v>0</v>
      </c>
      <c r="AR510" s="222" t="s">
        <v>212</v>
      </c>
      <c r="AT510" s="222" t="s">
        <v>207</v>
      </c>
      <c r="AU510" s="222" t="s">
        <v>83</v>
      </c>
      <c r="AY510" s="17" t="s">
        <v>204</v>
      </c>
      <c r="BE510" s="223">
        <f>IF(N510="základní",J510,0)</f>
        <v>0</v>
      </c>
      <c r="BF510" s="223">
        <f>IF(N510="snížená",J510,0)</f>
        <v>0</v>
      </c>
      <c r="BG510" s="223">
        <f>IF(N510="zákl. přenesená",J510,0)</f>
        <v>0</v>
      </c>
      <c r="BH510" s="223">
        <f>IF(N510="sníž. přenesená",J510,0)</f>
        <v>0</v>
      </c>
      <c r="BI510" s="223">
        <f>IF(N510="nulová",J510,0)</f>
        <v>0</v>
      </c>
      <c r="BJ510" s="17" t="s">
        <v>81</v>
      </c>
      <c r="BK510" s="223">
        <f>ROUND(I510*H510,2)</f>
        <v>0</v>
      </c>
      <c r="BL510" s="17" t="s">
        <v>212</v>
      </c>
      <c r="BM510" s="222" t="s">
        <v>948</v>
      </c>
    </row>
    <row r="511" spans="2:65" s="1" customFormat="1" ht="16.5" customHeight="1">
      <c r="B511" s="38"/>
      <c r="C511" s="257" t="s">
        <v>617</v>
      </c>
      <c r="D511" s="257" t="s">
        <v>242</v>
      </c>
      <c r="E511" s="258" t="s">
        <v>949</v>
      </c>
      <c r="F511" s="259" t="s">
        <v>950</v>
      </c>
      <c r="G511" s="260" t="s">
        <v>221</v>
      </c>
      <c r="H511" s="261">
        <v>30.336</v>
      </c>
      <c r="I511" s="262"/>
      <c r="J511" s="263">
        <f>ROUND(I511*H511,2)</f>
        <v>0</v>
      </c>
      <c r="K511" s="259" t="s">
        <v>211</v>
      </c>
      <c r="L511" s="264"/>
      <c r="M511" s="265" t="s">
        <v>19</v>
      </c>
      <c r="N511" s="266" t="s">
        <v>44</v>
      </c>
      <c r="O511" s="83"/>
      <c r="P511" s="220">
        <f>O511*H511</f>
        <v>0</v>
      </c>
      <c r="Q511" s="220">
        <v>0</v>
      </c>
      <c r="R511" s="220">
        <f>Q511*H511</f>
        <v>0</v>
      </c>
      <c r="S511" s="220">
        <v>0</v>
      </c>
      <c r="T511" s="221">
        <f>S511*H511</f>
        <v>0</v>
      </c>
      <c r="AR511" s="222" t="s">
        <v>230</v>
      </c>
      <c r="AT511" s="222" t="s">
        <v>242</v>
      </c>
      <c r="AU511" s="222" t="s">
        <v>83</v>
      </c>
      <c r="AY511" s="17" t="s">
        <v>204</v>
      </c>
      <c r="BE511" s="223">
        <f>IF(N511="základní",J511,0)</f>
        <v>0</v>
      </c>
      <c r="BF511" s="223">
        <f>IF(N511="snížená",J511,0)</f>
        <v>0</v>
      </c>
      <c r="BG511" s="223">
        <f>IF(N511="zákl. přenesená",J511,0)</f>
        <v>0</v>
      </c>
      <c r="BH511" s="223">
        <f>IF(N511="sníž. přenesená",J511,0)</f>
        <v>0</v>
      </c>
      <c r="BI511" s="223">
        <f>IF(N511="nulová",J511,0)</f>
        <v>0</v>
      </c>
      <c r="BJ511" s="17" t="s">
        <v>81</v>
      </c>
      <c r="BK511" s="223">
        <f>ROUND(I511*H511,2)</f>
        <v>0</v>
      </c>
      <c r="BL511" s="17" t="s">
        <v>212</v>
      </c>
      <c r="BM511" s="222" t="s">
        <v>951</v>
      </c>
    </row>
    <row r="512" spans="2:63" s="11" customFormat="1" ht="22.8" customHeight="1">
      <c r="B512" s="195"/>
      <c r="C512" s="196"/>
      <c r="D512" s="197" t="s">
        <v>72</v>
      </c>
      <c r="E512" s="209" t="s">
        <v>524</v>
      </c>
      <c r="F512" s="209" t="s">
        <v>525</v>
      </c>
      <c r="G512" s="196"/>
      <c r="H512" s="196"/>
      <c r="I512" s="199"/>
      <c r="J512" s="210">
        <f>BK512</f>
        <v>0</v>
      </c>
      <c r="K512" s="196"/>
      <c r="L512" s="201"/>
      <c r="M512" s="202"/>
      <c r="N512" s="203"/>
      <c r="O512" s="203"/>
      <c r="P512" s="204">
        <f>SUM(P513:P515)</f>
        <v>0</v>
      </c>
      <c r="Q512" s="203"/>
      <c r="R512" s="204">
        <f>SUM(R513:R515)</f>
        <v>0</v>
      </c>
      <c r="S512" s="203"/>
      <c r="T512" s="205">
        <f>SUM(T513:T515)</f>
        <v>0</v>
      </c>
      <c r="AR512" s="206" t="s">
        <v>81</v>
      </c>
      <c r="AT512" s="207" t="s">
        <v>72</v>
      </c>
      <c r="AU512" s="207" t="s">
        <v>81</v>
      </c>
      <c r="AY512" s="206" t="s">
        <v>204</v>
      </c>
      <c r="BK512" s="208">
        <f>SUM(BK513:BK515)</f>
        <v>0</v>
      </c>
    </row>
    <row r="513" spans="2:65" s="1" customFormat="1" ht="36" customHeight="1">
      <c r="B513" s="38"/>
      <c r="C513" s="211" t="s">
        <v>952</v>
      </c>
      <c r="D513" s="211" t="s">
        <v>207</v>
      </c>
      <c r="E513" s="212" t="s">
        <v>953</v>
      </c>
      <c r="F513" s="213" t="s">
        <v>954</v>
      </c>
      <c r="G513" s="214" t="s">
        <v>221</v>
      </c>
      <c r="H513" s="215">
        <v>21.78</v>
      </c>
      <c r="I513" s="216"/>
      <c r="J513" s="217">
        <f>ROUND(I513*H513,2)</f>
        <v>0</v>
      </c>
      <c r="K513" s="213" t="s">
        <v>211</v>
      </c>
      <c r="L513" s="43"/>
      <c r="M513" s="218" t="s">
        <v>19</v>
      </c>
      <c r="N513" s="219" t="s">
        <v>44</v>
      </c>
      <c r="O513" s="83"/>
      <c r="P513" s="220">
        <f>O513*H513</f>
        <v>0</v>
      </c>
      <c r="Q513" s="220">
        <v>0</v>
      </c>
      <c r="R513" s="220">
        <f>Q513*H513</f>
        <v>0</v>
      </c>
      <c r="S513" s="220">
        <v>0</v>
      </c>
      <c r="T513" s="221">
        <f>S513*H513</f>
        <v>0</v>
      </c>
      <c r="AR513" s="222" t="s">
        <v>212</v>
      </c>
      <c r="AT513" s="222" t="s">
        <v>207</v>
      </c>
      <c r="AU513" s="222" t="s">
        <v>83</v>
      </c>
      <c r="AY513" s="17" t="s">
        <v>204</v>
      </c>
      <c r="BE513" s="223">
        <f>IF(N513="základní",J513,0)</f>
        <v>0</v>
      </c>
      <c r="BF513" s="223">
        <f>IF(N513="snížená",J513,0)</f>
        <v>0</v>
      </c>
      <c r="BG513" s="223">
        <f>IF(N513="zákl. přenesená",J513,0)</f>
        <v>0</v>
      </c>
      <c r="BH513" s="223">
        <f>IF(N513="sníž. přenesená",J513,0)</f>
        <v>0</v>
      </c>
      <c r="BI513" s="223">
        <f>IF(N513="nulová",J513,0)</f>
        <v>0</v>
      </c>
      <c r="BJ513" s="17" t="s">
        <v>81</v>
      </c>
      <c r="BK513" s="223">
        <f>ROUND(I513*H513,2)</f>
        <v>0</v>
      </c>
      <c r="BL513" s="17" t="s">
        <v>212</v>
      </c>
      <c r="BM513" s="222" t="s">
        <v>955</v>
      </c>
    </row>
    <row r="514" spans="2:65" s="1" customFormat="1" ht="60" customHeight="1">
      <c r="B514" s="38"/>
      <c r="C514" s="211" t="s">
        <v>622</v>
      </c>
      <c r="D514" s="211" t="s">
        <v>207</v>
      </c>
      <c r="E514" s="212" t="s">
        <v>956</v>
      </c>
      <c r="F514" s="213" t="s">
        <v>957</v>
      </c>
      <c r="G514" s="214" t="s">
        <v>221</v>
      </c>
      <c r="H514" s="215">
        <v>21.78</v>
      </c>
      <c r="I514" s="216"/>
      <c r="J514" s="217">
        <f>ROUND(I514*H514,2)</f>
        <v>0</v>
      </c>
      <c r="K514" s="213" t="s">
        <v>211</v>
      </c>
      <c r="L514" s="43"/>
      <c r="M514" s="218" t="s">
        <v>19</v>
      </c>
      <c r="N514" s="219" t="s">
        <v>44</v>
      </c>
      <c r="O514" s="83"/>
      <c r="P514" s="220">
        <f>O514*H514</f>
        <v>0</v>
      </c>
      <c r="Q514" s="220">
        <v>0</v>
      </c>
      <c r="R514" s="220">
        <f>Q514*H514</f>
        <v>0</v>
      </c>
      <c r="S514" s="220">
        <v>0</v>
      </c>
      <c r="T514" s="221">
        <f>S514*H514</f>
        <v>0</v>
      </c>
      <c r="AR514" s="222" t="s">
        <v>212</v>
      </c>
      <c r="AT514" s="222" t="s">
        <v>207</v>
      </c>
      <c r="AU514" s="222" t="s">
        <v>83</v>
      </c>
      <c r="AY514" s="17" t="s">
        <v>204</v>
      </c>
      <c r="BE514" s="223">
        <f>IF(N514="základní",J514,0)</f>
        <v>0</v>
      </c>
      <c r="BF514" s="223">
        <f>IF(N514="snížená",J514,0)</f>
        <v>0</v>
      </c>
      <c r="BG514" s="223">
        <f>IF(N514="zákl. přenesená",J514,0)</f>
        <v>0</v>
      </c>
      <c r="BH514" s="223">
        <f>IF(N514="sníž. přenesená",J514,0)</f>
        <v>0</v>
      </c>
      <c r="BI514" s="223">
        <f>IF(N514="nulová",J514,0)</f>
        <v>0</v>
      </c>
      <c r="BJ514" s="17" t="s">
        <v>81</v>
      </c>
      <c r="BK514" s="223">
        <f>ROUND(I514*H514,2)</f>
        <v>0</v>
      </c>
      <c r="BL514" s="17" t="s">
        <v>212</v>
      </c>
      <c r="BM514" s="222" t="s">
        <v>958</v>
      </c>
    </row>
    <row r="515" spans="2:65" s="1" customFormat="1" ht="60" customHeight="1">
      <c r="B515" s="38"/>
      <c r="C515" s="211" t="s">
        <v>959</v>
      </c>
      <c r="D515" s="211" t="s">
        <v>207</v>
      </c>
      <c r="E515" s="212" t="s">
        <v>960</v>
      </c>
      <c r="F515" s="213" t="s">
        <v>961</v>
      </c>
      <c r="G515" s="214" t="s">
        <v>221</v>
      </c>
      <c r="H515" s="215">
        <v>21.78</v>
      </c>
      <c r="I515" s="216"/>
      <c r="J515" s="217">
        <f>ROUND(I515*H515,2)</f>
        <v>0</v>
      </c>
      <c r="K515" s="213" t="s">
        <v>211</v>
      </c>
      <c r="L515" s="43"/>
      <c r="M515" s="218" t="s">
        <v>19</v>
      </c>
      <c r="N515" s="219" t="s">
        <v>44</v>
      </c>
      <c r="O515" s="83"/>
      <c r="P515" s="220">
        <f>O515*H515</f>
        <v>0</v>
      </c>
      <c r="Q515" s="220">
        <v>0</v>
      </c>
      <c r="R515" s="220">
        <f>Q515*H515</f>
        <v>0</v>
      </c>
      <c r="S515" s="220">
        <v>0</v>
      </c>
      <c r="T515" s="221">
        <f>S515*H515</f>
        <v>0</v>
      </c>
      <c r="AR515" s="222" t="s">
        <v>212</v>
      </c>
      <c r="AT515" s="222" t="s">
        <v>207</v>
      </c>
      <c r="AU515" s="222" t="s">
        <v>83</v>
      </c>
      <c r="AY515" s="17" t="s">
        <v>204</v>
      </c>
      <c r="BE515" s="223">
        <f>IF(N515="základní",J515,0)</f>
        <v>0</v>
      </c>
      <c r="BF515" s="223">
        <f>IF(N515="snížená",J515,0)</f>
        <v>0</v>
      </c>
      <c r="BG515" s="223">
        <f>IF(N515="zákl. přenesená",J515,0)</f>
        <v>0</v>
      </c>
      <c r="BH515" s="223">
        <f>IF(N515="sníž. přenesená",J515,0)</f>
        <v>0</v>
      </c>
      <c r="BI515" s="223">
        <f>IF(N515="nulová",J515,0)</f>
        <v>0</v>
      </c>
      <c r="BJ515" s="17" t="s">
        <v>81</v>
      </c>
      <c r="BK515" s="223">
        <f>ROUND(I515*H515,2)</f>
        <v>0</v>
      </c>
      <c r="BL515" s="17" t="s">
        <v>212</v>
      </c>
      <c r="BM515" s="222" t="s">
        <v>962</v>
      </c>
    </row>
    <row r="516" spans="2:63" s="11" customFormat="1" ht="22.8" customHeight="1">
      <c r="B516" s="195"/>
      <c r="C516" s="196"/>
      <c r="D516" s="197" t="s">
        <v>72</v>
      </c>
      <c r="E516" s="209" t="s">
        <v>246</v>
      </c>
      <c r="F516" s="209" t="s">
        <v>247</v>
      </c>
      <c r="G516" s="196"/>
      <c r="H516" s="196"/>
      <c r="I516" s="199"/>
      <c r="J516" s="210">
        <f>BK516</f>
        <v>0</v>
      </c>
      <c r="K516" s="196"/>
      <c r="L516" s="201"/>
      <c r="M516" s="202"/>
      <c r="N516" s="203"/>
      <c r="O516" s="203"/>
      <c r="P516" s="204">
        <f>SUM(P517:P518)</f>
        <v>0</v>
      </c>
      <c r="Q516" s="203"/>
      <c r="R516" s="204">
        <f>SUM(R517:R518)</f>
        <v>0</v>
      </c>
      <c r="S516" s="203"/>
      <c r="T516" s="205">
        <f>SUM(T517:T518)</f>
        <v>0</v>
      </c>
      <c r="AR516" s="206" t="s">
        <v>81</v>
      </c>
      <c r="AT516" s="207" t="s">
        <v>72</v>
      </c>
      <c r="AU516" s="207" t="s">
        <v>81</v>
      </c>
      <c r="AY516" s="206" t="s">
        <v>204</v>
      </c>
      <c r="BK516" s="208">
        <f>SUM(BK517:BK518)</f>
        <v>0</v>
      </c>
    </row>
    <row r="517" spans="2:65" s="1" customFormat="1" ht="60" customHeight="1">
      <c r="B517" s="38"/>
      <c r="C517" s="211" t="s">
        <v>626</v>
      </c>
      <c r="D517" s="211" t="s">
        <v>207</v>
      </c>
      <c r="E517" s="212" t="s">
        <v>963</v>
      </c>
      <c r="F517" s="213" t="s">
        <v>964</v>
      </c>
      <c r="G517" s="214" t="s">
        <v>297</v>
      </c>
      <c r="H517" s="215">
        <v>22</v>
      </c>
      <c r="I517" s="216"/>
      <c r="J517" s="217">
        <f>ROUND(I517*H517,2)</f>
        <v>0</v>
      </c>
      <c r="K517" s="213" t="s">
        <v>211</v>
      </c>
      <c r="L517" s="43"/>
      <c r="M517" s="218" t="s">
        <v>19</v>
      </c>
      <c r="N517" s="219" t="s">
        <v>44</v>
      </c>
      <c r="O517" s="83"/>
      <c r="P517" s="220">
        <f>O517*H517</f>
        <v>0</v>
      </c>
      <c r="Q517" s="220">
        <v>0</v>
      </c>
      <c r="R517" s="220">
        <f>Q517*H517</f>
        <v>0</v>
      </c>
      <c r="S517" s="220">
        <v>0</v>
      </c>
      <c r="T517" s="221">
        <f>S517*H517</f>
        <v>0</v>
      </c>
      <c r="AR517" s="222" t="s">
        <v>212</v>
      </c>
      <c r="AT517" s="222" t="s">
        <v>207</v>
      </c>
      <c r="AU517" s="222" t="s">
        <v>83</v>
      </c>
      <c r="AY517" s="17" t="s">
        <v>204</v>
      </c>
      <c r="BE517" s="223">
        <f>IF(N517="základní",J517,0)</f>
        <v>0</v>
      </c>
      <c r="BF517" s="223">
        <f>IF(N517="snížená",J517,0)</f>
        <v>0</v>
      </c>
      <c r="BG517" s="223">
        <f>IF(N517="zákl. přenesená",J517,0)</f>
        <v>0</v>
      </c>
      <c r="BH517" s="223">
        <f>IF(N517="sníž. přenesená",J517,0)</f>
        <v>0</v>
      </c>
      <c r="BI517" s="223">
        <f>IF(N517="nulová",J517,0)</f>
        <v>0</v>
      </c>
      <c r="BJ517" s="17" t="s">
        <v>81</v>
      </c>
      <c r="BK517" s="223">
        <f>ROUND(I517*H517,2)</f>
        <v>0</v>
      </c>
      <c r="BL517" s="17" t="s">
        <v>212</v>
      </c>
      <c r="BM517" s="222" t="s">
        <v>965</v>
      </c>
    </row>
    <row r="518" spans="2:65" s="1" customFormat="1" ht="48" customHeight="1">
      <c r="B518" s="38"/>
      <c r="C518" s="211" t="s">
        <v>966</v>
      </c>
      <c r="D518" s="211" t="s">
        <v>207</v>
      </c>
      <c r="E518" s="212" t="s">
        <v>967</v>
      </c>
      <c r="F518" s="213" t="s">
        <v>968</v>
      </c>
      <c r="G518" s="214" t="s">
        <v>297</v>
      </c>
      <c r="H518" s="215">
        <v>22</v>
      </c>
      <c r="I518" s="216"/>
      <c r="J518" s="217">
        <f>ROUND(I518*H518,2)</f>
        <v>0</v>
      </c>
      <c r="K518" s="213" t="s">
        <v>211</v>
      </c>
      <c r="L518" s="43"/>
      <c r="M518" s="218" t="s">
        <v>19</v>
      </c>
      <c r="N518" s="219" t="s">
        <v>44</v>
      </c>
      <c r="O518" s="83"/>
      <c r="P518" s="220">
        <f>O518*H518</f>
        <v>0</v>
      </c>
      <c r="Q518" s="220">
        <v>0</v>
      </c>
      <c r="R518" s="220">
        <f>Q518*H518</f>
        <v>0</v>
      </c>
      <c r="S518" s="220">
        <v>0</v>
      </c>
      <c r="T518" s="221">
        <f>S518*H518</f>
        <v>0</v>
      </c>
      <c r="AR518" s="222" t="s">
        <v>212</v>
      </c>
      <c r="AT518" s="222" t="s">
        <v>207</v>
      </c>
      <c r="AU518" s="222" t="s">
        <v>83</v>
      </c>
      <c r="AY518" s="17" t="s">
        <v>204</v>
      </c>
      <c r="BE518" s="223">
        <f>IF(N518="základní",J518,0)</f>
        <v>0</v>
      </c>
      <c r="BF518" s="223">
        <f>IF(N518="snížená",J518,0)</f>
        <v>0</v>
      </c>
      <c r="BG518" s="223">
        <f>IF(N518="zákl. přenesená",J518,0)</f>
        <v>0</v>
      </c>
      <c r="BH518" s="223">
        <f>IF(N518="sníž. přenesená",J518,0)</f>
        <v>0</v>
      </c>
      <c r="BI518" s="223">
        <f>IF(N518="nulová",J518,0)</f>
        <v>0</v>
      </c>
      <c r="BJ518" s="17" t="s">
        <v>81</v>
      </c>
      <c r="BK518" s="223">
        <f>ROUND(I518*H518,2)</f>
        <v>0</v>
      </c>
      <c r="BL518" s="17" t="s">
        <v>212</v>
      </c>
      <c r="BM518" s="222" t="s">
        <v>969</v>
      </c>
    </row>
    <row r="519" spans="2:63" s="11" customFormat="1" ht="22.8" customHeight="1">
      <c r="B519" s="195"/>
      <c r="C519" s="196"/>
      <c r="D519" s="197" t="s">
        <v>72</v>
      </c>
      <c r="E519" s="209" t="s">
        <v>359</v>
      </c>
      <c r="F519" s="209" t="s">
        <v>360</v>
      </c>
      <c r="G519" s="196"/>
      <c r="H519" s="196"/>
      <c r="I519" s="199"/>
      <c r="J519" s="210">
        <f>BK519</f>
        <v>0</v>
      </c>
      <c r="K519" s="196"/>
      <c r="L519" s="201"/>
      <c r="M519" s="202"/>
      <c r="N519" s="203"/>
      <c r="O519" s="203"/>
      <c r="P519" s="204">
        <f>P520</f>
        <v>0</v>
      </c>
      <c r="Q519" s="203"/>
      <c r="R519" s="204">
        <f>R520</f>
        <v>0</v>
      </c>
      <c r="S519" s="203"/>
      <c r="T519" s="205">
        <f>T520</f>
        <v>0</v>
      </c>
      <c r="AR519" s="206" t="s">
        <v>81</v>
      </c>
      <c r="AT519" s="207" t="s">
        <v>72</v>
      </c>
      <c r="AU519" s="207" t="s">
        <v>81</v>
      </c>
      <c r="AY519" s="206" t="s">
        <v>204</v>
      </c>
      <c r="BK519" s="208">
        <f>BK520</f>
        <v>0</v>
      </c>
    </row>
    <row r="520" spans="2:65" s="1" customFormat="1" ht="60" customHeight="1">
      <c r="B520" s="38"/>
      <c r="C520" s="211" t="s">
        <v>630</v>
      </c>
      <c r="D520" s="211" t="s">
        <v>207</v>
      </c>
      <c r="E520" s="212" t="s">
        <v>852</v>
      </c>
      <c r="F520" s="213" t="s">
        <v>853</v>
      </c>
      <c r="G520" s="214" t="s">
        <v>239</v>
      </c>
      <c r="H520" s="215">
        <v>88.941</v>
      </c>
      <c r="I520" s="216"/>
      <c r="J520" s="217">
        <f>ROUND(I520*H520,2)</f>
        <v>0</v>
      </c>
      <c r="K520" s="213" t="s">
        <v>211</v>
      </c>
      <c r="L520" s="43"/>
      <c r="M520" s="218" t="s">
        <v>19</v>
      </c>
      <c r="N520" s="219" t="s">
        <v>44</v>
      </c>
      <c r="O520" s="83"/>
      <c r="P520" s="220">
        <f>O520*H520</f>
        <v>0</v>
      </c>
      <c r="Q520" s="220">
        <v>0</v>
      </c>
      <c r="R520" s="220">
        <f>Q520*H520</f>
        <v>0</v>
      </c>
      <c r="S520" s="220">
        <v>0</v>
      </c>
      <c r="T520" s="221">
        <f>S520*H520</f>
        <v>0</v>
      </c>
      <c r="AR520" s="222" t="s">
        <v>212</v>
      </c>
      <c r="AT520" s="222" t="s">
        <v>207</v>
      </c>
      <c r="AU520" s="222" t="s">
        <v>83</v>
      </c>
      <c r="AY520" s="17" t="s">
        <v>204</v>
      </c>
      <c r="BE520" s="223">
        <f>IF(N520="základní",J520,0)</f>
        <v>0</v>
      </c>
      <c r="BF520" s="223">
        <f>IF(N520="snížená",J520,0)</f>
        <v>0</v>
      </c>
      <c r="BG520" s="223">
        <f>IF(N520="zákl. přenesená",J520,0)</f>
        <v>0</v>
      </c>
      <c r="BH520" s="223">
        <f>IF(N520="sníž. přenesená",J520,0)</f>
        <v>0</v>
      </c>
      <c r="BI520" s="223">
        <f>IF(N520="nulová",J520,0)</f>
        <v>0</v>
      </c>
      <c r="BJ520" s="17" t="s">
        <v>81</v>
      </c>
      <c r="BK520" s="223">
        <f>ROUND(I520*H520,2)</f>
        <v>0</v>
      </c>
      <c r="BL520" s="17" t="s">
        <v>212</v>
      </c>
      <c r="BM520" s="222" t="s">
        <v>970</v>
      </c>
    </row>
    <row r="521" spans="2:63" s="11" customFormat="1" ht="22.8" customHeight="1">
      <c r="B521" s="195"/>
      <c r="C521" s="196"/>
      <c r="D521" s="197" t="s">
        <v>72</v>
      </c>
      <c r="E521" s="209" t="s">
        <v>637</v>
      </c>
      <c r="F521" s="209" t="s">
        <v>638</v>
      </c>
      <c r="G521" s="196"/>
      <c r="H521" s="196"/>
      <c r="I521" s="199"/>
      <c r="J521" s="210">
        <f>BK521</f>
        <v>0</v>
      </c>
      <c r="K521" s="196"/>
      <c r="L521" s="201"/>
      <c r="M521" s="202"/>
      <c r="N521" s="203"/>
      <c r="O521" s="203"/>
      <c r="P521" s="204">
        <f>SUM(P522:P524)</f>
        <v>0</v>
      </c>
      <c r="Q521" s="203"/>
      <c r="R521" s="204">
        <f>SUM(R522:R524)</f>
        <v>0</v>
      </c>
      <c r="S521" s="203"/>
      <c r="T521" s="205">
        <f>SUM(T522:T524)</f>
        <v>0</v>
      </c>
      <c r="AR521" s="206" t="s">
        <v>83</v>
      </c>
      <c r="AT521" s="207" t="s">
        <v>72</v>
      </c>
      <c r="AU521" s="207" t="s">
        <v>81</v>
      </c>
      <c r="AY521" s="206" t="s">
        <v>204</v>
      </c>
      <c r="BK521" s="208">
        <f>SUM(BK522:BK524)</f>
        <v>0</v>
      </c>
    </row>
    <row r="522" spans="2:65" s="1" customFormat="1" ht="16.5" customHeight="1">
      <c r="B522" s="38"/>
      <c r="C522" s="211" t="s">
        <v>971</v>
      </c>
      <c r="D522" s="211" t="s">
        <v>207</v>
      </c>
      <c r="E522" s="212" t="s">
        <v>972</v>
      </c>
      <c r="F522" s="213" t="s">
        <v>973</v>
      </c>
      <c r="G522" s="214" t="s">
        <v>974</v>
      </c>
      <c r="H522" s="215">
        <v>26.426</v>
      </c>
      <c r="I522" s="216"/>
      <c r="J522" s="217">
        <f>ROUND(I522*H522,2)</f>
        <v>0</v>
      </c>
      <c r="K522" s="213" t="s">
        <v>301</v>
      </c>
      <c r="L522" s="43"/>
      <c r="M522" s="218" t="s">
        <v>19</v>
      </c>
      <c r="N522" s="219" t="s">
        <v>44</v>
      </c>
      <c r="O522" s="83"/>
      <c r="P522" s="220">
        <f>O522*H522</f>
        <v>0</v>
      </c>
      <c r="Q522" s="220">
        <v>0</v>
      </c>
      <c r="R522" s="220">
        <f>Q522*H522</f>
        <v>0</v>
      </c>
      <c r="S522" s="220">
        <v>0</v>
      </c>
      <c r="T522" s="221">
        <f>S522*H522</f>
        <v>0</v>
      </c>
      <c r="AR522" s="222" t="s">
        <v>251</v>
      </c>
      <c r="AT522" s="222" t="s">
        <v>207</v>
      </c>
      <c r="AU522" s="222" t="s">
        <v>83</v>
      </c>
      <c r="AY522" s="17" t="s">
        <v>204</v>
      </c>
      <c r="BE522" s="223">
        <f>IF(N522="základní",J522,0)</f>
        <v>0</v>
      </c>
      <c r="BF522" s="223">
        <f>IF(N522="snížená",J522,0)</f>
        <v>0</v>
      </c>
      <c r="BG522" s="223">
        <f>IF(N522="zákl. přenesená",J522,0)</f>
        <v>0</v>
      </c>
      <c r="BH522" s="223">
        <f>IF(N522="sníž. přenesená",J522,0)</f>
        <v>0</v>
      </c>
      <c r="BI522" s="223">
        <f>IF(N522="nulová",J522,0)</f>
        <v>0</v>
      </c>
      <c r="BJ522" s="17" t="s">
        <v>81</v>
      </c>
      <c r="BK522" s="223">
        <f>ROUND(I522*H522,2)</f>
        <v>0</v>
      </c>
      <c r="BL522" s="17" t="s">
        <v>251</v>
      </c>
      <c r="BM522" s="222" t="s">
        <v>975</v>
      </c>
    </row>
    <row r="523" spans="2:65" s="1" customFormat="1" ht="16.5" customHeight="1">
      <c r="B523" s="38"/>
      <c r="C523" s="211" t="s">
        <v>631</v>
      </c>
      <c r="D523" s="211" t="s">
        <v>207</v>
      </c>
      <c r="E523" s="212" t="s">
        <v>976</v>
      </c>
      <c r="F523" s="213" t="s">
        <v>977</v>
      </c>
      <c r="G523" s="214" t="s">
        <v>974</v>
      </c>
      <c r="H523" s="215">
        <v>472.087</v>
      </c>
      <c r="I523" s="216"/>
      <c r="J523" s="217">
        <f>ROUND(I523*H523,2)</f>
        <v>0</v>
      </c>
      <c r="K523" s="213" t="s">
        <v>301</v>
      </c>
      <c r="L523" s="43"/>
      <c r="M523" s="218" t="s">
        <v>19</v>
      </c>
      <c r="N523" s="219" t="s">
        <v>44</v>
      </c>
      <c r="O523" s="83"/>
      <c r="P523" s="220">
        <f>O523*H523</f>
        <v>0</v>
      </c>
      <c r="Q523" s="220">
        <v>0</v>
      </c>
      <c r="R523" s="220">
        <f>Q523*H523</f>
        <v>0</v>
      </c>
      <c r="S523" s="220">
        <v>0</v>
      </c>
      <c r="T523" s="221">
        <f>S523*H523</f>
        <v>0</v>
      </c>
      <c r="AR523" s="222" t="s">
        <v>251</v>
      </c>
      <c r="AT523" s="222" t="s">
        <v>207</v>
      </c>
      <c r="AU523" s="222" t="s">
        <v>83</v>
      </c>
      <c r="AY523" s="17" t="s">
        <v>204</v>
      </c>
      <c r="BE523" s="223">
        <f>IF(N523="základní",J523,0)</f>
        <v>0</v>
      </c>
      <c r="BF523" s="223">
        <f>IF(N523="snížená",J523,0)</f>
        <v>0</v>
      </c>
      <c r="BG523" s="223">
        <f>IF(N523="zákl. přenesená",J523,0)</f>
        <v>0</v>
      </c>
      <c r="BH523" s="223">
        <f>IF(N523="sníž. přenesená",J523,0)</f>
        <v>0</v>
      </c>
      <c r="BI523" s="223">
        <f>IF(N523="nulová",J523,0)</f>
        <v>0</v>
      </c>
      <c r="BJ523" s="17" t="s">
        <v>81</v>
      </c>
      <c r="BK523" s="223">
        <f>ROUND(I523*H523,2)</f>
        <v>0</v>
      </c>
      <c r="BL523" s="17" t="s">
        <v>251</v>
      </c>
      <c r="BM523" s="222" t="s">
        <v>978</v>
      </c>
    </row>
    <row r="524" spans="2:65" s="1" customFormat="1" ht="60" customHeight="1">
      <c r="B524" s="38"/>
      <c r="C524" s="211" t="s">
        <v>979</v>
      </c>
      <c r="D524" s="211" t="s">
        <v>207</v>
      </c>
      <c r="E524" s="212" t="s">
        <v>980</v>
      </c>
      <c r="F524" s="213" t="s">
        <v>981</v>
      </c>
      <c r="G524" s="214" t="s">
        <v>982</v>
      </c>
      <c r="H524" s="267"/>
      <c r="I524" s="216"/>
      <c r="J524" s="217">
        <f>ROUND(I524*H524,2)</f>
        <v>0</v>
      </c>
      <c r="K524" s="213" t="s">
        <v>211</v>
      </c>
      <c r="L524" s="43"/>
      <c r="M524" s="218" t="s">
        <v>19</v>
      </c>
      <c r="N524" s="219" t="s">
        <v>44</v>
      </c>
      <c r="O524" s="83"/>
      <c r="P524" s="220">
        <f>O524*H524</f>
        <v>0</v>
      </c>
      <c r="Q524" s="220">
        <v>0</v>
      </c>
      <c r="R524" s="220">
        <f>Q524*H524</f>
        <v>0</v>
      </c>
      <c r="S524" s="220">
        <v>0</v>
      </c>
      <c r="T524" s="221">
        <f>S524*H524</f>
        <v>0</v>
      </c>
      <c r="AR524" s="222" t="s">
        <v>251</v>
      </c>
      <c r="AT524" s="222" t="s">
        <v>207</v>
      </c>
      <c r="AU524" s="222" t="s">
        <v>83</v>
      </c>
      <c r="AY524" s="17" t="s">
        <v>204</v>
      </c>
      <c r="BE524" s="223">
        <f>IF(N524="základní",J524,0)</f>
        <v>0</v>
      </c>
      <c r="BF524" s="223">
        <f>IF(N524="snížená",J524,0)</f>
        <v>0</v>
      </c>
      <c r="BG524" s="223">
        <f>IF(N524="zákl. přenesená",J524,0)</f>
        <v>0</v>
      </c>
      <c r="BH524" s="223">
        <f>IF(N524="sníž. přenesená",J524,0)</f>
        <v>0</v>
      </c>
      <c r="BI524" s="223">
        <f>IF(N524="nulová",J524,0)</f>
        <v>0</v>
      </c>
      <c r="BJ524" s="17" t="s">
        <v>81</v>
      </c>
      <c r="BK524" s="223">
        <f>ROUND(I524*H524,2)</f>
        <v>0</v>
      </c>
      <c r="BL524" s="17" t="s">
        <v>251</v>
      </c>
      <c r="BM524" s="222" t="s">
        <v>983</v>
      </c>
    </row>
    <row r="525" spans="2:63" s="11" customFormat="1" ht="22.8" customHeight="1">
      <c r="B525" s="195"/>
      <c r="C525" s="196"/>
      <c r="D525" s="197" t="s">
        <v>72</v>
      </c>
      <c r="E525" s="209" t="s">
        <v>984</v>
      </c>
      <c r="F525" s="209" t="s">
        <v>985</v>
      </c>
      <c r="G525" s="196"/>
      <c r="H525" s="196"/>
      <c r="I525" s="199"/>
      <c r="J525" s="210">
        <f>BK525</f>
        <v>0</v>
      </c>
      <c r="K525" s="196"/>
      <c r="L525" s="201"/>
      <c r="M525" s="202"/>
      <c r="N525" s="203"/>
      <c r="O525" s="203"/>
      <c r="P525" s="204">
        <f>P526</f>
        <v>0</v>
      </c>
      <c r="Q525" s="203"/>
      <c r="R525" s="204">
        <f>R526</f>
        <v>0</v>
      </c>
      <c r="S525" s="203"/>
      <c r="T525" s="205">
        <f>T526</f>
        <v>0</v>
      </c>
      <c r="AR525" s="206" t="s">
        <v>83</v>
      </c>
      <c r="AT525" s="207" t="s">
        <v>72</v>
      </c>
      <c r="AU525" s="207" t="s">
        <v>81</v>
      </c>
      <c r="AY525" s="206" t="s">
        <v>204</v>
      </c>
      <c r="BK525" s="208">
        <f>BK526</f>
        <v>0</v>
      </c>
    </row>
    <row r="526" spans="2:65" s="1" customFormat="1" ht="16.5" customHeight="1">
      <c r="B526" s="38"/>
      <c r="C526" s="211" t="s">
        <v>635</v>
      </c>
      <c r="D526" s="211" t="s">
        <v>207</v>
      </c>
      <c r="E526" s="212" t="s">
        <v>986</v>
      </c>
      <c r="F526" s="213" t="s">
        <v>987</v>
      </c>
      <c r="G526" s="214" t="s">
        <v>221</v>
      </c>
      <c r="H526" s="215">
        <v>25.28</v>
      </c>
      <c r="I526" s="216"/>
      <c r="J526" s="217">
        <f>ROUND(I526*H526,2)</f>
        <v>0</v>
      </c>
      <c r="K526" s="213" t="s">
        <v>301</v>
      </c>
      <c r="L526" s="43"/>
      <c r="M526" s="218" t="s">
        <v>19</v>
      </c>
      <c r="N526" s="219" t="s">
        <v>44</v>
      </c>
      <c r="O526" s="83"/>
      <c r="P526" s="220">
        <f>O526*H526</f>
        <v>0</v>
      </c>
      <c r="Q526" s="220">
        <v>0</v>
      </c>
      <c r="R526" s="220">
        <f>Q526*H526</f>
        <v>0</v>
      </c>
      <c r="S526" s="220">
        <v>0</v>
      </c>
      <c r="T526" s="221">
        <f>S526*H526</f>
        <v>0</v>
      </c>
      <c r="AR526" s="222" t="s">
        <v>251</v>
      </c>
      <c r="AT526" s="222" t="s">
        <v>207</v>
      </c>
      <c r="AU526" s="222" t="s">
        <v>83</v>
      </c>
      <c r="AY526" s="17" t="s">
        <v>204</v>
      </c>
      <c r="BE526" s="223">
        <f>IF(N526="základní",J526,0)</f>
        <v>0</v>
      </c>
      <c r="BF526" s="223">
        <f>IF(N526="snížená",J526,0)</f>
        <v>0</v>
      </c>
      <c r="BG526" s="223">
        <f>IF(N526="zákl. přenesená",J526,0)</f>
        <v>0</v>
      </c>
      <c r="BH526" s="223">
        <f>IF(N526="sníž. přenesená",J526,0)</f>
        <v>0</v>
      </c>
      <c r="BI526" s="223">
        <f>IF(N526="nulová",J526,0)</f>
        <v>0</v>
      </c>
      <c r="BJ526" s="17" t="s">
        <v>81</v>
      </c>
      <c r="BK526" s="223">
        <f>ROUND(I526*H526,2)</f>
        <v>0</v>
      </c>
      <c r="BL526" s="17" t="s">
        <v>251</v>
      </c>
      <c r="BM526" s="222" t="s">
        <v>988</v>
      </c>
    </row>
    <row r="527" spans="2:63" s="11" customFormat="1" ht="25.9" customHeight="1">
      <c r="B527" s="195"/>
      <c r="C527" s="196"/>
      <c r="D527" s="197" t="s">
        <v>72</v>
      </c>
      <c r="E527" s="198" t="s">
        <v>989</v>
      </c>
      <c r="F527" s="198" t="s">
        <v>990</v>
      </c>
      <c r="G527" s="196"/>
      <c r="H527" s="196"/>
      <c r="I527" s="199"/>
      <c r="J527" s="200">
        <f>BK527</f>
        <v>0</v>
      </c>
      <c r="K527" s="196"/>
      <c r="L527" s="201"/>
      <c r="M527" s="202"/>
      <c r="N527" s="203"/>
      <c r="O527" s="203"/>
      <c r="P527" s="204">
        <f>P528+P556+P558+P567+P573+P581+P591+P602+P611+P658+P669+P674</f>
        <v>0</v>
      </c>
      <c r="Q527" s="203"/>
      <c r="R527" s="204">
        <f>R528+R556+R558+R567+R573+R581+R591+R602+R611+R658+R669+R674</f>
        <v>0</v>
      </c>
      <c r="S527" s="203"/>
      <c r="T527" s="205">
        <f>T528+T556+T558+T567+T573+T581+T591+T602+T611+T658+T669+T674</f>
        <v>0</v>
      </c>
      <c r="AR527" s="206" t="s">
        <v>81</v>
      </c>
      <c r="AT527" s="207" t="s">
        <v>72</v>
      </c>
      <c r="AU527" s="207" t="s">
        <v>73</v>
      </c>
      <c r="AY527" s="206" t="s">
        <v>204</v>
      </c>
      <c r="BK527" s="208">
        <f>BK528+BK556+BK558+BK567+BK573+BK581+BK591+BK602+BK611+BK658+BK669+BK674</f>
        <v>0</v>
      </c>
    </row>
    <row r="528" spans="2:63" s="11" customFormat="1" ht="22.8" customHeight="1">
      <c r="B528" s="195"/>
      <c r="C528" s="196"/>
      <c r="D528" s="197" t="s">
        <v>72</v>
      </c>
      <c r="E528" s="209" t="s">
        <v>524</v>
      </c>
      <c r="F528" s="209" t="s">
        <v>525</v>
      </c>
      <c r="G528" s="196"/>
      <c r="H528" s="196"/>
      <c r="I528" s="199"/>
      <c r="J528" s="210">
        <f>BK528</f>
        <v>0</v>
      </c>
      <c r="K528" s="196"/>
      <c r="L528" s="201"/>
      <c r="M528" s="202"/>
      <c r="N528" s="203"/>
      <c r="O528" s="203"/>
      <c r="P528" s="204">
        <f>SUM(P529:P555)</f>
        <v>0</v>
      </c>
      <c r="Q528" s="203"/>
      <c r="R528" s="204">
        <f>SUM(R529:R555)</f>
        <v>0</v>
      </c>
      <c r="S528" s="203"/>
      <c r="T528" s="205">
        <f>SUM(T529:T555)</f>
        <v>0</v>
      </c>
      <c r="AR528" s="206" t="s">
        <v>81</v>
      </c>
      <c r="AT528" s="207" t="s">
        <v>72</v>
      </c>
      <c r="AU528" s="207" t="s">
        <v>81</v>
      </c>
      <c r="AY528" s="206" t="s">
        <v>204</v>
      </c>
      <c r="BK528" s="208">
        <f>SUM(BK529:BK555)</f>
        <v>0</v>
      </c>
    </row>
    <row r="529" spans="2:65" s="1" customFormat="1" ht="48" customHeight="1">
      <c r="B529" s="38"/>
      <c r="C529" s="211" t="s">
        <v>991</v>
      </c>
      <c r="D529" s="211" t="s">
        <v>207</v>
      </c>
      <c r="E529" s="212" t="s">
        <v>992</v>
      </c>
      <c r="F529" s="213" t="s">
        <v>993</v>
      </c>
      <c r="G529" s="214" t="s">
        <v>221</v>
      </c>
      <c r="H529" s="215">
        <v>99.257</v>
      </c>
      <c r="I529" s="216"/>
      <c r="J529" s="217">
        <f>ROUND(I529*H529,2)</f>
        <v>0</v>
      </c>
      <c r="K529" s="213" t="s">
        <v>211</v>
      </c>
      <c r="L529" s="43"/>
      <c r="M529" s="218" t="s">
        <v>19</v>
      </c>
      <c r="N529" s="219" t="s">
        <v>44</v>
      </c>
      <c r="O529" s="83"/>
      <c r="P529" s="220">
        <f>O529*H529</f>
        <v>0</v>
      </c>
      <c r="Q529" s="220">
        <v>0</v>
      </c>
      <c r="R529" s="220">
        <f>Q529*H529</f>
        <v>0</v>
      </c>
      <c r="S529" s="220">
        <v>0</v>
      </c>
      <c r="T529" s="221">
        <f>S529*H529</f>
        <v>0</v>
      </c>
      <c r="AR529" s="222" t="s">
        <v>212</v>
      </c>
      <c r="AT529" s="222" t="s">
        <v>207</v>
      </c>
      <c r="AU529" s="222" t="s">
        <v>83</v>
      </c>
      <c r="AY529" s="17" t="s">
        <v>204</v>
      </c>
      <c r="BE529" s="223">
        <f>IF(N529="základní",J529,0)</f>
        <v>0</v>
      </c>
      <c r="BF529" s="223">
        <f>IF(N529="snížená",J529,0)</f>
        <v>0</v>
      </c>
      <c r="BG529" s="223">
        <f>IF(N529="zákl. přenesená",J529,0)</f>
        <v>0</v>
      </c>
      <c r="BH529" s="223">
        <f>IF(N529="sníž. přenesená",J529,0)</f>
        <v>0</v>
      </c>
      <c r="BI529" s="223">
        <f>IF(N529="nulová",J529,0)</f>
        <v>0</v>
      </c>
      <c r="BJ529" s="17" t="s">
        <v>81</v>
      </c>
      <c r="BK529" s="223">
        <f>ROUND(I529*H529,2)</f>
        <v>0</v>
      </c>
      <c r="BL529" s="17" t="s">
        <v>212</v>
      </c>
      <c r="BM529" s="222" t="s">
        <v>994</v>
      </c>
    </row>
    <row r="530" spans="2:65" s="1" customFormat="1" ht="48" customHeight="1">
      <c r="B530" s="38"/>
      <c r="C530" s="211" t="s">
        <v>636</v>
      </c>
      <c r="D530" s="211" t="s">
        <v>207</v>
      </c>
      <c r="E530" s="212" t="s">
        <v>995</v>
      </c>
      <c r="F530" s="213" t="s">
        <v>996</v>
      </c>
      <c r="G530" s="214" t="s">
        <v>221</v>
      </c>
      <c r="H530" s="215">
        <v>182.68</v>
      </c>
      <c r="I530" s="216"/>
      <c r="J530" s="217">
        <f>ROUND(I530*H530,2)</f>
        <v>0</v>
      </c>
      <c r="K530" s="213" t="s">
        <v>211</v>
      </c>
      <c r="L530" s="43"/>
      <c r="M530" s="218" t="s">
        <v>19</v>
      </c>
      <c r="N530" s="219" t="s">
        <v>44</v>
      </c>
      <c r="O530" s="83"/>
      <c r="P530" s="220">
        <f>O530*H530</f>
        <v>0</v>
      </c>
      <c r="Q530" s="220">
        <v>0</v>
      </c>
      <c r="R530" s="220">
        <f>Q530*H530</f>
        <v>0</v>
      </c>
      <c r="S530" s="220">
        <v>0</v>
      </c>
      <c r="T530" s="221">
        <f>S530*H530</f>
        <v>0</v>
      </c>
      <c r="AR530" s="222" t="s">
        <v>212</v>
      </c>
      <c r="AT530" s="222" t="s">
        <v>207</v>
      </c>
      <c r="AU530" s="222" t="s">
        <v>83</v>
      </c>
      <c r="AY530" s="17" t="s">
        <v>204</v>
      </c>
      <c r="BE530" s="223">
        <f>IF(N530="základní",J530,0)</f>
        <v>0</v>
      </c>
      <c r="BF530" s="223">
        <f>IF(N530="snížená",J530,0)</f>
        <v>0</v>
      </c>
      <c r="BG530" s="223">
        <f>IF(N530="zákl. přenesená",J530,0)</f>
        <v>0</v>
      </c>
      <c r="BH530" s="223">
        <f>IF(N530="sníž. přenesená",J530,0)</f>
        <v>0</v>
      </c>
      <c r="BI530" s="223">
        <f>IF(N530="nulová",J530,0)</f>
        <v>0</v>
      </c>
      <c r="BJ530" s="17" t="s">
        <v>81</v>
      </c>
      <c r="BK530" s="223">
        <f>ROUND(I530*H530,2)</f>
        <v>0</v>
      </c>
      <c r="BL530" s="17" t="s">
        <v>212</v>
      </c>
      <c r="BM530" s="222" t="s">
        <v>997</v>
      </c>
    </row>
    <row r="531" spans="2:65" s="1" customFormat="1" ht="60" customHeight="1">
      <c r="B531" s="38"/>
      <c r="C531" s="211" t="s">
        <v>998</v>
      </c>
      <c r="D531" s="211" t="s">
        <v>207</v>
      </c>
      <c r="E531" s="212" t="s">
        <v>999</v>
      </c>
      <c r="F531" s="213" t="s">
        <v>1000</v>
      </c>
      <c r="G531" s="214" t="s">
        <v>221</v>
      </c>
      <c r="H531" s="215">
        <v>619.813</v>
      </c>
      <c r="I531" s="216"/>
      <c r="J531" s="217">
        <f>ROUND(I531*H531,2)</f>
        <v>0</v>
      </c>
      <c r="K531" s="213" t="s">
        <v>211</v>
      </c>
      <c r="L531" s="43"/>
      <c r="M531" s="218" t="s">
        <v>19</v>
      </c>
      <c r="N531" s="219" t="s">
        <v>44</v>
      </c>
      <c r="O531" s="83"/>
      <c r="P531" s="220">
        <f>O531*H531</f>
        <v>0</v>
      </c>
      <c r="Q531" s="220">
        <v>0</v>
      </c>
      <c r="R531" s="220">
        <f>Q531*H531</f>
        <v>0</v>
      </c>
      <c r="S531" s="220">
        <v>0</v>
      </c>
      <c r="T531" s="221">
        <f>S531*H531</f>
        <v>0</v>
      </c>
      <c r="AR531" s="222" t="s">
        <v>212</v>
      </c>
      <c r="AT531" s="222" t="s">
        <v>207</v>
      </c>
      <c r="AU531" s="222" t="s">
        <v>83</v>
      </c>
      <c r="AY531" s="17" t="s">
        <v>204</v>
      </c>
      <c r="BE531" s="223">
        <f>IF(N531="základní",J531,0)</f>
        <v>0</v>
      </c>
      <c r="BF531" s="223">
        <f>IF(N531="snížená",J531,0)</f>
        <v>0</v>
      </c>
      <c r="BG531" s="223">
        <f>IF(N531="zákl. přenesená",J531,0)</f>
        <v>0</v>
      </c>
      <c r="BH531" s="223">
        <f>IF(N531="sníž. přenesená",J531,0)</f>
        <v>0</v>
      </c>
      <c r="BI531" s="223">
        <f>IF(N531="nulová",J531,0)</f>
        <v>0</v>
      </c>
      <c r="BJ531" s="17" t="s">
        <v>81</v>
      </c>
      <c r="BK531" s="223">
        <f>ROUND(I531*H531,2)</f>
        <v>0</v>
      </c>
      <c r="BL531" s="17" t="s">
        <v>212</v>
      </c>
      <c r="BM531" s="222" t="s">
        <v>1001</v>
      </c>
    </row>
    <row r="532" spans="2:65" s="1" customFormat="1" ht="48" customHeight="1">
      <c r="B532" s="38"/>
      <c r="C532" s="211" t="s">
        <v>642</v>
      </c>
      <c r="D532" s="211" t="s">
        <v>207</v>
      </c>
      <c r="E532" s="212" t="s">
        <v>1002</v>
      </c>
      <c r="F532" s="213" t="s">
        <v>1003</v>
      </c>
      <c r="G532" s="214" t="s">
        <v>221</v>
      </c>
      <c r="H532" s="215">
        <v>185.944</v>
      </c>
      <c r="I532" s="216"/>
      <c r="J532" s="217">
        <f>ROUND(I532*H532,2)</f>
        <v>0</v>
      </c>
      <c r="K532" s="213" t="s">
        <v>211</v>
      </c>
      <c r="L532" s="43"/>
      <c r="M532" s="218" t="s">
        <v>19</v>
      </c>
      <c r="N532" s="219" t="s">
        <v>44</v>
      </c>
      <c r="O532" s="83"/>
      <c r="P532" s="220">
        <f>O532*H532</f>
        <v>0</v>
      </c>
      <c r="Q532" s="220">
        <v>0</v>
      </c>
      <c r="R532" s="220">
        <f>Q532*H532</f>
        <v>0</v>
      </c>
      <c r="S532" s="220">
        <v>0</v>
      </c>
      <c r="T532" s="221">
        <f>S532*H532</f>
        <v>0</v>
      </c>
      <c r="AR532" s="222" t="s">
        <v>212</v>
      </c>
      <c r="AT532" s="222" t="s">
        <v>207</v>
      </c>
      <c r="AU532" s="222" t="s">
        <v>83</v>
      </c>
      <c r="AY532" s="17" t="s">
        <v>204</v>
      </c>
      <c r="BE532" s="223">
        <f>IF(N532="základní",J532,0)</f>
        <v>0</v>
      </c>
      <c r="BF532" s="223">
        <f>IF(N532="snížená",J532,0)</f>
        <v>0</v>
      </c>
      <c r="BG532" s="223">
        <f>IF(N532="zákl. přenesená",J532,0)</f>
        <v>0</v>
      </c>
      <c r="BH532" s="223">
        <f>IF(N532="sníž. přenesená",J532,0)</f>
        <v>0</v>
      </c>
      <c r="BI532" s="223">
        <f>IF(N532="nulová",J532,0)</f>
        <v>0</v>
      </c>
      <c r="BJ532" s="17" t="s">
        <v>81</v>
      </c>
      <c r="BK532" s="223">
        <f>ROUND(I532*H532,2)</f>
        <v>0</v>
      </c>
      <c r="BL532" s="17" t="s">
        <v>212</v>
      </c>
      <c r="BM532" s="222" t="s">
        <v>1004</v>
      </c>
    </row>
    <row r="533" spans="2:51" s="12" customFormat="1" ht="12">
      <c r="B533" s="224"/>
      <c r="C533" s="225"/>
      <c r="D533" s="226" t="s">
        <v>213</v>
      </c>
      <c r="E533" s="227" t="s">
        <v>19</v>
      </c>
      <c r="F533" s="228" t="s">
        <v>1005</v>
      </c>
      <c r="G533" s="225"/>
      <c r="H533" s="227" t="s">
        <v>19</v>
      </c>
      <c r="I533" s="229"/>
      <c r="J533" s="225"/>
      <c r="K533" s="225"/>
      <c r="L533" s="230"/>
      <c r="M533" s="231"/>
      <c r="N533" s="232"/>
      <c r="O533" s="232"/>
      <c r="P533" s="232"/>
      <c r="Q533" s="232"/>
      <c r="R533" s="232"/>
      <c r="S533" s="232"/>
      <c r="T533" s="233"/>
      <c r="AT533" s="234" t="s">
        <v>213</v>
      </c>
      <c r="AU533" s="234" t="s">
        <v>83</v>
      </c>
      <c r="AV533" s="12" t="s">
        <v>81</v>
      </c>
      <c r="AW533" s="12" t="s">
        <v>34</v>
      </c>
      <c r="AX533" s="12" t="s">
        <v>73</v>
      </c>
      <c r="AY533" s="234" t="s">
        <v>204</v>
      </c>
    </row>
    <row r="534" spans="2:51" s="13" customFormat="1" ht="12">
      <c r="B534" s="235"/>
      <c r="C534" s="236"/>
      <c r="D534" s="226" t="s">
        <v>213</v>
      </c>
      <c r="E534" s="237" t="s">
        <v>19</v>
      </c>
      <c r="F534" s="238" t="s">
        <v>1006</v>
      </c>
      <c r="G534" s="236"/>
      <c r="H534" s="239">
        <v>185.944</v>
      </c>
      <c r="I534" s="240"/>
      <c r="J534" s="236"/>
      <c r="K534" s="236"/>
      <c r="L534" s="241"/>
      <c r="M534" s="242"/>
      <c r="N534" s="243"/>
      <c r="O534" s="243"/>
      <c r="P534" s="243"/>
      <c r="Q534" s="243"/>
      <c r="R534" s="243"/>
      <c r="S534" s="243"/>
      <c r="T534" s="244"/>
      <c r="AT534" s="245" t="s">
        <v>213</v>
      </c>
      <c r="AU534" s="245" t="s">
        <v>83</v>
      </c>
      <c r="AV534" s="13" t="s">
        <v>83</v>
      </c>
      <c r="AW534" s="13" t="s">
        <v>34</v>
      </c>
      <c r="AX534" s="13" t="s">
        <v>73</v>
      </c>
      <c r="AY534" s="245" t="s">
        <v>204</v>
      </c>
    </row>
    <row r="535" spans="2:51" s="14" customFormat="1" ht="12">
      <c r="B535" s="246"/>
      <c r="C535" s="247"/>
      <c r="D535" s="226" t="s">
        <v>213</v>
      </c>
      <c r="E535" s="248" t="s">
        <v>19</v>
      </c>
      <c r="F535" s="249" t="s">
        <v>218</v>
      </c>
      <c r="G535" s="247"/>
      <c r="H535" s="250">
        <v>185.944</v>
      </c>
      <c r="I535" s="251"/>
      <c r="J535" s="247"/>
      <c r="K535" s="247"/>
      <c r="L535" s="252"/>
      <c r="M535" s="253"/>
      <c r="N535" s="254"/>
      <c r="O535" s="254"/>
      <c r="P535" s="254"/>
      <c r="Q535" s="254"/>
      <c r="R535" s="254"/>
      <c r="S535" s="254"/>
      <c r="T535" s="255"/>
      <c r="AT535" s="256" t="s">
        <v>213</v>
      </c>
      <c r="AU535" s="256" t="s">
        <v>83</v>
      </c>
      <c r="AV535" s="14" t="s">
        <v>212</v>
      </c>
      <c r="AW535" s="14" t="s">
        <v>34</v>
      </c>
      <c r="AX535" s="14" t="s">
        <v>81</v>
      </c>
      <c r="AY535" s="256" t="s">
        <v>204</v>
      </c>
    </row>
    <row r="536" spans="2:65" s="1" customFormat="1" ht="72" customHeight="1">
      <c r="B536" s="38"/>
      <c r="C536" s="211" t="s">
        <v>1007</v>
      </c>
      <c r="D536" s="211" t="s">
        <v>207</v>
      </c>
      <c r="E536" s="212" t="s">
        <v>1008</v>
      </c>
      <c r="F536" s="213" t="s">
        <v>1009</v>
      </c>
      <c r="G536" s="214" t="s">
        <v>221</v>
      </c>
      <c r="H536" s="215">
        <v>61.981</v>
      </c>
      <c r="I536" s="216"/>
      <c r="J536" s="217">
        <f>ROUND(I536*H536,2)</f>
        <v>0</v>
      </c>
      <c r="K536" s="213" t="s">
        <v>211</v>
      </c>
      <c r="L536" s="43"/>
      <c r="M536" s="218" t="s">
        <v>19</v>
      </c>
      <c r="N536" s="219" t="s">
        <v>44</v>
      </c>
      <c r="O536" s="83"/>
      <c r="P536" s="220">
        <f>O536*H536</f>
        <v>0</v>
      </c>
      <c r="Q536" s="220">
        <v>0</v>
      </c>
      <c r="R536" s="220">
        <f>Q536*H536</f>
        <v>0</v>
      </c>
      <c r="S536" s="220">
        <v>0</v>
      </c>
      <c r="T536" s="221">
        <f>S536*H536</f>
        <v>0</v>
      </c>
      <c r="AR536" s="222" t="s">
        <v>212</v>
      </c>
      <c r="AT536" s="222" t="s">
        <v>207</v>
      </c>
      <c r="AU536" s="222" t="s">
        <v>83</v>
      </c>
      <c r="AY536" s="17" t="s">
        <v>204</v>
      </c>
      <c r="BE536" s="223">
        <f>IF(N536="základní",J536,0)</f>
        <v>0</v>
      </c>
      <c r="BF536" s="223">
        <f>IF(N536="snížená",J536,0)</f>
        <v>0</v>
      </c>
      <c r="BG536" s="223">
        <f>IF(N536="zákl. přenesená",J536,0)</f>
        <v>0</v>
      </c>
      <c r="BH536" s="223">
        <f>IF(N536="sníž. přenesená",J536,0)</f>
        <v>0</v>
      </c>
      <c r="BI536" s="223">
        <f>IF(N536="nulová",J536,0)</f>
        <v>0</v>
      </c>
      <c r="BJ536" s="17" t="s">
        <v>81</v>
      </c>
      <c r="BK536" s="223">
        <f>ROUND(I536*H536,2)</f>
        <v>0</v>
      </c>
      <c r="BL536" s="17" t="s">
        <v>212</v>
      </c>
      <c r="BM536" s="222" t="s">
        <v>1010</v>
      </c>
    </row>
    <row r="537" spans="2:51" s="12" customFormat="1" ht="12">
      <c r="B537" s="224"/>
      <c r="C537" s="225"/>
      <c r="D537" s="226" t="s">
        <v>213</v>
      </c>
      <c r="E537" s="227" t="s">
        <v>19</v>
      </c>
      <c r="F537" s="228" t="s">
        <v>1005</v>
      </c>
      <c r="G537" s="225"/>
      <c r="H537" s="227" t="s">
        <v>19</v>
      </c>
      <c r="I537" s="229"/>
      <c r="J537" s="225"/>
      <c r="K537" s="225"/>
      <c r="L537" s="230"/>
      <c r="M537" s="231"/>
      <c r="N537" s="232"/>
      <c r="O537" s="232"/>
      <c r="P537" s="232"/>
      <c r="Q537" s="232"/>
      <c r="R537" s="232"/>
      <c r="S537" s="232"/>
      <c r="T537" s="233"/>
      <c r="AT537" s="234" t="s">
        <v>213</v>
      </c>
      <c r="AU537" s="234" t="s">
        <v>83</v>
      </c>
      <c r="AV537" s="12" t="s">
        <v>81</v>
      </c>
      <c r="AW537" s="12" t="s">
        <v>34</v>
      </c>
      <c r="AX537" s="12" t="s">
        <v>73</v>
      </c>
      <c r="AY537" s="234" t="s">
        <v>204</v>
      </c>
    </row>
    <row r="538" spans="2:51" s="13" customFormat="1" ht="12">
      <c r="B538" s="235"/>
      <c r="C538" s="236"/>
      <c r="D538" s="226" t="s">
        <v>213</v>
      </c>
      <c r="E538" s="237" t="s">
        <v>19</v>
      </c>
      <c r="F538" s="238" t="s">
        <v>1011</v>
      </c>
      <c r="G538" s="236"/>
      <c r="H538" s="239">
        <v>61.981</v>
      </c>
      <c r="I538" s="240"/>
      <c r="J538" s="236"/>
      <c r="K538" s="236"/>
      <c r="L538" s="241"/>
      <c r="M538" s="242"/>
      <c r="N538" s="243"/>
      <c r="O538" s="243"/>
      <c r="P538" s="243"/>
      <c r="Q538" s="243"/>
      <c r="R538" s="243"/>
      <c r="S538" s="243"/>
      <c r="T538" s="244"/>
      <c r="AT538" s="245" t="s">
        <v>213</v>
      </c>
      <c r="AU538" s="245" t="s">
        <v>83</v>
      </c>
      <c r="AV538" s="13" t="s">
        <v>83</v>
      </c>
      <c r="AW538" s="13" t="s">
        <v>34</v>
      </c>
      <c r="AX538" s="13" t="s">
        <v>73</v>
      </c>
      <c r="AY538" s="245" t="s">
        <v>204</v>
      </c>
    </row>
    <row r="539" spans="2:51" s="14" customFormat="1" ht="12">
      <c r="B539" s="246"/>
      <c r="C539" s="247"/>
      <c r="D539" s="226" t="s">
        <v>213</v>
      </c>
      <c r="E539" s="248" t="s">
        <v>19</v>
      </c>
      <c r="F539" s="249" t="s">
        <v>218</v>
      </c>
      <c r="G539" s="247"/>
      <c r="H539" s="250">
        <v>61.981</v>
      </c>
      <c r="I539" s="251"/>
      <c r="J539" s="247"/>
      <c r="K539" s="247"/>
      <c r="L539" s="252"/>
      <c r="M539" s="253"/>
      <c r="N539" s="254"/>
      <c r="O539" s="254"/>
      <c r="P539" s="254"/>
      <c r="Q539" s="254"/>
      <c r="R539" s="254"/>
      <c r="S539" s="254"/>
      <c r="T539" s="255"/>
      <c r="AT539" s="256" t="s">
        <v>213</v>
      </c>
      <c r="AU539" s="256" t="s">
        <v>83</v>
      </c>
      <c r="AV539" s="14" t="s">
        <v>212</v>
      </c>
      <c r="AW539" s="14" t="s">
        <v>34</v>
      </c>
      <c r="AX539" s="14" t="s">
        <v>81</v>
      </c>
      <c r="AY539" s="256" t="s">
        <v>204</v>
      </c>
    </row>
    <row r="540" spans="2:65" s="1" customFormat="1" ht="72" customHeight="1">
      <c r="B540" s="38"/>
      <c r="C540" s="211" t="s">
        <v>645</v>
      </c>
      <c r="D540" s="211" t="s">
        <v>207</v>
      </c>
      <c r="E540" s="212" t="s">
        <v>1012</v>
      </c>
      <c r="F540" s="213" t="s">
        <v>1013</v>
      </c>
      <c r="G540" s="214" t="s">
        <v>221</v>
      </c>
      <c r="H540" s="215">
        <v>208</v>
      </c>
      <c r="I540" s="216"/>
      <c r="J540" s="217">
        <f>ROUND(I540*H540,2)</f>
        <v>0</v>
      </c>
      <c r="K540" s="213" t="s">
        <v>211</v>
      </c>
      <c r="L540" s="43"/>
      <c r="M540" s="218" t="s">
        <v>19</v>
      </c>
      <c r="N540" s="219" t="s">
        <v>44</v>
      </c>
      <c r="O540" s="83"/>
      <c r="P540" s="220">
        <f>O540*H540</f>
        <v>0</v>
      </c>
      <c r="Q540" s="220">
        <v>0</v>
      </c>
      <c r="R540" s="220">
        <f>Q540*H540</f>
        <v>0</v>
      </c>
      <c r="S540" s="220">
        <v>0</v>
      </c>
      <c r="T540" s="221">
        <f>S540*H540</f>
        <v>0</v>
      </c>
      <c r="AR540" s="222" t="s">
        <v>212</v>
      </c>
      <c r="AT540" s="222" t="s">
        <v>207</v>
      </c>
      <c r="AU540" s="222" t="s">
        <v>83</v>
      </c>
      <c r="AY540" s="17" t="s">
        <v>204</v>
      </c>
      <c r="BE540" s="223">
        <f>IF(N540="základní",J540,0)</f>
        <v>0</v>
      </c>
      <c r="BF540" s="223">
        <f>IF(N540="snížená",J540,0)</f>
        <v>0</v>
      </c>
      <c r="BG540" s="223">
        <f>IF(N540="zákl. přenesená",J540,0)</f>
        <v>0</v>
      </c>
      <c r="BH540" s="223">
        <f>IF(N540="sníž. přenesená",J540,0)</f>
        <v>0</v>
      </c>
      <c r="BI540" s="223">
        <f>IF(N540="nulová",J540,0)</f>
        <v>0</v>
      </c>
      <c r="BJ540" s="17" t="s">
        <v>81</v>
      </c>
      <c r="BK540" s="223">
        <f>ROUND(I540*H540,2)</f>
        <v>0</v>
      </c>
      <c r="BL540" s="17" t="s">
        <v>212</v>
      </c>
      <c r="BM540" s="222" t="s">
        <v>1014</v>
      </c>
    </row>
    <row r="541" spans="2:65" s="1" customFormat="1" ht="72" customHeight="1">
      <c r="B541" s="38"/>
      <c r="C541" s="211" t="s">
        <v>1015</v>
      </c>
      <c r="D541" s="211" t="s">
        <v>207</v>
      </c>
      <c r="E541" s="212" t="s">
        <v>1016</v>
      </c>
      <c r="F541" s="213" t="s">
        <v>1017</v>
      </c>
      <c r="G541" s="214" t="s">
        <v>221</v>
      </c>
      <c r="H541" s="215">
        <v>411.813</v>
      </c>
      <c r="I541" s="216"/>
      <c r="J541" s="217">
        <f>ROUND(I541*H541,2)</f>
        <v>0</v>
      </c>
      <c r="K541" s="213" t="s">
        <v>211</v>
      </c>
      <c r="L541" s="43"/>
      <c r="M541" s="218" t="s">
        <v>19</v>
      </c>
      <c r="N541" s="219" t="s">
        <v>44</v>
      </c>
      <c r="O541" s="83"/>
      <c r="P541" s="220">
        <f>O541*H541</f>
        <v>0</v>
      </c>
      <c r="Q541" s="220">
        <v>0</v>
      </c>
      <c r="R541" s="220">
        <f>Q541*H541</f>
        <v>0</v>
      </c>
      <c r="S541" s="220">
        <v>0</v>
      </c>
      <c r="T541" s="221">
        <f>S541*H541</f>
        <v>0</v>
      </c>
      <c r="AR541" s="222" t="s">
        <v>212</v>
      </c>
      <c r="AT541" s="222" t="s">
        <v>207</v>
      </c>
      <c r="AU541" s="222" t="s">
        <v>83</v>
      </c>
      <c r="AY541" s="17" t="s">
        <v>204</v>
      </c>
      <c r="BE541" s="223">
        <f>IF(N541="základní",J541,0)</f>
        <v>0</v>
      </c>
      <c r="BF541" s="223">
        <f>IF(N541="snížená",J541,0)</f>
        <v>0</v>
      </c>
      <c r="BG541" s="223">
        <f>IF(N541="zákl. přenesená",J541,0)</f>
        <v>0</v>
      </c>
      <c r="BH541" s="223">
        <f>IF(N541="sníž. přenesená",J541,0)</f>
        <v>0</v>
      </c>
      <c r="BI541" s="223">
        <f>IF(N541="nulová",J541,0)</f>
        <v>0</v>
      </c>
      <c r="BJ541" s="17" t="s">
        <v>81</v>
      </c>
      <c r="BK541" s="223">
        <f>ROUND(I541*H541,2)</f>
        <v>0</v>
      </c>
      <c r="BL541" s="17" t="s">
        <v>212</v>
      </c>
      <c r="BM541" s="222" t="s">
        <v>1018</v>
      </c>
    </row>
    <row r="542" spans="2:65" s="1" customFormat="1" ht="24" customHeight="1">
      <c r="B542" s="38"/>
      <c r="C542" s="211" t="s">
        <v>649</v>
      </c>
      <c r="D542" s="211" t="s">
        <v>207</v>
      </c>
      <c r="E542" s="212" t="s">
        <v>1019</v>
      </c>
      <c r="F542" s="213" t="s">
        <v>1020</v>
      </c>
      <c r="G542" s="214" t="s">
        <v>221</v>
      </c>
      <c r="H542" s="215">
        <v>18.29</v>
      </c>
      <c r="I542" s="216"/>
      <c r="J542" s="217">
        <f>ROUND(I542*H542,2)</f>
        <v>0</v>
      </c>
      <c r="K542" s="213" t="s">
        <v>211</v>
      </c>
      <c r="L542" s="43"/>
      <c r="M542" s="218" t="s">
        <v>19</v>
      </c>
      <c r="N542" s="219" t="s">
        <v>44</v>
      </c>
      <c r="O542" s="83"/>
      <c r="P542" s="220">
        <f>O542*H542</f>
        <v>0</v>
      </c>
      <c r="Q542" s="220">
        <v>0</v>
      </c>
      <c r="R542" s="220">
        <f>Q542*H542</f>
        <v>0</v>
      </c>
      <c r="S542" s="220">
        <v>0</v>
      </c>
      <c r="T542" s="221">
        <f>S542*H542</f>
        <v>0</v>
      </c>
      <c r="AR542" s="222" t="s">
        <v>212</v>
      </c>
      <c r="AT542" s="222" t="s">
        <v>207</v>
      </c>
      <c r="AU542" s="222" t="s">
        <v>83</v>
      </c>
      <c r="AY542" s="17" t="s">
        <v>204</v>
      </c>
      <c r="BE542" s="223">
        <f>IF(N542="základní",J542,0)</f>
        <v>0</v>
      </c>
      <c r="BF542" s="223">
        <f>IF(N542="snížená",J542,0)</f>
        <v>0</v>
      </c>
      <c r="BG542" s="223">
        <f>IF(N542="zákl. přenesená",J542,0)</f>
        <v>0</v>
      </c>
      <c r="BH542" s="223">
        <f>IF(N542="sníž. přenesená",J542,0)</f>
        <v>0</v>
      </c>
      <c r="BI542" s="223">
        <f>IF(N542="nulová",J542,0)</f>
        <v>0</v>
      </c>
      <c r="BJ542" s="17" t="s">
        <v>81</v>
      </c>
      <c r="BK542" s="223">
        <f>ROUND(I542*H542,2)</f>
        <v>0</v>
      </c>
      <c r="BL542" s="17" t="s">
        <v>212</v>
      </c>
      <c r="BM542" s="222" t="s">
        <v>1021</v>
      </c>
    </row>
    <row r="543" spans="2:65" s="1" customFormat="1" ht="60" customHeight="1">
      <c r="B543" s="38"/>
      <c r="C543" s="211" t="s">
        <v>1022</v>
      </c>
      <c r="D543" s="211" t="s">
        <v>207</v>
      </c>
      <c r="E543" s="212" t="s">
        <v>1023</v>
      </c>
      <c r="F543" s="213" t="s">
        <v>1024</v>
      </c>
      <c r="G543" s="214" t="s">
        <v>221</v>
      </c>
      <c r="H543" s="215">
        <v>182.68</v>
      </c>
      <c r="I543" s="216"/>
      <c r="J543" s="217">
        <f>ROUND(I543*H543,2)</f>
        <v>0</v>
      </c>
      <c r="K543" s="213" t="s">
        <v>211</v>
      </c>
      <c r="L543" s="43"/>
      <c r="M543" s="218" t="s">
        <v>19</v>
      </c>
      <c r="N543" s="219" t="s">
        <v>44</v>
      </c>
      <c r="O543" s="83"/>
      <c r="P543" s="220">
        <f>O543*H543</f>
        <v>0</v>
      </c>
      <c r="Q543" s="220">
        <v>0</v>
      </c>
      <c r="R543" s="220">
        <f>Q543*H543</f>
        <v>0</v>
      </c>
      <c r="S543" s="220">
        <v>0</v>
      </c>
      <c r="T543" s="221">
        <f>S543*H543</f>
        <v>0</v>
      </c>
      <c r="AR543" s="222" t="s">
        <v>212</v>
      </c>
      <c r="AT543" s="222" t="s">
        <v>207</v>
      </c>
      <c r="AU543" s="222" t="s">
        <v>83</v>
      </c>
      <c r="AY543" s="17" t="s">
        <v>204</v>
      </c>
      <c r="BE543" s="223">
        <f>IF(N543="základní",J543,0)</f>
        <v>0</v>
      </c>
      <c r="BF543" s="223">
        <f>IF(N543="snížená",J543,0)</f>
        <v>0</v>
      </c>
      <c r="BG543" s="223">
        <f>IF(N543="zákl. přenesená",J543,0)</f>
        <v>0</v>
      </c>
      <c r="BH543" s="223">
        <f>IF(N543="sníž. přenesená",J543,0)</f>
        <v>0</v>
      </c>
      <c r="BI543" s="223">
        <f>IF(N543="nulová",J543,0)</f>
        <v>0</v>
      </c>
      <c r="BJ543" s="17" t="s">
        <v>81</v>
      </c>
      <c r="BK543" s="223">
        <f>ROUND(I543*H543,2)</f>
        <v>0</v>
      </c>
      <c r="BL543" s="17" t="s">
        <v>212</v>
      </c>
      <c r="BM543" s="222" t="s">
        <v>1025</v>
      </c>
    </row>
    <row r="544" spans="2:65" s="1" customFormat="1" ht="48" customHeight="1">
      <c r="B544" s="38"/>
      <c r="C544" s="211" t="s">
        <v>652</v>
      </c>
      <c r="D544" s="211" t="s">
        <v>207</v>
      </c>
      <c r="E544" s="212" t="s">
        <v>1026</v>
      </c>
      <c r="F544" s="213" t="s">
        <v>1027</v>
      </c>
      <c r="G544" s="214" t="s">
        <v>221</v>
      </c>
      <c r="H544" s="215">
        <v>54.804</v>
      </c>
      <c r="I544" s="216"/>
      <c r="J544" s="217">
        <f>ROUND(I544*H544,2)</f>
        <v>0</v>
      </c>
      <c r="K544" s="213" t="s">
        <v>211</v>
      </c>
      <c r="L544" s="43"/>
      <c r="M544" s="218" t="s">
        <v>19</v>
      </c>
      <c r="N544" s="219" t="s">
        <v>44</v>
      </c>
      <c r="O544" s="83"/>
      <c r="P544" s="220">
        <f>O544*H544</f>
        <v>0</v>
      </c>
      <c r="Q544" s="220">
        <v>0</v>
      </c>
      <c r="R544" s="220">
        <f>Q544*H544</f>
        <v>0</v>
      </c>
      <c r="S544" s="220">
        <v>0</v>
      </c>
      <c r="T544" s="221">
        <f>S544*H544</f>
        <v>0</v>
      </c>
      <c r="AR544" s="222" t="s">
        <v>212</v>
      </c>
      <c r="AT544" s="222" t="s">
        <v>207</v>
      </c>
      <c r="AU544" s="222" t="s">
        <v>83</v>
      </c>
      <c r="AY544" s="17" t="s">
        <v>204</v>
      </c>
      <c r="BE544" s="223">
        <f>IF(N544="základní",J544,0)</f>
        <v>0</v>
      </c>
      <c r="BF544" s="223">
        <f>IF(N544="snížená",J544,0)</f>
        <v>0</v>
      </c>
      <c r="BG544" s="223">
        <f>IF(N544="zákl. přenesená",J544,0)</f>
        <v>0</v>
      </c>
      <c r="BH544" s="223">
        <f>IF(N544="sníž. přenesená",J544,0)</f>
        <v>0</v>
      </c>
      <c r="BI544" s="223">
        <f>IF(N544="nulová",J544,0)</f>
        <v>0</v>
      </c>
      <c r="BJ544" s="17" t="s">
        <v>81</v>
      </c>
      <c r="BK544" s="223">
        <f>ROUND(I544*H544,2)</f>
        <v>0</v>
      </c>
      <c r="BL544" s="17" t="s">
        <v>212</v>
      </c>
      <c r="BM544" s="222" t="s">
        <v>1028</v>
      </c>
    </row>
    <row r="545" spans="2:51" s="12" customFormat="1" ht="12">
      <c r="B545" s="224"/>
      <c r="C545" s="225"/>
      <c r="D545" s="226" t="s">
        <v>213</v>
      </c>
      <c r="E545" s="227" t="s">
        <v>19</v>
      </c>
      <c r="F545" s="228" t="s">
        <v>1029</v>
      </c>
      <c r="G545" s="225"/>
      <c r="H545" s="227" t="s">
        <v>19</v>
      </c>
      <c r="I545" s="229"/>
      <c r="J545" s="225"/>
      <c r="K545" s="225"/>
      <c r="L545" s="230"/>
      <c r="M545" s="231"/>
      <c r="N545" s="232"/>
      <c r="O545" s="232"/>
      <c r="P545" s="232"/>
      <c r="Q545" s="232"/>
      <c r="R545" s="232"/>
      <c r="S545" s="232"/>
      <c r="T545" s="233"/>
      <c r="AT545" s="234" t="s">
        <v>213</v>
      </c>
      <c r="AU545" s="234" t="s">
        <v>83</v>
      </c>
      <c r="AV545" s="12" t="s">
        <v>81</v>
      </c>
      <c r="AW545" s="12" t="s">
        <v>34</v>
      </c>
      <c r="AX545" s="12" t="s">
        <v>73</v>
      </c>
      <c r="AY545" s="234" t="s">
        <v>204</v>
      </c>
    </row>
    <row r="546" spans="2:51" s="13" customFormat="1" ht="12">
      <c r="B546" s="235"/>
      <c r="C546" s="236"/>
      <c r="D546" s="226" t="s">
        <v>213</v>
      </c>
      <c r="E546" s="237" t="s">
        <v>19</v>
      </c>
      <c r="F546" s="238" t="s">
        <v>1030</v>
      </c>
      <c r="G546" s="236"/>
      <c r="H546" s="239">
        <v>54.804</v>
      </c>
      <c r="I546" s="240"/>
      <c r="J546" s="236"/>
      <c r="K546" s="236"/>
      <c r="L546" s="241"/>
      <c r="M546" s="242"/>
      <c r="N546" s="243"/>
      <c r="O546" s="243"/>
      <c r="P546" s="243"/>
      <c r="Q546" s="243"/>
      <c r="R546" s="243"/>
      <c r="S546" s="243"/>
      <c r="T546" s="244"/>
      <c r="AT546" s="245" t="s">
        <v>213</v>
      </c>
      <c r="AU546" s="245" t="s">
        <v>83</v>
      </c>
      <c r="AV546" s="13" t="s">
        <v>83</v>
      </c>
      <c r="AW546" s="13" t="s">
        <v>34</v>
      </c>
      <c r="AX546" s="13" t="s">
        <v>73</v>
      </c>
      <c r="AY546" s="245" t="s">
        <v>204</v>
      </c>
    </row>
    <row r="547" spans="2:51" s="14" customFormat="1" ht="12">
      <c r="B547" s="246"/>
      <c r="C547" s="247"/>
      <c r="D547" s="226" t="s">
        <v>213</v>
      </c>
      <c r="E547" s="248" t="s">
        <v>19</v>
      </c>
      <c r="F547" s="249" t="s">
        <v>218</v>
      </c>
      <c r="G547" s="247"/>
      <c r="H547" s="250">
        <v>54.804</v>
      </c>
      <c r="I547" s="251"/>
      <c r="J547" s="247"/>
      <c r="K547" s="247"/>
      <c r="L547" s="252"/>
      <c r="M547" s="253"/>
      <c r="N547" s="254"/>
      <c r="O547" s="254"/>
      <c r="P547" s="254"/>
      <c r="Q547" s="254"/>
      <c r="R547" s="254"/>
      <c r="S547" s="254"/>
      <c r="T547" s="255"/>
      <c r="AT547" s="256" t="s">
        <v>213</v>
      </c>
      <c r="AU547" s="256" t="s">
        <v>83</v>
      </c>
      <c r="AV547" s="14" t="s">
        <v>212</v>
      </c>
      <c r="AW547" s="14" t="s">
        <v>34</v>
      </c>
      <c r="AX547" s="14" t="s">
        <v>81</v>
      </c>
      <c r="AY547" s="256" t="s">
        <v>204</v>
      </c>
    </row>
    <row r="548" spans="2:65" s="1" customFormat="1" ht="72" customHeight="1">
      <c r="B548" s="38"/>
      <c r="C548" s="211" t="s">
        <v>1031</v>
      </c>
      <c r="D548" s="211" t="s">
        <v>207</v>
      </c>
      <c r="E548" s="212" t="s">
        <v>1032</v>
      </c>
      <c r="F548" s="213" t="s">
        <v>1033</v>
      </c>
      <c r="G548" s="214" t="s">
        <v>221</v>
      </c>
      <c r="H548" s="215">
        <v>27.402</v>
      </c>
      <c r="I548" s="216"/>
      <c r="J548" s="217">
        <f>ROUND(I548*H548,2)</f>
        <v>0</v>
      </c>
      <c r="K548" s="213" t="s">
        <v>211</v>
      </c>
      <c r="L548" s="43"/>
      <c r="M548" s="218" t="s">
        <v>19</v>
      </c>
      <c r="N548" s="219" t="s">
        <v>44</v>
      </c>
      <c r="O548" s="83"/>
      <c r="P548" s="220">
        <f>O548*H548</f>
        <v>0</v>
      </c>
      <c r="Q548" s="220">
        <v>0</v>
      </c>
      <c r="R548" s="220">
        <f>Q548*H548</f>
        <v>0</v>
      </c>
      <c r="S548" s="220">
        <v>0</v>
      </c>
      <c r="T548" s="221">
        <f>S548*H548</f>
        <v>0</v>
      </c>
      <c r="AR548" s="222" t="s">
        <v>212</v>
      </c>
      <c r="AT548" s="222" t="s">
        <v>207</v>
      </c>
      <c r="AU548" s="222" t="s">
        <v>83</v>
      </c>
      <c r="AY548" s="17" t="s">
        <v>204</v>
      </c>
      <c r="BE548" s="223">
        <f>IF(N548="základní",J548,0)</f>
        <v>0</v>
      </c>
      <c r="BF548" s="223">
        <f>IF(N548="snížená",J548,0)</f>
        <v>0</v>
      </c>
      <c r="BG548" s="223">
        <f>IF(N548="zákl. přenesená",J548,0)</f>
        <v>0</v>
      </c>
      <c r="BH548" s="223">
        <f>IF(N548="sníž. přenesená",J548,0)</f>
        <v>0</v>
      </c>
      <c r="BI548" s="223">
        <f>IF(N548="nulová",J548,0)</f>
        <v>0</v>
      </c>
      <c r="BJ548" s="17" t="s">
        <v>81</v>
      </c>
      <c r="BK548" s="223">
        <f>ROUND(I548*H548,2)</f>
        <v>0</v>
      </c>
      <c r="BL548" s="17" t="s">
        <v>212</v>
      </c>
      <c r="BM548" s="222" t="s">
        <v>1034</v>
      </c>
    </row>
    <row r="549" spans="2:51" s="12" customFormat="1" ht="12">
      <c r="B549" s="224"/>
      <c r="C549" s="225"/>
      <c r="D549" s="226" t="s">
        <v>213</v>
      </c>
      <c r="E549" s="227" t="s">
        <v>19</v>
      </c>
      <c r="F549" s="228" t="s">
        <v>1029</v>
      </c>
      <c r="G549" s="225"/>
      <c r="H549" s="227" t="s">
        <v>19</v>
      </c>
      <c r="I549" s="229"/>
      <c r="J549" s="225"/>
      <c r="K549" s="225"/>
      <c r="L549" s="230"/>
      <c r="M549" s="231"/>
      <c r="N549" s="232"/>
      <c r="O549" s="232"/>
      <c r="P549" s="232"/>
      <c r="Q549" s="232"/>
      <c r="R549" s="232"/>
      <c r="S549" s="232"/>
      <c r="T549" s="233"/>
      <c r="AT549" s="234" t="s">
        <v>213</v>
      </c>
      <c r="AU549" s="234" t="s">
        <v>83</v>
      </c>
      <c r="AV549" s="12" t="s">
        <v>81</v>
      </c>
      <c r="AW549" s="12" t="s">
        <v>34</v>
      </c>
      <c r="AX549" s="12" t="s">
        <v>73</v>
      </c>
      <c r="AY549" s="234" t="s">
        <v>204</v>
      </c>
    </row>
    <row r="550" spans="2:51" s="13" customFormat="1" ht="12">
      <c r="B550" s="235"/>
      <c r="C550" s="236"/>
      <c r="D550" s="226" t="s">
        <v>213</v>
      </c>
      <c r="E550" s="237" t="s">
        <v>19</v>
      </c>
      <c r="F550" s="238" t="s">
        <v>1035</v>
      </c>
      <c r="G550" s="236"/>
      <c r="H550" s="239">
        <v>27.402</v>
      </c>
      <c r="I550" s="240"/>
      <c r="J550" s="236"/>
      <c r="K550" s="236"/>
      <c r="L550" s="241"/>
      <c r="M550" s="242"/>
      <c r="N550" s="243"/>
      <c r="O550" s="243"/>
      <c r="P550" s="243"/>
      <c r="Q550" s="243"/>
      <c r="R550" s="243"/>
      <c r="S550" s="243"/>
      <c r="T550" s="244"/>
      <c r="AT550" s="245" t="s">
        <v>213</v>
      </c>
      <c r="AU550" s="245" t="s">
        <v>83</v>
      </c>
      <c r="AV550" s="13" t="s">
        <v>83</v>
      </c>
      <c r="AW550" s="13" t="s">
        <v>34</v>
      </c>
      <c r="AX550" s="13" t="s">
        <v>73</v>
      </c>
      <c r="AY550" s="245" t="s">
        <v>204</v>
      </c>
    </row>
    <row r="551" spans="2:51" s="14" customFormat="1" ht="12">
      <c r="B551" s="246"/>
      <c r="C551" s="247"/>
      <c r="D551" s="226" t="s">
        <v>213</v>
      </c>
      <c r="E551" s="248" t="s">
        <v>19</v>
      </c>
      <c r="F551" s="249" t="s">
        <v>218</v>
      </c>
      <c r="G551" s="247"/>
      <c r="H551" s="250">
        <v>27.402</v>
      </c>
      <c r="I551" s="251"/>
      <c r="J551" s="247"/>
      <c r="K551" s="247"/>
      <c r="L551" s="252"/>
      <c r="M551" s="253"/>
      <c r="N551" s="254"/>
      <c r="O551" s="254"/>
      <c r="P551" s="254"/>
      <c r="Q551" s="254"/>
      <c r="R551" s="254"/>
      <c r="S551" s="254"/>
      <c r="T551" s="255"/>
      <c r="AT551" s="256" t="s">
        <v>213</v>
      </c>
      <c r="AU551" s="256" t="s">
        <v>83</v>
      </c>
      <c r="AV551" s="14" t="s">
        <v>212</v>
      </c>
      <c r="AW551" s="14" t="s">
        <v>34</v>
      </c>
      <c r="AX551" s="14" t="s">
        <v>81</v>
      </c>
      <c r="AY551" s="256" t="s">
        <v>204</v>
      </c>
    </row>
    <row r="552" spans="2:65" s="1" customFormat="1" ht="72" customHeight="1">
      <c r="B552" s="38"/>
      <c r="C552" s="211" t="s">
        <v>656</v>
      </c>
      <c r="D552" s="211" t="s">
        <v>207</v>
      </c>
      <c r="E552" s="212" t="s">
        <v>1036</v>
      </c>
      <c r="F552" s="213" t="s">
        <v>1037</v>
      </c>
      <c r="G552" s="214" t="s">
        <v>221</v>
      </c>
      <c r="H552" s="215">
        <v>91.25</v>
      </c>
      <c r="I552" s="216"/>
      <c r="J552" s="217">
        <f>ROUND(I552*H552,2)</f>
        <v>0</v>
      </c>
      <c r="K552" s="213" t="s">
        <v>211</v>
      </c>
      <c r="L552" s="43"/>
      <c r="M552" s="218" t="s">
        <v>19</v>
      </c>
      <c r="N552" s="219" t="s">
        <v>44</v>
      </c>
      <c r="O552" s="83"/>
      <c r="P552" s="220">
        <f>O552*H552</f>
        <v>0</v>
      </c>
      <c r="Q552" s="220">
        <v>0</v>
      </c>
      <c r="R552" s="220">
        <f>Q552*H552</f>
        <v>0</v>
      </c>
      <c r="S552" s="220">
        <v>0</v>
      </c>
      <c r="T552" s="221">
        <f>S552*H552</f>
        <v>0</v>
      </c>
      <c r="AR552" s="222" t="s">
        <v>212</v>
      </c>
      <c r="AT552" s="222" t="s">
        <v>207</v>
      </c>
      <c r="AU552" s="222" t="s">
        <v>83</v>
      </c>
      <c r="AY552" s="17" t="s">
        <v>204</v>
      </c>
      <c r="BE552" s="223">
        <f>IF(N552="základní",J552,0)</f>
        <v>0</v>
      </c>
      <c r="BF552" s="223">
        <f>IF(N552="snížená",J552,0)</f>
        <v>0</v>
      </c>
      <c r="BG552" s="223">
        <f>IF(N552="zákl. přenesená",J552,0)</f>
        <v>0</v>
      </c>
      <c r="BH552" s="223">
        <f>IF(N552="sníž. přenesená",J552,0)</f>
        <v>0</v>
      </c>
      <c r="BI552" s="223">
        <f>IF(N552="nulová",J552,0)</f>
        <v>0</v>
      </c>
      <c r="BJ552" s="17" t="s">
        <v>81</v>
      </c>
      <c r="BK552" s="223">
        <f>ROUND(I552*H552,2)</f>
        <v>0</v>
      </c>
      <c r="BL552" s="17" t="s">
        <v>212</v>
      </c>
      <c r="BM552" s="222" t="s">
        <v>1038</v>
      </c>
    </row>
    <row r="553" spans="2:65" s="1" customFormat="1" ht="72" customHeight="1">
      <c r="B553" s="38"/>
      <c r="C553" s="211" t="s">
        <v>1039</v>
      </c>
      <c r="D553" s="211" t="s">
        <v>207</v>
      </c>
      <c r="E553" s="212" t="s">
        <v>1040</v>
      </c>
      <c r="F553" s="213" t="s">
        <v>1041</v>
      </c>
      <c r="G553" s="214" t="s">
        <v>221</v>
      </c>
      <c r="H553" s="215">
        <v>91.43</v>
      </c>
      <c r="I553" s="216"/>
      <c r="J553" s="217">
        <f>ROUND(I553*H553,2)</f>
        <v>0</v>
      </c>
      <c r="K553" s="213" t="s">
        <v>211</v>
      </c>
      <c r="L553" s="43"/>
      <c r="M553" s="218" t="s">
        <v>19</v>
      </c>
      <c r="N553" s="219" t="s">
        <v>44</v>
      </c>
      <c r="O553" s="83"/>
      <c r="P553" s="220">
        <f>O553*H553</f>
        <v>0</v>
      </c>
      <c r="Q553" s="220">
        <v>0</v>
      </c>
      <c r="R553" s="220">
        <f>Q553*H553</f>
        <v>0</v>
      </c>
      <c r="S553" s="220">
        <v>0</v>
      </c>
      <c r="T553" s="221">
        <f>S553*H553</f>
        <v>0</v>
      </c>
      <c r="AR553" s="222" t="s">
        <v>212</v>
      </c>
      <c r="AT553" s="222" t="s">
        <v>207</v>
      </c>
      <c r="AU553" s="222" t="s">
        <v>83</v>
      </c>
      <c r="AY553" s="17" t="s">
        <v>204</v>
      </c>
      <c r="BE553" s="223">
        <f>IF(N553="základní",J553,0)</f>
        <v>0</v>
      </c>
      <c r="BF553" s="223">
        <f>IF(N553="snížená",J553,0)</f>
        <v>0</v>
      </c>
      <c r="BG553" s="223">
        <f>IF(N553="zákl. přenesená",J553,0)</f>
        <v>0</v>
      </c>
      <c r="BH553" s="223">
        <f>IF(N553="sníž. přenesená",J553,0)</f>
        <v>0</v>
      </c>
      <c r="BI553" s="223">
        <f>IF(N553="nulová",J553,0)</f>
        <v>0</v>
      </c>
      <c r="BJ553" s="17" t="s">
        <v>81</v>
      </c>
      <c r="BK553" s="223">
        <f>ROUND(I553*H553,2)</f>
        <v>0</v>
      </c>
      <c r="BL553" s="17" t="s">
        <v>212</v>
      </c>
      <c r="BM553" s="222" t="s">
        <v>1042</v>
      </c>
    </row>
    <row r="554" spans="2:65" s="1" customFormat="1" ht="24" customHeight="1">
      <c r="B554" s="38"/>
      <c r="C554" s="211" t="s">
        <v>659</v>
      </c>
      <c r="D554" s="211" t="s">
        <v>207</v>
      </c>
      <c r="E554" s="212" t="s">
        <v>1043</v>
      </c>
      <c r="F554" s="213" t="s">
        <v>1044</v>
      </c>
      <c r="G554" s="214" t="s">
        <v>250</v>
      </c>
      <c r="H554" s="215">
        <v>188.36</v>
      </c>
      <c r="I554" s="216"/>
      <c r="J554" s="217">
        <f>ROUND(I554*H554,2)</f>
        <v>0</v>
      </c>
      <c r="K554" s="213" t="s">
        <v>211</v>
      </c>
      <c r="L554" s="43"/>
      <c r="M554" s="218" t="s">
        <v>19</v>
      </c>
      <c r="N554" s="219" t="s">
        <v>44</v>
      </c>
      <c r="O554" s="83"/>
      <c r="P554" s="220">
        <f>O554*H554</f>
        <v>0</v>
      </c>
      <c r="Q554" s="220">
        <v>0</v>
      </c>
      <c r="R554" s="220">
        <f>Q554*H554</f>
        <v>0</v>
      </c>
      <c r="S554" s="220">
        <v>0</v>
      </c>
      <c r="T554" s="221">
        <f>S554*H554</f>
        <v>0</v>
      </c>
      <c r="AR554" s="222" t="s">
        <v>212</v>
      </c>
      <c r="AT554" s="222" t="s">
        <v>207</v>
      </c>
      <c r="AU554" s="222" t="s">
        <v>83</v>
      </c>
      <c r="AY554" s="17" t="s">
        <v>204</v>
      </c>
      <c r="BE554" s="223">
        <f>IF(N554="základní",J554,0)</f>
        <v>0</v>
      </c>
      <c r="BF554" s="223">
        <f>IF(N554="snížená",J554,0)</f>
        <v>0</v>
      </c>
      <c r="BG554" s="223">
        <f>IF(N554="zákl. přenesená",J554,0)</f>
        <v>0</v>
      </c>
      <c r="BH554" s="223">
        <f>IF(N554="sníž. přenesená",J554,0)</f>
        <v>0</v>
      </c>
      <c r="BI554" s="223">
        <f>IF(N554="nulová",J554,0)</f>
        <v>0</v>
      </c>
      <c r="BJ554" s="17" t="s">
        <v>81</v>
      </c>
      <c r="BK554" s="223">
        <f>ROUND(I554*H554,2)</f>
        <v>0</v>
      </c>
      <c r="BL554" s="17" t="s">
        <v>212</v>
      </c>
      <c r="BM554" s="222" t="s">
        <v>1045</v>
      </c>
    </row>
    <row r="555" spans="2:65" s="1" customFormat="1" ht="36" customHeight="1">
      <c r="B555" s="38"/>
      <c r="C555" s="211" t="s">
        <v>1046</v>
      </c>
      <c r="D555" s="211" t="s">
        <v>207</v>
      </c>
      <c r="E555" s="212" t="s">
        <v>763</v>
      </c>
      <c r="F555" s="213" t="s">
        <v>293</v>
      </c>
      <c r="G555" s="214" t="s">
        <v>221</v>
      </c>
      <c r="H555" s="215">
        <v>182.68</v>
      </c>
      <c r="I555" s="216"/>
      <c r="J555" s="217">
        <f>ROUND(I555*H555,2)</f>
        <v>0</v>
      </c>
      <c r="K555" s="213" t="s">
        <v>211</v>
      </c>
      <c r="L555" s="43"/>
      <c r="M555" s="218" t="s">
        <v>19</v>
      </c>
      <c r="N555" s="219" t="s">
        <v>44</v>
      </c>
      <c r="O555" s="83"/>
      <c r="P555" s="220">
        <f>O555*H555</f>
        <v>0</v>
      </c>
      <c r="Q555" s="220">
        <v>0</v>
      </c>
      <c r="R555" s="220">
        <f>Q555*H555</f>
        <v>0</v>
      </c>
      <c r="S555" s="220">
        <v>0</v>
      </c>
      <c r="T555" s="221">
        <f>S555*H555</f>
        <v>0</v>
      </c>
      <c r="AR555" s="222" t="s">
        <v>212</v>
      </c>
      <c r="AT555" s="222" t="s">
        <v>207</v>
      </c>
      <c r="AU555" s="222" t="s">
        <v>83</v>
      </c>
      <c r="AY555" s="17" t="s">
        <v>204</v>
      </c>
      <c r="BE555" s="223">
        <f>IF(N555="základní",J555,0)</f>
        <v>0</v>
      </c>
      <c r="BF555" s="223">
        <f>IF(N555="snížená",J555,0)</f>
        <v>0</v>
      </c>
      <c r="BG555" s="223">
        <f>IF(N555="zákl. přenesená",J555,0)</f>
        <v>0</v>
      </c>
      <c r="BH555" s="223">
        <f>IF(N555="sníž. přenesená",J555,0)</f>
        <v>0</v>
      </c>
      <c r="BI555" s="223">
        <f>IF(N555="nulová",J555,0)</f>
        <v>0</v>
      </c>
      <c r="BJ555" s="17" t="s">
        <v>81</v>
      </c>
      <c r="BK555" s="223">
        <f>ROUND(I555*H555,2)</f>
        <v>0</v>
      </c>
      <c r="BL555" s="17" t="s">
        <v>212</v>
      </c>
      <c r="BM555" s="222" t="s">
        <v>1047</v>
      </c>
    </row>
    <row r="556" spans="2:63" s="11" customFormat="1" ht="22.8" customHeight="1">
      <c r="B556" s="195"/>
      <c r="C556" s="196"/>
      <c r="D556" s="197" t="s">
        <v>72</v>
      </c>
      <c r="E556" s="209" t="s">
        <v>359</v>
      </c>
      <c r="F556" s="209" t="s">
        <v>360</v>
      </c>
      <c r="G556" s="196"/>
      <c r="H556" s="196"/>
      <c r="I556" s="199"/>
      <c r="J556" s="210">
        <f>BK556</f>
        <v>0</v>
      </c>
      <c r="K556" s="196"/>
      <c r="L556" s="201"/>
      <c r="M556" s="202"/>
      <c r="N556" s="203"/>
      <c r="O556" s="203"/>
      <c r="P556" s="204">
        <f>P557</f>
        <v>0</v>
      </c>
      <c r="Q556" s="203"/>
      <c r="R556" s="204">
        <f>R557</f>
        <v>0</v>
      </c>
      <c r="S556" s="203"/>
      <c r="T556" s="205">
        <f>T557</f>
        <v>0</v>
      </c>
      <c r="AR556" s="206" t="s">
        <v>81</v>
      </c>
      <c r="AT556" s="207" t="s">
        <v>72</v>
      </c>
      <c r="AU556" s="207" t="s">
        <v>81</v>
      </c>
      <c r="AY556" s="206" t="s">
        <v>204</v>
      </c>
      <c r="BK556" s="208">
        <f>BK557</f>
        <v>0</v>
      </c>
    </row>
    <row r="557" spans="2:65" s="1" customFormat="1" ht="60" customHeight="1">
      <c r="B557" s="38"/>
      <c r="C557" s="211" t="s">
        <v>665</v>
      </c>
      <c r="D557" s="211" t="s">
        <v>207</v>
      </c>
      <c r="E557" s="212" t="s">
        <v>362</v>
      </c>
      <c r="F557" s="213" t="s">
        <v>363</v>
      </c>
      <c r="G557" s="214" t="s">
        <v>239</v>
      </c>
      <c r="H557" s="215">
        <v>24.428</v>
      </c>
      <c r="I557" s="216"/>
      <c r="J557" s="217">
        <f>ROUND(I557*H557,2)</f>
        <v>0</v>
      </c>
      <c r="K557" s="213" t="s">
        <v>211</v>
      </c>
      <c r="L557" s="43"/>
      <c r="M557" s="218" t="s">
        <v>19</v>
      </c>
      <c r="N557" s="219" t="s">
        <v>44</v>
      </c>
      <c r="O557" s="83"/>
      <c r="P557" s="220">
        <f>O557*H557</f>
        <v>0</v>
      </c>
      <c r="Q557" s="220">
        <v>0</v>
      </c>
      <c r="R557" s="220">
        <f>Q557*H557</f>
        <v>0</v>
      </c>
      <c r="S557" s="220">
        <v>0</v>
      </c>
      <c r="T557" s="221">
        <f>S557*H557</f>
        <v>0</v>
      </c>
      <c r="AR557" s="222" t="s">
        <v>212</v>
      </c>
      <c r="AT557" s="222" t="s">
        <v>207</v>
      </c>
      <c r="AU557" s="222" t="s">
        <v>83</v>
      </c>
      <c r="AY557" s="17" t="s">
        <v>204</v>
      </c>
      <c r="BE557" s="223">
        <f>IF(N557="základní",J557,0)</f>
        <v>0</v>
      </c>
      <c r="BF557" s="223">
        <f>IF(N557="snížená",J557,0)</f>
        <v>0</v>
      </c>
      <c r="BG557" s="223">
        <f>IF(N557="zákl. přenesená",J557,0)</f>
        <v>0</v>
      </c>
      <c r="BH557" s="223">
        <f>IF(N557="sníž. přenesená",J557,0)</f>
        <v>0</v>
      </c>
      <c r="BI557" s="223">
        <f>IF(N557="nulová",J557,0)</f>
        <v>0</v>
      </c>
      <c r="BJ557" s="17" t="s">
        <v>81</v>
      </c>
      <c r="BK557" s="223">
        <f>ROUND(I557*H557,2)</f>
        <v>0</v>
      </c>
      <c r="BL557" s="17" t="s">
        <v>212</v>
      </c>
      <c r="BM557" s="222" t="s">
        <v>1048</v>
      </c>
    </row>
    <row r="558" spans="2:63" s="11" customFormat="1" ht="22.8" customHeight="1">
      <c r="B558" s="195"/>
      <c r="C558" s="196"/>
      <c r="D558" s="197" t="s">
        <v>72</v>
      </c>
      <c r="E558" s="209" t="s">
        <v>559</v>
      </c>
      <c r="F558" s="209" t="s">
        <v>560</v>
      </c>
      <c r="G558" s="196"/>
      <c r="H558" s="196"/>
      <c r="I558" s="199"/>
      <c r="J558" s="210">
        <f>BK558</f>
        <v>0</v>
      </c>
      <c r="K558" s="196"/>
      <c r="L558" s="201"/>
      <c r="M558" s="202"/>
      <c r="N558" s="203"/>
      <c r="O558" s="203"/>
      <c r="P558" s="204">
        <f>SUM(P559:P566)</f>
        <v>0</v>
      </c>
      <c r="Q558" s="203"/>
      <c r="R558" s="204">
        <f>SUM(R559:R566)</f>
        <v>0</v>
      </c>
      <c r="S558" s="203"/>
      <c r="T558" s="205">
        <f>SUM(T559:T566)</f>
        <v>0</v>
      </c>
      <c r="AR558" s="206" t="s">
        <v>83</v>
      </c>
      <c r="AT558" s="207" t="s">
        <v>72</v>
      </c>
      <c r="AU558" s="207" t="s">
        <v>81</v>
      </c>
      <c r="AY558" s="206" t="s">
        <v>204</v>
      </c>
      <c r="BK558" s="208">
        <f>SUM(BK559:BK566)</f>
        <v>0</v>
      </c>
    </row>
    <row r="559" spans="2:65" s="1" customFormat="1" ht="24" customHeight="1">
      <c r="B559" s="38"/>
      <c r="C559" s="211" t="s">
        <v>1049</v>
      </c>
      <c r="D559" s="211" t="s">
        <v>207</v>
      </c>
      <c r="E559" s="212" t="s">
        <v>1050</v>
      </c>
      <c r="F559" s="213" t="s">
        <v>1051</v>
      </c>
      <c r="G559" s="214" t="s">
        <v>221</v>
      </c>
      <c r="H559" s="215">
        <v>49.56</v>
      </c>
      <c r="I559" s="216"/>
      <c r="J559" s="217">
        <f>ROUND(I559*H559,2)</f>
        <v>0</v>
      </c>
      <c r="K559" s="213" t="s">
        <v>211</v>
      </c>
      <c r="L559" s="43"/>
      <c r="M559" s="218" t="s">
        <v>19</v>
      </c>
      <c r="N559" s="219" t="s">
        <v>44</v>
      </c>
      <c r="O559" s="83"/>
      <c r="P559" s="220">
        <f>O559*H559</f>
        <v>0</v>
      </c>
      <c r="Q559" s="220">
        <v>0</v>
      </c>
      <c r="R559" s="220">
        <f>Q559*H559</f>
        <v>0</v>
      </c>
      <c r="S559" s="220">
        <v>0</v>
      </c>
      <c r="T559" s="221">
        <f>S559*H559</f>
        <v>0</v>
      </c>
      <c r="AR559" s="222" t="s">
        <v>251</v>
      </c>
      <c r="AT559" s="222" t="s">
        <v>207</v>
      </c>
      <c r="AU559" s="222" t="s">
        <v>83</v>
      </c>
      <c r="AY559" s="17" t="s">
        <v>204</v>
      </c>
      <c r="BE559" s="223">
        <f>IF(N559="základní",J559,0)</f>
        <v>0</v>
      </c>
      <c r="BF559" s="223">
        <f>IF(N559="snížená",J559,0)</f>
        <v>0</v>
      </c>
      <c r="BG559" s="223">
        <f>IF(N559="zákl. přenesená",J559,0)</f>
        <v>0</v>
      </c>
      <c r="BH559" s="223">
        <f>IF(N559="sníž. přenesená",J559,0)</f>
        <v>0</v>
      </c>
      <c r="BI559" s="223">
        <f>IF(N559="nulová",J559,0)</f>
        <v>0</v>
      </c>
      <c r="BJ559" s="17" t="s">
        <v>81</v>
      </c>
      <c r="BK559" s="223">
        <f>ROUND(I559*H559,2)</f>
        <v>0</v>
      </c>
      <c r="BL559" s="17" t="s">
        <v>251</v>
      </c>
      <c r="BM559" s="222" t="s">
        <v>1052</v>
      </c>
    </row>
    <row r="560" spans="2:65" s="1" customFormat="1" ht="36" customHeight="1">
      <c r="B560" s="38"/>
      <c r="C560" s="211" t="s">
        <v>668</v>
      </c>
      <c r="D560" s="211" t="s">
        <v>207</v>
      </c>
      <c r="E560" s="212" t="s">
        <v>1053</v>
      </c>
      <c r="F560" s="213" t="s">
        <v>1054</v>
      </c>
      <c r="G560" s="214" t="s">
        <v>221</v>
      </c>
      <c r="H560" s="215">
        <v>49.56</v>
      </c>
      <c r="I560" s="216"/>
      <c r="J560" s="217">
        <f>ROUND(I560*H560,2)</f>
        <v>0</v>
      </c>
      <c r="K560" s="213" t="s">
        <v>211</v>
      </c>
      <c r="L560" s="43"/>
      <c r="M560" s="218" t="s">
        <v>19</v>
      </c>
      <c r="N560" s="219" t="s">
        <v>44</v>
      </c>
      <c r="O560" s="83"/>
      <c r="P560" s="220">
        <f>O560*H560</f>
        <v>0</v>
      </c>
      <c r="Q560" s="220">
        <v>0</v>
      </c>
      <c r="R560" s="220">
        <f>Q560*H560</f>
        <v>0</v>
      </c>
      <c r="S560" s="220">
        <v>0</v>
      </c>
      <c r="T560" s="221">
        <f>S560*H560</f>
        <v>0</v>
      </c>
      <c r="AR560" s="222" t="s">
        <v>251</v>
      </c>
      <c r="AT560" s="222" t="s">
        <v>207</v>
      </c>
      <c r="AU560" s="222" t="s">
        <v>83</v>
      </c>
      <c r="AY560" s="17" t="s">
        <v>204</v>
      </c>
      <c r="BE560" s="223">
        <f>IF(N560="základní",J560,0)</f>
        <v>0</v>
      </c>
      <c r="BF560" s="223">
        <f>IF(N560="snížená",J560,0)</f>
        <v>0</v>
      </c>
      <c r="BG560" s="223">
        <f>IF(N560="zákl. přenesená",J560,0)</f>
        <v>0</v>
      </c>
      <c r="BH560" s="223">
        <f>IF(N560="sníž. přenesená",J560,0)</f>
        <v>0</v>
      </c>
      <c r="BI560" s="223">
        <f>IF(N560="nulová",J560,0)</f>
        <v>0</v>
      </c>
      <c r="BJ560" s="17" t="s">
        <v>81</v>
      </c>
      <c r="BK560" s="223">
        <f>ROUND(I560*H560,2)</f>
        <v>0</v>
      </c>
      <c r="BL560" s="17" t="s">
        <v>251</v>
      </c>
      <c r="BM560" s="222" t="s">
        <v>1055</v>
      </c>
    </row>
    <row r="561" spans="2:65" s="1" customFormat="1" ht="36" customHeight="1">
      <c r="B561" s="38"/>
      <c r="C561" s="211" t="s">
        <v>1056</v>
      </c>
      <c r="D561" s="211" t="s">
        <v>207</v>
      </c>
      <c r="E561" s="212" t="s">
        <v>1057</v>
      </c>
      <c r="F561" s="213" t="s">
        <v>1058</v>
      </c>
      <c r="G561" s="214" t="s">
        <v>221</v>
      </c>
      <c r="H561" s="215">
        <v>17.355</v>
      </c>
      <c r="I561" s="216"/>
      <c r="J561" s="217">
        <f>ROUND(I561*H561,2)</f>
        <v>0</v>
      </c>
      <c r="K561" s="213" t="s">
        <v>211</v>
      </c>
      <c r="L561" s="43"/>
      <c r="M561" s="218" t="s">
        <v>19</v>
      </c>
      <c r="N561" s="219" t="s">
        <v>44</v>
      </c>
      <c r="O561" s="83"/>
      <c r="P561" s="220">
        <f>O561*H561</f>
        <v>0</v>
      </c>
      <c r="Q561" s="220">
        <v>0</v>
      </c>
      <c r="R561" s="220">
        <f>Q561*H561</f>
        <v>0</v>
      </c>
      <c r="S561" s="220">
        <v>0</v>
      </c>
      <c r="T561" s="221">
        <f>S561*H561</f>
        <v>0</v>
      </c>
      <c r="AR561" s="222" t="s">
        <v>251</v>
      </c>
      <c r="AT561" s="222" t="s">
        <v>207</v>
      </c>
      <c r="AU561" s="222" t="s">
        <v>83</v>
      </c>
      <c r="AY561" s="17" t="s">
        <v>204</v>
      </c>
      <c r="BE561" s="223">
        <f>IF(N561="základní",J561,0)</f>
        <v>0</v>
      </c>
      <c r="BF561" s="223">
        <f>IF(N561="snížená",J561,0)</f>
        <v>0</v>
      </c>
      <c r="BG561" s="223">
        <f>IF(N561="zákl. přenesená",J561,0)</f>
        <v>0</v>
      </c>
      <c r="BH561" s="223">
        <f>IF(N561="sníž. přenesená",J561,0)</f>
        <v>0</v>
      </c>
      <c r="BI561" s="223">
        <f>IF(N561="nulová",J561,0)</f>
        <v>0</v>
      </c>
      <c r="BJ561" s="17" t="s">
        <v>81</v>
      </c>
      <c r="BK561" s="223">
        <f>ROUND(I561*H561,2)</f>
        <v>0</v>
      </c>
      <c r="BL561" s="17" t="s">
        <v>251</v>
      </c>
      <c r="BM561" s="222" t="s">
        <v>1059</v>
      </c>
    </row>
    <row r="562" spans="2:65" s="1" customFormat="1" ht="48" customHeight="1">
      <c r="B562" s="38"/>
      <c r="C562" s="211" t="s">
        <v>672</v>
      </c>
      <c r="D562" s="211" t="s">
        <v>207</v>
      </c>
      <c r="E562" s="212" t="s">
        <v>1060</v>
      </c>
      <c r="F562" s="213" t="s">
        <v>1061</v>
      </c>
      <c r="G562" s="214" t="s">
        <v>250</v>
      </c>
      <c r="H562" s="215">
        <v>115.7</v>
      </c>
      <c r="I562" s="216"/>
      <c r="J562" s="217">
        <f>ROUND(I562*H562,2)</f>
        <v>0</v>
      </c>
      <c r="K562" s="213" t="s">
        <v>211</v>
      </c>
      <c r="L562" s="43"/>
      <c r="M562" s="218" t="s">
        <v>19</v>
      </c>
      <c r="N562" s="219" t="s">
        <v>44</v>
      </c>
      <c r="O562" s="83"/>
      <c r="P562" s="220">
        <f>O562*H562</f>
        <v>0</v>
      </c>
      <c r="Q562" s="220">
        <v>0</v>
      </c>
      <c r="R562" s="220">
        <f>Q562*H562</f>
        <v>0</v>
      </c>
      <c r="S562" s="220">
        <v>0</v>
      </c>
      <c r="T562" s="221">
        <f>S562*H562</f>
        <v>0</v>
      </c>
      <c r="AR562" s="222" t="s">
        <v>251</v>
      </c>
      <c r="AT562" s="222" t="s">
        <v>207</v>
      </c>
      <c r="AU562" s="222" t="s">
        <v>83</v>
      </c>
      <c r="AY562" s="17" t="s">
        <v>204</v>
      </c>
      <c r="BE562" s="223">
        <f>IF(N562="základní",J562,0)</f>
        <v>0</v>
      </c>
      <c r="BF562" s="223">
        <f>IF(N562="snížená",J562,0)</f>
        <v>0</v>
      </c>
      <c r="BG562" s="223">
        <f>IF(N562="zákl. přenesená",J562,0)</f>
        <v>0</v>
      </c>
      <c r="BH562" s="223">
        <f>IF(N562="sníž. přenesená",J562,0)</f>
        <v>0</v>
      </c>
      <c r="BI562" s="223">
        <f>IF(N562="nulová",J562,0)</f>
        <v>0</v>
      </c>
      <c r="BJ562" s="17" t="s">
        <v>81</v>
      </c>
      <c r="BK562" s="223">
        <f>ROUND(I562*H562,2)</f>
        <v>0</v>
      </c>
      <c r="BL562" s="17" t="s">
        <v>251</v>
      </c>
      <c r="BM562" s="222" t="s">
        <v>1062</v>
      </c>
    </row>
    <row r="563" spans="2:65" s="1" customFormat="1" ht="60" customHeight="1">
      <c r="B563" s="38"/>
      <c r="C563" s="211" t="s">
        <v>1063</v>
      </c>
      <c r="D563" s="211" t="s">
        <v>207</v>
      </c>
      <c r="E563" s="212" t="s">
        <v>1064</v>
      </c>
      <c r="F563" s="213" t="s">
        <v>1065</v>
      </c>
      <c r="G563" s="214" t="s">
        <v>552</v>
      </c>
      <c r="H563" s="215">
        <v>72</v>
      </c>
      <c r="I563" s="216"/>
      <c r="J563" s="217">
        <f>ROUND(I563*H563,2)</f>
        <v>0</v>
      </c>
      <c r="K563" s="213" t="s">
        <v>211</v>
      </c>
      <c r="L563" s="43"/>
      <c r="M563" s="218" t="s">
        <v>19</v>
      </c>
      <c r="N563" s="219" t="s">
        <v>44</v>
      </c>
      <c r="O563" s="83"/>
      <c r="P563" s="220">
        <f>O563*H563</f>
        <v>0</v>
      </c>
      <c r="Q563" s="220">
        <v>0</v>
      </c>
      <c r="R563" s="220">
        <f>Q563*H563</f>
        <v>0</v>
      </c>
      <c r="S563" s="220">
        <v>0</v>
      </c>
      <c r="T563" s="221">
        <f>S563*H563</f>
        <v>0</v>
      </c>
      <c r="AR563" s="222" t="s">
        <v>251</v>
      </c>
      <c r="AT563" s="222" t="s">
        <v>207</v>
      </c>
      <c r="AU563" s="222" t="s">
        <v>83</v>
      </c>
      <c r="AY563" s="17" t="s">
        <v>204</v>
      </c>
      <c r="BE563" s="223">
        <f>IF(N563="základní",J563,0)</f>
        <v>0</v>
      </c>
      <c r="BF563" s="223">
        <f>IF(N563="snížená",J563,0)</f>
        <v>0</v>
      </c>
      <c r="BG563" s="223">
        <f>IF(N563="zákl. přenesená",J563,0)</f>
        <v>0</v>
      </c>
      <c r="BH563" s="223">
        <f>IF(N563="sníž. přenesená",J563,0)</f>
        <v>0</v>
      </c>
      <c r="BI563" s="223">
        <f>IF(N563="nulová",J563,0)</f>
        <v>0</v>
      </c>
      <c r="BJ563" s="17" t="s">
        <v>81</v>
      </c>
      <c r="BK563" s="223">
        <f>ROUND(I563*H563,2)</f>
        <v>0</v>
      </c>
      <c r="BL563" s="17" t="s">
        <v>251</v>
      </c>
      <c r="BM563" s="222" t="s">
        <v>1066</v>
      </c>
    </row>
    <row r="564" spans="2:65" s="1" customFormat="1" ht="48" customHeight="1">
      <c r="B564" s="38"/>
      <c r="C564" s="211" t="s">
        <v>673</v>
      </c>
      <c r="D564" s="211" t="s">
        <v>207</v>
      </c>
      <c r="E564" s="212" t="s">
        <v>1067</v>
      </c>
      <c r="F564" s="213" t="s">
        <v>1068</v>
      </c>
      <c r="G564" s="214" t="s">
        <v>552</v>
      </c>
      <c r="H564" s="215">
        <v>26</v>
      </c>
      <c r="I564" s="216"/>
      <c r="J564" s="217">
        <f>ROUND(I564*H564,2)</f>
        <v>0</v>
      </c>
      <c r="K564" s="213" t="s">
        <v>211</v>
      </c>
      <c r="L564" s="43"/>
      <c r="M564" s="218" t="s">
        <v>19</v>
      </c>
      <c r="N564" s="219" t="s">
        <v>44</v>
      </c>
      <c r="O564" s="83"/>
      <c r="P564" s="220">
        <f>O564*H564</f>
        <v>0</v>
      </c>
      <c r="Q564" s="220">
        <v>0</v>
      </c>
      <c r="R564" s="220">
        <f>Q564*H564</f>
        <v>0</v>
      </c>
      <c r="S564" s="220">
        <v>0</v>
      </c>
      <c r="T564" s="221">
        <f>S564*H564</f>
        <v>0</v>
      </c>
      <c r="AR564" s="222" t="s">
        <v>251</v>
      </c>
      <c r="AT564" s="222" t="s">
        <v>207</v>
      </c>
      <c r="AU564" s="222" t="s">
        <v>83</v>
      </c>
      <c r="AY564" s="17" t="s">
        <v>204</v>
      </c>
      <c r="BE564" s="223">
        <f>IF(N564="základní",J564,0)</f>
        <v>0</v>
      </c>
      <c r="BF564" s="223">
        <f>IF(N564="snížená",J564,0)</f>
        <v>0</v>
      </c>
      <c r="BG564" s="223">
        <f>IF(N564="zákl. přenesená",J564,0)</f>
        <v>0</v>
      </c>
      <c r="BH564" s="223">
        <f>IF(N564="sníž. přenesená",J564,0)</f>
        <v>0</v>
      </c>
      <c r="BI564" s="223">
        <f>IF(N564="nulová",J564,0)</f>
        <v>0</v>
      </c>
      <c r="BJ564" s="17" t="s">
        <v>81</v>
      </c>
      <c r="BK564" s="223">
        <f>ROUND(I564*H564,2)</f>
        <v>0</v>
      </c>
      <c r="BL564" s="17" t="s">
        <v>251</v>
      </c>
      <c r="BM564" s="222" t="s">
        <v>1069</v>
      </c>
    </row>
    <row r="565" spans="2:65" s="1" customFormat="1" ht="48" customHeight="1">
      <c r="B565" s="38"/>
      <c r="C565" s="211" t="s">
        <v>1070</v>
      </c>
      <c r="D565" s="211" t="s">
        <v>207</v>
      </c>
      <c r="E565" s="212" t="s">
        <v>1071</v>
      </c>
      <c r="F565" s="213" t="s">
        <v>1072</v>
      </c>
      <c r="G565" s="214" t="s">
        <v>552</v>
      </c>
      <c r="H565" s="215">
        <v>13</v>
      </c>
      <c r="I565" s="216"/>
      <c r="J565" s="217">
        <f>ROUND(I565*H565,2)</f>
        <v>0</v>
      </c>
      <c r="K565" s="213" t="s">
        <v>211</v>
      </c>
      <c r="L565" s="43"/>
      <c r="M565" s="218" t="s">
        <v>19</v>
      </c>
      <c r="N565" s="219" t="s">
        <v>44</v>
      </c>
      <c r="O565" s="83"/>
      <c r="P565" s="220">
        <f>O565*H565</f>
        <v>0</v>
      </c>
      <c r="Q565" s="220">
        <v>0</v>
      </c>
      <c r="R565" s="220">
        <f>Q565*H565</f>
        <v>0</v>
      </c>
      <c r="S565" s="220">
        <v>0</v>
      </c>
      <c r="T565" s="221">
        <f>S565*H565</f>
        <v>0</v>
      </c>
      <c r="AR565" s="222" t="s">
        <v>251</v>
      </c>
      <c r="AT565" s="222" t="s">
        <v>207</v>
      </c>
      <c r="AU565" s="222" t="s">
        <v>83</v>
      </c>
      <c r="AY565" s="17" t="s">
        <v>204</v>
      </c>
      <c r="BE565" s="223">
        <f>IF(N565="základní",J565,0)</f>
        <v>0</v>
      </c>
      <c r="BF565" s="223">
        <f>IF(N565="snížená",J565,0)</f>
        <v>0</v>
      </c>
      <c r="BG565" s="223">
        <f>IF(N565="zákl. přenesená",J565,0)</f>
        <v>0</v>
      </c>
      <c r="BH565" s="223">
        <f>IF(N565="sníž. přenesená",J565,0)</f>
        <v>0</v>
      </c>
      <c r="BI565" s="223">
        <f>IF(N565="nulová",J565,0)</f>
        <v>0</v>
      </c>
      <c r="BJ565" s="17" t="s">
        <v>81</v>
      </c>
      <c r="BK565" s="223">
        <f>ROUND(I565*H565,2)</f>
        <v>0</v>
      </c>
      <c r="BL565" s="17" t="s">
        <v>251</v>
      </c>
      <c r="BM565" s="222" t="s">
        <v>1073</v>
      </c>
    </row>
    <row r="566" spans="2:65" s="1" customFormat="1" ht="60" customHeight="1">
      <c r="B566" s="38"/>
      <c r="C566" s="211" t="s">
        <v>675</v>
      </c>
      <c r="D566" s="211" t="s">
        <v>207</v>
      </c>
      <c r="E566" s="212" t="s">
        <v>596</v>
      </c>
      <c r="F566" s="213" t="s">
        <v>597</v>
      </c>
      <c r="G566" s="214" t="s">
        <v>239</v>
      </c>
      <c r="H566" s="215">
        <v>0.26</v>
      </c>
      <c r="I566" s="216"/>
      <c r="J566" s="217">
        <f>ROUND(I566*H566,2)</f>
        <v>0</v>
      </c>
      <c r="K566" s="213" t="s">
        <v>211</v>
      </c>
      <c r="L566" s="43"/>
      <c r="M566" s="218" t="s">
        <v>19</v>
      </c>
      <c r="N566" s="219" t="s">
        <v>44</v>
      </c>
      <c r="O566" s="83"/>
      <c r="P566" s="220">
        <f>O566*H566</f>
        <v>0</v>
      </c>
      <c r="Q566" s="220">
        <v>0</v>
      </c>
      <c r="R566" s="220">
        <f>Q566*H566</f>
        <v>0</v>
      </c>
      <c r="S566" s="220">
        <v>0</v>
      </c>
      <c r="T566" s="221">
        <f>S566*H566</f>
        <v>0</v>
      </c>
      <c r="AR566" s="222" t="s">
        <v>251</v>
      </c>
      <c r="AT566" s="222" t="s">
        <v>207</v>
      </c>
      <c r="AU566" s="222" t="s">
        <v>83</v>
      </c>
      <c r="AY566" s="17" t="s">
        <v>204</v>
      </c>
      <c r="BE566" s="223">
        <f>IF(N566="základní",J566,0)</f>
        <v>0</v>
      </c>
      <c r="BF566" s="223">
        <f>IF(N566="snížená",J566,0)</f>
        <v>0</v>
      </c>
      <c r="BG566" s="223">
        <f>IF(N566="zákl. přenesená",J566,0)</f>
        <v>0</v>
      </c>
      <c r="BH566" s="223">
        <f>IF(N566="sníž. přenesená",J566,0)</f>
        <v>0</v>
      </c>
      <c r="BI566" s="223">
        <f>IF(N566="nulová",J566,0)</f>
        <v>0</v>
      </c>
      <c r="BJ566" s="17" t="s">
        <v>81</v>
      </c>
      <c r="BK566" s="223">
        <f>ROUND(I566*H566,2)</f>
        <v>0</v>
      </c>
      <c r="BL566" s="17" t="s">
        <v>251</v>
      </c>
      <c r="BM566" s="222" t="s">
        <v>1074</v>
      </c>
    </row>
    <row r="567" spans="2:63" s="11" customFormat="1" ht="22.8" customHeight="1">
      <c r="B567" s="195"/>
      <c r="C567" s="196"/>
      <c r="D567" s="197" t="s">
        <v>72</v>
      </c>
      <c r="E567" s="209" t="s">
        <v>1075</v>
      </c>
      <c r="F567" s="209" t="s">
        <v>1076</v>
      </c>
      <c r="G567" s="196"/>
      <c r="H567" s="196"/>
      <c r="I567" s="199"/>
      <c r="J567" s="210">
        <f>BK567</f>
        <v>0</v>
      </c>
      <c r="K567" s="196"/>
      <c r="L567" s="201"/>
      <c r="M567" s="202"/>
      <c r="N567" s="203"/>
      <c r="O567" s="203"/>
      <c r="P567" s="204">
        <f>SUM(P568:P572)</f>
        <v>0</v>
      </c>
      <c r="Q567" s="203"/>
      <c r="R567" s="204">
        <f>SUM(R568:R572)</f>
        <v>0</v>
      </c>
      <c r="S567" s="203"/>
      <c r="T567" s="205">
        <f>SUM(T568:T572)</f>
        <v>0</v>
      </c>
      <c r="AR567" s="206" t="s">
        <v>81</v>
      </c>
      <c r="AT567" s="207" t="s">
        <v>72</v>
      </c>
      <c r="AU567" s="207" t="s">
        <v>81</v>
      </c>
      <c r="AY567" s="206" t="s">
        <v>204</v>
      </c>
      <c r="BK567" s="208">
        <f>SUM(BK568:BK572)</f>
        <v>0</v>
      </c>
    </row>
    <row r="568" spans="2:65" s="1" customFormat="1" ht="24" customHeight="1">
      <c r="B568" s="38"/>
      <c r="C568" s="211" t="s">
        <v>1077</v>
      </c>
      <c r="D568" s="211" t="s">
        <v>207</v>
      </c>
      <c r="E568" s="212" t="s">
        <v>1050</v>
      </c>
      <c r="F568" s="213" t="s">
        <v>1051</v>
      </c>
      <c r="G568" s="214" t="s">
        <v>221</v>
      </c>
      <c r="H568" s="215">
        <v>117.6</v>
      </c>
      <c r="I568" s="216"/>
      <c r="J568" s="217">
        <f>ROUND(I568*H568,2)</f>
        <v>0</v>
      </c>
      <c r="K568" s="213" t="s">
        <v>211</v>
      </c>
      <c r="L568" s="43"/>
      <c r="M568" s="218" t="s">
        <v>19</v>
      </c>
      <c r="N568" s="219" t="s">
        <v>44</v>
      </c>
      <c r="O568" s="83"/>
      <c r="P568" s="220">
        <f>O568*H568</f>
        <v>0</v>
      </c>
      <c r="Q568" s="220">
        <v>0</v>
      </c>
      <c r="R568" s="220">
        <f>Q568*H568</f>
        <v>0</v>
      </c>
      <c r="S568" s="220">
        <v>0</v>
      </c>
      <c r="T568" s="221">
        <f>S568*H568</f>
        <v>0</v>
      </c>
      <c r="AR568" s="222" t="s">
        <v>212</v>
      </c>
      <c r="AT568" s="222" t="s">
        <v>207</v>
      </c>
      <c r="AU568" s="222" t="s">
        <v>83</v>
      </c>
      <c r="AY568" s="17" t="s">
        <v>204</v>
      </c>
      <c r="BE568" s="223">
        <f>IF(N568="základní",J568,0)</f>
        <v>0</v>
      </c>
      <c r="BF568" s="223">
        <f>IF(N568="snížená",J568,0)</f>
        <v>0</v>
      </c>
      <c r="BG568" s="223">
        <f>IF(N568="zákl. přenesená",J568,0)</f>
        <v>0</v>
      </c>
      <c r="BH568" s="223">
        <f>IF(N568="sníž. přenesená",J568,0)</f>
        <v>0</v>
      </c>
      <c r="BI568" s="223">
        <f>IF(N568="nulová",J568,0)</f>
        <v>0</v>
      </c>
      <c r="BJ568" s="17" t="s">
        <v>81</v>
      </c>
      <c r="BK568" s="223">
        <f>ROUND(I568*H568,2)</f>
        <v>0</v>
      </c>
      <c r="BL568" s="17" t="s">
        <v>212</v>
      </c>
      <c r="BM568" s="222" t="s">
        <v>1078</v>
      </c>
    </row>
    <row r="569" spans="2:65" s="1" customFormat="1" ht="36" customHeight="1">
      <c r="B569" s="38"/>
      <c r="C569" s="211" t="s">
        <v>678</v>
      </c>
      <c r="D569" s="211" t="s">
        <v>207</v>
      </c>
      <c r="E569" s="212" t="s">
        <v>1057</v>
      </c>
      <c r="F569" s="213" t="s">
        <v>1058</v>
      </c>
      <c r="G569" s="214" t="s">
        <v>221</v>
      </c>
      <c r="H569" s="215">
        <v>109.6</v>
      </c>
      <c r="I569" s="216"/>
      <c r="J569" s="217">
        <f>ROUND(I569*H569,2)</f>
        <v>0</v>
      </c>
      <c r="K569" s="213" t="s">
        <v>211</v>
      </c>
      <c r="L569" s="43"/>
      <c r="M569" s="218" t="s">
        <v>19</v>
      </c>
      <c r="N569" s="219" t="s">
        <v>44</v>
      </c>
      <c r="O569" s="83"/>
      <c r="P569" s="220">
        <f>O569*H569</f>
        <v>0</v>
      </c>
      <c r="Q569" s="220">
        <v>0</v>
      </c>
      <c r="R569" s="220">
        <f>Q569*H569</f>
        <v>0</v>
      </c>
      <c r="S569" s="220">
        <v>0</v>
      </c>
      <c r="T569" s="221">
        <f>S569*H569</f>
        <v>0</v>
      </c>
      <c r="AR569" s="222" t="s">
        <v>212</v>
      </c>
      <c r="AT569" s="222" t="s">
        <v>207</v>
      </c>
      <c r="AU569" s="222" t="s">
        <v>83</v>
      </c>
      <c r="AY569" s="17" t="s">
        <v>204</v>
      </c>
      <c r="BE569" s="223">
        <f>IF(N569="základní",J569,0)</f>
        <v>0</v>
      </c>
      <c r="BF569" s="223">
        <f>IF(N569="snížená",J569,0)</f>
        <v>0</v>
      </c>
      <c r="BG569" s="223">
        <f>IF(N569="zákl. přenesená",J569,0)</f>
        <v>0</v>
      </c>
      <c r="BH569" s="223">
        <f>IF(N569="sníž. přenesená",J569,0)</f>
        <v>0</v>
      </c>
      <c r="BI569" s="223">
        <f>IF(N569="nulová",J569,0)</f>
        <v>0</v>
      </c>
      <c r="BJ569" s="17" t="s">
        <v>81</v>
      </c>
      <c r="BK569" s="223">
        <f>ROUND(I569*H569,2)</f>
        <v>0</v>
      </c>
      <c r="BL569" s="17" t="s">
        <v>212</v>
      </c>
      <c r="BM569" s="222" t="s">
        <v>1079</v>
      </c>
    </row>
    <row r="570" spans="2:65" s="1" customFormat="1" ht="48" customHeight="1">
      <c r="B570" s="38"/>
      <c r="C570" s="211" t="s">
        <v>1080</v>
      </c>
      <c r="D570" s="211" t="s">
        <v>207</v>
      </c>
      <c r="E570" s="212" t="s">
        <v>1067</v>
      </c>
      <c r="F570" s="213" t="s">
        <v>1068</v>
      </c>
      <c r="G570" s="214" t="s">
        <v>552</v>
      </c>
      <c r="H570" s="215">
        <v>10</v>
      </c>
      <c r="I570" s="216"/>
      <c r="J570" s="217">
        <f>ROUND(I570*H570,2)</f>
        <v>0</v>
      </c>
      <c r="K570" s="213" t="s">
        <v>211</v>
      </c>
      <c r="L570" s="43"/>
      <c r="M570" s="218" t="s">
        <v>19</v>
      </c>
      <c r="N570" s="219" t="s">
        <v>44</v>
      </c>
      <c r="O570" s="83"/>
      <c r="P570" s="220">
        <f>O570*H570</f>
        <v>0</v>
      </c>
      <c r="Q570" s="220">
        <v>0</v>
      </c>
      <c r="R570" s="220">
        <f>Q570*H570</f>
        <v>0</v>
      </c>
      <c r="S570" s="220">
        <v>0</v>
      </c>
      <c r="T570" s="221">
        <f>S570*H570</f>
        <v>0</v>
      </c>
      <c r="AR570" s="222" t="s">
        <v>212</v>
      </c>
      <c r="AT570" s="222" t="s">
        <v>207</v>
      </c>
      <c r="AU570" s="222" t="s">
        <v>83</v>
      </c>
      <c r="AY570" s="17" t="s">
        <v>204</v>
      </c>
      <c r="BE570" s="223">
        <f>IF(N570="základní",J570,0)</f>
        <v>0</v>
      </c>
      <c r="BF570" s="223">
        <f>IF(N570="snížená",J570,0)</f>
        <v>0</v>
      </c>
      <c r="BG570" s="223">
        <f>IF(N570="zákl. přenesená",J570,0)</f>
        <v>0</v>
      </c>
      <c r="BH570" s="223">
        <f>IF(N570="sníž. přenesená",J570,0)</f>
        <v>0</v>
      </c>
      <c r="BI570" s="223">
        <f>IF(N570="nulová",J570,0)</f>
        <v>0</v>
      </c>
      <c r="BJ570" s="17" t="s">
        <v>81</v>
      </c>
      <c r="BK570" s="223">
        <f>ROUND(I570*H570,2)</f>
        <v>0</v>
      </c>
      <c r="BL570" s="17" t="s">
        <v>212</v>
      </c>
      <c r="BM570" s="222" t="s">
        <v>1081</v>
      </c>
    </row>
    <row r="571" spans="2:65" s="1" customFormat="1" ht="48" customHeight="1">
      <c r="B571" s="38"/>
      <c r="C571" s="211" t="s">
        <v>682</v>
      </c>
      <c r="D571" s="211" t="s">
        <v>207</v>
      </c>
      <c r="E571" s="212" t="s">
        <v>1071</v>
      </c>
      <c r="F571" s="213" t="s">
        <v>1072</v>
      </c>
      <c r="G571" s="214" t="s">
        <v>552</v>
      </c>
      <c r="H571" s="215">
        <v>5</v>
      </c>
      <c r="I571" s="216"/>
      <c r="J571" s="217">
        <f>ROUND(I571*H571,2)</f>
        <v>0</v>
      </c>
      <c r="K571" s="213" t="s">
        <v>211</v>
      </c>
      <c r="L571" s="43"/>
      <c r="M571" s="218" t="s">
        <v>19</v>
      </c>
      <c r="N571" s="219" t="s">
        <v>44</v>
      </c>
      <c r="O571" s="83"/>
      <c r="P571" s="220">
        <f>O571*H571</f>
        <v>0</v>
      </c>
      <c r="Q571" s="220">
        <v>0</v>
      </c>
      <c r="R571" s="220">
        <f>Q571*H571</f>
        <v>0</v>
      </c>
      <c r="S571" s="220">
        <v>0</v>
      </c>
      <c r="T571" s="221">
        <f>S571*H571</f>
        <v>0</v>
      </c>
      <c r="AR571" s="222" t="s">
        <v>212</v>
      </c>
      <c r="AT571" s="222" t="s">
        <v>207</v>
      </c>
      <c r="AU571" s="222" t="s">
        <v>83</v>
      </c>
      <c r="AY571" s="17" t="s">
        <v>204</v>
      </c>
      <c r="BE571" s="223">
        <f>IF(N571="základní",J571,0)</f>
        <v>0</v>
      </c>
      <c r="BF571" s="223">
        <f>IF(N571="snížená",J571,0)</f>
        <v>0</v>
      </c>
      <c r="BG571" s="223">
        <f>IF(N571="zákl. přenesená",J571,0)</f>
        <v>0</v>
      </c>
      <c r="BH571" s="223">
        <f>IF(N571="sníž. přenesená",J571,0)</f>
        <v>0</v>
      </c>
      <c r="BI571" s="223">
        <f>IF(N571="nulová",J571,0)</f>
        <v>0</v>
      </c>
      <c r="BJ571" s="17" t="s">
        <v>81</v>
      </c>
      <c r="BK571" s="223">
        <f>ROUND(I571*H571,2)</f>
        <v>0</v>
      </c>
      <c r="BL571" s="17" t="s">
        <v>212</v>
      </c>
      <c r="BM571" s="222" t="s">
        <v>1082</v>
      </c>
    </row>
    <row r="572" spans="2:65" s="1" customFormat="1" ht="60" customHeight="1">
      <c r="B572" s="38"/>
      <c r="C572" s="211" t="s">
        <v>1083</v>
      </c>
      <c r="D572" s="211" t="s">
        <v>207</v>
      </c>
      <c r="E572" s="212" t="s">
        <v>596</v>
      </c>
      <c r="F572" s="213" t="s">
        <v>597</v>
      </c>
      <c r="G572" s="214" t="s">
        <v>239</v>
      </c>
      <c r="H572" s="215">
        <v>0.367</v>
      </c>
      <c r="I572" s="216"/>
      <c r="J572" s="217">
        <f>ROUND(I572*H572,2)</f>
        <v>0</v>
      </c>
      <c r="K572" s="213" t="s">
        <v>211</v>
      </c>
      <c r="L572" s="43"/>
      <c r="M572" s="218" t="s">
        <v>19</v>
      </c>
      <c r="N572" s="219" t="s">
        <v>44</v>
      </c>
      <c r="O572" s="83"/>
      <c r="P572" s="220">
        <f>O572*H572</f>
        <v>0</v>
      </c>
      <c r="Q572" s="220">
        <v>0</v>
      </c>
      <c r="R572" s="220">
        <f>Q572*H572</f>
        <v>0</v>
      </c>
      <c r="S572" s="220">
        <v>0</v>
      </c>
      <c r="T572" s="221">
        <f>S572*H572</f>
        <v>0</v>
      </c>
      <c r="AR572" s="222" t="s">
        <v>212</v>
      </c>
      <c r="AT572" s="222" t="s">
        <v>207</v>
      </c>
      <c r="AU572" s="222" t="s">
        <v>83</v>
      </c>
      <c r="AY572" s="17" t="s">
        <v>204</v>
      </c>
      <c r="BE572" s="223">
        <f>IF(N572="základní",J572,0)</f>
        <v>0</v>
      </c>
      <c r="BF572" s="223">
        <f>IF(N572="snížená",J572,0)</f>
        <v>0</v>
      </c>
      <c r="BG572" s="223">
        <f>IF(N572="zákl. přenesená",J572,0)</f>
        <v>0</v>
      </c>
      <c r="BH572" s="223">
        <f>IF(N572="sníž. přenesená",J572,0)</f>
        <v>0</v>
      </c>
      <c r="BI572" s="223">
        <f>IF(N572="nulová",J572,0)</f>
        <v>0</v>
      </c>
      <c r="BJ572" s="17" t="s">
        <v>81</v>
      </c>
      <c r="BK572" s="223">
        <f>ROUND(I572*H572,2)</f>
        <v>0</v>
      </c>
      <c r="BL572" s="17" t="s">
        <v>212</v>
      </c>
      <c r="BM572" s="222" t="s">
        <v>1084</v>
      </c>
    </row>
    <row r="573" spans="2:63" s="11" customFormat="1" ht="22.8" customHeight="1">
      <c r="B573" s="195"/>
      <c r="C573" s="196"/>
      <c r="D573" s="197" t="s">
        <v>72</v>
      </c>
      <c r="E573" s="209" t="s">
        <v>406</v>
      </c>
      <c r="F573" s="209" t="s">
        <v>407</v>
      </c>
      <c r="G573" s="196"/>
      <c r="H573" s="196"/>
      <c r="I573" s="199"/>
      <c r="J573" s="210">
        <f>BK573</f>
        <v>0</v>
      </c>
      <c r="K573" s="196"/>
      <c r="L573" s="201"/>
      <c r="M573" s="202"/>
      <c r="N573" s="203"/>
      <c r="O573" s="203"/>
      <c r="P573" s="204">
        <f>SUM(P574:P580)</f>
        <v>0</v>
      </c>
      <c r="Q573" s="203"/>
      <c r="R573" s="204">
        <f>SUM(R574:R580)</f>
        <v>0</v>
      </c>
      <c r="S573" s="203"/>
      <c r="T573" s="205">
        <f>SUM(T574:T580)</f>
        <v>0</v>
      </c>
      <c r="AR573" s="206" t="s">
        <v>83</v>
      </c>
      <c r="AT573" s="207" t="s">
        <v>72</v>
      </c>
      <c r="AU573" s="207" t="s">
        <v>81</v>
      </c>
      <c r="AY573" s="206" t="s">
        <v>204</v>
      </c>
      <c r="BK573" s="208">
        <f>SUM(BK574:BK580)</f>
        <v>0</v>
      </c>
    </row>
    <row r="574" spans="2:65" s="1" customFormat="1" ht="48" customHeight="1">
      <c r="B574" s="38"/>
      <c r="C574" s="211" t="s">
        <v>685</v>
      </c>
      <c r="D574" s="211" t="s">
        <v>207</v>
      </c>
      <c r="E574" s="212" t="s">
        <v>1085</v>
      </c>
      <c r="F574" s="213" t="s">
        <v>1086</v>
      </c>
      <c r="G574" s="214" t="s">
        <v>221</v>
      </c>
      <c r="H574" s="215">
        <v>115.89</v>
      </c>
      <c r="I574" s="216"/>
      <c r="J574" s="217">
        <f>ROUND(I574*H574,2)</f>
        <v>0</v>
      </c>
      <c r="K574" s="213" t="s">
        <v>211</v>
      </c>
      <c r="L574" s="43"/>
      <c r="M574" s="218" t="s">
        <v>19</v>
      </c>
      <c r="N574" s="219" t="s">
        <v>44</v>
      </c>
      <c r="O574" s="83"/>
      <c r="P574" s="220">
        <f>O574*H574</f>
        <v>0</v>
      </c>
      <c r="Q574" s="220">
        <v>0</v>
      </c>
      <c r="R574" s="220">
        <f>Q574*H574</f>
        <v>0</v>
      </c>
      <c r="S574" s="220">
        <v>0</v>
      </c>
      <c r="T574" s="221">
        <f>S574*H574</f>
        <v>0</v>
      </c>
      <c r="AR574" s="222" t="s">
        <v>251</v>
      </c>
      <c r="AT574" s="222" t="s">
        <v>207</v>
      </c>
      <c r="AU574" s="222" t="s">
        <v>83</v>
      </c>
      <c r="AY574" s="17" t="s">
        <v>204</v>
      </c>
      <c r="BE574" s="223">
        <f>IF(N574="základní",J574,0)</f>
        <v>0</v>
      </c>
      <c r="BF574" s="223">
        <f>IF(N574="snížená",J574,0)</f>
        <v>0</v>
      </c>
      <c r="BG574" s="223">
        <f>IF(N574="zákl. přenesená",J574,0)</f>
        <v>0</v>
      </c>
      <c r="BH574" s="223">
        <f>IF(N574="sníž. přenesená",J574,0)</f>
        <v>0</v>
      </c>
      <c r="BI574" s="223">
        <f>IF(N574="nulová",J574,0)</f>
        <v>0</v>
      </c>
      <c r="BJ574" s="17" t="s">
        <v>81</v>
      </c>
      <c r="BK574" s="223">
        <f>ROUND(I574*H574,2)</f>
        <v>0</v>
      </c>
      <c r="BL574" s="17" t="s">
        <v>251</v>
      </c>
      <c r="BM574" s="222" t="s">
        <v>1087</v>
      </c>
    </row>
    <row r="575" spans="2:65" s="1" customFormat="1" ht="36" customHeight="1">
      <c r="B575" s="38"/>
      <c r="C575" s="211" t="s">
        <v>1088</v>
      </c>
      <c r="D575" s="211" t="s">
        <v>207</v>
      </c>
      <c r="E575" s="212" t="s">
        <v>1089</v>
      </c>
      <c r="F575" s="213" t="s">
        <v>1090</v>
      </c>
      <c r="G575" s="214" t="s">
        <v>221</v>
      </c>
      <c r="H575" s="215">
        <v>115.89</v>
      </c>
      <c r="I575" s="216"/>
      <c r="J575" s="217">
        <f>ROUND(I575*H575,2)</f>
        <v>0</v>
      </c>
      <c r="K575" s="213" t="s">
        <v>211</v>
      </c>
      <c r="L575" s="43"/>
      <c r="M575" s="218" t="s">
        <v>19</v>
      </c>
      <c r="N575" s="219" t="s">
        <v>44</v>
      </c>
      <c r="O575" s="83"/>
      <c r="P575" s="220">
        <f>O575*H575</f>
        <v>0</v>
      </c>
      <c r="Q575" s="220">
        <v>0</v>
      </c>
      <c r="R575" s="220">
        <f>Q575*H575</f>
        <v>0</v>
      </c>
      <c r="S575" s="220">
        <v>0</v>
      </c>
      <c r="T575" s="221">
        <f>S575*H575</f>
        <v>0</v>
      </c>
      <c r="AR575" s="222" t="s">
        <v>251</v>
      </c>
      <c r="AT575" s="222" t="s">
        <v>207</v>
      </c>
      <c r="AU575" s="222" t="s">
        <v>83</v>
      </c>
      <c r="AY575" s="17" t="s">
        <v>204</v>
      </c>
      <c r="BE575" s="223">
        <f>IF(N575="základní",J575,0)</f>
        <v>0</v>
      </c>
      <c r="BF575" s="223">
        <f>IF(N575="snížená",J575,0)</f>
        <v>0</v>
      </c>
      <c r="BG575" s="223">
        <f>IF(N575="zákl. přenesená",J575,0)</f>
        <v>0</v>
      </c>
      <c r="BH575" s="223">
        <f>IF(N575="sníž. přenesená",J575,0)</f>
        <v>0</v>
      </c>
      <c r="BI575" s="223">
        <f>IF(N575="nulová",J575,0)</f>
        <v>0</v>
      </c>
      <c r="BJ575" s="17" t="s">
        <v>81</v>
      </c>
      <c r="BK575" s="223">
        <f>ROUND(I575*H575,2)</f>
        <v>0</v>
      </c>
      <c r="BL575" s="17" t="s">
        <v>251</v>
      </c>
      <c r="BM575" s="222" t="s">
        <v>1091</v>
      </c>
    </row>
    <row r="576" spans="2:65" s="1" customFormat="1" ht="48" customHeight="1">
      <c r="B576" s="38"/>
      <c r="C576" s="211" t="s">
        <v>689</v>
      </c>
      <c r="D576" s="211" t="s">
        <v>207</v>
      </c>
      <c r="E576" s="212" t="s">
        <v>1092</v>
      </c>
      <c r="F576" s="213" t="s">
        <v>1093</v>
      </c>
      <c r="G576" s="214" t="s">
        <v>221</v>
      </c>
      <c r="H576" s="215">
        <v>115.89</v>
      </c>
      <c r="I576" s="216"/>
      <c r="J576" s="217">
        <f>ROUND(I576*H576,2)</f>
        <v>0</v>
      </c>
      <c r="K576" s="213" t="s">
        <v>211</v>
      </c>
      <c r="L576" s="43"/>
      <c r="M576" s="218" t="s">
        <v>19</v>
      </c>
      <c r="N576" s="219" t="s">
        <v>44</v>
      </c>
      <c r="O576" s="83"/>
      <c r="P576" s="220">
        <f>O576*H576</f>
        <v>0</v>
      </c>
      <c r="Q576" s="220">
        <v>0</v>
      </c>
      <c r="R576" s="220">
        <f>Q576*H576</f>
        <v>0</v>
      </c>
      <c r="S576" s="220">
        <v>0</v>
      </c>
      <c r="T576" s="221">
        <f>S576*H576</f>
        <v>0</v>
      </c>
      <c r="AR576" s="222" t="s">
        <v>251</v>
      </c>
      <c r="AT576" s="222" t="s">
        <v>207</v>
      </c>
      <c r="AU576" s="222" t="s">
        <v>83</v>
      </c>
      <c r="AY576" s="17" t="s">
        <v>204</v>
      </c>
      <c r="BE576" s="223">
        <f>IF(N576="základní",J576,0)</f>
        <v>0</v>
      </c>
      <c r="BF576" s="223">
        <f>IF(N576="snížená",J576,0)</f>
        <v>0</v>
      </c>
      <c r="BG576" s="223">
        <f>IF(N576="zákl. přenesená",J576,0)</f>
        <v>0</v>
      </c>
      <c r="BH576" s="223">
        <f>IF(N576="sníž. přenesená",J576,0)</f>
        <v>0</v>
      </c>
      <c r="BI576" s="223">
        <f>IF(N576="nulová",J576,0)</f>
        <v>0</v>
      </c>
      <c r="BJ576" s="17" t="s">
        <v>81</v>
      </c>
      <c r="BK576" s="223">
        <f>ROUND(I576*H576,2)</f>
        <v>0</v>
      </c>
      <c r="BL576" s="17" t="s">
        <v>251</v>
      </c>
      <c r="BM576" s="222" t="s">
        <v>1094</v>
      </c>
    </row>
    <row r="577" spans="2:65" s="1" customFormat="1" ht="16.5" customHeight="1">
      <c r="B577" s="38"/>
      <c r="C577" s="257" t="s">
        <v>1095</v>
      </c>
      <c r="D577" s="257" t="s">
        <v>242</v>
      </c>
      <c r="E577" s="258" t="s">
        <v>1096</v>
      </c>
      <c r="F577" s="259" t="s">
        <v>1097</v>
      </c>
      <c r="G577" s="260" t="s">
        <v>221</v>
      </c>
      <c r="H577" s="261">
        <v>144.863</v>
      </c>
      <c r="I577" s="262"/>
      <c r="J577" s="263">
        <f>ROUND(I577*H577,2)</f>
        <v>0</v>
      </c>
      <c r="K577" s="259" t="s">
        <v>211</v>
      </c>
      <c r="L577" s="264"/>
      <c r="M577" s="265" t="s">
        <v>19</v>
      </c>
      <c r="N577" s="266" t="s">
        <v>44</v>
      </c>
      <c r="O577" s="83"/>
      <c r="P577" s="220">
        <f>O577*H577</f>
        <v>0</v>
      </c>
      <c r="Q577" s="220">
        <v>0</v>
      </c>
      <c r="R577" s="220">
        <f>Q577*H577</f>
        <v>0</v>
      </c>
      <c r="S577" s="220">
        <v>0</v>
      </c>
      <c r="T577" s="221">
        <f>S577*H577</f>
        <v>0</v>
      </c>
      <c r="AR577" s="222" t="s">
        <v>280</v>
      </c>
      <c r="AT577" s="222" t="s">
        <v>242</v>
      </c>
      <c r="AU577" s="222" t="s">
        <v>83</v>
      </c>
      <c r="AY577" s="17" t="s">
        <v>204</v>
      </c>
      <c r="BE577" s="223">
        <f>IF(N577="základní",J577,0)</f>
        <v>0</v>
      </c>
      <c r="BF577" s="223">
        <f>IF(N577="snížená",J577,0)</f>
        <v>0</v>
      </c>
      <c r="BG577" s="223">
        <f>IF(N577="zákl. přenesená",J577,0)</f>
        <v>0</v>
      </c>
      <c r="BH577" s="223">
        <f>IF(N577="sníž. přenesená",J577,0)</f>
        <v>0</v>
      </c>
      <c r="BI577" s="223">
        <f>IF(N577="nulová",J577,0)</f>
        <v>0</v>
      </c>
      <c r="BJ577" s="17" t="s">
        <v>81</v>
      </c>
      <c r="BK577" s="223">
        <f>ROUND(I577*H577,2)</f>
        <v>0</v>
      </c>
      <c r="BL577" s="17" t="s">
        <v>251</v>
      </c>
      <c r="BM577" s="222" t="s">
        <v>1098</v>
      </c>
    </row>
    <row r="578" spans="2:65" s="1" customFormat="1" ht="36" customHeight="1">
      <c r="B578" s="38"/>
      <c r="C578" s="211" t="s">
        <v>692</v>
      </c>
      <c r="D578" s="211" t="s">
        <v>207</v>
      </c>
      <c r="E578" s="212" t="s">
        <v>1099</v>
      </c>
      <c r="F578" s="213" t="s">
        <v>1100</v>
      </c>
      <c r="G578" s="214" t="s">
        <v>250</v>
      </c>
      <c r="H578" s="215">
        <v>169.2</v>
      </c>
      <c r="I578" s="216"/>
      <c r="J578" s="217">
        <f>ROUND(I578*H578,2)</f>
        <v>0</v>
      </c>
      <c r="K578" s="213" t="s">
        <v>211</v>
      </c>
      <c r="L578" s="43"/>
      <c r="M578" s="218" t="s">
        <v>19</v>
      </c>
      <c r="N578" s="219" t="s">
        <v>44</v>
      </c>
      <c r="O578" s="83"/>
      <c r="P578" s="220">
        <f>O578*H578</f>
        <v>0</v>
      </c>
      <c r="Q578" s="220">
        <v>0</v>
      </c>
      <c r="R578" s="220">
        <f>Q578*H578</f>
        <v>0</v>
      </c>
      <c r="S578" s="220">
        <v>0</v>
      </c>
      <c r="T578" s="221">
        <f>S578*H578</f>
        <v>0</v>
      </c>
      <c r="AR578" s="222" t="s">
        <v>251</v>
      </c>
      <c r="AT578" s="222" t="s">
        <v>207</v>
      </c>
      <c r="AU578" s="222" t="s">
        <v>83</v>
      </c>
      <c r="AY578" s="17" t="s">
        <v>204</v>
      </c>
      <c r="BE578" s="223">
        <f>IF(N578="základní",J578,0)</f>
        <v>0</v>
      </c>
      <c r="BF578" s="223">
        <f>IF(N578="snížená",J578,0)</f>
        <v>0</v>
      </c>
      <c r="BG578" s="223">
        <f>IF(N578="zákl. přenesená",J578,0)</f>
        <v>0</v>
      </c>
      <c r="BH578" s="223">
        <f>IF(N578="sníž. přenesená",J578,0)</f>
        <v>0</v>
      </c>
      <c r="BI578" s="223">
        <f>IF(N578="nulová",J578,0)</f>
        <v>0</v>
      </c>
      <c r="BJ578" s="17" t="s">
        <v>81</v>
      </c>
      <c r="BK578" s="223">
        <f>ROUND(I578*H578,2)</f>
        <v>0</v>
      </c>
      <c r="BL578" s="17" t="s">
        <v>251</v>
      </c>
      <c r="BM578" s="222" t="s">
        <v>1101</v>
      </c>
    </row>
    <row r="579" spans="2:65" s="1" customFormat="1" ht="36" customHeight="1">
      <c r="B579" s="38"/>
      <c r="C579" s="211" t="s">
        <v>1102</v>
      </c>
      <c r="D579" s="211" t="s">
        <v>207</v>
      </c>
      <c r="E579" s="212" t="s">
        <v>763</v>
      </c>
      <c r="F579" s="213" t="s">
        <v>293</v>
      </c>
      <c r="G579" s="214" t="s">
        <v>221</v>
      </c>
      <c r="H579" s="215">
        <v>115.89</v>
      </c>
      <c r="I579" s="216"/>
      <c r="J579" s="217">
        <f>ROUND(I579*H579,2)</f>
        <v>0</v>
      </c>
      <c r="K579" s="213" t="s">
        <v>211</v>
      </c>
      <c r="L579" s="43"/>
      <c r="M579" s="218" t="s">
        <v>19</v>
      </c>
      <c r="N579" s="219" t="s">
        <v>44</v>
      </c>
      <c r="O579" s="83"/>
      <c r="P579" s="220">
        <f>O579*H579</f>
        <v>0</v>
      </c>
      <c r="Q579" s="220">
        <v>0</v>
      </c>
      <c r="R579" s="220">
        <f>Q579*H579</f>
        <v>0</v>
      </c>
      <c r="S579" s="220">
        <v>0</v>
      </c>
      <c r="T579" s="221">
        <f>S579*H579</f>
        <v>0</v>
      </c>
      <c r="AR579" s="222" t="s">
        <v>251</v>
      </c>
      <c r="AT579" s="222" t="s">
        <v>207</v>
      </c>
      <c r="AU579" s="222" t="s">
        <v>83</v>
      </c>
      <c r="AY579" s="17" t="s">
        <v>204</v>
      </c>
      <c r="BE579" s="223">
        <f>IF(N579="základní",J579,0)</f>
        <v>0</v>
      </c>
      <c r="BF579" s="223">
        <f>IF(N579="snížená",J579,0)</f>
        <v>0</v>
      </c>
      <c r="BG579" s="223">
        <f>IF(N579="zákl. přenesená",J579,0)</f>
        <v>0</v>
      </c>
      <c r="BH579" s="223">
        <f>IF(N579="sníž. přenesená",J579,0)</f>
        <v>0</v>
      </c>
      <c r="BI579" s="223">
        <f>IF(N579="nulová",J579,0)</f>
        <v>0</v>
      </c>
      <c r="BJ579" s="17" t="s">
        <v>81</v>
      </c>
      <c r="BK579" s="223">
        <f>ROUND(I579*H579,2)</f>
        <v>0</v>
      </c>
      <c r="BL579" s="17" t="s">
        <v>251</v>
      </c>
      <c r="BM579" s="222" t="s">
        <v>1103</v>
      </c>
    </row>
    <row r="580" spans="2:65" s="1" customFormat="1" ht="72" customHeight="1">
      <c r="B580" s="38"/>
      <c r="C580" s="211" t="s">
        <v>696</v>
      </c>
      <c r="D580" s="211" t="s">
        <v>207</v>
      </c>
      <c r="E580" s="212" t="s">
        <v>1104</v>
      </c>
      <c r="F580" s="213" t="s">
        <v>1105</v>
      </c>
      <c r="G580" s="214" t="s">
        <v>239</v>
      </c>
      <c r="H580" s="215">
        <v>1.698</v>
      </c>
      <c r="I580" s="216"/>
      <c r="J580" s="217">
        <f>ROUND(I580*H580,2)</f>
        <v>0</v>
      </c>
      <c r="K580" s="213" t="s">
        <v>211</v>
      </c>
      <c r="L580" s="43"/>
      <c r="M580" s="218" t="s">
        <v>19</v>
      </c>
      <c r="N580" s="219" t="s">
        <v>44</v>
      </c>
      <c r="O580" s="83"/>
      <c r="P580" s="220">
        <f>O580*H580</f>
        <v>0</v>
      </c>
      <c r="Q580" s="220">
        <v>0</v>
      </c>
      <c r="R580" s="220">
        <f>Q580*H580</f>
        <v>0</v>
      </c>
      <c r="S580" s="220">
        <v>0</v>
      </c>
      <c r="T580" s="221">
        <f>S580*H580</f>
        <v>0</v>
      </c>
      <c r="AR580" s="222" t="s">
        <v>251</v>
      </c>
      <c r="AT580" s="222" t="s">
        <v>207</v>
      </c>
      <c r="AU580" s="222" t="s">
        <v>83</v>
      </c>
      <c r="AY580" s="17" t="s">
        <v>204</v>
      </c>
      <c r="BE580" s="223">
        <f>IF(N580="základní",J580,0)</f>
        <v>0</v>
      </c>
      <c r="BF580" s="223">
        <f>IF(N580="snížená",J580,0)</f>
        <v>0</v>
      </c>
      <c r="BG580" s="223">
        <f>IF(N580="zákl. přenesená",J580,0)</f>
        <v>0</v>
      </c>
      <c r="BH580" s="223">
        <f>IF(N580="sníž. přenesená",J580,0)</f>
        <v>0</v>
      </c>
      <c r="BI580" s="223">
        <f>IF(N580="nulová",J580,0)</f>
        <v>0</v>
      </c>
      <c r="BJ580" s="17" t="s">
        <v>81</v>
      </c>
      <c r="BK580" s="223">
        <f>ROUND(I580*H580,2)</f>
        <v>0</v>
      </c>
      <c r="BL580" s="17" t="s">
        <v>251</v>
      </c>
      <c r="BM580" s="222" t="s">
        <v>1106</v>
      </c>
    </row>
    <row r="581" spans="2:63" s="11" customFormat="1" ht="22.8" customHeight="1">
      <c r="B581" s="195"/>
      <c r="C581" s="196"/>
      <c r="D581" s="197" t="s">
        <v>72</v>
      </c>
      <c r="E581" s="209" t="s">
        <v>1107</v>
      </c>
      <c r="F581" s="209" t="s">
        <v>1108</v>
      </c>
      <c r="G581" s="196"/>
      <c r="H581" s="196"/>
      <c r="I581" s="199"/>
      <c r="J581" s="210">
        <f>BK581</f>
        <v>0</v>
      </c>
      <c r="K581" s="196"/>
      <c r="L581" s="201"/>
      <c r="M581" s="202"/>
      <c r="N581" s="203"/>
      <c r="O581" s="203"/>
      <c r="P581" s="204">
        <f>SUM(P582:P590)</f>
        <v>0</v>
      </c>
      <c r="Q581" s="203"/>
      <c r="R581" s="204">
        <f>SUM(R582:R590)</f>
        <v>0</v>
      </c>
      <c r="S581" s="203"/>
      <c r="T581" s="205">
        <f>SUM(T582:T590)</f>
        <v>0</v>
      </c>
      <c r="AR581" s="206" t="s">
        <v>83</v>
      </c>
      <c r="AT581" s="207" t="s">
        <v>72</v>
      </c>
      <c r="AU581" s="207" t="s">
        <v>81</v>
      </c>
      <c r="AY581" s="206" t="s">
        <v>204</v>
      </c>
      <c r="BK581" s="208">
        <f>SUM(BK582:BK590)</f>
        <v>0</v>
      </c>
    </row>
    <row r="582" spans="2:65" s="1" customFormat="1" ht="24" customHeight="1">
      <c r="B582" s="38"/>
      <c r="C582" s="211" t="s">
        <v>1109</v>
      </c>
      <c r="D582" s="211" t="s">
        <v>207</v>
      </c>
      <c r="E582" s="212" t="s">
        <v>1050</v>
      </c>
      <c r="F582" s="213" t="s">
        <v>1051</v>
      </c>
      <c r="G582" s="214" t="s">
        <v>221</v>
      </c>
      <c r="H582" s="215">
        <v>49.56</v>
      </c>
      <c r="I582" s="216"/>
      <c r="J582" s="217">
        <f>ROUND(I582*H582,2)</f>
        <v>0</v>
      </c>
      <c r="K582" s="213" t="s">
        <v>211</v>
      </c>
      <c r="L582" s="43"/>
      <c r="M582" s="218" t="s">
        <v>19</v>
      </c>
      <c r="N582" s="219" t="s">
        <v>44</v>
      </c>
      <c r="O582" s="83"/>
      <c r="P582" s="220">
        <f>O582*H582</f>
        <v>0</v>
      </c>
      <c r="Q582" s="220">
        <v>0</v>
      </c>
      <c r="R582" s="220">
        <f>Q582*H582</f>
        <v>0</v>
      </c>
      <c r="S582" s="220">
        <v>0</v>
      </c>
      <c r="T582" s="221">
        <f>S582*H582</f>
        <v>0</v>
      </c>
      <c r="AR582" s="222" t="s">
        <v>251</v>
      </c>
      <c r="AT582" s="222" t="s">
        <v>207</v>
      </c>
      <c r="AU582" s="222" t="s">
        <v>83</v>
      </c>
      <c r="AY582" s="17" t="s">
        <v>204</v>
      </c>
      <c r="BE582" s="223">
        <f>IF(N582="základní",J582,0)</f>
        <v>0</v>
      </c>
      <c r="BF582" s="223">
        <f>IF(N582="snížená",J582,0)</f>
        <v>0</v>
      </c>
      <c r="BG582" s="223">
        <f>IF(N582="zákl. přenesená",J582,0)</f>
        <v>0</v>
      </c>
      <c r="BH582" s="223">
        <f>IF(N582="sníž. přenesená",J582,0)</f>
        <v>0</v>
      </c>
      <c r="BI582" s="223">
        <f>IF(N582="nulová",J582,0)</f>
        <v>0</v>
      </c>
      <c r="BJ582" s="17" t="s">
        <v>81</v>
      </c>
      <c r="BK582" s="223">
        <f>ROUND(I582*H582,2)</f>
        <v>0</v>
      </c>
      <c r="BL582" s="17" t="s">
        <v>251</v>
      </c>
      <c r="BM582" s="222" t="s">
        <v>1110</v>
      </c>
    </row>
    <row r="583" spans="2:65" s="1" customFormat="1" ht="72" customHeight="1">
      <c r="B583" s="38"/>
      <c r="C583" s="211" t="s">
        <v>699</v>
      </c>
      <c r="D583" s="211" t="s">
        <v>207</v>
      </c>
      <c r="E583" s="212" t="s">
        <v>1111</v>
      </c>
      <c r="F583" s="213" t="s">
        <v>1112</v>
      </c>
      <c r="G583" s="214" t="s">
        <v>221</v>
      </c>
      <c r="H583" s="215">
        <v>49.56</v>
      </c>
      <c r="I583" s="216"/>
      <c r="J583" s="217">
        <f>ROUND(I583*H583,2)</f>
        <v>0</v>
      </c>
      <c r="K583" s="213" t="s">
        <v>211</v>
      </c>
      <c r="L583" s="43"/>
      <c r="M583" s="218" t="s">
        <v>19</v>
      </c>
      <c r="N583" s="219" t="s">
        <v>44</v>
      </c>
      <c r="O583" s="83"/>
      <c r="P583" s="220">
        <f>O583*H583</f>
        <v>0</v>
      </c>
      <c r="Q583" s="220">
        <v>0</v>
      </c>
      <c r="R583" s="220">
        <f>Q583*H583</f>
        <v>0</v>
      </c>
      <c r="S583" s="220">
        <v>0</v>
      </c>
      <c r="T583" s="221">
        <f>S583*H583</f>
        <v>0</v>
      </c>
      <c r="AR583" s="222" t="s">
        <v>251</v>
      </c>
      <c r="AT583" s="222" t="s">
        <v>207</v>
      </c>
      <c r="AU583" s="222" t="s">
        <v>83</v>
      </c>
      <c r="AY583" s="17" t="s">
        <v>204</v>
      </c>
      <c r="BE583" s="223">
        <f>IF(N583="základní",J583,0)</f>
        <v>0</v>
      </c>
      <c r="BF583" s="223">
        <f>IF(N583="snížená",J583,0)</f>
        <v>0</v>
      </c>
      <c r="BG583" s="223">
        <f>IF(N583="zákl. přenesená",J583,0)</f>
        <v>0</v>
      </c>
      <c r="BH583" s="223">
        <f>IF(N583="sníž. přenesená",J583,0)</f>
        <v>0</v>
      </c>
      <c r="BI583" s="223">
        <f>IF(N583="nulová",J583,0)</f>
        <v>0</v>
      </c>
      <c r="BJ583" s="17" t="s">
        <v>81</v>
      </c>
      <c r="BK583" s="223">
        <f>ROUND(I583*H583,2)</f>
        <v>0</v>
      </c>
      <c r="BL583" s="17" t="s">
        <v>251</v>
      </c>
      <c r="BM583" s="222" t="s">
        <v>1113</v>
      </c>
    </row>
    <row r="584" spans="2:65" s="1" customFormat="1" ht="48" customHeight="1">
      <c r="B584" s="38"/>
      <c r="C584" s="211" t="s">
        <v>1114</v>
      </c>
      <c r="D584" s="211" t="s">
        <v>207</v>
      </c>
      <c r="E584" s="212" t="s">
        <v>1115</v>
      </c>
      <c r="F584" s="213" t="s">
        <v>1116</v>
      </c>
      <c r="G584" s="214" t="s">
        <v>250</v>
      </c>
      <c r="H584" s="215">
        <v>29.9</v>
      </c>
      <c r="I584" s="216"/>
      <c r="J584" s="217">
        <f>ROUND(I584*H584,2)</f>
        <v>0</v>
      </c>
      <c r="K584" s="213" t="s">
        <v>211</v>
      </c>
      <c r="L584" s="43"/>
      <c r="M584" s="218" t="s">
        <v>19</v>
      </c>
      <c r="N584" s="219" t="s">
        <v>44</v>
      </c>
      <c r="O584" s="83"/>
      <c r="P584" s="220">
        <f>O584*H584</f>
        <v>0</v>
      </c>
      <c r="Q584" s="220">
        <v>0</v>
      </c>
      <c r="R584" s="220">
        <f>Q584*H584</f>
        <v>0</v>
      </c>
      <c r="S584" s="220">
        <v>0</v>
      </c>
      <c r="T584" s="221">
        <f>S584*H584</f>
        <v>0</v>
      </c>
      <c r="AR584" s="222" t="s">
        <v>251</v>
      </c>
      <c r="AT584" s="222" t="s">
        <v>207</v>
      </c>
      <c r="AU584" s="222" t="s">
        <v>83</v>
      </c>
      <c r="AY584" s="17" t="s">
        <v>204</v>
      </c>
      <c r="BE584" s="223">
        <f>IF(N584="základní",J584,0)</f>
        <v>0</v>
      </c>
      <c r="BF584" s="223">
        <f>IF(N584="snížená",J584,0)</f>
        <v>0</v>
      </c>
      <c r="BG584" s="223">
        <f>IF(N584="zákl. přenesená",J584,0)</f>
        <v>0</v>
      </c>
      <c r="BH584" s="223">
        <f>IF(N584="sníž. přenesená",J584,0)</f>
        <v>0</v>
      </c>
      <c r="BI584" s="223">
        <f>IF(N584="nulová",J584,0)</f>
        <v>0</v>
      </c>
      <c r="BJ584" s="17" t="s">
        <v>81</v>
      </c>
      <c r="BK584" s="223">
        <f>ROUND(I584*H584,2)</f>
        <v>0</v>
      </c>
      <c r="BL584" s="17" t="s">
        <v>251</v>
      </c>
      <c r="BM584" s="222" t="s">
        <v>1117</v>
      </c>
    </row>
    <row r="585" spans="2:65" s="1" customFormat="1" ht="16.5" customHeight="1">
      <c r="B585" s="38"/>
      <c r="C585" s="257" t="s">
        <v>703</v>
      </c>
      <c r="D585" s="257" t="s">
        <v>242</v>
      </c>
      <c r="E585" s="258" t="s">
        <v>1118</v>
      </c>
      <c r="F585" s="259" t="s">
        <v>1119</v>
      </c>
      <c r="G585" s="260" t="s">
        <v>221</v>
      </c>
      <c r="H585" s="261">
        <v>19.554</v>
      </c>
      <c r="I585" s="262"/>
      <c r="J585" s="263">
        <f>ROUND(I585*H585,2)</f>
        <v>0</v>
      </c>
      <c r="K585" s="259" t="s">
        <v>301</v>
      </c>
      <c r="L585" s="264"/>
      <c r="M585" s="265" t="s">
        <v>19</v>
      </c>
      <c r="N585" s="266" t="s">
        <v>44</v>
      </c>
      <c r="O585" s="83"/>
      <c r="P585" s="220">
        <f>O585*H585</f>
        <v>0</v>
      </c>
      <c r="Q585" s="220">
        <v>0</v>
      </c>
      <c r="R585" s="220">
        <f>Q585*H585</f>
        <v>0</v>
      </c>
      <c r="S585" s="220">
        <v>0</v>
      </c>
      <c r="T585" s="221">
        <f>S585*H585</f>
        <v>0</v>
      </c>
      <c r="AR585" s="222" t="s">
        <v>280</v>
      </c>
      <c r="AT585" s="222" t="s">
        <v>242</v>
      </c>
      <c r="AU585" s="222" t="s">
        <v>83</v>
      </c>
      <c r="AY585" s="17" t="s">
        <v>204</v>
      </c>
      <c r="BE585" s="223">
        <f>IF(N585="základní",J585,0)</f>
        <v>0</v>
      </c>
      <c r="BF585" s="223">
        <f>IF(N585="snížená",J585,0)</f>
        <v>0</v>
      </c>
      <c r="BG585" s="223">
        <f>IF(N585="zákl. přenesená",J585,0)</f>
        <v>0</v>
      </c>
      <c r="BH585" s="223">
        <f>IF(N585="sníž. přenesená",J585,0)</f>
        <v>0</v>
      </c>
      <c r="BI585" s="223">
        <f>IF(N585="nulová",J585,0)</f>
        <v>0</v>
      </c>
      <c r="BJ585" s="17" t="s">
        <v>81</v>
      </c>
      <c r="BK585" s="223">
        <f>ROUND(I585*H585,2)</f>
        <v>0</v>
      </c>
      <c r="BL585" s="17" t="s">
        <v>251</v>
      </c>
      <c r="BM585" s="222" t="s">
        <v>1120</v>
      </c>
    </row>
    <row r="586" spans="2:65" s="1" customFormat="1" ht="16.5" customHeight="1">
      <c r="B586" s="38"/>
      <c r="C586" s="257" t="s">
        <v>1121</v>
      </c>
      <c r="D586" s="257" t="s">
        <v>242</v>
      </c>
      <c r="E586" s="258" t="s">
        <v>1122</v>
      </c>
      <c r="F586" s="259" t="s">
        <v>1123</v>
      </c>
      <c r="G586" s="260" t="s">
        <v>221</v>
      </c>
      <c r="H586" s="261">
        <v>45.3</v>
      </c>
      <c r="I586" s="262"/>
      <c r="J586" s="263">
        <f>ROUND(I586*H586,2)</f>
        <v>0</v>
      </c>
      <c r="K586" s="259" t="s">
        <v>301</v>
      </c>
      <c r="L586" s="264"/>
      <c r="M586" s="265" t="s">
        <v>19</v>
      </c>
      <c r="N586" s="266" t="s">
        <v>44</v>
      </c>
      <c r="O586" s="83"/>
      <c r="P586" s="220">
        <f>O586*H586</f>
        <v>0</v>
      </c>
      <c r="Q586" s="220">
        <v>0</v>
      </c>
      <c r="R586" s="220">
        <f>Q586*H586</f>
        <v>0</v>
      </c>
      <c r="S586" s="220">
        <v>0</v>
      </c>
      <c r="T586" s="221">
        <f>S586*H586</f>
        <v>0</v>
      </c>
      <c r="AR586" s="222" t="s">
        <v>280</v>
      </c>
      <c r="AT586" s="222" t="s">
        <v>242</v>
      </c>
      <c r="AU586" s="222" t="s">
        <v>83</v>
      </c>
      <c r="AY586" s="17" t="s">
        <v>204</v>
      </c>
      <c r="BE586" s="223">
        <f>IF(N586="základní",J586,0)</f>
        <v>0</v>
      </c>
      <c r="BF586" s="223">
        <f>IF(N586="snížená",J586,0)</f>
        <v>0</v>
      </c>
      <c r="BG586" s="223">
        <f>IF(N586="zákl. přenesená",J586,0)</f>
        <v>0</v>
      </c>
      <c r="BH586" s="223">
        <f>IF(N586="sníž. přenesená",J586,0)</f>
        <v>0</v>
      </c>
      <c r="BI586" s="223">
        <f>IF(N586="nulová",J586,0)</f>
        <v>0</v>
      </c>
      <c r="BJ586" s="17" t="s">
        <v>81</v>
      </c>
      <c r="BK586" s="223">
        <f>ROUND(I586*H586,2)</f>
        <v>0</v>
      </c>
      <c r="BL586" s="17" t="s">
        <v>251</v>
      </c>
      <c r="BM586" s="222" t="s">
        <v>1124</v>
      </c>
    </row>
    <row r="587" spans="2:65" s="1" customFormat="1" ht="36" customHeight="1">
      <c r="B587" s="38"/>
      <c r="C587" s="211" t="s">
        <v>706</v>
      </c>
      <c r="D587" s="211" t="s">
        <v>207</v>
      </c>
      <c r="E587" s="212" t="s">
        <v>1125</v>
      </c>
      <c r="F587" s="213" t="s">
        <v>1126</v>
      </c>
      <c r="G587" s="214" t="s">
        <v>297</v>
      </c>
      <c r="H587" s="215">
        <v>436.8</v>
      </c>
      <c r="I587" s="216"/>
      <c r="J587" s="217">
        <f>ROUND(I587*H587,2)</f>
        <v>0</v>
      </c>
      <c r="K587" s="213" t="s">
        <v>211</v>
      </c>
      <c r="L587" s="43"/>
      <c r="M587" s="218" t="s">
        <v>19</v>
      </c>
      <c r="N587" s="219" t="s">
        <v>44</v>
      </c>
      <c r="O587" s="83"/>
      <c r="P587" s="220">
        <f>O587*H587</f>
        <v>0</v>
      </c>
      <c r="Q587" s="220">
        <v>0</v>
      </c>
      <c r="R587" s="220">
        <f>Q587*H587</f>
        <v>0</v>
      </c>
      <c r="S587" s="220">
        <v>0</v>
      </c>
      <c r="T587" s="221">
        <f>S587*H587</f>
        <v>0</v>
      </c>
      <c r="AR587" s="222" t="s">
        <v>251</v>
      </c>
      <c r="AT587" s="222" t="s">
        <v>207</v>
      </c>
      <c r="AU587" s="222" t="s">
        <v>83</v>
      </c>
      <c r="AY587" s="17" t="s">
        <v>204</v>
      </c>
      <c r="BE587" s="223">
        <f>IF(N587="základní",J587,0)</f>
        <v>0</v>
      </c>
      <c r="BF587" s="223">
        <f>IF(N587="snížená",J587,0)</f>
        <v>0</v>
      </c>
      <c r="BG587" s="223">
        <f>IF(N587="zákl. přenesená",J587,0)</f>
        <v>0</v>
      </c>
      <c r="BH587" s="223">
        <f>IF(N587="sníž. přenesená",J587,0)</f>
        <v>0</v>
      </c>
      <c r="BI587" s="223">
        <f>IF(N587="nulová",J587,0)</f>
        <v>0</v>
      </c>
      <c r="BJ587" s="17" t="s">
        <v>81</v>
      </c>
      <c r="BK587" s="223">
        <f>ROUND(I587*H587,2)</f>
        <v>0</v>
      </c>
      <c r="BL587" s="17" t="s">
        <v>251</v>
      </c>
      <c r="BM587" s="222" t="s">
        <v>1127</v>
      </c>
    </row>
    <row r="588" spans="2:65" s="1" customFormat="1" ht="24" customHeight="1">
      <c r="B588" s="38"/>
      <c r="C588" s="211" t="s">
        <v>1128</v>
      </c>
      <c r="D588" s="211" t="s">
        <v>207</v>
      </c>
      <c r="E588" s="212" t="s">
        <v>1129</v>
      </c>
      <c r="F588" s="213" t="s">
        <v>1130</v>
      </c>
      <c r="G588" s="214" t="s">
        <v>250</v>
      </c>
      <c r="H588" s="215">
        <v>63.5</v>
      </c>
      <c r="I588" s="216"/>
      <c r="J588" s="217">
        <f>ROUND(I588*H588,2)</f>
        <v>0</v>
      </c>
      <c r="K588" s="213" t="s">
        <v>301</v>
      </c>
      <c r="L588" s="43"/>
      <c r="M588" s="218" t="s">
        <v>19</v>
      </c>
      <c r="N588" s="219" t="s">
        <v>44</v>
      </c>
      <c r="O588" s="83"/>
      <c r="P588" s="220">
        <f>O588*H588</f>
        <v>0</v>
      </c>
      <c r="Q588" s="220">
        <v>0</v>
      </c>
      <c r="R588" s="220">
        <f>Q588*H588</f>
        <v>0</v>
      </c>
      <c r="S588" s="220">
        <v>0</v>
      </c>
      <c r="T588" s="221">
        <f>S588*H588</f>
        <v>0</v>
      </c>
      <c r="AR588" s="222" t="s">
        <v>251</v>
      </c>
      <c r="AT588" s="222" t="s">
        <v>207</v>
      </c>
      <c r="AU588" s="222" t="s">
        <v>83</v>
      </c>
      <c r="AY588" s="17" t="s">
        <v>204</v>
      </c>
      <c r="BE588" s="223">
        <f>IF(N588="základní",J588,0)</f>
        <v>0</v>
      </c>
      <c r="BF588" s="223">
        <f>IF(N588="snížená",J588,0)</f>
        <v>0</v>
      </c>
      <c r="BG588" s="223">
        <f>IF(N588="zákl. přenesená",J588,0)</f>
        <v>0</v>
      </c>
      <c r="BH588" s="223">
        <f>IF(N588="sníž. přenesená",J588,0)</f>
        <v>0</v>
      </c>
      <c r="BI588" s="223">
        <f>IF(N588="nulová",J588,0)</f>
        <v>0</v>
      </c>
      <c r="BJ588" s="17" t="s">
        <v>81</v>
      </c>
      <c r="BK588" s="223">
        <f>ROUND(I588*H588,2)</f>
        <v>0</v>
      </c>
      <c r="BL588" s="17" t="s">
        <v>251</v>
      </c>
      <c r="BM588" s="222" t="s">
        <v>1131</v>
      </c>
    </row>
    <row r="589" spans="2:65" s="1" customFormat="1" ht="36" customHeight="1">
      <c r="B589" s="38"/>
      <c r="C589" s="211" t="s">
        <v>710</v>
      </c>
      <c r="D589" s="211" t="s">
        <v>207</v>
      </c>
      <c r="E589" s="212" t="s">
        <v>1132</v>
      </c>
      <c r="F589" s="213" t="s">
        <v>1133</v>
      </c>
      <c r="G589" s="214" t="s">
        <v>221</v>
      </c>
      <c r="H589" s="215">
        <v>49.56</v>
      </c>
      <c r="I589" s="216"/>
      <c r="J589" s="217">
        <f>ROUND(I589*H589,2)</f>
        <v>0</v>
      </c>
      <c r="K589" s="213" t="s">
        <v>1134</v>
      </c>
      <c r="L589" s="43"/>
      <c r="M589" s="218" t="s">
        <v>19</v>
      </c>
      <c r="N589" s="219" t="s">
        <v>44</v>
      </c>
      <c r="O589" s="83"/>
      <c r="P589" s="220">
        <f>O589*H589</f>
        <v>0</v>
      </c>
      <c r="Q589" s="220">
        <v>0</v>
      </c>
      <c r="R589" s="220">
        <f>Q589*H589</f>
        <v>0</v>
      </c>
      <c r="S589" s="220">
        <v>0</v>
      </c>
      <c r="T589" s="221">
        <f>S589*H589</f>
        <v>0</v>
      </c>
      <c r="AR589" s="222" t="s">
        <v>251</v>
      </c>
      <c r="AT589" s="222" t="s">
        <v>207</v>
      </c>
      <c r="AU589" s="222" t="s">
        <v>83</v>
      </c>
      <c r="AY589" s="17" t="s">
        <v>204</v>
      </c>
      <c r="BE589" s="223">
        <f>IF(N589="základní",J589,0)</f>
        <v>0</v>
      </c>
      <c r="BF589" s="223">
        <f>IF(N589="snížená",J589,0)</f>
        <v>0</v>
      </c>
      <c r="BG589" s="223">
        <f>IF(N589="zákl. přenesená",J589,0)</f>
        <v>0</v>
      </c>
      <c r="BH589" s="223">
        <f>IF(N589="sníž. přenesená",J589,0)</f>
        <v>0</v>
      </c>
      <c r="BI589" s="223">
        <f>IF(N589="nulová",J589,0)</f>
        <v>0</v>
      </c>
      <c r="BJ589" s="17" t="s">
        <v>81</v>
      </c>
      <c r="BK589" s="223">
        <f>ROUND(I589*H589,2)</f>
        <v>0</v>
      </c>
      <c r="BL589" s="17" t="s">
        <v>251</v>
      </c>
      <c r="BM589" s="222" t="s">
        <v>1135</v>
      </c>
    </row>
    <row r="590" spans="2:65" s="1" customFormat="1" ht="60" customHeight="1">
      <c r="B590" s="38"/>
      <c r="C590" s="211" t="s">
        <v>1136</v>
      </c>
      <c r="D590" s="211" t="s">
        <v>207</v>
      </c>
      <c r="E590" s="212" t="s">
        <v>1137</v>
      </c>
      <c r="F590" s="213" t="s">
        <v>1138</v>
      </c>
      <c r="G590" s="214" t="s">
        <v>239</v>
      </c>
      <c r="H590" s="215">
        <v>1.627</v>
      </c>
      <c r="I590" s="216"/>
      <c r="J590" s="217">
        <f>ROUND(I590*H590,2)</f>
        <v>0</v>
      </c>
      <c r="K590" s="213" t="s">
        <v>211</v>
      </c>
      <c r="L590" s="43"/>
      <c r="M590" s="218" t="s">
        <v>19</v>
      </c>
      <c r="N590" s="219" t="s">
        <v>44</v>
      </c>
      <c r="O590" s="83"/>
      <c r="P590" s="220">
        <f>O590*H590</f>
        <v>0</v>
      </c>
      <c r="Q590" s="220">
        <v>0</v>
      </c>
      <c r="R590" s="220">
        <f>Q590*H590</f>
        <v>0</v>
      </c>
      <c r="S590" s="220">
        <v>0</v>
      </c>
      <c r="T590" s="221">
        <f>S590*H590</f>
        <v>0</v>
      </c>
      <c r="AR590" s="222" t="s">
        <v>251</v>
      </c>
      <c r="AT590" s="222" t="s">
        <v>207</v>
      </c>
      <c r="AU590" s="222" t="s">
        <v>83</v>
      </c>
      <c r="AY590" s="17" t="s">
        <v>204</v>
      </c>
      <c r="BE590" s="223">
        <f>IF(N590="základní",J590,0)</f>
        <v>0</v>
      </c>
      <c r="BF590" s="223">
        <f>IF(N590="snížená",J590,0)</f>
        <v>0</v>
      </c>
      <c r="BG590" s="223">
        <f>IF(N590="zákl. přenesená",J590,0)</f>
        <v>0</v>
      </c>
      <c r="BH590" s="223">
        <f>IF(N590="sníž. přenesená",J590,0)</f>
        <v>0</v>
      </c>
      <c r="BI590" s="223">
        <f>IF(N590="nulová",J590,0)</f>
        <v>0</v>
      </c>
      <c r="BJ590" s="17" t="s">
        <v>81</v>
      </c>
      <c r="BK590" s="223">
        <f>ROUND(I590*H590,2)</f>
        <v>0</v>
      </c>
      <c r="BL590" s="17" t="s">
        <v>251</v>
      </c>
      <c r="BM590" s="222" t="s">
        <v>1139</v>
      </c>
    </row>
    <row r="591" spans="2:63" s="11" customFormat="1" ht="22.8" customHeight="1">
      <c r="B591" s="195"/>
      <c r="C591" s="196"/>
      <c r="D591" s="197" t="s">
        <v>72</v>
      </c>
      <c r="E591" s="209" t="s">
        <v>1140</v>
      </c>
      <c r="F591" s="209" t="s">
        <v>1141</v>
      </c>
      <c r="G591" s="196"/>
      <c r="H591" s="196"/>
      <c r="I591" s="199"/>
      <c r="J591" s="210">
        <f>BK591</f>
        <v>0</v>
      </c>
      <c r="K591" s="196"/>
      <c r="L591" s="201"/>
      <c r="M591" s="202"/>
      <c r="N591" s="203"/>
      <c r="O591" s="203"/>
      <c r="P591" s="204">
        <f>SUM(P592:P601)</f>
        <v>0</v>
      </c>
      <c r="Q591" s="203"/>
      <c r="R591" s="204">
        <f>SUM(R592:R601)</f>
        <v>0</v>
      </c>
      <c r="S591" s="203"/>
      <c r="T591" s="205">
        <f>SUM(T592:T601)</f>
        <v>0</v>
      </c>
      <c r="AR591" s="206" t="s">
        <v>81</v>
      </c>
      <c r="AT591" s="207" t="s">
        <v>72</v>
      </c>
      <c r="AU591" s="207" t="s">
        <v>81</v>
      </c>
      <c r="AY591" s="206" t="s">
        <v>204</v>
      </c>
      <c r="BK591" s="208">
        <f>SUM(BK592:BK601)</f>
        <v>0</v>
      </c>
    </row>
    <row r="592" spans="2:65" s="1" customFormat="1" ht="36" customHeight="1">
      <c r="B592" s="38"/>
      <c r="C592" s="211" t="s">
        <v>715</v>
      </c>
      <c r="D592" s="211" t="s">
        <v>207</v>
      </c>
      <c r="E592" s="212" t="s">
        <v>1142</v>
      </c>
      <c r="F592" s="213" t="s">
        <v>1143</v>
      </c>
      <c r="G592" s="214" t="s">
        <v>221</v>
      </c>
      <c r="H592" s="215">
        <v>67.58</v>
      </c>
      <c r="I592" s="216"/>
      <c r="J592" s="217">
        <f>ROUND(I592*H592,2)</f>
        <v>0</v>
      </c>
      <c r="K592" s="213" t="s">
        <v>211</v>
      </c>
      <c r="L592" s="43"/>
      <c r="M592" s="218" t="s">
        <v>19</v>
      </c>
      <c r="N592" s="219" t="s">
        <v>44</v>
      </c>
      <c r="O592" s="83"/>
      <c r="P592" s="220">
        <f>O592*H592</f>
        <v>0</v>
      </c>
      <c r="Q592" s="220">
        <v>0</v>
      </c>
      <c r="R592" s="220">
        <f>Q592*H592</f>
        <v>0</v>
      </c>
      <c r="S592" s="220">
        <v>0</v>
      </c>
      <c r="T592" s="221">
        <f>S592*H592</f>
        <v>0</v>
      </c>
      <c r="AR592" s="222" t="s">
        <v>212</v>
      </c>
      <c r="AT592" s="222" t="s">
        <v>207</v>
      </c>
      <c r="AU592" s="222" t="s">
        <v>83</v>
      </c>
      <c r="AY592" s="17" t="s">
        <v>204</v>
      </c>
      <c r="BE592" s="223">
        <f>IF(N592="základní",J592,0)</f>
        <v>0</v>
      </c>
      <c r="BF592" s="223">
        <f>IF(N592="snížená",J592,0)</f>
        <v>0</v>
      </c>
      <c r="BG592" s="223">
        <f>IF(N592="zákl. přenesená",J592,0)</f>
        <v>0</v>
      </c>
      <c r="BH592" s="223">
        <f>IF(N592="sníž. přenesená",J592,0)</f>
        <v>0</v>
      </c>
      <c r="BI592" s="223">
        <f>IF(N592="nulová",J592,0)</f>
        <v>0</v>
      </c>
      <c r="BJ592" s="17" t="s">
        <v>81</v>
      </c>
      <c r="BK592" s="223">
        <f>ROUND(I592*H592,2)</f>
        <v>0</v>
      </c>
      <c r="BL592" s="17" t="s">
        <v>212</v>
      </c>
      <c r="BM592" s="222" t="s">
        <v>1144</v>
      </c>
    </row>
    <row r="593" spans="2:65" s="1" customFormat="1" ht="60" customHeight="1">
      <c r="B593" s="38"/>
      <c r="C593" s="211" t="s">
        <v>1145</v>
      </c>
      <c r="D593" s="211" t="s">
        <v>207</v>
      </c>
      <c r="E593" s="212" t="s">
        <v>1146</v>
      </c>
      <c r="F593" s="213" t="s">
        <v>1147</v>
      </c>
      <c r="G593" s="214" t="s">
        <v>221</v>
      </c>
      <c r="H593" s="215">
        <v>67.58</v>
      </c>
      <c r="I593" s="216"/>
      <c r="J593" s="217">
        <f>ROUND(I593*H593,2)</f>
        <v>0</v>
      </c>
      <c r="K593" s="213" t="s">
        <v>211</v>
      </c>
      <c r="L593" s="43"/>
      <c r="M593" s="218" t="s">
        <v>19</v>
      </c>
      <c r="N593" s="219" t="s">
        <v>44</v>
      </c>
      <c r="O593" s="83"/>
      <c r="P593" s="220">
        <f>O593*H593</f>
        <v>0</v>
      </c>
      <c r="Q593" s="220">
        <v>0</v>
      </c>
      <c r="R593" s="220">
        <f>Q593*H593</f>
        <v>0</v>
      </c>
      <c r="S593" s="220">
        <v>0</v>
      </c>
      <c r="T593" s="221">
        <f>S593*H593</f>
        <v>0</v>
      </c>
      <c r="AR593" s="222" t="s">
        <v>212</v>
      </c>
      <c r="AT593" s="222" t="s">
        <v>207</v>
      </c>
      <c r="AU593" s="222" t="s">
        <v>83</v>
      </c>
      <c r="AY593" s="17" t="s">
        <v>204</v>
      </c>
      <c r="BE593" s="223">
        <f>IF(N593="základní",J593,0)</f>
        <v>0</v>
      </c>
      <c r="BF593" s="223">
        <f>IF(N593="snížená",J593,0)</f>
        <v>0</v>
      </c>
      <c r="BG593" s="223">
        <f>IF(N593="zákl. přenesená",J593,0)</f>
        <v>0</v>
      </c>
      <c r="BH593" s="223">
        <f>IF(N593="sníž. přenesená",J593,0)</f>
        <v>0</v>
      </c>
      <c r="BI593" s="223">
        <f>IF(N593="nulová",J593,0)</f>
        <v>0</v>
      </c>
      <c r="BJ593" s="17" t="s">
        <v>81</v>
      </c>
      <c r="BK593" s="223">
        <f>ROUND(I593*H593,2)</f>
        <v>0</v>
      </c>
      <c r="BL593" s="17" t="s">
        <v>212</v>
      </c>
      <c r="BM593" s="222" t="s">
        <v>1148</v>
      </c>
    </row>
    <row r="594" spans="2:65" s="1" customFormat="1" ht="60" customHeight="1">
      <c r="B594" s="38"/>
      <c r="C594" s="211" t="s">
        <v>719</v>
      </c>
      <c r="D594" s="211" t="s">
        <v>207</v>
      </c>
      <c r="E594" s="212" t="s">
        <v>1149</v>
      </c>
      <c r="F594" s="213" t="s">
        <v>1150</v>
      </c>
      <c r="G594" s="214" t="s">
        <v>221</v>
      </c>
      <c r="H594" s="215">
        <v>67.58</v>
      </c>
      <c r="I594" s="216"/>
      <c r="J594" s="217">
        <f>ROUND(I594*H594,2)</f>
        <v>0</v>
      </c>
      <c r="K594" s="213" t="s">
        <v>211</v>
      </c>
      <c r="L594" s="43"/>
      <c r="M594" s="218" t="s">
        <v>19</v>
      </c>
      <c r="N594" s="219" t="s">
        <v>44</v>
      </c>
      <c r="O594" s="83"/>
      <c r="P594" s="220">
        <f>O594*H594</f>
        <v>0</v>
      </c>
      <c r="Q594" s="220">
        <v>0</v>
      </c>
      <c r="R594" s="220">
        <f>Q594*H594</f>
        <v>0</v>
      </c>
      <c r="S594" s="220">
        <v>0</v>
      </c>
      <c r="T594" s="221">
        <f>S594*H594</f>
        <v>0</v>
      </c>
      <c r="AR594" s="222" t="s">
        <v>212</v>
      </c>
      <c r="AT594" s="222" t="s">
        <v>207</v>
      </c>
      <c r="AU594" s="222" t="s">
        <v>83</v>
      </c>
      <c r="AY594" s="17" t="s">
        <v>204</v>
      </c>
      <c r="BE594" s="223">
        <f>IF(N594="základní",J594,0)</f>
        <v>0</v>
      </c>
      <c r="BF594" s="223">
        <f>IF(N594="snížená",J594,0)</f>
        <v>0</v>
      </c>
      <c r="BG594" s="223">
        <f>IF(N594="zákl. přenesená",J594,0)</f>
        <v>0</v>
      </c>
      <c r="BH594" s="223">
        <f>IF(N594="sníž. přenesená",J594,0)</f>
        <v>0</v>
      </c>
      <c r="BI594" s="223">
        <f>IF(N594="nulová",J594,0)</f>
        <v>0</v>
      </c>
      <c r="BJ594" s="17" t="s">
        <v>81</v>
      </c>
      <c r="BK594" s="223">
        <f>ROUND(I594*H594,2)</f>
        <v>0</v>
      </c>
      <c r="BL594" s="17" t="s">
        <v>212</v>
      </c>
      <c r="BM594" s="222" t="s">
        <v>1151</v>
      </c>
    </row>
    <row r="595" spans="2:65" s="1" customFormat="1" ht="48" customHeight="1">
      <c r="B595" s="38"/>
      <c r="C595" s="211" t="s">
        <v>1152</v>
      </c>
      <c r="D595" s="211" t="s">
        <v>207</v>
      </c>
      <c r="E595" s="212" t="s">
        <v>1153</v>
      </c>
      <c r="F595" s="213" t="s">
        <v>1154</v>
      </c>
      <c r="G595" s="214" t="s">
        <v>221</v>
      </c>
      <c r="H595" s="215">
        <v>67.58</v>
      </c>
      <c r="I595" s="216"/>
      <c r="J595" s="217">
        <f>ROUND(I595*H595,2)</f>
        <v>0</v>
      </c>
      <c r="K595" s="213" t="s">
        <v>211</v>
      </c>
      <c r="L595" s="43"/>
      <c r="M595" s="218" t="s">
        <v>19</v>
      </c>
      <c r="N595" s="219" t="s">
        <v>44</v>
      </c>
      <c r="O595" s="83"/>
      <c r="P595" s="220">
        <f>O595*H595</f>
        <v>0</v>
      </c>
      <c r="Q595" s="220">
        <v>0</v>
      </c>
      <c r="R595" s="220">
        <f>Q595*H595</f>
        <v>0</v>
      </c>
      <c r="S595" s="220">
        <v>0</v>
      </c>
      <c r="T595" s="221">
        <f>S595*H595</f>
        <v>0</v>
      </c>
      <c r="AR595" s="222" t="s">
        <v>212</v>
      </c>
      <c r="AT595" s="222" t="s">
        <v>207</v>
      </c>
      <c r="AU595" s="222" t="s">
        <v>83</v>
      </c>
      <c r="AY595" s="17" t="s">
        <v>204</v>
      </c>
      <c r="BE595" s="223">
        <f>IF(N595="základní",J595,0)</f>
        <v>0</v>
      </c>
      <c r="BF595" s="223">
        <f>IF(N595="snížená",J595,0)</f>
        <v>0</v>
      </c>
      <c r="BG595" s="223">
        <f>IF(N595="zákl. přenesená",J595,0)</f>
        <v>0</v>
      </c>
      <c r="BH595" s="223">
        <f>IF(N595="sníž. přenesená",J595,0)</f>
        <v>0</v>
      </c>
      <c r="BI595" s="223">
        <f>IF(N595="nulová",J595,0)</f>
        <v>0</v>
      </c>
      <c r="BJ595" s="17" t="s">
        <v>81</v>
      </c>
      <c r="BK595" s="223">
        <f>ROUND(I595*H595,2)</f>
        <v>0</v>
      </c>
      <c r="BL595" s="17" t="s">
        <v>212</v>
      </c>
      <c r="BM595" s="222" t="s">
        <v>1155</v>
      </c>
    </row>
    <row r="596" spans="2:65" s="1" customFormat="1" ht="16.5" customHeight="1">
      <c r="B596" s="38"/>
      <c r="C596" s="257" t="s">
        <v>722</v>
      </c>
      <c r="D596" s="257" t="s">
        <v>242</v>
      </c>
      <c r="E596" s="258" t="s">
        <v>1156</v>
      </c>
      <c r="F596" s="259" t="s">
        <v>1157</v>
      </c>
      <c r="G596" s="260" t="s">
        <v>221</v>
      </c>
      <c r="H596" s="261">
        <v>81.096</v>
      </c>
      <c r="I596" s="262"/>
      <c r="J596" s="263">
        <f>ROUND(I596*H596,2)</f>
        <v>0</v>
      </c>
      <c r="K596" s="259" t="s">
        <v>211</v>
      </c>
      <c r="L596" s="264"/>
      <c r="M596" s="265" t="s">
        <v>19</v>
      </c>
      <c r="N596" s="266" t="s">
        <v>44</v>
      </c>
      <c r="O596" s="83"/>
      <c r="P596" s="220">
        <f>O596*H596</f>
        <v>0</v>
      </c>
      <c r="Q596" s="220">
        <v>0</v>
      </c>
      <c r="R596" s="220">
        <f>Q596*H596</f>
        <v>0</v>
      </c>
      <c r="S596" s="220">
        <v>0</v>
      </c>
      <c r="T596" s="221">
        <f>S596*H596</f>
        <v>0</v>
      </c>
      <c r="AR596" s="222" t="s">
        <v>230</v>
      </c>
      <c r="AT596" s="222" t="s">
        <v>242</v>
      </c>
      <c r="AU596" s="222" t="s">
        <v>83</v>
      </c>
      <c r="AY596" s="17" t="s">
        <v>204</v>
      </c>
      <c r="BE596" s="223">
        <f>IF(N596="základní",J596,0)</f>
        <v>0</v>
      </c>
      <c r="BF596" s="223">
        <f>IF(N596="snížená",J596,0)</f>
        <v>0</v>
      </c>
      <c r="BG596" s="223">
        <f>IF(N596="zákl. přenesená",J596,0)</f>
        <v>0</v>
      </c>
      <c r="BH596" s="223">
        <f>IF(N596="sníž. přenesená",J596,0)</f>
        <v>0</v>
      </c>
      <c r="BI596" s="223">
        <f>IF(N596="nulová",J596,0)</f>
        <v>0</v>
      </c>
      <c r="BJ596" s="17" t="s">
        <v>81</v>
      </c>
      <c r="BK596" s="223">
        <f>ROUND(I596*H596,2)</f>
        <v>0</v>
      </c>
      <c r="BL596" s="17" t="s">
        <v>212</v>
      </c>
      <c r="BM596" s="222" t="s">
        <v>1158</v>
      </c>
    </row>
    <row r="597" spans="2:65" s="1" customFormat="1" ht="36" customHeight="1">
      <c r="B597" s="38"/>
      <c r="C597" s="211" t="s">
        <v>1159</v>
      </c>
      <c r="D597" s="211" t="s">
        <v>207</v>
      </c>
      <c r="E597" s="212" t="s">
        <v>1160</v>
      </c>
      <c r="F597" s="213" t="s">
        <v>1161</v>
      </c>
      <c r="G597" s="214" t="s">
        <v>250</v>
      </c>
      <c r="H597" s="215">
        <v>67.58</v>
      </c>
      <c r="I597" s="216"/>
      <c r="J597" s="217">
        <f>ROUND(I597*H597,2)</f>
        <v>0</v>
      </c>
      <c r="K597" s="213" t="s">
        <v>211</v>
      </c>
      <c r="L597" s="43"/>
      <c r="M597" s="218" t="s">
        <v>19</v>
      </c>
      <c r="N597" s="219" t="s">
        <v>44</v>
      </c>
      <c r="O597" s="83"/>
      <c r="P597" s="220">
        <f>O597*H597</f>
        <v>0</v>
      </c>
      <c r="Q597" s="220">
        <v>0</v>
      </c>
      <c r="R597" s="220">
        <f>Q597*H597</f>
        <v>0</v>
      </c>
      <c r="S597" s="220">
        <v>0</v>
      </c>
      <c r="T597" s="221">
        <f>S597*H597</f>
        <v>0</v>
      </c>
      <c r="AR597" s="222" t="s">
        <v>212</v>
      </c>
      <c r="AT597" s="222" t="s">
        <v>207</v>
      </c>
      <c r="AU597" s="222" t="s">
        <v>83</v>
      </c>
      <c r="AY597" s="17" t="s">
        <v>204</v>
      </c>
      <c r="BE597" s="223">
        <f>IF(N597="základní",J597,0)</f>
        <v>0</v>
      </c>
      <c r="BF597" s="223">
        <f>IF(N597="snížená",J597,0)</f>
        <v>0</v>
      </c>
      <c r="BG597" s="223">
        <f>IF(N597="zákl. přenesená",J597,0)</f>
        <v>0</v>
      </c>
      <c r="BH597" s="223">
        <f>IF(N597="sníž. přenesená",J597,0)</f>
        <v>0</v>
      </c>
      <c r="BI597" s="223">
        <f>IF(N597="nulová",J597,0)</f>
        <v>0</v>
      </c>
      <c r="BJ597" s="17" t="s">
        <v>81</v>
      </c>
      <c r="BK597" s="223">
        <f>ROUND(I597*H597,2)</f>
        <v>0</v>
      </c>
      <c r="BL597" s="17" t="s">
        <v>212</v>
      </c>
      <c r="BM597" s="222" t="s">
        <v>1162</v>
      </c>
    </row>
    <row r="598" spans="2:65" s="1" customFormat="1" ht="48" customHeight="1">
      <c r="B598" s="38"/>
      <c r="C598" s="211" t="s">
        <v>726</v>
      </c>
      <c r="D598" s="211" t="s">
        <v>207</v>
      </c>
      <c r="E598" s="212" t="s">
        <v>1163</v>
      </c>
      <c r="F598" s="213" t="s">
        <v>1164</v>
      </c>
      <c r="G598" s="214" t="s">
        <v>250</v>
      </c>
      <c r="H598" s="215">
        <v>104.636</v>
      </c>
      <c r="I598" s="216"/>
      <c r="J598" s="217">
        <f>ROUND(I598*H598,2)</f>
        <v>0</v>
      </c>
      <c r="K598" s="213" t="s">
        <v>211</v>
      </c>
      <c r="L598" s="43"/>
      <c r="M598" s="218" t="s">
        <v>19</v>
      </c>
      <c r="N598" s="219" t="s">
        <v>44</v>
      </c>
      <c r="O598" s="83"/>
      <c r="P598" s="220">
        <f>O598*H598</f>
        <v>0</v>
      </c>
      <c r="Q598" s="220">
        <v>0</v>
      </c>
      <c r="R598" s="220">
        <f>Q598*H598</f>
        <v>0</v>
      </c>
      <c r="S598" s="220">
        <v>0</v>
      </c>
      <c r="T598" s="221">
        <f>S598*H598</f>
        <v>0</v>
      </c>
      <c r="AR598" s="222" t="s">
        <v>212</v>
      </c>
      <c r="AT598" s="222" t="s">
        <v>207</v>
      </c>
      <c r="AU598" s="222" t="s">
        <v>83</v>
      </c>
      <c r="AY598" s="17" t="s">
        <v>204</v>
      </c>
      <c r="BE598" s="223">
        <f>IF(N598="základní",J598,0)</f>
        <v>0</v>
      </c>
      <c r="BF598" s="223">
        <f>IF(N598="snížená",J598,0)</f>
        <v>0</v>
      </c>
      <c r="BG598" s="223">
        <f>IF(N598="zákl. přenesená",J598,0)</f>
        <v>0</v>
      </c>
      <c r="BH598" s="223">
        <f>IF(N598="sníž. přenesená",J598,0)</f>
        <v>0</v>
      </c>
      <c r="BI598" s="223">
        <f>IF(N598="nulová",J598,0)</f>
        <v>0</v>
      </c>
      <c r="BJ598" s="17" t="s">
        <v>81</v>
      </c>
      <c r="BK598" s="223">
        <f>ROUND(I598*H598,2)</f>
        <v>0</v>
      </c>
      <c r="BL598" s="17" t="s">
        <v>212</v>
      </c>
      <c r="BM598" s="222" t="s">
        <v>1165</v>
      </c>
    </row>
    <row r="599" spans="2:65" s="1" customFormat="1" ht="16.5" customHeight="1">
      <c r="B599" s="38"/>
      <c r="C599" s="257" t="s">
        <v>1166</v>
      </c>
      <c r="D599" s="257" t="s">
        <v>242</v>
      </c>
      <c r="E599" s="258" t="s">
        <v>1167</v>
      </c>
      <c r="F599" s="259" t="s">
        <v>1168</v>
      </c>
      <c r="G599" s="260" t="s">
        <v>250</v>
      </c>
      <c r="H599" s="261">
        <v>104.636</v>
      </c>
      <c r="I599" s="262"/>
      <c r="J599" s="263">
        <f>ROUND(I599*H599,2)</f>
        <v>0</v>
      </c>
      <c r="K599" s="259" t="s">
        <v>301</v>
      </c>
      <c r="L599" s="264"/>
      <c r="M599" s="265" t="s">
        <v>19</v>
      </c>
      <c r="N599" s="266" t="s">
        <v>44</v>
      </c>
      <c r="O599" s="83"/>
      <c r="P599" s="220">
        <f>O599*H599</f>
        <v>0</v>
      </c>
      <c r="Q599" s="220">
        <v>0</v>
      </c>
      <c r="R599" s="220">
        <f>Q599*H599</f>
        <v>0</v>
      </c>
      <c r="S599" s="220">
        <v>0</v>
      </c>
      <c r="T599" s="221">
        <f>S599*H599</f>
        <v>0</v>
      </c>
      <c r="AR599" s="222" t="s">
        <v>230</v>
      </c>
      <c r="AT599" s="222" t="s">
        <v>242</v>
      </c>
      <c r="AU599" s="222" t="s">
        <v>83</v>
      </c>
      <c r="AY599" s="17" t="s">
        <v>204</v>
      </c>
      <c r="BE599" s="223">
        <f>IF(N599="základní",J599,0)</f>
        <v>0</v>
      </c>
      <c r="BF599" s="223">
        <f>IF(N599="snížená",J599,0)</f>
        <v>0</v>
      </c>
      <c r="BG599" s="223">
        <f>IF(N599="zákl. přenesená",J599,0)</f>
        <v>0</v>
      </c>
      <c r="BH599" s="223">
        <f>IF(N599="sníž. přenesená",J599,0)</f>
        <v>0</v>
      </c>
      <c r="BI599" s="223">
        <f>IF(N599="nulová",J599,0)</f>
        <v>0</v>
      </c>
      <c r="BJ599" s="17" t="s">
        <v>81</v>
      </c>
      <c r="BK599" s="223">
        <f>ROUND(I599*H599,2)</f>
        <v>0</v>
      </c>
      <c r="BL599" s="17" t="s">
        <v>212</v>
      </c>
      <c r="BM599" s="222" t="s">
        <v>1169</v>
      </c>
    </row>
    <row r="600" spans="2:65" s="1" customFormat="1" ht="48" customHeight="1">
      <c r="B600" s="38"/>
      <c r="C600" s="211" t="s">
        <v>731</v>
      </c>
      <c r="D600" s="211" t="s">
        <v>207</v>
      </c>
      <c r="E600" s="212" t="s">
        <v>1170</v>
      </c>
      <c r="F600" s="213" t="s">
        <v>1171</v>
      </c>
      <c r="G600" s="214" t="s">
        <v>221</v>
      </c>
      <c r="H600" s="215">
        <v>67.58</v>
      </c>
      <c r="I600" s="216"/>
      <c r="J600" s="217">
        <f>ROUND(I600*H600,2)</f>
        <v>0</v>
      </c>
      <c r="K600" s="213" t="s">
        <v>211</v>
      </c>
      <c r="L600" s="43"/>
      <c r="M600" s="218" t="s">
        <v>19</v>
      </c>
      <c r="N600" s="219" t="s">
        <v>44</v>
      </c>
      <c r="O600" s="83"/>
      <c r="P600" s="220">
        <f>O600*H600</f>
        <v>0</v>
      </c>
      <c r="Q600" s="220">
        <v>0</v>
      </c>
      <c r="R600" s="220">
        <f>Q600*H600</f>
        <v>0</v>
      </c>
      <c r="S600" s="220">
        <v>0</v>
      </c>
      <c r="T600" s="221">
        <f>S600*H600</f>
        <v>0</v>
      </c>
      <c r="AR600" s="222" t="s">
        <v>212</v>
      </c>
      <c r="AT600" s="222" t="s">
        <v>207</v>
      </c>
      <c r="AU600" s="222" t="s">
        <v>83</v>
      </c>
      <c r="AY600" s="17" t="s">
        <v>204</v>
      </c>
      <c r="BE600" s="223">
        <f>IF(N600="základní",J600,0)</f>
        <v>0</v>
      </c>
      <c r="BF600" s="223">
        <f>IF(N600="snížená",J600,0)</f>
        <v>0</v>
      </c>
      <c r="BG600" s="223">
        <f>IF(N600="zákl. přenesená",J600,0)</f>
        <v>0</v>
      </c>
      <c r="BH600" s="223">
        <f>IF(N600="sníž. přenesená",J600,0)</f>
        <v>0</v>
      </c>
      <c r="BI600" s="223">
        <f>IF(N600="nulová",J600,0)</f>
        <v>0</v>
      </c>
      <c r="BJ600" s="17" t="s">
        <v>81</v>
      </c>
      <c r="BK600" s="223">
        <f>ROUND(I600*H600,2)</f>
        <v>0</v>
      </c>
      <c r="BL600" s="17" t="s">
        <v>212</v>
      </c>
      <c r="BM600" s="222" t="s">
        <v>1172</v>
      </c>
    </row>
    <row r="601" spans="2:65" s="1" customFormat="1" ht="60" customHeight="1">
      <c r="B601" s="38"/>
      <c r="C601" s="211" t="s">
        <v>1173</v>
      </c>
      <c r="D601" s="211" t="s">
        <v>207</v>
      </c>
      <c r="E601" s="212" t="s">
        <v>1174</v>
      </c>
      <c r="F601" s="213" t="s">
        <v>1175</v>
      </c>
      <c r="G601" s="214" t="s">
        <v>239</v>
      </c>
      <c r="H601" s="215">
        <v>0.612</v>
      </c>
      <c r="I601" s="216"/>
      <c r="J601" s="217">
        <f>ROUND(I601*H601,2)</f>
        <v>0</v>
      </c>
      <c r="K601" s="213" t="s">
        <v>211</v>
      </c>
      <c r="L601" s="43"/>
      <c r="M601" s="218" t="s">
        <v>19</v>
      </c>
      <c r="N601" s="219" t="s">
        <v>44</v>
      </c>
      <c r="O601" s="83"/>
      <c r="P601" s="220">
        <f>O601*H601</f>
        <v>0</v>
      </c>
      <c r="Q601" s="220">
        <v>0</v>
      </c>
      <c r="R601" s="220">
        <f>Q601*H601</f>
        <v>0</v>
      </c>
      <c r="S601" s="220">
        <v>0</v>
      </c>
      <c r="T601" s="221">
        <f>S601*H601</f>
        <v>0</v>
      </c>
      <c r="AR601" s="222" t="s">
        <v>212</v>
      </c>
      <c r="AT601" s="222" t="s">
        <v>207</v>
      </c>
      <c r="AU601" s="222" t="s">
        <v>83</v>
      </c>
      <c r="AY601" s="17" t="s">
        <v>204</v>
      </c>
      <c r="BE601" s="223">
        <f>IF(N601="základní",J601,0)</f>
        <v>0</v>
      </c>
      <c r="BF601" s="223">
        <f>IF(N601="snížená",J601,0)</f>
        <v>0</v>
      </c>
      <c r="BG601" s="223">
        <f>IF(N601="zákl. přenesená",J601,0)</f>
        <v>0</v>
      </c>
      <c r="BH601" s="223">
        <f>IF(N601="sníž. přenesená",J601,0)</f>
        <v>0</v>
      </c>
      <c r="BI601" s="223">
        <f>IF(N601="nulová",J601,0)</f>
        <v>0</v>
      </c>
      <c r="BJ601" s="17" t="s">
        <v>81</v>
      </c>
      <c r="BK601" s="223">
        <f>ROUND(I601*H601,2)</f>
        <v>0</v>
      </c>
      <c r="BL601" s="17" t="s">
        <v>212</v>
      </c>
      <c r="BM601" s="222" t="s">
        <v>1176</v>
      </c>
    </row>
    <row r="602" spans="2:63" s="11" customFormat="1" ht="22.8" customHeight="1">
      <c r="B602" s="195"/>
      <c r="C602" s="196"/>
      <c r="D602" s="197" t="s">
        <v>72</v>
      </c>
      <c r="E602" s="209" t="s">
        <v>1177</v>
      </c>
      <c r="F602" s="209" t="s">
        <v>1178</v>
      </c>
      <c r="G602" s="196"/>
      <c r="H602" s="196"/>
      <c r="I602" s="199"/>
      <c r="J602" s="210">
        <f>BK602</f>
        <v>0</v>
      </c>
      <c r="K602" s="196"/>
      <c r="L602" s="201"/>
      <c r="M602" s="202"/>
      <c r="N602" s="203"/>
      <c r="O602" s="203"/>
      <c r="P602" s="204">
        <f>SUM(P603:P610)</f>
        <v>0</v>
      </c>
      <c r="Q602" s="203"/>
      <c r="R602" s="204">
        <f>SUM(R603:R610)</f>
        <v>0</v>
      </c>
      <c r="S602" s="203"/>
      <c r="T602" s="205">
        <f>SUM(T603:T610)</f>
        <v>0</v>
      </c>
      <c r="AR602" s="206" t="s">
        <v>81</v>
      </c>
      <c r="AT602" s="207" t="s">
        <v>72</v>
      </c>
      <c r="AU602" s="207" t="s">
        <v>81</v>
      </c>
      <c r="AY602" s="206" t="s">
        <v>204</v>
      </c>
      <c r="BK602" s="208">
        <f>SUM(BK603:BK610)</f>
        <v>0</v>
      </c>
    </row>
    <row r="603" spans="2:65" s="1" customFormat="1" ht="36" customHeight="1">
      <c r="B603" s="38"/>
      <c r="C603" s="211" t="s">
        <v>735</v>
      </c>
      <c r="D603" s="211" t="s">
        <v>207</v>
      </c>
      <c r="E603" s="212" t="s">
        <v>1142</v>
      </c>
      <c r="F603" s="213" t="s">
        <v>1143</v>
      </c>
      <c r="G603" s="214" t="s">
        <v>221</v>
      </c>
      <c r="H603" s="215">
        <v>14.1</v>
      </c>
      <c r="I603" s="216"/>
      <c r="J603" s="217">
        <f>ROUND(I603*H603,2)</f>
        <v>0</v>
      </c>
      <c r="K603" s="213" t="s">
        <v>211</v>
      </c>
      <c r="L603" s="43"/>
      <c r="M603" s="218" t="s">
        <v>19</v>
      </c>
      <c r="N603" s="219" t="s">
        <v>44</v>
      </c>
      <c r="O603" s="83"/>
      <c r="P603" s="220">
        <f>O603*H603</f>
        <v>0</v>
      </c>
      <c r="Q603" s="220">
        <v>0</v>
      </c>
      <c r="R603" s="220">
        <f>Q603*H603</f>
        <v>0</v>
      </c>
      <c r="S603" s="220">
        <v>0</v>
      </c>
      <c r="T603" s="221">
        <f>S603*H603</f>
        <v>0</v>
      </c>
      <c r="AR603" s="222" t="s">
        <v>212</v>
      </c>
      <c r="AT603" s="222" t="s">
        <v>207</v>
      </c>
      <c r="AU603" s="222" t="s">
        <v>83</v>
      </c>
      <c r="AY603" s="17" t="s">
        <v>204</v>
      </c>
      <c r="BE603" s="223">
        <f>IF(N603="základní",J603,0)</f>
        <v>0</v>
      </c>
      <c r="BF603" s="223">
        <f>IF(N603="snížená",J603,0)</f>
        <v>0</v>
      </c>
      <c r="BG603" s="223">
        <f>IF(N603="zákl. přenesená",J603,0)</f>
        <v>0</v>
      </c>
      <c r="BH603" s="223">
        <f>IF(N603="sníž. přenesená",J603,0)</f>
        <v>0</v>
      </c>
      <c r="BI603" s="223">
        <f>IF(N603="nulová",J603,0)</f>
        <v>0</v>
      </c>
      <c r="BJ603" s="17" t="s">
        <v>81</v>
      </c>
      <c r="BK603" s="223">
        <f>ROUND(I603*H603,2)</f>
        <v>0</v>
      </c>
      <c r="BL603" s="17" t="s">
        <v>212</v>
      </c>
      <c r="BM603" s="222" t="s">
        <v>1179</v>
      </c>
    </row>
    <row r="604" spans="2:65" s="1" customFormat="1" ht="60" customHeight="1">
      <c r="B604" s="38"/>
      <c r="C604" s="211" t="s">
        <v>1180</v>
      </c>
      <c r="D604" s="211" t="s">
        <v>207</v>
      </c>
      <c r="E604" s="212" t="s">
        <v>1146</v>
      </c>
      <c r="F604" s="213" t="s">
        <v>1147</v>
      </c>
      <c r="G604" s="214" t="s">
        <v>221</v>
      </c>
      <c r="H604" s="215">
        <v>14.1</v>
      </c>
      <c r="I604" s="216"/>
      <c r="J604" s="217">
        <f>ROUND(I604*H604,2)</f>
        <v>0</v>
      </c>
      <c r="K604" s="213" t="s">
        <v>211</v>
      </c>
      <c r="L604" s="43"/>
      <c r="M604" s="218" t="s">
        <v>19</v>
      </c>
      <c r="N604" s="219" t="s">
        <v>44</v>
      </c>
      <c r="O604" s="83"/>
      <c r="P604" s="220">
        <f>O604*H604</f>
        <v>0</v>
      </c>
      <c r="Q604" s="220">
        <v>0</v>
      </c>
      <c r="R604" s="220">
        <f>Q604*H604</f>
        <v>0</v>
      </c>
      <c r="S604" s="220">
        <v>0</v>
      </c>
      <c r="T604" s="221">
        <f>S604*H604</f>
        <v>0</v>
      </c>
      <c r="AR604" s="222" t="s">
        <v>212</v>
      </c>
      <c r="AT604" s="222" t="s">
        <v>207</v>
      </c>
      <c r="AU604" s="222" t="s">
        <v>83</v>
      </c>
      <c r="AY604" s="17" t="s">
        <v>204</v>
      </c>
      <c r="BE604" s="223">
        <f>IF(N604="základní",J604,0)</f>
        <v>0</v>
      </c>
      <c r="BF604" s="223">
        <f>IF(N604="snížená",J604,0)</f>
        <v>0</v>
      </c>
      <c r="BG604" s="223">
        <f>IF(N604="zákl. přenesená",J604,0)</f>
        <v>0</v>
      </c>
      <c r="BH604" s="223">
        <f>IF(N604="sníž. přenesená",J604,0)</f>
        <v>0</v>
      </c>
      <c r="BI604" s="223">
        <f>IF(N604="nulová",J604,0)</f>
        <v>0</v>
      </c>
      <c r="BJ604" s="17" t="s">
        <v>81</v>
      </c>
      <c r="BK604" s="223">
        <f>ROUND(I604*H604,2)</f>
        <v>0</v>
      </c>
      <c r="BL604" s="17" t="s">
        <v>212</v>
      </c>
      <c r="BM604" s="222" t="s">
        <v>1181</v>
      </c>
    </row>
    <row r="605" spans="2:65" s="1" customFormat="1" ht="60" customHeight="1">
      <c r="B605" s="38"/>
      <c r="C605" s="211" t="s">
        <v>738</v>
      </c>
      <c r="D605" s="211" t="s">
        <v>207</v>
      </c>
      <c r="E605" s="212" t="s">
        <v>1149</v>
      </c>
      <c r="F605" s="213" t="s">
        <v>1150</v>
      </c>
      <c r="G605" s="214" t="s">
        <v>221</v>
      </c>
      <c r="H605" s="215">
        <v>14.1</v>
      </c>
      <c r="I605" s="216"/>
      <c r="J605" s="217">
        <f>ROUND(I605*H605,2)</f>
        <v>0</v>
      </c>
      <c r="K605" s="213" t="s">
        <v>211</v>
      </c>
      <c r="L605" s="43"/>
      <c r="M605" s="218" t="s">
        <v>19</v>
      </c>
      <c r="N605" s="219" t="s">
        <v>44</v>
      </c>
      <c r="O605" s="83"/>
      <c r="P605" s="220">
        <f>O605*H605</f>
        <v>0</v>
      </c>
      <c r="Q605" s="220">
        <v>0</v>
      </c>
      <c r="R605" s="220">
        <f>Q605*H605</f>
        <v>0</v>
      </c>
      <c r="S605" s="220">
        <v>0</v>
      </c>
      <c r="T605" s="221">
        <f>S605*H605</f>
        <v>0</v>
      </c>
      <c r="AR605" s="222" t="s">
        <v>212</v>
      </c>
      <c r="AT605" s="222" t="s">
        <v>207</v>
      </c>
      <c r="AU605" s="222" t="s">
        <v>83</v>
      </c>
      <c r="AY605" s="17" t="s">
        <v>204</v>
      </c>
      <c r="BE605" s="223">
        <f>IF(N605="základní",J605,0)</f>
        <v>0</v>
      </c>
      <c r="BF605" s="223">
        <f>IF(N605="snížená",J605,0)</f>
        <v>0</v>
      </c>
      <c r="BG605" s="223">
        <f>IF(N605="zákl. přenesená",J605,0)</f>
        <v>0</v>
      </c>
      <c r="BH605" s="223">
        <f>IF(N605="sníž. přenesená",J605,0)</f>
        <v>0</v>
      </c>
      <c r="BI605" s="223">
        <f>IF(N605="nulová",J605,0)</f>
        <v>0</v>
      </c>
      <c r="BJ605" s="17" t="s">
        <v>81</v>
      </c>
      <c r="BK605" s="223">
        <f>ROUND(I605*H605,2)</f>
        <v>0</v>
      </c>
      <c r="BL605" s="17" t="s">
        <v>212</v>
      </c>
      <c r="BM605" s="222" t="s">
        <v>1182</v>
      </c>
    </row>
    <row r="606" spans="2:65" s="1" customFormat="1" ht="48" customHeight="1">
      <c r="B606" s="38"/>
      <c r="C606" s="211" t="s">
        <v>1183</v>
      </c>
      <c r="D606" s="211" t="s">
        <v>207</v>
      </c>
      <c r="E606" s="212" t="s">
        <v>1184</v>
      </c>
      <c r="F606" s="213" t="s">
        <v>1185</v>
      </c>
      <c r="G606" s="214" t="s">
        <v>221</v>
      </c>
      <c r="H606" s="215">
        <v>14.1</v>
      </c>
      <c r="I606" s="216"/>
      <c r="J606" s="217">
        <f>ROUND(I606*H606,2)</f>
        <v>0</v>
      </c>
      <c r="K606" s="213" t="s">
        <v>211</v>
      </c>
      <c r="L606" s="43"/>
      <c r="M606" s="218" t="s">
        <v>19</v>
      </c>
      <c r="N606" s="219" t="s">
        <v>44</v>
      </c>
      <c r="O606" s="83"/>
      <c r="P606" s="220">
        <f>O606*H606</f>
        <v>0</v>
      </c>
      <c r="Q606" s="220">
        <v>0</v>
      </c>
      <c r="R606" s="220">
        <f>Q606*H606</f>
        <v>0</v>
      </c>
      <c r="S606" s="220">
        <v>0</v>
      </c>
      <c r="T606" s="221">
        <f>S606*H606</f>
        <v>0</v>
      </c>
      <c r="AR606" s="222" t="s">
        <v>212</v>
      </c>
      <c r="AT606" s="222" t="s">
        <v>207</v>
      </c>
      <c r="AU606" s="222" t="s">
        <v>83</v>
      </c>
      <c r="AY606" s="17" t="s">
        <v>204</v>
      </c>
      <c r="BE606" s="223">
        <f>IF(N606="základní",J606,0)</f>
        <v>0</v>
      </c>
      <c r="BF606" s="223">
        <f>IF(N606="snížená",J606,0)</f>
        <v>0</v>
      </c>
      <c r="BG606" s="223">
        <f>IF(N606="zákl. přenesená",J606,0)</f>
        <v>0</v>
      </c>
      <c r="BH606" s="223">
        <f>IF(N606="sníž. přenesená",J606,0)</f>
        <v>0</v>
      </c>
      <c r="BI606" s="223">
        <f>IF(N606="nulová",J606,0)</f>
        <v>0</v>
      </c>
      <c r="BJ606" s="17" t="s">
        <v>81</v>
      </c>
      <c r="BK606" s="223">
        <f>ROUND(I606*H606,2)</f>
        <v>0</v>
      </c>
      <c r="BL606" s="17" t="s">
        <v>212</v>
      </c>
      <c r="BM606" s="222" t="s">
        <v>1186</v>
      </c>
    </row>
    <row r="607" spans="2:65" s="1" customFormat="1" ht="16.5" customHeight="1">
      <c r="B607" s="38"/>
      <c r="C607" s="257" t="s">
        <v>744</v>
      </c>
      <c r="D607" s="257" t="s">
        <v>242</v>
      </c>
      <c r="E607" s="258" t="s">
        <v>1187</v>
      </c>
      <c r="F607" s="259" t="s">
        <v>1188</v>
      </c>
      <c r="G607" s="260" t="s">
        <v>221</v>
      </c>
      <c r="H607" s="261">
        <v>16.92</v>
      </c>
      <c r="I607" s="262"/>
      <c r="J607" s="263">
        <f>ROUND(I607*H607,2)</f>
        <v>0</v>
      </c>
      <c r="K607" s="259" t="s">
        <v>301</v>
      </c>
      <c r="L607" s="264"/>
      <c r="M607" s="265" t="s">
        <v>19</v>
      </c>
      <c r="N607" s="266" t="s">
        <v>44</v>
      </c>
      <c r="O607" s="83"/>
      <c r="P607" s="220">
        <f>O607*H607</f>
        <v>0</v>
      </c>
      <c r="Q607" s="220">
        <v>0</v>
      </c>
      <c r="R607" s="220">
        <f>Q607*H607</f>
        <v>0</v>
      </c>
      <c r="S607" s="220">
        <v>0</v>
      </c>
      <c r="T607" s="221">
        <f>S607*H607</f>
        <v>0</v>
      </c>
      <c r="AR607" s="222" t="s">
        <v>230</v>
      </c>
      <c r="AT607" s="222" t="s">
        <v>242</v>
      </c>
      <c r="AU607" s="222" t="s">
        <v>83</v>
      </c>
      <c r="AY607" s="17" t="s">
        <v>204</v>
      </c>
      <c r="BE607" s="223">
        <f>IF(N607="základní",J607,0)</f>
        <v>0</v>
      </c>
      <c r="BF607" s="223">
        <f>IF(N607="snížená",J607,0)</f>
        <v>0</v>
      </c>
      <c r="BG607" s="223">
        <f>IF(N607="zákl. přenesená",J607,0)</f>
        <v>0</v>
      </c>
      <c r="BH607" s="223">
        <f>IF(N607="sníž. přenesená",J607,0)</f>
        <v>0</v>
      </c>
      <c r="BI607" s="223">
        <f>IF(N607="nulová",J607,0)</f>
        <v>0</v>
      </c>
      <c r="BJ607" s="17" t="s">
        <v>81</v>
      </c>
      <c r="BK607" s="223">
        <f>ROUND(I607*H607,2)</f>
        <v>0</v>
      </c>
      <c r="BL607" s="17" t="s">
        <v>212</v>
      </c>
      <c r="BM607" s="222" t="s">
        <v>1189</v>
      </c>
    </row>
    <row r="608" spans="2:65" s="1" customFormat="1" ht="48" customHeight="1">
      <c r="B608" s="38"/>
      <c r="C608" s="211" t="s">
        <v>1190</v>
      </c>
      <c r="D608" s="211" t="s">
        <v>207</v>
      </c>
      <c r="E608" s="212" t="s">
        <v>1170</v>
      </c>
      <c r="F608" s="213" t="s">
        <v>1171</v>
      </c>
      <c r="G608" s="214" t="s">
        <v>221</v>
      </c>
      <c r="H608" s="215">
        <v>14.1</v>
      </c>
      <c r="I608" s="216"/>
      <c r="J608" s="217">
        <f>ROUND(I608*H608,2)</f>
        <v>0</v>
      </c>
      <c r="K608" s="213" t="s">
        <v>211</v>
      </c>
      <c r="L608" s="43"/>
      <c r="M608" s="218" t="s">
        <v>19</v>
      </c>
      <c r="N608" s="219" t="s">
        <v>44</v>
      </c>
      <c r="O608" s="83"/>
      <c r="P608" s="220">
        <f>O608*H608</f>
        <v>0</v>
      </c>
      <c r="Q608" s="220">
        <v>0</v>
      </c>
      <c r="R608" s="220">
        <f>Q608*H608</f>
        <v>0</v>
      </c>
      <c r="S608" s="220">
        <v>0</v>
      </c>
      <c r="T608" s="221">
        <f>S608*H608</f>
        <v>0</v>
      </c>
      <c r="AR608" s="222" t="s">
        <v>212</v>
      </c>
      <c r="AT608" s="222" t="s">
        <v>207</v>
      </c>
      <c r="AU608" s="222" t="s">
        <v>83</v>
      </c>
      <c r="AY608" s="17" t="s">
        <v>204</v>
      </c>
      <c r="BE608" s="223">
        <f>IF(N608="základní",J608,0)</f>
        <v>0</v>
      </c>
      <c r="BF608" s="223">
        <f>IF(N608="snížená",J608,0)</f>
        <v>0</v>
      </c>
      <c r="BG608" s="223">
        <f>IF(N608="zákl. přenesená",J608,0)</f>
        <v>0</v>
      </c>
      <c r="BH608" s="223">
        <f>IF(N608="sníž. přenesená",J608,0)</f>
        <v>0</v>
      </c>
      <c r="BI608" s="223">
        <f>IF(N608="nulová",J608,0)</f>
        <v>0</v>
      </c>
      <c r="BJ608" s="17" t="s">
        <v>81</v>
      </c>
      <c r="BK608" s="223">
        <f>ROUND(I608*H608,2)</f>
        <v>0</v>
      </c>
      <c r="BL608" s="17" t="s">
        <v>212</v>
      </c>
      <c r="BM608" s="222" t="s">
        <v>1191</v>
      </c>
    </row>
    <row r="609" spans="2:65" s="1" customFormat="1" ht="36" customHeight="1">
      <c r="B609" s="38"/>
      <c r="C609" s="211" t="s">
        <v>749</v>
      </c>
      <c r="D609" s="211" t="s">
        <v>207</v>
      </c>
      <c r="E609" s="212" t="s">
        <v>1192</v>
      </c>
      <c r="F609" s="213" t="s">
        <v>1193</v>
      </c>
      <c r="G609" s="214" t="s">
        <v>221</v>
      </c>
      <c r="H609" s="215">
        <v>2.08</v>
      </c>
      <c r="I609" s="216"/>
      <c r="J609" s="217">
        <f>ROUND(I609*H609,2)</f>
        <v>0</v>
      </c>
      <c r="K609" s="213" t="s">
        <v>211</v>
      </c>
      <c r="L609" s="43"/>
      <c r="M609" s="218" t="s">
        <v>19</v>
      </c>
      <c r="N609" s="219" t="s">
        <v>44</v>
      </c>
      <c r="O609" s="83"/>
      <c r="P609" s="220">
        <f>O609*H609</f>
        <v>0</v>
      </c>
      <c r="Q609" s="220">
        <v>0</v>
      </c>
      <c r="R609" s="220">
        <f>Q609*H609</f>
        <v>0</v>
      </c>
      <c r="S609" s="220">
        <v>0</v>
      </c>
      <c r="T609" s="221">
        <f>S609*H609</f>
        <v>0</v>
      </c>
      <c r="AR609" s="222" t="s">
        <v>212</v>
      </c>
      <c r="AT609" s="222" t="s">
        <v>207</v>
      </c>
      <c r="AU609" s="222" t="s">
        <v>83</v>
      </c>
      <c r="AY609" s="17" t="s">
        <v>204</v>
      </c>
      <c r="BE609" s="223">
        <f>IF(N609="základní",J609,0)</f>
        <v>0</v>
      </c>
      <c r="BF609" s="223">
        <f>IF(N609="snížená",J609,0)</f>
        <v>0</v>
      </c>
      <c r="BG609" s="223">
        <f>IF(N609="zákl. přenesená",J609,0)</f>
        <v>0</v>
      </c>
      <c r="BH609" s="223">
        <f>IF(N609="sníž. přenesená",J609,0)</f>
        <v>0</v>
      </c>
      <c r="BI609" s="223">
        <f>IF(N609="nulová",J609,0)</f>
        <v>0</v>
      </c>
      <c r="BJ609" s="17" t="s">
        <v>81</v>
      </c>
      <c r="BK609" s="223">
        <f>ROUND(I609*H609,2)</f>
        <v>0</v>
      </c>
      <c r="BL609" s="17" t="s">
        <v>212</v>
      </c>
      <c r="BM609" s="222" t="s">
        <v>1194</v>
      </c>
    </row>
    <row r="610" spans="2:65" s="1" customFormat="1" ht="60" customHeight="1">
      <c r="B610" s="38"/>
      <c r="C610" s="211" t="s">
        <v>1195</v>
      </c>
      <c r="D610" s="211" t="s">
        <v>207</v>
      </c>
      <c r="E610" s="212" t="s">
        <v>1196</v>
      </c>
      <c r="F610" s="213" t="s">
        <v>1197</v>
      </c>
      <c r="G610" s="214" t="s">
        <v>239</v>
      </c>
      <c r="H610" s="215">
        <v>0.113</v>
      </c>
      <c r="I610" s="216"/>
      <c r="J610" s="217">
        <f>ROUND(I610*H610,2)</f>
        <v>0</v>
      </c>
      <c r="K610" s="213" t="s">
        <v>211</v>
      </c>
      <c r="L610" s="43"/>
      <c r="M610" s="218" t="s">
        <v>19</v>
      </c>
      <c r="N610" s="219" t="s">
        <v>44</v>
      </c>
      <c r="O610" s="83"/>
      <c r="P610" s="220">
        <f>O610*H610</f>
        <v>0</v>
      </c>
      <c r="Q610" s="220">
        <v>0</v>
      </c>
      <c r="R610" s="220">
        <f>Q610*H610</f>
        <v>0</v>
      </c>
      <c r="S610" s="220">
        <v>0</v>
      </c>
      <c r="T610" s="221">
        <f>S610*H610</f>
        <v>0</v>
      </c>
      <c r="AR610" s="222" t="s">
        <v>212</v>
      </c>
      <c r="AT610" s="222" t="s">
        <v>207</v>
      </c>
      <c r="AU610" s="222" t="s">
        <v>83</v>
      </c>
      <c r="AY610" s="17" t="s">
        <v>204</v>
      </c>
      <c r="BE610" s="223">
        <f>IF(N610="základní",J610,0)</f>
        <v>0</v>
      </c>
      <c r="BF610" s="223">
        <f>IF(N610="snížená",J610,0)</f>
        <v>0</v>
      </c>
      <c r="BG610" s="223">
        <f>IF(N610="zákl. přenesená",J610,0)</f>
        <v>0</v>
      </c>
      <c r="BH610" s="223">
        <f>IF(N610="sníž. přenesená",J610,0)</f>
        <v>0</v>
      </c>
      <c r="BI610" s="223">
        <f>IF(N610="nulová",J610,0)</f>
        <v>0</v>
      </c>
      <c r="BJ610" s="17" t="s">
        <v>81</v>
      </c>
      <c r="BK610" s="223">
        <f>ROUND(I610*H610,2)</f>
        <v>0</v>
      </c>
      <c r="BL610" s="17" t="s">
        <v>212</v>
      </c>
      <c r="BM610" s="222" t="s">
        <v>1198</v>
      </c>
    </row>
    <row r="611" spans="2:63" s="11" customFormat="1" ht="22.8" customHeight="1">
      <c r="B611" s="195"/>
      <c r="C611" s="196"/>
      <c r="D611" s="197" t="s">
        <v>72</v>
      </c>
      <c r="E611" s="209" t="s">
        <v>1199</v>
      </c>
      <c r="F611" s="209" t="s">
        <v>1200</v>
      </c>
      <c r="G611" s="196"/>
      <c r="H611" s="196"/>
      <c r="I611" s="199"/>
      <c r="J611" s="210">
        <f>BK611</f>
        <v>0</v>
      </c>
      <c r="K611" s="196"/>
      <c r="L611" s="201"/>
      <c r="M611" s="202"/>
      <c r="N611" s="203"/>
      <c r="O611" s="203"/>
      <c r="P611" s="204">
        <f>SUM(P612:P657)</f>
        <v>0</v>
      </c>
      <c r="Q611" s="203"/>
      <c r="R611" s="204">
        <f>SUM(R612:R657)</f>
        <v>0</v>
      </c>
      <c r="S611" s="203"/>
      <c r="T611" s="205">
        <f>SUM(T612:T657)</f>
        <v>0</v>
      </c>
      <c r="AR611" s="206" t="s">
        <v>81</v>
      </c>
      <c r="AT611" s="207" t="s">
        <v>72</v>
      </c>
      <c r="AU611" s="207" t="s">
        <v>81</v>
      </c>
      <c r="AY611" s="206" t="s">
        <v>204</v>
      </c>
      <c r="BK611" s="208">
        <f>SUM(BK612:BK657)</f>
        <v>0</v>
      </c>
    </row>
    <row r="612" spans="2:65" s="1" customFormat="1" ht="48" customHeight="1">
      <c r="B612" s="38"/>
      <c r="C612" s="211" t="s">
        <v>753</v>
      </c>
      <c r="D612" s="211" t="s">
        <v>207</v>
      </c>
      <c r="E612" s="212" t="s">
        <v>1201</v>
      </c>
      <c r="F612" s="213" t="s">
        <v>1202</v>
      </c>
      <c r="G612" s="214" t="s">
        <v>221</v>
      </c>
      <c r="H612" s="215">
        <v>3.375</v>
      </c>
      <c r="I612" s="216"/>
      <c r="J612" s="217">
        <f>ROUND(I612*H612,2)</f>
        <v>0</v>
      </c>
      <c r="K612" s="213" t="s">
        <v>211</v>
      </c>
      <c r="L612" s="43"/>
      <c r="M612" s="218" t="s">
        <v>19</v>
      </c>
      <c r="N612" s="219" t="s">
        <v>44</v>
      </c>
      <c r="O612" s="83"/>
      <c r="P612" s="220">
        <f>O612*H612</f>
        <v>0</v>
      </c>
      <c r="Q612" s="220">
        <v>0</v>
      </c>
      <c r="R612" s="220">
        <f>Q612*H612</f>
        <v>0</v>
      </c>
      <c r="S612" s="220">
        <v>0</v>
      </c>
      <c r="T612" s="221">
        <f>S612*H612</f>
        <v>0</v>
      </c>
      <c r="AR612" s="222" t="s">
        <v>212</v>
      </c>
      <c r="AT612" s="222" t="s">
        <v>207</v>
      </c>
      <c r="AU612" s="222" t="s">
        <v>83</v>
      </c>
      <c r="AY612" s="17" t="s">
        <v>204</v>
      </c>
      <c r="BE612" s="223">
        <f>IF(N612="základní",J612,0)</f>
        <v>0</v>
      </c>
      <c r="BF612" s="223">
        <f>IF(N612="snížená",J612,0)</f>
        <v>0</v>
      </c>
      <c r="BG612" s="223">
        <f>IF(N612="zákl. přenesená",J612,0)</f>
        <v>0</v>
      </c>
      <c r="BH612" s="223">
        <f>IF(N612="sníž. přenesená",J612,0)</f>
        <v>0</v>
      </c>
      <c r="BI612" s="223">
        <f>IF(N612="nulová",J612,0)</f>
        <v>0</v>
      </c>
      <c r="BJ612" s="17" t="s">
        <v>81</v>
      </c>
      <c r="BK612" s="223">
        <f>ROUND(I612*H612,2)</f>
        <v>0</v>
      </c>
      <c r="BL612" s="17" t="s">
        <v>212</v>
      </c>
      <c r="BM612" s="222" t="s">
        <v>1203</v>
      </c>
    </row>
    <row r="613" spans="2:51" s="12" customFormat="1" ht="12">
      <c r="B613" s="224"/>
      <c r="C613" s="225"/>
      <c r="D613" s="226" t="s">
        <v>213</v>
      </c>
      <c r="E613" s="227" t="s">
        <v>19</v>
      </c>
      <c r="F613" s="228" t="s">
        <v>1204</v>
      </c>
      <c r="G613" s="225"/>
      <c r="H613" s="227" t="s">
        <v>19</v>
      </c>
      <c r="I613" s="229"/>
      <c r="J613" s="225"/>
      <c r="K613" s="225"/>
      <c r="L613" s="230"/>
      <c r="M613" s="231"/>
      <c r="N613" s="232"/>
      <c r="O613" s="232"/>
      <c r="P613" s="232"/>
      <c r="Q613" s="232"/>
      <c r="R613" s="232"/>
      <c r="S613" s="232"/>
      <c r="T613" s="233"/>
      <c r="AT613" s="234" t="s">
        <v>213</v>
      </c>
      <c r="AU613" s="234" t="s">
        <v>83</v>
      </c>
      <c r="AV613" s="12" t="s">
        <v>81</v>
      </c>
      <c r="AW613" s="12" t="s">
        <v>34</v>
      </c>
      <c r="AX613" s="12" t="s">
        <v>73</v>
      </c>
      <c r="AY613" s="234" t="s">
        <v>204</v>
      </c>
    </row>
    <row r="614" spans="2:51" s="13" customFormat="1" ht="12">
      <c r="B614" s="235"/>
      <c r="C614" s="236"/>
      <c r="D614" s="226" t="s">
        <v>213</v>
      </c>
      <c r="E614" s="237" t="s">
        <v>19</v>
      </c>
      <c r="F614" s="238" t="s">
        <v>1205</v>
      </c>
      <c r="G614" s="236"/>
      <c r="H614" s="239">
        <v>3.375</v>
      </c>
      <c r="I614" s="240"/>
      <c r="J614" s="236"/>
      <c r="K614" s="236"/>
      <c r="L614" s="241"/>
      <c r="M614" s="242"/>
      <c r="N614" s="243"/>
      <c r="O614" s="243"/>
      <c r="P614" s="243"/>
      <c r="Q614" s="243"/>
      <c r="R614" s="243"/>
      <c r="S614" s="243"/>
      <c r="T614" s="244"/>
      <c r="AT614" s="245" t="s">
        <v>213</v>
      </c>
      <c r="AU614" s="245" t="s">
        <v>83</v>
      </c>
      <c r="AV614" s="13" t="s">
        <v>83</v>
      </c>
      <c r="AW614" s="13" t="s">
        <v>34</v>
      </c>
      <c r="AX614" s="13" t="s">
        <v>73</v>
      </c>
      <c r="AY614" s="245" t="s">
        <v>204</v>
      </c>
    </row>
    <row r="615" spans="2:51" s="14" customFormat="1" ht="12">
      <c r="B615" s="246"/>
      <c r="C615" s="247"/>
      <c r="D615" s="226" t="s">
        <v>213</v>
      </c>
      <c r="E615" s="248" t="s">
        <v>19</v>
      </c>
      <c r="F615" s="249" t="s">
        <v>218</v>
      </c>
      <c r="G615" s="247"/>
      <c r="H615" s="250">
        <v>3.375</v>
      </c>
      <c r="I615" s="251"/>
      <c r="J615" s="247"/>
      <c r="K615" s="247"/>
      <c r="L615" s="252"/>
      <c r="M615" s="253"/>
      <c r="N615" s="254"/>
      <c r="O615" s="254"/>
      <c r="P615" s="254"/>
      <c r="Q615" s="254"/>
      <c r="R615" s="254"/>
      <c r="S615" s="254"/>
      <c r="T615" s="255"/>
      <c r="AT615" s="256" t="s">
        <v>213</v>
      </c>
      <c r="AU615" s="256" t="s">
        <v>83</v>
      </c>
      <c r="AV615" s="14" t="s">
        <v>212</v>
      </c>
      <c r="AW615" s="14" t="s">
        <v>34</v>
      </c>
      <c r="AX615" s="14" t="s">
        <v>81</v>
      </c>
      <c r="AY615" s="256" t="s">
        <v>204</v>
      </c>
    </row>
    <row r="616" spans="2:65" s="1" customFormat="1" ht="36" customHeight="1">
      <c r="B616" s="38"/>
      <c r="C616" s="211" t="s">
        <v>1206</v>
      </c>
      <c r="D616" s="211" t="s">
        <v>207</v>
      </c>
      <c r="E616" s="212" t="s">
        <v>1142</v>
      </c>
      <c r="F616" s="213" t="s">
        <v>1143</v>
      </c>
      <c r="G616" s="214" t="s">
        <v>221</v>
      </c>
      <c r="H616" s="215">
        <v>3.375</v>
      </c>
      <c r="I616" s="216"/>
      <c r="J616" s="217">
        <f>ROUND(I616*H616,2)</f>
        <v>0</v>
      </c>
      <c r="K616" s="213" t="s">
        <v>211</v>
      </c>
      <c r="L616" s="43"/>
      <c r="M616" s="218" t="s">
        <v>19</v>
      </c>
      <c r="N616" s="219" t="s">
        <v>44</v>
      </c>
      <c r="O616" s="83"/>
      <c r="P616" s="220">
        <f>O616*H616</f>
        <v>0</v>
      </c>
      <c r="Q616" s="220">
        <v>0</v>
      </c>
      <c r="R616" s="220">
        <f>Q616*H616</f>
        <v>0</v>
      </c>
      <c r="S616" s="220">
        <v>0</v>
      </c>
      <c r="T616" s="221">
        <f>S616*H616</f>
        <v>0</v>
      </c>
      <c r="AR616" s="222" t="s">
        <v>212</v>
      </c>
      <c r="AT616" s="222" t="s">
        <v>207</v>
      </c>
      <c r="AU616" s="222" t="s">
        <v>83</v>
      </c>
      <c r="AY616" s="17" t="s">
        <v>204</v>
      </c>
      <c r="BE616" s="223">
        <f>IF(N616="základní",J616,0)</f>
        <v>0</v>
      </c>
      <c r="BF616" s="223">
        <f>IF(N616="snížená",J616,0)</f>
        <v>0</v>
      </c>
      <c r="BG616" s="223">
        <f>IF(N616="zákl. přenesená",J616,0)</f>
        <v>0</v>
      </c>
      <c r="BH616" s="223">
        <f>IF(N616="sníž. přenesená",J616,0)</f>
        <v>0</v>
      </c>
      <c r="BI616" s="223">
        <f>IF(N616="nulová",J616,0)</f>
        <v>0</v>
      </c>
      <c r="BJ616" s="17" t="s">
        <v>81</v>
      </c>
      <c r="BK616" s="223">
        <f>ROUND(I616*H616,2)</f>
        <v>0</v>
      </c>
      <c r="BL616" s="17" t="s">
        <v>212</v>
      </c>
      <c r="BM616" s="222" t="s">
        <v>1207</v>
      </c>
    </row>
    <row r="617" spans="2:51" s="12" customFormat="1" ht="12">
      <c r="B617" s="224"/>
      <c r="C617" s="225"/>
      <c r="D617" s="226" t="s">
        <v>213</v>
      </c>
      <c r="E617" s="227" t="s">
        <v>19</v>
      </c>
      <c r="F617" s="228" t="s">
        <v>1208</v>
      </c>
      <c r="G617" s="225"/>
      <c r="H617" s="227" t="s">
        <v>19</v>
      </c>
      <c r="I617" s="229"/>
      <c r="J617" s="225"/>
      <c r="K617" s="225"/>
      <c r="L617" s="230"/>
      <c r="M617" s="231"/>
      <c r="N617" s="232"/>
      <c r="O617" s="232"/>
      <c r="P617" s="232"/>
      <c r="Q617" s="232"/>
      <c r="R617" s="232"/>
      <c r="S617" s="232"/>
      <c r="T617" s="233"/>
      <c r="AT617" s="234" t="s">
        <v>213</v>
      </c>
      <c r="AU617" s="234" t="s">
        <v>83</v>
      </c>
      <c r="AV617" s="12" t="s">
        <v>81</v>
      </c>
      <c r="AW617" s="12" t="s">
        <v>34</v>
      </c>
      <c r="AX617" s="12" t="s">
        <v>73</v>
      </c>
      <c r="AY617" s="234" t="s">
        <v>204</v>
      </c>
    </row>
    <row r="618" spans="2:51" s="13" customFormat="1" ht="12">
      <c r="B618" s="235"/>
      <c r="C618" s="236"/>
      <c r="D618" s="226" t="s">
        <v>213</v>
      </c>
      <c r="E618" s="237" t="s">
        <v>19</v>
      </c>
      <c r="F618" s="238" t="s">
        <v>1205</v>
      </c>
      <c r="G618" s="236"/>
      <c r="H618" s="239">
        <v>3.375</v>
      </c>
      <c r="I618" s="240"/>
      <c r="J618" s="236"/>
      <c r="K618" s="236"/>
      <c r="L618" s="241"/>
      <c r="M618" s="242"/>
      <c r="N618" s="243"/>
      <c r="O618" s="243"/>
      <c r="P618" s="243"/>
      <c r="Q618" s="243"/>
      <c r="R618" s="243"/>
      <c r="S618" s="243"/>
      <c r="T618" s="244"/>
      <c r="AT618" s="245" t="s">
        <v>213</v>
      </c>
      <c r="AU618" s="245" t="s">
        <v>83</v>
      </c>
      <c r="AV618" s="13" t="s">
        <v>83</v>
      </c>
      <c r="AW618" s="13" t="s">
        <v>34</v>
      </c>
      <c r="AX618" s="13" t="s">
        <v>73</v>
      </c>
      <c r="AY618" s="245" t="s">
        <v>204</v>
      </c>
    </row>
    <row r="619" spans="2:51" s="14" customFormat="1" ht="12">
      <c r="B619" s="246"/>
      <c r="C619" s="247"/>
      <c r="D619" s="226" t="s">
        <v>213</v>
      </c>
      <c r="E619" s="248" t="s">
        <v>19</v>
      </c>
      <c r="F619" s="249" t="s">
        <v>218</v>
      </c>
      <c r="G619" s="247"/>
      <c r="H619" s="250">
        <v>3.375</v>
      </c>
      <c r="I619" s="251"/>
      <c r="J619" s="247"/>
      <c r="K619" s="247"/>
      <c r="L619" s="252"/>
      <c r="M619" s="253"/>
      <c r="N619" s="254"/>
      <c r="O619" s="254"/>
      <c r="P619" s="254"/>
      <c r="Q619" s="254"/>
      <c r="R619" s="254"/>
      <c r="S619" s="254"/>
      <c r="T619" s="255"/>
      <c r="AT619" s="256" t="s">
        <v>213</v>
      </c>
      <c r="AU619" s="256" t="s">
        <v>83</v>
      </c>
      <c r="AV619" s="14" t="s">
        <v>212</v>
      </c>
      <c r="AW619" s="14" t="s">
        <v>34</v>
      </c>
      <c r="AX619" s="14" t="s">
        <v>81</v>
      </c>
      <c r="AY619" s="256" t="s">
        <v>204</v>
      </c>
    </row>
    <row r="620" spans="2:65" s="1" customFormat="1" ht="60" customHeight="1">
      <c r="B620" s="38"/>
      <c r="C620" s="211" t="s">
        <v>757</v>
      </c>
      <c r="D620" s="211" t="s">
        <v>207</v>
      </c>
      <c r="E620" s="212" t="s">
        <v>1146</v>
      </c>
      <c r="F620" s="213" t="s">
        <v>1147</v>
      </c>
      <c r="G620" s="214" t="s">
        <v>221</v>
      </c>
      <c r="H620" s="215">
        <v>3.375</v>
      </c>
      <c r="I620" s="216"/>
      <c r="J620" s="217">
        <f>ROUND(I620*H620,2)</f>
        <v>0</v>
      </c>
      <c r="K620" s="213" t="s">
        <v>211</v>
      </c>
      <c r="L620" s="43"/>
      <c r="M620" s="218" t="s">
        <v>19</v>
      </c>
      <c r="N620" s="219" t="s">
        <v>44</v>
      </c>
      <c r="O620" s="83"/>
      <c r="P620" s="220">
        <f>O620*H620</f>
        <v>0</v>
      </c>
      <c r="Q620" s="220">
        <v>0</v>
      </c>
      <c r="R620" s="220">
        <f>Q620*H620</f>
        <v>0</v>
      </c>
      <c r="S620" s="220">
        <v>0</v>
      </c>
      <c r="T620" s="221">
        <f>S620*H620</f>
        <v>0</v>
      </c>
      <c r="AR620" s="222" t="s">
        <v>212</v>
      </c>
      <c r="AT620" s="222" t="s">
        <v>207</v>
      </c>
      <c r="AU620" s="222" t="s">
        <v>83</v>
      </c>
      <c r="AY620" s="17" t="s">
        <v>204</v>
      </c>
      <c r="BE620" s="223">
        <f>IF(N620="základní",J620,0)</f>
        <v>0</v>
      </c>
      <c r="BF620" s="223">
        <f>IF(N620="snížená",J620,0)</f>
        <v>0</v>
      </c>
      <c r="BG620" s="223">
        <f>IF(N620="zákl. přenesená",J620,0)</f>
        <v>0</v>
      </c>
      <c r="BH620" s="223">
        <f>IF(N620="sníž. přenesená",J620,0)</f>
        <v>0</v>
      </c>
      <c r="BI620" s="223">
        <f>IF(N620="nulová",J620,0)</f>
        <v>0</v>
      </c>
      <c r="BJ620" s="17" t="s">
        <v>81</v>
      </c>
      <c r="BK620" s="223">
        <f>ROUND(I620*H620,2)</f>
        <v>0</v>
      </c>
      <c r="BL620" s="17" t="s">
        <v>212</v>
      </c>
      <c r="BM620" s="222" t="s">
        <v>1209</v>
      </c>
    </row>
    <row r="621" spans="2:51" s="12" customFormat="1" ht="12">
      <c r="B621" s="224"/>
      <c r="C621" s="225"/>
      <c r="D621" s="226" t="s">
        <v>213</v>
      </c>
      <c r="E621" s="227" t="s">
        <v>19</v>
      </c>
      <c r="F621" s="228" t="s">
        <v>1208</v>
      </c>
      <c r="G621" s="225"/>
      <c r="H621" s="227" t="s">
        <v>19</v>
      </c>
      <c r="I621" s="229"/>
      <c r="J621" s="225"/>
      <c r="K621" s="225"/>
      <c r="L621" s="230"/>
      <c r="M621" s="231"/>
      <c r="N621" s="232"/>
      <c r="O621" s="232"/>
      <c r="P621" s="232"/>
      <c r="Q621" s="232"/>
      <c r="R621" s="232"/>
      <c r="S621" s="232"/>
      <c r="T621" s="233"/>
      <c r="AT621" s="234" t="s">
        <v>213</v>
      </c>
      <c r="AU621" s="234" t="s">
        <v>83</v>
      </c>
      <c r="AV621" s="12" t="s">
        <v>81</v>
      </c>
      <c r="AW621" s="12" t="s">
        <v>34</v>
      </c>
      <c r="AX621" s="12" t="s">
        <v>73</v>
      </c>
      <c r="AY621" s="234" t="s">
        <v>204</v>
      </c>
    </row>
    <row r="622" spans="2:51" s="13" customFormat="1" ht="12">
      <c r="B622" s="235"/>
      <c r="C622" s="236"/>
      <c r="D622" s="226" t="s">
        <v>213</v>
      </c>
      <c r="E622" s="237" t="s">
        <v>19</v>
      </c>
      <c r="F622" s="238" t="s">
        <v>1205</v>
      </c>
      <c r="G622" s="236"/>
      <c r="H622" s="239">
        <v>3.375</v>
      </c>
      <c r="I622" s="240"/>
      <c r="J622" s="236"/>
      <c r="K622" s="236"/>
      <c r="L622" s="241"/>
      <c r="M622" s="242"/>
      <c r="N622" s="243"/>
      <c r="O622" s="243"/>
      <c r="P622" s="243"/>
      <c r="Q622" s="243"/>
      <c r="R622" s="243"/>
      <c r="S622" s="243"/>
      <c r="T622" s="244"/>
      <c r="AT622" s="245" t="s">
        <v>213</v>
      </c>
      <c r="AU622" s="245" t="s">
        <v>83</v>
      </c>
      <c r="AV622" s="13" t="s">
        <v>83</v>
      </c>
      <c r="AW622" s="13" t="s">
        <v>34</v>
      </c>
      <c r="AX622" s="13" t="s">
        <v>73</v>
      </c>
      <c r="AY622" s="245" t="s">
        <v>204</v>
      </c>
    </row>
    <row r="623" spans="2:51" s="14" customFormat="1" ht="12">
      <c r="B623" s="246"/>
      <c r="C623" s="247"/>
      <c r="D623" s="226" t="s">
        <v>213</v>
      </c>
      <c r="E623" s="248" t="s">
        <v>19</v>
      </c>
      <c r="F623" s="249" t="s">
        <v>218</v>
      </c>
      <c r="G623" s="247"/>
      <c r="H623" s="250">
        <v>3.375</v>
      </c>
      <c r="I623" s="251"/>
      <c r="J623" s="247"/>
      <c r="K623" s="247"/>
      <c r="L623" s="252"/>
      <c r="M623" s="253"/>
      <c r="N623" s="254"/>
      <c r="O623" s="254"/>
      <c r="P623" s="254"/>
      <c r="Q623" s="254"/>
      <c r="R623" s="254"/>
      <c r="S623" s="254"/>
      <c r="T623" s="255"/>
      <c r="AT623" s="256" t="s">
        <v>213</v>
      </c>
      <c r="AU623" s="256" t="s">
        <v>83</v>
      </c>
      <c r="AV623" s="14" t="s">
        <v>212</v>
      </c>
      <c r="AW623" s="14" t="s">
        <v>34</v>
      </c>
      <c r="AX623" s="14" t="s">
        <v>81</v>
      </c>
      <c r="AY623" s="256" t="s">
        <v>204</v>
      </c>
    </row>
    <row r="624" spans="2:65" s="1" customFormat="1" ht="60" customHeight="1">
      <c r="B624" s="38"/>
      <c r="C624" s="211" t="s">
        <v>1210</v>
      </c>
      <c r="D624" s="211" t="s">
        <v>207</v>
      </c>
      <c r="E624" s="212" t="s">
        <v>1149</v>
      </c>
      <c r="F624" s="213" t="s">
        <v>1150</v>
      </c>
      <c r="G624" s="214" t="s">
        <v>221</v>
      </c>
      <c r="H624" s="215">
        <v>3.375</v>
      </c>
      <c r="I624" s="216"/>
      <c r="J624" s="217">
        <f>ROUND(I624*H624,2)</f>
        <v>0</v>
      </c>
      <c r="K624" s="213" t="s">
        <v>211</v>
      </c>
      <c r="L624" s="43"/>
      <c r="M624" s="218" t="s">
        <v>19</v>
      </c>
      <c r="N624" s="219" t="s">
        <v>44</v>
      </c>
      <c r="O624" s="83"/>
      <c r="P624" s="220">
        <f>O624*H624</f>
        <v>0</v>
      </c>
      <c r="Q624" s="220">
        <v>0</v>
      </c>
      <c r="R624" s="220">
        <f>Q624*H624</f>
        <v>0</v>
      </c>
      <c r="S624" s="220">
        <v>0</v>
      </c>
      <c r="T624" s="221">
        <f>S624*H624</f>
        <v>0</v>
      </c>
      <c r="AR624" s="222" t="s">
        <v>212</v>
      </c>
      <c r="AT624" s="222" t="s">
        <v>207</v>
      </c>
      <c r="AU624" s="222" t="s">
        <v>83</v>
      </c>
      <c r="AY624" s="17" t="s">
        <v>204</v>
      </c>
      <c r="BE624" s="223">
        <f>IF(N624="základní",J624,0)</f>
        <v>0</v>
      </c>
      <c r="BF624" s="223">
        <f>IF(N624="snížená",J624,0)</f>
        <v>0</v>
      </c>
      <c r="BG624" s="223">
        <f>IF(N624="zákl. přenesená",J624,0)</f>
        <v>0</v>
      </c>
      <c r="BH624" s="223">
        <f>IF(N624="sníž. přenesená",J624,0)</f>
        <v>0</v>
      </c>
      <c r="BI624" s="223">
        <f>IF(N624="nulová",J624,0)</f>
        <v>0</v>
      </c>
      <c r="BJ624" s="17" t="s">
        <v>81</v>
      </c>
      <c r="BK624" s="223">
        <f>ROUND(I624*H624,2)</f>
        <v>0</v>
      </c>
      <c r="BL624" s="17" t="s">
        <v>212</v>
      </c>
      <c r="BM624" s="222" t="s">
        <v>1211</v>
      </c>
    </row>
    <row r="625" spans="2:51" s="12" customFormat="1" ht="12">
      <c r="B625" s="224"/>
      <c r="C625" s="225"/>
      <c r="D625" s="226" t="s">
        <v>213</v>
      </c>
      <c r="E625" s="227" t="s">
        <v>19</v>
      </c>
      <c r="F625" s="228" t="s">
        <v>1208</v>
      </c>
      <c r="G625" s="225"/>
      <c r="H625" s="227" t="s">
        <v>19</v>
      </c>
      <c r="I625" s="229"/>
      <c r="J625" s="225"/>
      <c r="K625" s="225"/>
      <c r="L625" s="230"/>
      <c r="M625" s="231"/>
      <c r="N625" s="232"/>
      <c r="O625" s="232"/>
      <c r="P625" s="232"/>
      <c r="Q625" s="232"/>
      <c r="R625" s="232"/>
      <c r="S625" s="232"/>
      <c r="T625" s="233"/>
      <c r="AT625" s="234" t="s">
        <v>213</v>
      </c>
      <c r="AU625" s="234" t="s">
        <v>83</v>
      </c>
      <c r="AV625" s="12" t="s">
        <v>81</v>
      </c>
      <c r="AW625" s="12" t="s">
        <v>34</v>
      </c>
      <c r="AX625" s="12" t="s">
        <v>73</v>
      </c>
      <c r="AY625" s="234" t="s">
        <v>204</v>
      </c>
    </row>
    <row r="626" spans="2:51" s="13" customFormat="1" ht="12">
      <c r="B626" s="235"/>
      <c r="C626" s="236"/>
      <c r="D626" s="226" t="s">
        <v>213</v>
      </c>
      <c r="E626" s="237" t="s">
        <v>19</v>
      </c>
      <c r="F626" s="238" t="s">
        <v>1205</v>
      </c>
      <c r="G626" s="236"/>
      <c r="H626" s="239">
        <v>3.375</v>
      </c>
      <c r="I626" s="240"/>
      <c r="J626" s="236"/>
      <c r="K626" s="236"/>
      <c r="L626" s="241"/>
      <c r="M626" s="242"/>
      <c r="N626" s="243"/>
      <c r="O626" s="243"/>
      <c r="P626" s="243"/>
      <c r="Q626" s="243"/>
      <c r="R626" s="243"/>
      <c r="S626" s="243"/>
      <c r="T626" s="244"/>
      <c r="AT626" s="245" t="s">
        <v>213</v>
      </c>
      <c r="AU626" s="245" t="s">
        <v>83</v>
      </c>
      <c r="AV626" s="13" t="s">
        <v>83</v>
      </c>
      <c r="AW626" s="13" t="s">
        <v>34</v>
      </c>
      <c r="AX626" s="13" t="s">
        <v>73</v>
      </c>
      <c r="AY626" s="245" t="s">
        <v>204</v>
      </c>
    </row>
    <row r="627" spans="2:51" s="14" customFormat="1" ht="12">
      <c r="B627" s="246"/>
      <c r="C627" s="247"/>
      <c r="D627" s="226" t="s">
        <v>213</v>
      </c>
      <c r="E627" s="248" t="s">
        <v>19</v>
      </c>
      <c r="F627" s="249" t="s">
        <v>218</v>
      </c>
      <c r="G627" s="247"/>
      <c r="H627" s="250">
        <v>3.375</v>
      </c>
      <c r="I627" s="251"/>
      <c r="J627" s="247"/>
      <c r="K627" s="247"/>
      <c r="L627" s="252"/>
      <c r="M627" s="253"/>
      <c r="N627" s="254"/>
      <c r="O627" s="254"/>
      <c r="P627" s="254"/>
      <c r="Q627" s="254"/>
      <c r="R627" s="254"/>
      <c r="S627" s="254"/>
      <c r="T627" s="255"/>
      <c r="AT627" s="256" t="s">
        <v>213</v>
      </c>
      <c r="AU627" s="256" t="s">
        <v>83</v>
      </c>
      <c r="AV627" s="14" t="s">
        <v>212</v>
      </c>
      <c r="AW627" s="14" t="s">
        <v>34</v>
      </c>
      <c r="AX627" s="14" t="s">
        <v>81</v>
      </c>
      <c r="AY627" s="256" t="s">
        <v>204</v>
      </c>
    </row>
    <row r="628" spans="2:65" s="1" customFormat="1" ht="48" customHeight="1">
      <c r="B628" s="38"/>
      <c r="C628" s="211" t="s">
        <v>762</v>
      </c>
      <c r="D628" s="211" t="s">
        <v>207</v>
      </c>
      <c r="E628" s="212" t="s">
        <v>1153</v>
      </c>
      <c r="F628" s="213" t="s">
        <v>1154</v>
      </c>
      <c r="G628" s="214" t="s">
        <v>221</v>
      </c>
      <c r="H628" s="215">
        <v>7.5</v>
      </c>
      <c r="I628" s="216"/>
      <c r="J628" s="217">
        <f>ROUND(I628*H628,2)</f>
        <v>0</v>
      </c>
      <c r="K628" s="213" t="s">
        <v>211</v>
      </c>
      <c r="L628" s="43"/>
      <c r="M628" s="218" t="s">
        <v>19</v>
      </c>
      <c r="N628" s="219" t="s">
        <v>44</v>
      </c>
      <c r="O628" s="83"/>
      <c r="P628" s="220">
        <f>O628*H628</f>
        <v>0</v>
      </c>
      <c r="Q628" s="220">
        <v>0</v>
      </c>
      <c r="R628" s="220">
        <f>Q628*H628</f>
        <v>0</v>
      </c>
      <c r="S628" s="220">
        <v>0</v>
      </c>
      <c r="T628" s="221">
        <f>S628*H628</f>
        <v>0</v>
      </c>
      <c r="AR628" s="222" t="s">
        <v>212</v>
      </c>
      <c r="AT628" s="222" t="s">
        <v>207</v>
      </c>
      <c r="AU628" s="222" t="s">
        <v>83</v>
      </c>
      <c r="AY628" s="17" t="s">
        <v>204</v>
      </c>
      <c r="BE628" s="223">
        <f>IF(N628="základní",J628,0)</f>
        <v>0</v>
      </c>
      <c r="BF628" s="223">
        <f>IF(N628="snížená",J628,0)</f>
        <v>0</v>
      </c>
      <c r="BG628" s="223">
        <f>IF(N628="zákl. přenesená",J628,0)</f>
        <v>0</v>
      </c>
      <c r="BH628" s="223">
        <f>IF(N628="sníž. přenesená",J628,0)</f>
        <v>0</v>
      </c>
      <c r="BI628" s="223">
        <f>IF(N628="nulová",J628,0)</f>
        <v>0</v>
      </c>
      <c r="BJ628" s="17" t="s">
        <v>81</v>
      </c>
      <c r="BK628" s="223">
        <f>ROUND(I628*H628,2)</f>
        <v>0</v>
      </c>
      <c r="BL628" s="17" t="s">
        <v>212</v>
      </c>
      <c r="BM628" s="222" t="s">
        <v>1212</v>
      </c>
    </row>
    <row r="629" spans="2:51" s="12" customFormat="1" ht="12">
      <c r="B629" s="224"/>
      <c r="C629" s="225"/>
      <c r="D629" s="226" t="s">
        <v>213</v>
      </c>
      <c r="E629" s="227" t="s">
        <v>19</v>
      </c>
      <c r="F629" s="228" t="s">
        <v>1208</v>
      </c>
      <c r="G629" s="225"/>
      <c r="H629" s="227" t="s">
        <v>19</v>
      </c>
      <c r="I629" s="229"/>
      <c r="J629" s="225"/>
      <c r="K629" s="225"/>
      <c r="L629" s="230"/>
      <c r="M629" s="231"/>
      <c r="N629" s="232"/>
      <c r="O629" s="232"/>
      <c r="P629" s="232"/>
      <c r="Q629" s="232"/>
      <c r="R629" s="232"/>
      <c r="S629" s="232"/>
      <c r="T629" s="233"/>
      <c r="AT629" s="234" t="s">
        <v>213</v>
      </c>
      <c r="AU629" s="234" t="s">
        <v>83</v>
      </c>
      <c r="AV629" s="12" t="s">
        <v>81</v>
      </c>
      <c r="AW629" s="12" t="s">
        <v>34</v>
      </c>
      <c r="AX629" s="12" t="s">
        <v>73</v>
      </c>
      <c r="AY629" s="234" t="s">
        <v>204</v>
      </c>
    </row>
    <row r="630" spans="2:51" s="13" customFormat="1" ht="12">
      <c r="B630" s="235"/>
      <c r="C630" s="236"/>
      <c r="D630" s="226" t="s">
        <v>213</v>
      </c>
      <c r="E630" s="237" t="s">
        <v>19</v>
      </c>
      <c r="F630" s="238" t="s">
        <v>1213</v>
      </c>
      <c r="G630" s="236"/>
      <c r="H630" s="239">
        <v>7.5</v>
      </c>
      <c r="I630" s="240"/>
      <c r="J630" s="236"/>
      <c r="K630" s="236"/>
      <c r="L630" s="241"/>
      <c r="M630" s="242"/>
      <c r="N630" s="243"/>
      <c r="O630" s="243"/>
      <c r="P630" s="243"/>
      <c r="Q630" s="243"/>
      <c r="R630" s="243"/>
      <c r="S630" s="243"/>
      <c r="T630" s="244"/>
      <c r="AT630" s="245" t="s">
        <v>213</v>
      </c>
      <c r="AU630" s="245" t="s">
        <v>83</v>
      </c>
      <c r="AV630" s="13" t="s">
        <v>83</v>
      </c>
      <c r="AW630" s="13" t="s">
        <v>34</v>
      </c>
      <c r="AX630" s="13" t="s">
        <v>73</v>
      </c>
      <c r="AY630" s="245" t="s">
        <v>204</v>
      </c>
    </row>
    <row r="631" spans="2:51" s="14" customFormat="1" ht="12">
      <c r="B631" s="246"/>
      <c r="C631" s="247"/>
      <c r="D631" s="226" t="s">
        <v>213</v>
      </c>
      <c r="E631" s="248" t="s">
        <v>19</v>
      </c>
      <c r="F631" s="249" t="s">
        <v>218</v>
      </c>
      <c r="G631" s="247"/>
      <c r="H631" s="250">
        <v>7.5</v>
      </c>
      <c r="I631" s="251"/>
      <c r="J631" s="247"/>
      <c r="K631" s="247"/>
      <c r="L631" s="252"/>
      <c r="M631" s="253"/>
      <c r="N631" s="254"/>
      <c r="O631" s="254"/>
      <c r="P631" s="254"/>
      <c r="Q631" s="254"/>
      <c r="R631" s="254"/>
      <c r="S631" s="254"/>
      <c r="T631" s="255"/>
      <c r="AT631" s="256" t="s">
        <v>213</v>
      </c>
      <c r="AU631" s="256" t="s">
        <v>83</v>
      </c>
      <c r="AV631" s="14" t="s">
        <v>212</v>
      </c>
      <c r="AW631" s="14" t="s">
        <v>34</v>
      </c>
      <c r="AX631" s="14" t="s">
        <v>81</v>
      </c>
      <c r="AY631" s="256" t="s">
        <v>204</v>
      </c>
    </row>
    <row r="632" spans="2:65" s="1" customFormat="1" ht="16.5" customHeight="1">
      <c r="B632" s="38"/>
      <c r="C632" s="257" t="s">
        <v>1214</v>
      </c>
      <c r="D632" s="257" t="s">
        <v>242</v>
      </c>
      <c r="E632" s="258" t="s">
        <v>1156</v>
      </c>
      <c r="F632" s="259" t="s">
        <v>1157</v>
      </c>
      <c r="G632" s="260" t="s">
        <v>221</v>
      </c>
      <c r="H632" s="261">
        <v>4.05</v>
      </c>
      <c r="I632" s="262"/>
      <c r="J632" s="263">
        <f>ROUND(I632*H632,2)</f>
        <v>0</v>
      </c>
      <c r="K632" s="259" t="s">
        <v>211</v>
      </c>
      <c r="L632" s="264"/>
      <c r="M632" s="265" t="s">
        <v>19</v>
      </c>
      <c r="N632" s="266" t="s">
        <v>44</v>
      </c>
      <c r="O632" s="83"/>
      <c r="P632" s="220">
        <f>O632*H632</f>
        <v>0</v>
      </c>
      <c r="Q632" s="220">
        <v>0</v>
      </c>
      <c r="R632" s="220">
        <f>Q632*H632</f>
        <v>0</v>
      </c>
      <c r="S632" s="220">
        <v>0</v>
      </c>
      <c r="T632" s="221">
        <f>S632*H632</f>
        <v>0</v>
      </c>
      <c r="AR632" s="222" t="s">
        <v>230</v>
      </c>
      <c r="AT632" s="222" t="s">
        <v>242</v>
      </c>
      <c r="AU632" s="222" t="s">
        <v>83</v>
      </c>
      <c r="AY632" s="17" t="s">
        <v>204</v>
      </c>
      <c r="BE632" s="223">
        <f>IF(N632="základní",J632,0)</f>
        <v>0</v>
      </c>
      <c r="BF632" s="223">
        <f>IF(N632="snížená",J632,0)</f>
        <v>0</v>
      </c>
      <c r="BG632" s="223">
        <f>IF(N632="zákl. přenesená",J632,0)</f>
        <v>0</v>
      </c>
      <c r="BH632" s="223">
        <f>IF(N632="sníž. přenesená",J632,0)</f>
        <v>0</v>
      </c>
      <c r="BI632" s="223">
        <f>IF(N632="nulová",J632,0)</f>
        <v>0</v>
      </c>
      <c r="BJ632" s="17" t="s">
        <v>81</v>
      </c>
      <c r="BK632" s="223">
        <f>ROUND(I632*H632,2)</f>
        <v>0</v>
      </c>
      <c r="BL632" s="17" t="s">
        <v>212</v>
      </c>
      <c r="BM632" s="222" t="s">
        <v>1215</v>
      </c>
    </row>
    <row r="633" spans="2:65" s="1" customFormat="1" ht="48" customHeight="1">
      <c r="B633" s="38"/>
      <c r="C633" s="211" t="s">
        <v>764</v>
      </c>
      <c r="D633" s="211" t="s">
        <v>207</v>
      </c>
      <c r="E633" s="212" t="s">
        <v>1163</v>
      </c>
      <c r="F633" s="213" t="s">
        <v>1164</v>
      </c>
      <c r="G633" s="214" t="s">
        <v>250</v>
      </c>
      <c r="H633" s="215">
        <v>2.7</v>
      </c>
      <c r="I633" s="216"/>
      <c r="J633" s="217">
        <f>ROUND(I633*H633,2)</f>
        <v>0</v>
      </c>
      <c r="K633" s="213" t="s">
        <v>211</v>
      </c>
      <c r="L633" s="43"/>
      <c r="M633" s="218" t="s">
        <v>19</v>
      </c>
      <c r="N633" s="219" t="s">
        <v>44</v>
      </c>
      <c r="O633" s="83"/>
      <c r="P633" s="220">
        <f>O633*H633</f>
        <v>0</v>
      </c>
      <c r="Q633" s="220">
        <v>0</v>
      </c>
      <c r="R633" s="220">
        <f>Q633*H633</f>
        <v>0</v>
      </c>
      <c r="S633" s="220">
        <v>0</v>
      </c>
      <c r="T633" s="221">
        <f>S633*H633</f>
        <v>0</v>
      </c>
      <c r="AR633" s="222" t="s">
        <v>212</v>
      </c>
      <c r="AT633" s="222" t="s">
        <v>207</v>
      </c>
      <c r="AU633" s="222" t="s">
        <v>83</v>
      </c>
      <c r="AY633" s="17" t="s">
        <v>204</v>
      </c>
      <c r="BE633" s="223">
        <f>IF(N633="základní",J633,0)</f>
        <v>0</v>
      </c>
      <c r="BF633" s="223">
        <f>IF(N633="snížená",J633,0)</f>
        <v>0</v>
      </c>
      <c r="BG633" s="223">
        <f>IF(N633="zákl. přenesená",J633,0)</f>
        <v>0</v>
      </c>
      <c r="BH633" s="223">
        <f>IF(N633="sníž. přenesená",J633,0)</f>
        <v>0</v>
      </c>
      <c r="BI633" s="223">
        <f>IF(N633="nulová",J633,0)</f>
        <v>0</v>
      </c>
      <c r="BJ633" s="17" t="s">
        <v>81</v>
      </c>
      <c r="BK633" s="223">
        <f>ROUND(I633*H633,2)</f>
        <v>0</v>
      </c>
      <c r="BL633" s="17" t="s">
        <v>212</v>
      </c>
      <c r="BM633" s="222" t="s">
        <v>1216</v>
      </c>
    </row>
    <row r="634" spans="2:51" s="12" customFormat="1" ht="12">
      <c r="B634" s="224"/>
      <c r="C634" s="225"/>
      <c r="D634" s="226" t="s">
        <v>213</v>
      </c>
      <c r="E634" s="227" t="s">
        <v>19</v>
      </c>
      <c r="F634" s="228" t="s">
        <v>1208</v>
      </c>
      <c r="G634" s="225"/>
      <c r="H634" s="227" t="s">
        <v>19</v>
      </c>
      <c r="I634" s="229"/>
      <c r="J634" s="225"/>
      <c r="K634" s="225"/>
      <c r="L634" s="230"/>
      <c r="M634" s="231"/>
      <c r="N634" s="232"/>
      <c r="O634" s="232"/>
      <c r="P634" s="232"/>
      <c r="Q634" s="232"/>
      <c r="R634" s="232"/>
      <c r="S634" s="232"/>
      <c r="T634" s="233"/>
      <c r="AT634" s="234" t="s">
        <v>213</v>
      </c>
      <c r="AU634" s="234" t="s">
        <v>83</v>
      </c>
      <c r="AV634" s="12" t="s">
        <v>81</v>
      </c>
      <c r="AW634" s="12" t="s">
        <v>34</v>
      </c>
      <c r="AX634" s="12" t="s">
        <v>73</v>
      </c>
      <c r="AY634" s="234" t="s">
        <v>204</v>
      </c>
    </row>
    <row r="635" spans="2:51" s="13" customFormat="1" ht="12">
      <c r="B635" s="235"/>
      <c r="C635" s="236"/>
      <c r="D635" s="226" t="s">
        <v>213</v>
      </c>
      <c r="E635" s="237" t="s">
        <v>19</v>
      </c>
      <c r="F635" s="238" t="s">
        <v>1217</v>
      </c>
      <c r="G635" s="236"/>
      <c r="H635" s="239">
        <v>2.7</v>
      </c>
      <c r="I635" s="240"/>
      <c r="J635" s="236"/>
      <c r="K635" s="236"/>
      <c r="L635" s="241"/>
      <c r="M635" s="242"/>
      <c r="N635" s="243"/>
      <c r="O635" s="243"/>
      <c r="P635" s="243"/>
      <c r="Q635" s="243"/>
      <c r="R635" s="243"/>
      <c r="S635" s="243"/>
      <c r="T635" s="244"/>
      <c r="AT635" s="245" t="s">
        <v>213</v>
      </c>
      <c r="AU635" s="245" t="s">
        <v>83</v>
      </c>
      <c r="AV635" s="13" t="s">
        <v>83</v>
      </c>
      <c r="AW635" s="13" t="s">
        <v>34</v>
      </c>
      <c r="AX635" s="13" t="s">
        <v>73</v>
      </c>
      <c r="AY635" s="245" t="s">
        <v>204</v>
      </c>
    </row>
    <row r="636" spans="2:51" s="14" customFormat="1" ht="12">
      <c r="B636" s="246"/>
      <c r="C636" s="247"/>
      <c r="D636" s="226" t="s">
        <v>213</v>
      </c>
      <c r="E636" s="248" t="s">
        <v>19</v>
      </c>
      <c r="F636" s="249" t="s">
        <v>218</v>
      </c>
      <c r="G636" s="247"/>
      <c r="H636" s="250">
        <v>2.7</v>
      </c>
      <c r="I636" s="251"/>
      <c r="J636" s="247"/>
      <c r="K636" s="247"/>
      <c r="L636" s="252"/>
      <c r="M636" s="253"/>
      <c r="N636" s="254"/>
      <c r="O636" s="254"/>
      <c r="P636" s="254"/>
      <c r="Q636" s="254"/>
      <c r="R636" s="254"/>
      <c r="S636" s="254"/>
      <c r="T636" s="255"/>
      <c r="AT636" s="256" t="s">
        <v>213</v>
      </c>
      <c r="AU636" s="256" t="s">
        <v>83</v>
      </c>
      <c r="AV636" s="14" t="s">
        <v>212</v>
      </c>
      <c r="AW636" s="14" t="s">
        <v>34</v>
      </c>
      <c r="AX636" s="14" t="s">
        <v>81</v>
      </c>
      <c r="AY636" s="256" t="s">
        <v>204</v>
      </c>
    </row>
    <row r="637" spans="2:65" s="1" customFormat="1" ht="16.5" customHeight="1">
      <c r="B637" s="38"/>
      <c r="C637" s="257" t="s">
        <v>1218</v>
      </c>
      <c r="D637" s="257" t="s">
        <v>242</v>
      </c>
      <c r="E637" s="258" t="s">
        <v>1167</v>
      </c>
      <c r="F637" s="259" t="s">
        <v>1168</v>
      </c>
      <c r="G637" s="260" t="s">
        <v>250</v>
      </c>
      <c r="H637" s="261">
        <v>2.7</v>
      </c>
      <c r="I637" s="262"/>
      <c r="J637" s="263">
        <f>ROUND(I637*H637,2)</f>
        <v>0</v>
      </c>
      <c r="K637" s="259" t="s">
        <v>301</v>
      </c>
      <c r="L637" s="264"/>
      <c r="M637" s="265" t="s">
        <v>19</v>
      </c>
      <c r="N637" s="266" t="s">
        <v>44</v>
      </c>
      <c r="O637" s="83"/>
      <c r="P637" s="220">
        <f>O637*H637</f>
        <v>0</v>
      </c>
      <c r="Q637" s="220">
        <v>0</v>
      </c>
      <c r="R637" s="220">
        <f>Q637*H637</f>
        <v>0</v>
      </c>
      <c r="S637" s="220">
        <v>0</v>
      </c>
      <c r="T637" s="221">
        <f>S637*H637</f>
        <v>0</v>
      </c>
      <c r="AR637" s="222" t="s">
        <v>230</v>
      </c>
      <c r="AT637" s="222" t="s">
        <v>242</v>
      </c>
      <c r="AU637" s="222" t="s">
        <v>83</v>
      </c>
      <c r="AY637" s="17" t="s">
        <v>204</v>
      </c>
      <c r="BE637" s="223">
        <f>IF(N637="základní",J637,0)</f>
        <v>0</v>
      </c>
      <c r="BF637" s="223">
        <f>IF(N637="snížená",J637,0)</f>
        <v>0</v>
      </c>
      <c r="BG637" s="223">
        <f>IF(N637="zákl. přenesená",J637,0)</f>
        <v>0</v>
      </c>
      <c r="BH637" s="223">
        <f>IF(N637="sníž. přenesená",J637,0)</f>
        <v>0</v>
      </c>
      <c r="BI637" s="223">
        <f>IF(N637="nulová",J637,0)</f>
        <v>0</v>
      </c>
      <c r="BJ637" s="17" t="s">
        <v>81</v>
      </c>
      <c r="BK637" s="223">
        <f>ROUND(I637*H637,2)</f>
        <v>0</v>
      </c>
      <c r="BL637" s="17" t="s">
        <v>212</v>
      </c>
      <c r="BM637" s="222" t="s">
        <v>1219</v>
      </c>
    </row>
    <row r="638" spans="2:51" s="12" customFormat="1" ht="12">
      <c r="B638" s="224"/>
      <c r="C638" s="225"/>
      <c r="D638" s="226" t="s">
        <v>213</v>
      </c>
      <c r="E638" s="227" t="s">
        <v>19</v>
      </c>
      <c r="F638" s="228" t="s">
        <v>1208</v>
      </c>
      <c r="G638" s="225"/>
      <c r="H638" s="227" t="s">
        <v>19</v>
      </c>
      <c r="I638" s="229"/>
      <c r="J638" s="225"/>
      <c r="K638" s="225"/>
      <c r="L638" s="230"/>
      <c r="M638" s="231"/>
      <c r="N638" s="232"/>
      <c r="O638" s="232"/>
      <c r="P638" s="232"/>
      <c r="Q638" s="232"/>
      <c r="R638" s="232"/>
      <c r="S638" s="232"/>
      <c r="T638" s="233"/>
      <c r="AT638" s="234" t="s">
        <v>213</v>
      </c>
      <c r="AU638" s="234" t="s">
        <v>83</v>
      </c>
      <c r="AV638" s="12" t="s">
        <v>81</v>
      </c>
      <c r="AW638" s="12" t="s">
        <v>34</v>
      </c>
      <c r="AX638" s="12" t="s">
        <v>73</v>
      </c>
      <c r="AY638" s="234" t="s">
        <v>204</v>
      </c>
    </row>
    <row r="639" spans="2:51" s="13" customFormat="1" ht="12">
      <c r="B639" s="235"/>
      <c r="C639" s="236"/>
      <c r="D639" s="226" t="s">
        <v>213</v>
      </c>
      <c r="E639" s="237" t="s">
        <v>19</v>
      </c>
      <c r="F639" s="238" t="s">
        <v>1217</v>
      </c>
      <c r="G639" s="236"/>
      <c r="H639" s="239">
        <v>2.7</v>
      </c>
      <c r="I639" s="240"/>
      <c r="J639" s="236"/>
      <c r="K639" s="236"/>
      <c r="L639" s="241"/>
      <c r="M639" s="242"/>
      <c r="N639" s="243"/>
      <c r="O639" s="243"/>
      <c r="P639" s="243"/>
      <c r="Q639" s="243"/>
      <c r="R639" s="243"/>
      <c r="S639" s="243"/>
      <c r="T639" s="244"/>
      <c r="AT639" s="245" t="s">
        <v>213</v>
      </c>
      <c r="AU639" s="245" t="s">
        <v>83</v>
      </c>
      <c r="AV639" s="13" t="s">
        <v>83</v>
      </c>
      <c r="AW639" s="13" t="s">
        <v>34</v>
      </c>
      <c r="AX639" s="13" t="s">
        <v>73</v>
      </c>
      <c r="AY639" s="245" t="s">
        <v>204</v>
      </c>
    </row>
    <row r="640" spans="2:51" s="14" customFormat="1" ht="12">
      <c r="B640" s="246"/>
      <c r="C640" s="247"/>
      <c r="D640" s="226" t="s">
        <v>213</v>
      </c>
      <c r="E640" s="248" t="s">
        <v>19</v>
      </c>
      <c r="F640" s="249" t="s">
        <v>218</v>
      </c>
      <c r="G640" s="247"/>
      <c r="H640" s="250">
        <v>2.7</v>
      </c>
      <c r="I640" s="251"/>
      <c r="J640" s="247"/>
      <c r="K640" s="247"/>
      <c r="L640" s="252"/>
      <c r="M640" s="253"/>
      <c r="N640" s="254"/>
      <c r="O640" s="254"/>
      <c r="P640" s="254"/>
      <c r="Q640" s="254"/>
      <c r="R640" s="254"/>
      <c r="S640" s="254"/>
      <c r="T640" s="255"/>
      <c r="AT640" s="256" t="s">
        <v>213</v>
      </c>
      <c r="AU640" s="256" t="s">
        <v>83</v>
      </c>
      <c r="AV640" s="14" t="s">
        <v>212</v>
      </c>
      <c r="AW640" s="14" t="s">
        <v>34</v>
      </c>
      <c r="AX640" s="14" t="s">
        <v>81</v>
      </c>
      <c r="AY640" s="256" t="s">
        <v>204</v>
      </c>
    </row>
    <row r="641" spans="2:65" s="1" customFormat="1" ht="36" customHeight="1">
      <c r="B641" s="38"/>
      <c r="C641" s="211" t="s">
        <v>769</v>
      </c>
      <c r="D641" s="211" t="s">
        <v>207</v>
      </c>
      <c r="E641" s="212" t="s">
        <v>1220</v>
      </c>
      <c r="F641" s="213" t="s">
        <v>1221</v>
      </c>
      <c r="G641" s="214" t="s">
        <v>250</v>
      </c>
      <c r="H641" s="215">
        <v>2.7</v>
      </c>
      <c r="I641" s="216"/>
      <c r="J641" s="217">
        <f>ROUND(I641*H641,2)</f>
        <v>0</v>
      </c>
      <c r="K641" s="213" t="s">
        <v>211</v>
      </c>
      <c r="L641" s="43"/>
      <c r="M641" s="218" t="s">
        <v>19</v>
      </c>
      <c r="N641" s="219" t="s">
        <v>44</v>
      </c>
      <c r="O641" s="83"/>
      <c r="P641" s="220">
        <f>O641*H641</f>
        <v>0</v>
      </c>
      <c r="Q641" s="220">
        <v>0</v>
      </c>
      <c r="R641" s="220">
        <f>Q641*H641</f>
        <v>0</v>
      </c>
      <c r="S641" s="220">
        <v>0</v>
      </c>
      <c r="T641" s="221">
        <f>S641*H641</f>
        <v>0</v>
      </c>
      <c r="AR641" s="222" t="s">
        <v>212</v>
      </c>
      <c r="AT641" s="222" t="s">
        <v>207</v>
      </c>
      <c r="AU641" s="222" t="s">
        <v>83</v>
      </c>
      <c r="AY641" s="17" t="s">
        <v>204</v>
      </c>
      <c r="BE641" s="223">
        <f>IF(N641="základní",J641,0)</f>
        <v>0</v>
      </c>
      <c r="BF641" s="223">
        <f>IF(N641="snížená",J641,0)</f>
        <v>0</v>
      </c>
      <c r="BG641" s="223">
        <f>IF(N641="zákl. přenesená",J641,0)</f>
        <v>0</v>
      </c>
      <c r="BH641" s="223">
        <f>IF(N641="sníž. přenesená",J641,0)</f>
        <v>0</v>
      </c>
      <c r="BI641" s="223">
        <f>IF(N641="nulová",J641,0)</f>
        <v>0</v>
      </c>
      <c r="BJ641" s="17" t="s">
        <v>81</v>
      </c>
      <c r="BK641" s="223">
        <f>ROUND(I641*H641,2)</f>
        <v>0</v>
      </c>
      <c r="BL641" s="17" t="s">
        <v>212</v>
      </c>
      <c r="BM641" s="222" t="s">
        <v>1222</v>
      </c>
    </row>
    <row r="642" spans="2:51" s="12" customFormat="1" ht="12">
      <c r="B642" s="224"/>
      <c r="C642" s="225"/>
      <c r="D642" s="226" t="s">
        <v>213</v>
      </c>
      <c r="E642" s="227" t="s">
        <v>19</v>
      </c>
      <c r="F642" s="228" t="s">
        <v>1208</v>
      </c>
      <c r="G642" s="225"/>
      <c r="H642" s="227" t="s">
        <v>19</v>
      </c>
      <c r="I642" s="229"/>
      <c r="J642" s="225"/>
      <c r="K642" s="225"/>
      <c r="L642" s="230"/>
      <c r="M642" s="231"/>
      <c r="N642" s="232"/>
      <c r="O642" s="232"/>
      <c r="P642" s="232"/>
      <c r="Q642" s="232"/>
      <c r="R642" s="232"/>
      <c r="S642" s="232"/>
      <c r="T642" s="233"/>
      <c r="AT642" s="234" t="s">
        <v>213</v>
      </c>
      <c r="AU642" s="234" t="s">
        <v>83</v>
      </c>
      <c r="AV642" s="12" t="s">
        <v>81</v>
      </c>
      <c r="AW642" s="12" t="s">
        <v>34</v>
      </c>
      <c r="AX642" s="12" t="s">
        <v>73</v>
      </c>
      <c r="AY642" s="234" t="s">
        <v>204</v>
      </c>
    </row>
    <row r="643" spans="2:51" s="13" customFormat="1" ht="12">
      <c r="B643" s="235"/>
      <c r="C643" s="236"/>
      <c r="D643" s="226" t="s">
        <v>213</v>
      </c>
      <c r="E643" s="237" t="s">
        <v>19</v>
      </c>
      <c r="F643" s="238" t="s">
        <v>1217</v>
      </c>
      <c r="G643" s="236"/>
      <c r="H643" s="239">
        <v>2.7</v>
      </c>
      <c r="I643" s="240"/>
      <c r="J643" s="236"/>
      <c r="K643" s="236"/>
      <c r="L643" s="241"/>
      <c r="M643" s="242"/>
      <c r="N643" s="243"/>
      <c r="O643" s="243"/>
      <c r="P643" s="243"/>
      <c r="Q643" s="243"/>
      <c r="R643" s="243"/>
      <c r="S643" s="243"/>
      <c r="T643" s="244"/>
      <c r="AT643" s="245" t="s">
        <v>213</v>
      </c>
      <c r="AU643" s="245" t="s">
        <v>83</v>
      </c>
      <c r="AV643" s="13" t="s">
        <v>83</v>
      </c>
      <c r="AW643" s="13" t="s">
        <v>34</v>
      </c>
      <c r="AX643" s="13" t="s">
        <v>73</v>
      </c>
      <c r="AY643" s="245" t="s">
        <v>204</v>
      </c>
    </row>
    <row r="644" spans="2:51" s="14" customFormat="1" ht="12">
      <c r="B644" s="246"/>
      <c r="C644" s="247"/>
      <c r="D644" s="226" t="s">
        <v>213</v>
      </c>
      <c r="E644" s="248" t="s">
        <v>19</v>
      </c>
      <c r="F644" s="249" t="s">
        <v>218</v>
      </c>
      <c r="G644" s="247"/>
      <c r="H644" s="250">
        <v>2.7</v>
      </c>
      <c r="I644" s="251"/>
      <c r="J644" s="247"/>
      <c r="K644" s="247"/>
      <c r="L644" s="252"/>
      <c r="M644" s="253"/>
      <c r="N644" s="254"/>
      <c r="O644" s="254"/>
      <c r="P644" s="254"/>
      <c r="Q644" s="254"/>
      <c r="R644" s="254"/>
      <c r="S644" s="254"/>
      <c r="T644" s="255"/>
      <c r="AT644" s="256" t="s">
        <v>213</v>
      </c>
      <c r="AU644" s="256" t="s">
        <v>83</v>
      </c>
      <c r="AV644" s="14" t="s">
        <v>212</v>
      </c>
      <c r="AW644" s="14" t="s">
        <v>34</v>
      </c>
      <c r="AX644" s="14" t="s">
        <v>81</v>
      </c>
      <c r="AY644" s="256" t="s">
        <v>204</v>
      </c>
    </row>
    <row r="645" spans="2:65" s="1" customFormat="1" ht="16.5" customHeight="1">
      <c r="B645" s="38"/>
      <c r="C645" s="257" t="s">
        <v>1223</v>
      </c>
      <c r="D645" s="257" t="s">
        <v>242</v>
      </c>
      <c r="E645" s="258" t="s">
        <v>1167</v>
      </c>
      <c r="F645" s="259" t="s">
        <v>1168</v>
      </c>
      <c r="G645" s="260" t="s">
        <v>250</v>
      </c>
      <c r="H645" s="261">
        <v>2.7</v>
      </c>
      <c r="I645" s="262"/>
      <c r="J645" s="263">
        <f>ROUND(I645*H645,2)</f>
        <v>0</v>
      </c>
      <c r="K645" s="259" t="s">
        <v>301</v>
      </c>
      <c r="L645" s="264"/>
      <c r="M645" s="265" t="s">
        <v>19</v>
      </c>
      <c r="N645" s="266" t="s">
        <v>44</v>
      </c>
      <c r="O645" s="83"/>
      <c r="P645" s="220">
        <f>O645*H645</f>
        <v>0</v>
      </c>
      <c r="Q645" s="220">
        <v>0</v>
      </c>
      <c r="R645" s="220">
        <f>Q645*H645</f>
        <v>0</v>
      </c>
      <c r="S645" s="220">
        <v>0</v>
      </c>
      <c r="T645" s="221">
        <f>S645*H645</f>
        <v>0</v>
      </c>
      <c r="AR645" s="222" t="s">
        <v>230</v>
      </c>
      <c r="AT645" s="222" t="s">
        <v>242</v>
      </c>
      <c r="AU645" s="222" t="s">
        <v>83</v>
      </c>
      <c r="AY645" s="17" t="s">
        <v>204</v>
      </c>
      <c r="BE645" s="223">
        <f>IF(N645="základní",J645,0)</f>
        <v>0</v>
      </c>
      <c r="BF645" s="223">
        <f>IF(N645="snížená",J645,0)</f>
        <v>0</v>
      </c>
      <c r="BG645" s="223">
        <f>IF(N645="zákl. přenesená",J645,0)</f>
        <v>0</v>
      </c>
      <c r="BH645" s="223">
        <f>IF(N645="sníž. přenesená",J645,0)</f>
        <v>0</v>
      </c>
      <c r="BI645" s="223">
        <f>IF(N645="nulová",J645,0)</f>
        <v>0</v>
      </c>
      <c r="BJ645" s="17" t="s">
        <v>81</v>
      </c>
      <c r="BK645" s="223">
        <f>ROUND(I645*H645,2)</f>
        <v>0</v>
      </c>
      <c r="BL645" s="17" t="s">
        <v>212</v>
      </c>
      <c r="BM645" s="222" t="s">
        <v>1224</v>
      </c>
    </row>
    <row r="646" spans="2:51" s="12" customFormat="1" ht="12">
      <c r="B646" s="224"/>
      <c r="C646" s="225"/>
      <c r="D646" s="226" t="s">
        <v>213</v>
      </c>
      <c r="E646" s="227" t="s">
        <v>19</v>
      </c>
      <c r="F646" s="228" t="s">
        <v>1208</v>
      </c>
      <c r="G646" s="225"/>
      <c r="H646" s="227" t="s">
        <v>19</v>
      </c>
      <c r="I646" s="229"/>
      <c r="J646" s="225"/>
      <c r="K646" s="225"/>
      <c r="L646" s="230"/>
      <c r="M646" s="231"/>
      <c r="N646" s="232"/>
      <c r="O646" s="232"/>
      <c r="P646" s="232"/>
      <c r="Q646" s="232"/>
      <c r="R646" s="232"/>
      <c r="S646" s="232"/>
      <c r="T646" s="233"/>
      <c r="AT646" s="234" t="s">
        <v>213</v>
      </c>
      <c r="AU646" s="234" t="s">
        <v>83</v>
      </c>
      <c r="AV646" s="12" t="s">
        <v>81</v>
      </c>
      <c r="AW646" s="12" t="s">
        <v>34</v>
      </c>
      <c r="AX646" s="12" t="s">
        <v>73</v>
      </c>
      <c r="AY646" s="234" t="s">
        <v>204</v>
      </c>
    </row>
    <row r="647" spans="2:51" s="13" customFormat="1" ht="12">
      <c r="B647" s="235"/>
      <c r="C647" s="236"/>
      <c r="D647" s="226" t="s">
        <v>213</v>
      </c>
      <c r="E647" s="237" t="s">
        <v>19</v>
      </c>
      <c r="F647" s="238" t="s">
        <v>1217</v>
      </c>
      <c r="G647" s="236"/>
      <c r="H647" s="239">
        <v>2.7</v>
      </c>
      <c r="I647" s="240"/>
      <c r="J647" s="236"/>
      <c r="K647" s="236"/>
      <c r="L647" s="241"/>
      <c r="M647" s="242"/>
      <c r="N647" s="243"/>
      <c r="O647" s="243"/>
      <c r="P647" s="243"/>
      <c r="Q647" s="243"/>
      <c r="R647" s="243"/>
      <c r="S647" s="243"/>
      <c r="T647" s="244"/>
      <c r="AT647" s="245" t="s">
        <v>213</v>
      </c>
      <c r="AU647" s="245" t="s">
        <v>83</v>
      </c>
      <c r="AV647" s="13" t="s">
        <v>83</v>
      </c>
      <c r="AW647" s="13" t="s">
        <v>34</v>
      </c>
      <c r="AX647" s="13" t="s">
        <v>73</v>
      </c>
      <c r="AY647" s="245" t="s">
        <v>204</v>
      </c>
    </row>
    <row r="648" spans="2:51" s="14" customFormat="1" ht="12">
      <c r="B648" s="246"/>
      <c r="C648" s="247"/>
      <c r="D648" s="226" t="s">
        <v>213</v>
      </c>
      <c r="E648" s="248" t="s">
        <v>19</v>
      </c>
      <c r="F648" s="249" t="s">
        <v>218</v>
      </c>
      <c r="G648" s="247"/>
      <c r="H648" s="250">
        <v>2.7</v>
      </c>
      <c r="I648" s="251"/>
      <c r="J648" s="247"/>
      <c r="K648" s="247"/>
      <c r="L648" s="252"/>
      <c r="M648" s="253"/>
      <c r="N648" s="254"/>
      <c r="O648" s="254"/>
      <c r="P648" s="254"/>
      <c r="Q648" s="254"/>
      <c r="R648" s="254"/>
      <c r="S648" s="254"/>
      <c r="T648" s="255"/>
      <c r="AT648" s="256" t="s">
        <v>213</v>
      </c>
      <c r="AU648" s="256" t="s">
        <v>83</v>
      </c>
      <c r="AV648" s="14" t="s">
        <v>212</v>
      </c>
      <c r="AW648" s="14" t="s">
        <v>34</v>
      </c>
      <c r="AX648" s="14" t="s">
        <v>81</v>
      </c>
      <c r="AY648" s="256" t="s">
        <v>204</v>
      </c>
    </row>
    <row r="649" spans="2:65" s="1" customFormat="1" ht="16.5" customHeight="1">
      <c r="B649" s="38"/>
      <c r="C649" s="257" t="s">
        <v>770</v>
      </c>
      <c r="D649" s="257" t="s">
        <v>242</v>
      </c>
      <c r="E649" s="258" t="s">
        <v>1225</v>
      </c>
      <c r="F649" s="259" t="s">
        <v>1226</v>
      </c>
      <c r="G649" s="260" t="s">
        <v>250</v>
      </c>
      <c r="H649" s="261">
        <v>4.2</v>
      </c>
      <c r="I649" s="262"/>
      <c r="J649" s="263">
        <f>ROUND(I649*H649,2)</f>
        <v>0</v>
      </c>
      <c r="K649" s="259" t="s">
        <v>301</v>
      </c>
      <c r="L649" s="264"/>
      <c r="M649" s="265" t="s">
        <v>19</v>
      </c>
      <c r="N649" s="266" t="s">
        <v>44</v>
      </c>
      <c r="O649" s="83"/>
      <c r="P649" s="220">
        <f>O649*H649</f>
        <v>0</v>
      </c>
      <c r="Q649" s="220">
        <v>0</v>
      </c>
      <c r="R649" s="220">
        <f>Q649*H649</f>
        <v>0</v>
      </c>
      <c r="S649" s="220">
        <v>0</v>
      </c>
      <c r="T649" s="221">
        <f>S649*H649</f>
        <v>0</v>
      </c>
      <c r="AR649" s="222" t="s">
        <v>230</v>
      </c>
      <c r="AT649" s="222" t="s">
        <v>242</v>
      </c>
      <c r="AU649" s="222" t="s">
        <v>83</v>
      </c>
      <c r="AY649" s="17" t="s">
        <v>204</v>
      </c>
      <c r="BE649" s="223">
        <f>IF(N649="základní",J649,0)</f>
        <v>0</v>
      </c>
      <c r="BF649" s="223">
        <f>IF(N649="snížená",J649,0)</f>
        <v>0</v>
      </c>
      <c r="BG649" s="223">
        <f>IF(N649="zákl. přenesená",J649,0)</f>
        <v>0</v>
      </c>
      <c r="BH649" s="223">
        <f>IF(N649="sníž. přenesená",J649,0)</f>
        <v>0</v>
      </c>
      <c r="BI649" s="223">
        <f>IF(N649="nulová",J649,0)</f>
        <v>0</v>
      </c>
      <c r="BJ649" s="17" t="s">
        <v>81</v>
      </c>
      <c r="BK649" s="223">
        <f>ROUND(I649*H649,2)</f>
        <v>0</v>
      </c>
      <c r="BL649" s="17" t="s">
        <v>212</v>
      </c>
      <c r="BM649" s="222" t="s">
        <v>1227</v>
      </c>
    </row>
    <row r="650" spans="2:51" s="12" customFormat="1" ht="12">
      <c r="B650" s="224"/>
      <c r="C650" s="225"/>
      <c r="D650" s="226" t="s">
        <v>213</v>
      </c>
      <c r="E650" s="227" t="s">
        <v>19</v>
      </c>
      <c r="F650" s="228" t="s">
        <v>1208</v>
      </c>
      <c r="G650" s="225"/>
      <c r="H650" s="227" t="s">
        <v>19</v>
      </c>
      <c r="I650" s="229"/>
      <c r="J650" s="225"/>
      <c r="K650" s="225"/>
      <c r="L650" s="230"/>
      <c r="M650" s="231"/>
      <c r="N650" s="232"/>
      <c r="O650" s="232"/>
      <c r="P650" s="232"/>
      <c r="Q650" s="232"/>
      <c r="R650" s="232"/>
      <c r="S650" s="232"/>
      <c r="T650" s="233"/>
      <c r="AT650" s="234" t="s">
        <v>213</v>
      </c>
      <c r="AU650" s="234" t="s">
        <v>83</v>
      </c>
      <c r="AV650" s="12" t="s">
        <v>81</v>
      </c>
      <c r="AW650" s="12" t="s">
        <v>34</v>
      </c>
      <c r="AX650" s="12" t="s">
        <v>73</v>
      </c>
      <c r="AY650" s="234" t="s">
        <v>204</v>
      </c>
    </row>
    <row r="651" spans="2:51" s="13" customFormat="1" ht="12">
      <c r="B651" s="235"/>
      <c r="C651" s="236"/>
      <c r="D651" s="226" t="s">
        <v>213</v>
      </c>
      <c r="E651" s="237" t="s">
        <v>19</v>
      </c>
      <c r="F651" s="238" t="s">
        <v>1228</v>
      </c>
      <c r="G651" s="236"/>
      <c r="H651" s="239">
        <v>4.2</v>
      </c>
      <c r="I651" s="240"/>
      <c r="J651" s="236"/>
      <c r="K651" s="236"/>
      <c r="L651" s="241"/>
      <c r="M651" s="242"/>
      <c r="N651" s="243"/>
      <c r="O651" s="243"/>
      <c r="P651" s="243"/>
      <c r="Q651" s="243"/>
      <c r="R651" s="243"/>
      <c r="S651" s="243"/>
      <c r="T651" s="244"/>
      <c r="AT651" s="245" t="s">
        <v>213</v>
      </c>
      <c r="AU651" s="245" t="s">
        <v>83</v>
      </c>
      <c r="AV651" s="13" t="s">
        <v>83</v>
      </c>
      <c r="AW651" s="13" t="s">
        <v>34</v>
      </c>
      <c r="AX651" s="13" t="s">
        <v>73</v>
      </c>
      <c r="AY651" s="245" t="s">
        <v>204</v>
      </c>
    </row>
    <row r="652" spans="2:51" s="14" customFormat="1" ht="12">
      <c r="B652" s="246"/>
      <c r="C652" s="247"/>
      <c r="D652" s="226" t="s">
        <v>213</v>
      </c>
      <c r="E652" s="248" t="s">
        <v>19</v>
      </c>
      <c r="F652" s="249" t="s">
        <v>218</v>
      </c>
      <c r="G652" s="247"/>
      <c r="H652" s="250">
        <v>4.2</v>
      </c>
      <c r="I652" s="251"/>
      <c r="J652" s="247"/>
      <c r="K652" s="247"/>
      <c r="L652" s="252"/>
      <c r="M652" s="253"/>
      <c r="N652" s="254"/>
      <c r="O652" s="254"/>
      <c r="P652" s="254"/>
      <c r="Q652" s="254"/>
      <c r="R652" s="254"/>
      <c r="S652" s="254"/>
      <c r="T652" s="255"/>
      <c r="AT652" s="256" t="s">
        <v>213</v>
      </c>
      <c r="AU652" s="256" t="s">
        <v>83</v>
      </c>
      <c r="AV652" s="14" t="s">
        <v>212</v>
      </c>
      <c r="AW652" s="14" t="s">
        <v>34</v>
      </c>
      <c r="AX652" s="14" t="s">
        <v>81</v>
      </c>
      <c r="AY652" s="256" t="s">
        <v>204</v>
      </c>
    </row>
    <row r="653" spans="2:65" s="1" customFormat="1" ht="48" customHeight="1">
      <c r="B653" s="38"/>
      <c r="C653" s="211" t="s">
        <v>1229</v>
      </c>
      <c r="D653" s="211" t="s">
        <v>207</v>
      </c>
      <c r="E653" s="212" t="s">
        <v>1170</v>
      </c>
      <c r="F653" s="213" t="s">
        <v>1171</v>
      </c>
      <c r="G653" s="214" t="s">
        <v>221</v>
      </c>
      <c r="H653" s="215">
        <v>4.875</v>
      </c>
      <c r="I653" s="216"/>
      <c r="J653" s="217">
        <f>ROUND(I653*H653,2)</f>
        <v>0</v>
      </c>
      <c r="K653" s="213" t="s">
        <v>211</v>
      </c>
      <c r="L653" s="43"/>
      <c r="M653" s="218" t="s">
        <v>19</v>
      </c>
      <c r="N653" s="219" t="s">
        <v>44</v>
      </c>
      <c r="O653" s="83"/>
      <c r="P653" s="220">
        <f>O653*H653</f>
        <v>0</v>
      </c>
      <c r="Q653" s="220">
        <v>0</v>
      </c>
      <c r="R653" s="220">
        <f>Q653*H653</f>
        <v>0</v>
      </c>
      <c r="S653" s="220">
        <v>0</v>
      </c>
      <c r="T653" s="221">
        <f>S653*H653</f>
        <v>0</v>
      </c>
      <c r="AR653" s="222" t="s">
        <v>212</v>
      </c>
      <c r="AT653" s="222" t="s">
        <v>207</v>
      </c>
      <c r="AU653" s="222" t="s">
        <v>83</v>
      </c>
      <c r="AY653" s="17" t="s">
        <v>204</v>
      </c>
      <c r="BE653" s="223">
        <f>IF(N653="základní",J653,0)</f>
        <v>0</v>
      </c>
      <c r="BF653" s="223">
        <f>IF(N653="snížená",J653,0)</f>
        <v>0</v>
      </c>
      <c r="BG653" s="223">
        <f>IF(N653="zákl. přenesená",J653,0)</f>
        <v>0</v>
      </c>
      <c r="BH653" s="223">
        <f>IF(N653="sníž. přenesená",J653,0)</f>
        <v>0</v>
      </c>
      <c r="BI653" s="223">
        <f>IF(N653="nulová",J653,0)</f>
        <v>0</v>
      </c>
      <c r="BJ653" s="17" t="s">
        <v>81</v>
      </c>
      <c r="BK653" s="223">
        <f>ROUND(I653*H653,2)</f>
        <v>0</v>
      </c>
      <c r="BL653" s="17" t="s">
        <v>212</v>
      </c>
      <c r="BM653" s="222" t="s">
        <v>1230</v>
      </c>
    </row>
    <row r="654" spans="2:51" s="12" customFormat="1" ht="12">
      <c r="B654" s="224"/>
      <c r="C654" s="225"/>
      <c r="D654" s="226" t="s">
        <v>213</v>
      </c>
      <c r="E654" s="227" t="s">
        <v>19</v>
      </c>
      <c r="F654" s="228" t="s">
        <v>1208</v>
      </c>
      <c r="G654" s="225"/>
      <c r="H654" s="227" t="s">
        <v>19</v>
      </c>
      <c r="I654" s="229"/>
      <c r="J654" s="225"/>
      <c r="K654" s="225"/>
      <c r="L654" s="230"/>
      <c r="M654" s="231"/>
      <c r="N654" s="232"/>
      <c r="O654" s="232"/>
      <c r="P654" s="232"/>
      <c r="Q654" s="232"/>
      <c r="R654" s="232"/>
      <c r="S654" s="232"/>
      <c r="T654" s="233"/>
      <c r="AT654" s="234" t="s">
        <v>213</v>
      </c>
      <c r="AU654" s="234" t="s">
        <v>83</v>
      </c>
      <c r="AV654" s="12" t="s">
        <v>81</v>
      </c>
      <c r="AW654" s="12" t="s">
        <v>34</v>
      </c>
      <c r="AX654" s="12" t="s">
        <v>73</v>
      </c>
      <c r="AY654" s="234" t="s">
        <v>204</v>
      </c>
    </row>
    <row r="655" spans="2:51" s="13" customFormat="1" ht="12">
      <c r="B655" s="235"/>
      <c r="C655" s="236"/>
      <c r="D655" s="226" t="s">
        <v>213</v>
      </c>
      <c r="E655" s="237" t="s">
        <v>19</v>
      </c>
      <c r="F655" s="238" t="s">
        <v>1231</v>
      </c>
      <c r="G655" s="236"/>
      <c r="H655" s="239">
        <v>4.875</v>
      </c>
      <c r="I655" s="240"/>
      <c r="J655" s="236"/>
      <c r="K655" s="236"/>
      <c r="L655" s="241"/>
      <c r="M655" s="242"/>
      <c r="N655" s="243"/>
      <c r="O655" s="243"/>
      <c r="P655" s="243"/>
      <c r="Q655" s="243"/>
      <c r="R655" s="243"/>
      <c r="S655" s="243"/>
      <c r="T655" s="244"/>
      <c r="AT655" s="245" t="s">
        <v>213</v>
      </c>
      <c r="AU655" s="245" t="s">
        <v>83</v>
      </c>
      <c r="AV655" s="13" t="s">
        <v>83</v>
      </c>
      <c r="AW655" s="13" t="s">
        <v>34</v>
      </c>
      <c r="AX655" s="13" t="s">
        <v>73</v>
      </c>
      <c r="AY655" s="245" t="s">
        <v>204</v>
      </c>
    </row>
    <row r="656" spans="2:51" s="14" customFormat="1" ht="12">
      <c r="B656" s="246"/>
      <c r="C656" s="247"/>
      <c r="D656" s="226" t="s">
        <v>213</v>
      </c>
      <c r="E656" s="248" t="s">
        <v>19</v>
      </c>
      <c r="F656" s="249" t="s">
        <v>218</v>
      </c>
      <c r="G656" s="247"/>
      <c r="H656" s="250">
        <v>4.875</v>
      </c>
      <c r="I656" s="251"/>
      <c r="J656" s="247"/>
      <c r="K656" s="247"/>
      <c r="L656" s="252"/>
      <c r="M656" s="253"/>
      <c r="N656" s="254"/>
      <c r="O656" s="254"/>
      <c r="P656" s="254"/>
      <c r="Q656" s="254"/>
      <c r="R656" s="254"/>
      <c r="S656" s="254"/>
      <c r="T656" s="255"/>
      <c r="AT656" s="256" t="s">
        <v>213</v>
      </c>
      <c r="AU656" s="256" t="s">
        <v>83</v>
      </c>
      <c r="AV656" s="14" t="s">
        <v>212</v>
      </c>
      <c r="AW656" s="14" t="s">
        <v>34</v>
      </c>
      <c r="AX656" s="14" t="s">
        <v>81</v>
      </c>
      <c r="AY656" s="256" t="s">
        <v>204</v>
      </c>
    </row>
    <row r="657" spans="2:65" s="1" customFormat="1" ht="60" customHeight="1">
      <c r="B657" s="38"/>
      <c r="C657" s="211" t="s">
        <v>772</v>
      </c>
      <c r="D657" s="211" t="s">
        <v>207</v>
      </c>
      <c r="E657" s="212" t="s">
        <v>1174</v>
      </c>
      <c r="F657" s="213" t="s">
        <v>1175</v>
      </c>
      <c r="G657" s="214" t="s">
        <v>239</v>
      </c>
      <c r="H657" s="215">
        <v>0.116</v>
      </c>
      <c r="I657" s="216"/>
      <c r="J657" s="217">
        <f>ROUND(I657*H657,2)</f>
        <v>0</v>
      </c>
      <c r="K657" s="213" t="s">
        <v>211</v>
      </c>
      <c r="L657" s="43"/>
      <c r="M657" s="218" t="s">
        <v>19</v>
      </c>
      <c r="N657" s="219" t="s">
        <v>44</v>
      </c>
      <c r="O657" s="83"/>
      <c r="P657" s="220">
        <f>O657*H657</f>
        <v>0</v>
      </c>
      <c r="Q657" s="220">
        <v>0</v>
      </c>
      <c r="R657" s="220">
        <f>Q657*H657</f>
        <v>0</v>
      </c>
      <c r="S657" s="220">
        <v>0</v>
      </c>
      <c r="T657" s="221">
        <f>S657*H657</f>
        <v>0</v>
      </c>
      <c r="AR657" s="222" t="s">
        <v>212</v>
      </c>
      <c r="AT657" s="222" t="s">
        <v>207</v>
      </c>
      <c r="AU657" s="222" t="s">
        <v>83</v>
      </c>
      <c r="AY657" s="17" t="s">
        <v>204</v>
      </c>
      <c r="BE657" s="223">
        <f>IF(N657="základní",J657,0)</f>
        <v>0</v>
      </c>
      <c r="BF657" s="223">
        <f>IF(N657="snížená",J657,0)</f>
        <v>0</v>
      </c>
      <c r="BG657" s="223">
        <f>IF(N657="zákl. přenesená",J657,0)</f>
        <v>0</v>
      </c>
      <c r="BH657" s="223">
        <f>IF(N657="sníž. přenesená",J657,0)</f>
        <v>0</v>
      </c>
      <c r="BI657" s="223">
        <f>IF(N657="nulová",J657,0)</f>
        <v>0</v>
      </c>
      <c r="BJ657" s="17" t="s">
        <v>81</v>
      </c>
      <c r="BK657" s="223">
        <f>ROUND(I657*H657,2)</f>
        <v>0</v>
      </c>
      <c r="BL657" s="17" t="s">
        <v>212</v>
      </c>
      <c r="BM657" s="222" t="s">
        <v>1232</v>
      </c>
    </row>
    <row r="658" spans="2:63" s="11" customFormat="1" ht="22.8" customHeight="1">
      <c r="B658" s="195"/>
      <c r="C658" s="196"/>
      <c r="D658" s="197" t="s">
        <v>72</v>
      </c>
      <c r="E658" s="209" t="s">
        <v>1233</v>
      </c>
      <c r="F658" s="209" t="s">
        <v>1234</v>
      </c>
      <c r="G658" s="196"/>
      <c r="H658" s="196"/>
      <c r="I658" s="199"/>
      <c r="J658" s="210">
        <f>BK658</f>
        <v>0</v>
      </c>
      <c r="K658" s="196"/>
      <c r="L658" s="201"/>
      <c r="M658" s="202"/>
      <c r="N658" s="203"/>
      <c r="O658" s="203"/>
      <c r="P658" s="204">
        <f>SUM(P659:P668)</f>
        <v>0</v>
      </c>
      <c r="Q658" s="203"/>
      <c r="R658" s="204">
        <f>SUM(R659:R668)</f>
        <v>0</v>
      </c>
      <c r="S658" s="203"/>
      <c r="T658" s="205">
        <f>SUM(T659:T668)</f>
        <v>0</v>
      </c>
      <c r="AR658" s="206" t="s">
        <v>83</v>
      </c>
      <c r="AT658" s="207" t="s">
        <v>72</v>
      </c>
      <c r="AU658" s="207" t="s">
        <v>81</v>
      </c>
      <c r="AY658" s="206" t="s">
        <v>204</v>
      </c>
      <c r="BK658" s="208">
        <f>SUM(BK659:BK668)</f>
        <v>0</v>
      </c>
    </row>
    <row r="659" spans="2:65" s="1" customFormat="1" ht="60" customHeight="1">
      <c r="B659" s="38"/>
      <c r="C659" s="211" t="s">
        <v>1235</v>
      </c>
      <c r="D659" s="211" t="s">
        <v>207</v>
      </c>
      <c r="E659" s="212" t="s">
        <v>1236</v>
      </c>
      <c r="F659" s="213" t="s">
        <v>1237</v>
      </c>
      <c r="G659" s="214" t="s">
        <v>221</v>
      </c>
      <c r="H659" s="215">
        <v>208</v>
      </c>
      <c r="I659" s="216"/>
      <c r="J659" s="217">
        <f>ROUND(I659*H659,2)</f>
        <v>0</v>
      </c>
      <c r="K659" s="213" t="s">
        <v>211</v>
      </c>
      <c r="L659" s="43"/>
      <c r="M659" s="218" t="s">
        <v>19</v>
      </c>
      <c r="N659" s="219" t="s">
        <v>44</v>
      </c>
      <c r="O659" s="83"/>
      <c r="P659" s="220">
        <f>O659*H659</f>
        <v>0</v>
      </c>
      <c r="Q659" s="220">
        <v>0</v>
      </c>
      <c r="R659" s="220">
        <f>Q659*H659</f>
        <v>0</v>
      </c>
      <c r="S659" s="220">
        <v>0</v>
      </c>
      <c r="T659" s="221">
        <f>S659*H659</f>
        <v>0</v>
      </c>
      <c r="AR659" s="222" t="s">
        <v>251</v>
      </c>
      <c r="AT659" s="222" t="s">
        <v>207</v>
      </c>
      <c r="AU659" s="222" t="s">
        <v>83</v>
      </c>
      <c r="AY659" s="17" t="s">
        <v>204</v>
      </c>
      <c r="BE659" s="223">
        <f>IF(N659="základní",J659,0)</f>
        <v>0</v>
      </c>
      <c r="BF659" s="223">
        <f>IF(N659="snížená",J659,0)</f>
        <v>0</v>
      </c>
      <c r="BG659" s="223">
        <f>IF(N659="zákl. přenesená",J659,0)</f>
        <v>0</v>
      </c>
      <c r="BH659" s="223">
        <f>IF(N659="sníž. přenesená",J659,0)</f>
        <v>0</v>
      </c>
      <c r="BI659" s="223">
        <f>IF(N659="nulová",J659,0)</f>
        <v>0</v>
      </c>
      <c r="BJ659" s="17" t="s">
        <v>81</v>
      </c>
      <c r="BK659" s="223">
        <f>ROUND(I659*H659,2)</f>
        <v>0</v>
      </c>
      <c r="BL659" s="17" t="s">
        <v>251</v>
      </c>
      <c r="BM659" s="222" t="s">
        <v>1238</v>
      </c>
    </row>
    <row r="660" spans="2:65" s="1" customFormat="1" ht="16.5" customHeight="1">
      <c r="B660" s="38"/>
      <c r="C660" s="257" t="s">
        <v>773</v>
      </c>
      <c r="D660" s="257" t="s">
        <v>242</v>
      </c>
      <c r="E660" s="258" t="s">
        <v>1239</v>
      </c>
      <c r="F660" s="259" t="s">
        <v>1240</v>
      </c>
      <c r="G660" s="260" t="s">
        <v>221</v>
      </c>
      <c r="H660" s="261">
        <v>249.6</v>
      </c>
      <c r="I660" s="262"/>
      <c r="J660" s="263">
        <f>ROUND(I660*H660,2)</f>
        <v>0</v>
      </c>
      <c r="K660" s="259" t="s">
        <v>211</v>
      </c>
      <c r="L660" s="264"/>
      <c r="M660" s="265" t="s">
        <v>19</v>
      </c>
      <c r="N660" s="266" t="s">
        <v>44</v>
      </c>
      <c r="O660" s="83"/>
      <c r="P660" s="220">
        <f>O660*H660</f>
        <v>0</v>
      </c>
      <c r="Q660" s="220">
        <v>0</v>
      </c>
      <c r="R660" s="220">
        <f>Q660*H660</f>
        <v>0</v>
      </c>
      <c r="S660" s="220">
        <v>0</v>
      </c>
      <c r="T660" s="221">
        <f>S660*H660</f>
        <v>0</v>
      </c>
      <c r="AR660" s="222" t="s">
        <v>280</v>
      </c>
      <c r="AT660" s="222" t="s">
        <v>242</v>
      </c>
      <c r="AU660" s="222" t="s">
        <v>83</v>
      </c>
      <c r="AY660" s="17" t="s">
        <v>204</v>
      </c>
      <c r="BE660" s="223">
        <f>IF(N660="základní",J660,0)</f>
        <v>0</v>
      </c>
      <c r="BF660" s="223">
        <f>IF(N660="snížená",J660,0)</f>
        <v>0</v>
      </c>
      <c r="BG660" s="223">
        <f>IF(N660="zákl. přenesená",J660,0)</f>
        <v>0</v>
      </c>
      <c r="BH660" s="223">
        <f>IF(N660="sníž. přenesená",J660,0)</f>
        <v>0</v>
      </c>
      <c r="BI660" s="223">
        <f>IF(N660="nulová",J660,0)</f>
        <v>0</v>
      </c>
      <c r="BJ660" s="17" t="s">
        <v>81</v>
      </c>
      <c r="BK660" s="223">
        <f>ROUND(I660*H660,2)</f>
        <v>0</v>
      </c>
      <c r="BL660" s="17" t="s">
        <v>251</v>
      </c>
      <c r="BM660" s="222" t="s">
        <v>1241</v>
      </c>
    </row>
    <row r="661" spans="2:65" s="1" customFormat="1" ht="48" customHeight="1">
      <c r="B661" s="38"/>
      <c r="C661" s="211" t="s">
        <v>1242</v>
      </c>
      <c r="D661" s="211" t="s">
        <v>207</v>
      </c>
      <c r="E661" s="212" t="s">
        <v>1243</v>
      </c>
      <c r="F661" s="213" t="s">
        <v>1244</v>
      </c>
      <c r="G661" s="214" t="s">
        <v>221</v>
      </c>
      <c r="H661" s="215">
        <v>208</v>
      </c>
      <c r="I661" s="216"/>
      <c r="J661" s="217">
        <f>ROUND(I661*H661,2)</f>
        <v>0</v>
      </c>
      <c r="K661" s="213" t="s">
        <v>211</v>
      </c>
      <c r="L661" s="43"/>
      <c r="M661" s="218" t="s">
        <v>19</v>
      </c>
      <c r="N661" s="219" t="s">
        <v>44</v>
      </c>
      <c r="O661" s="83"/>
      <c r="P661" s="220">
        <f>O661*H661</f>
        <v>0</v>
      </c>
      <c r="Q661" s="220">
        <v>0</v>
      </c>
      <c r="R661" s="220">
        <f>Q661*H661</f>
        <v>0</v>
      </c>
      <c r="S661" s="220">
        <v>0</v>
      </c>
      <c r="T661" s="221">
        <f>S661*H661</f>
        <v>0</v>
      </c>
      <c r="AR661" s="222" t="s">
        <v>251</v>
      </c>
      <c r="AT661" s="222" t="s">
        <v>207</v>
      </c>
      <c r="AU661" s="222" t="s">
        <v>83</v>
      </c>
      <c r="AY661" s="17" t="s">
        <v>204</v>
      </c>
      <c r="BE661" s="223">
        <f>IF(N661="základní",J661,0)</f>
        <v>0</v>
      </c>
      <c r="BF661" s="223">
        <f>IF(N661="snížená",J661,0)</f>
        <v>0</v>
      </c>
      <c r="BG661" s="223">
        <f>IF(N661="zákl. přenesená",J661,0)</f>
        <v>0</v>
      </c>
      <c r="BH661" s="223">
        <f>IF(N661="sníž. přenesená",J661,0)</f>
        <v>0</v>
      </c>
      <c r="BI661" s="223">
        <f>IF(N661="nulová",J661,0)</f>
        <v>0</v>
      </c>
      <c r="BJ661" s="17" t="s">
        <v>81</v>
      </c>
      <c r="BK661" s="223">
        <f>ROUND(I661*H661,2)</f>
        <v>0</v>
      </c>
      <c r="BL661" s="17" t="s">
        <v>251</v>
      </c>
      <c r="BM661" s="222" t="s">
        <v>1245</v>
      </c>
    </row>
    <row r="662" spans="2:65" s="1" customFormat="1" ht="60" customHeight="1">
      <c r="B662" s="38"/>
      <c r="C662" s="211" t="s">
        <v>775</v>
      </c>
      <c r="D662" s="211" t="s">
        <v>207</v>
      </c>
      <c r="E662" s="212" t="s">
        <v>1246</v>
      </c>
      <c r="F662" s="213" t="s">
        <v>1247</v>
      </c>
      <c r="G662" s="214" t="s">
        <v>250</v>
      </c>
      <c r="H662" s="215">
        <v>208</v>
      </c>
      <c r="I662" s="216"/>
      <c r="J662" s="217">
        <f>ROUND(I662*H662,2)</f>
        <v>0</v>
      </c>
      <c r="K662" s="213" t="s">
        <v>211</v>
      </c>
      <c r="L662" s="43"/>
      <c r="M662" s="218" t="s">
        <v>19</v>
      </c>
      <c r="N662" s="219" t="s">
        <v>44</v>
      </c>
      <c r="O662" s="83"/>
      <c r="P662" s="220">
        <f>O662*H662</f>
        <v>0</v>
      </c>
      <c r="Q662" s="220">
        <v>0</v>
      </c>
      <c r="R662" s="220">
        <f>Q662*H662</f>
        <v>0</v>
      </c>
      <c r="S662" s="220">
        <v>0</v>
      </c>
      <c r="T662" s="221">
        <f>S662*H662</f>
        <v>0</v>
      </c>
      <c r="AR662" s="222" t="s">
        <v>251</v>
      </c>
      <c r="AT662" s="222" t="s">
        <v>207</v>
      </c>
      <c r="AU662" s="222" t="s">
        <v>83</v>
      </c>
      <c r="AY662" s="17" t="s">
        <v>204</v>
      </c>
      <c r="BE662" s="223">
        <f>IF(N662="základní",J662,0)</f>
        <v>0</v>
      </c>
      <c r="BF662" s="223">
        <f>IF(N662="snížená",J662,0)</f>
        <v>0</v>
      </c>
      <c r="BG662" s="223">
        <f>IF(N662="zákl. přenesená",J662,0)</f>
        <v>0</v>
      </c>
      <c r="BH662" s="223">
        <f>IF(N662="sníž. přenesená",J662,0)</f>
        <v>0</v>
      </c>
      <c r="BI662" s="223">
        <f>IF(N662="nulová",J662,0)</f>
        <v>0</v>
      </c>
      <c r="BJ662" s="17" t="s">
        <v>81</v>
      </c>
      <c r="BK662" s="223">
        <f>ROUND(I662*H662,2)</f>
        <v>0</v>
      </c>
      <c r="BL662" s="17" t="s">
        <v>251</v>
      </c>
      <c r="BM662" s="222" t="s">
        <v>1248</v>
      </c>
    </row>
    <row r="663" spans="2:65" s="1" customFormat="1" ht="36" customHeight="1">
      <c r="B663" s="38"/>
      <c r="C663" s="211" t="s">
        <v>1249</v>
      </c>
      <c r="D663" s="211" t="s">
        <v>207</v>
      </c>
      <c r="E663" s="212" t="s">
        <v>1250</v>
      </c>
      <c r="F663" s="213" t="s">
        <v>1251</v>
      </c>
      <c r="G663" s="214" t="s">
        <v>221</v>
      </c>
      <c r="H663" s="215">
        <v>208</v>
      </c>
      <c r="I663" s="216"/>
      <c r="J663" s="217">
        <f>ROUND(I663*H663,2)</f>
        <v>0</v>
      </c>
      <c r="K663" s="213" t="s">
        <v>211</v>
      </c>
      <c r="L663" s="43"/>
      <c r="M663" s="218" t="s">
        <v>19</v>
      </c>
      <c r="N663" s="219" t="s">
        <v>44</v>
      </c>
      <c r="O663" s="83"/>
      <c r="P663" s="220">
        <f>O663*H663</f>
        <v>0</v>
      </c>
      <c r="Q663" s="220">
        <v>0</v>
      </c>
      <c r="R663" s="220">
        <f>Q663*H663</f>
        <v>0</v>
      </c>
      <c r="S663" s="220">
        <v>0</v>
      </c>
      <c r="T663" s="221">
        <f>S663*H663</f>
        <v>0</v>
      </c>
      <c r="AR663" s="222" t="s">
        <v>251</v>
      </c>
      <c r="AT663" s="222" t="s">
        <v>207</v>
      </c>
      <c r="AU663" s="222" t="s">
        <v>83</v>
      </c>
      <c r="AY663" s="17" t="s">
        <v>204</v>
      </c>
      <c r="BE663" s="223">
        <f>IF(N663="základní",J663,0)</f>
        <v>0</v>
      </c>
      <c r="BF663" s="223">
        <f>IF(N663="snížená",J663,0)</f>
        <v>0</v>
      </c>
      <c r="BG663" s="223">
        <f>IF(N663="zákl. přenesená",J663,0)</f>
        <v>0</v>
      </c>
      <c r="BH663" s="223">
        <f>IF(N663="sníž. přenesená",J663,0)</f>
        <v>0</v>
      </c>
      <c r="BI663" s="223">
        <f>IF(N663="nulová",J663,0)</f>
        <v>0</v>
      </c>
      <c r="BJ663" s="17" t="s">
        <v>81</v>
      </c>
      <c r="BK663" s="223">
        <f>ROUND(I663*H663,2)</f>
        <v>0</v>
      </c>
      <c r="BL663" s="17" t="s">
        <v>251</v>
      </c>
      <c r="BM663" s="222" t="s">
        <v>1252</v>
      </c>
    </row>
    <row r="664" spans="2:65" s="1" customFormat="1" ht="48" customHeight="1">
      <c r="B664" s="38"/>
      <c r="C664" s="211" t="s">
        <v>776</v>
      </c>
      <c r="D664" s="211" t="s">
        <v>207</v>
      </c>
      <c r="E664" s="212" t="s">
        <v>1253</v>
      </c>
      <c r="F664" s="213" t="s">
        <v>1254</v>
      </c>
      <c r="G664" s="214" t="s">
        <v>297</v>
      </c>
      <c r="H664" s="215">
        <v>26</v>
      </c>
      <c r="I664" s="216"/>
      <c r="J664" s="217">
        <f>ROUND(I664*H664,2)</f>
        <v>0</v>
      </c>
      <c r="K664" s="213" t="s">
        <v>211</v>
      </c>
      <c r="L664" s="43"/>
      <c r="M664" s="218" t="s">
        <v>19</v>
      </c>
      <c r="N664" s="219" t="s">
        <v>44</v>
      </c>
      <c r="O664" s="83"/>
      <c r="P664" s="220">
        <f>O664*H664</f>
        <v>0</v>
      </c>
      <c r="Q664" s="220">
        <v>0</v>
      </c>
      <c r="R664" s="220">
        <f>Q664*H664</f>
        <v>0</v>
      </c>
      <c r="S664" s="220">
        <v>0</v>
      </c>
      <c r="T664" s="221">
        <f>S664*H664</f>
        <v>0</v>
      </c>
      <c r="AR664" s="222" t="s">
        <v>251</v>
      </c>
      <c r="AT664" s="222" t="s">
        <v>207</v>
      </c>
      <c r="AU664" s="222" t="s">
        <v>83</v>
      </c>
      <c r="AY664" s="17" t="s">
        <v>204</v>
      </c>
      <c r="BE664" s="223">
        <f>IF(N664="základní",J664,0)</f>
        <v>0</v>
      </c>
      <c r="BF664" s="223">
        <f>IF(N664="snížená",J664,0)</f>
        <v>0</v>
      </c>
      <c r="BG664" s="223">
        <f>IF(N664="zákl. přenesená",J664,0)</f>
        <v>0</v>
      </c>
      <c r="BH664" s="223">
        <f>IF(N664="sníž. přenesená",J664,0)</f>
        <v>0</v>
      </c>
      <c r="BI664" s="223">
        <f>IF(N664="nulová",J664,0)</f>
        <v>0</v>
      </c>
      <c r="BJ664" s="17" t="s">
        <v>81</v>
      </c>
      <c r="BK664" s="223">
        <f>ROUND(I664*H664,2)</f>
        <v>0</v>
      </c>
      <c r="BL664" s="17" t="s">
        <v>251</v>
      </c>
      <c r="BM664" s="222" t="s">
        <v>1255</v>
      </c>
    </row>
    <row r="665" spans="2:65" s="1" customFormat="1" ht="48" customHeight="1">
      <c r="B665" s="38"/>
      <c r="C665" s="211" t="s">
        <v>1256</v>
      </c>
      <c r="D665" s="211" t="s">
        <v>207</v>
      </c>
      <c r="E665" s="212" t="s">
        <v>1257</v>
      </c>
      <c r="F665" s="213" t="s">
        <v>1258</v>
      </c>
      <c r="G665" s="214" t="s">
        <v>297</v>
      </c>
      <c r="H665" s="215">
        <v>13</v>
      </c>
      <c r="I665" s="216"/>
      <c r="J665" s="217">
        <f>ROUND(I665*H665,2)</f>
        <v>0</v>
      </c>
      <c r="K665" s="213" t="s">
        <v>211</v>
      </c>
      <c r="L665" s="43"/>
      <c r="M665" s="218" t="s">
        <v>19</v>
      </c>
      <c r="N665" s="219" t="s">
        <v>44</v>
      </c>
      <c r="O665" s="83"/>
      <c r="P665" s="220">
        <f>O665*H665</f>
        <v>0</v>
      </c>
      <c r="Q665" s="220">
        <v>0</v>
      </c>
      <c r="R665" s="220">
        <f>Q665*H665</f>
        <v>0</v>
      </c>
      <c r="S665" s="220">
        <v>0</v>
      </c>
      <c r="T665" s="221">
        <f>S665*H665</f>
        <v>0</v>
      </c>
      <c r="AR665" s="222" t="s">
        <v>251</v>
      </c>
      <c r="AT665" s="222" t="s">
        <v>207</v>
      </c>
      <c r="AU665" s="222" t="s">
        <v>83</v>
      </c>
      <c r="AY665" s="17" t="s">
        <v>204</v>
      </c>
      <c r="BE665" s="223">
        <f>IF(N665="základní",J665,0)</f>
        <v>0</v>
      </c>
      <c r="BF665" s="223">
        <f>IF(N665="snížená",J665,0)</f>
        <v>0</v>
      </c>
      <c r="BG665" s="223">
        <f>IF(N665="zákl. přenesená",J665,0)</f>
        <v>0</v>
      </c>
      <c r="BH665" s="223">
        <f>IF(N665="sníž. přenesená",J665,0)</f>
        <v>0</v>
      </c>
      <c r="BI665" s="223">
        <f>IF(N665="nulová",J665,0)</f>
        <v>0</v>
      </c>
      <c r="BJ665" s="17" t="s">
        <v>81</v>
      </c>
      <c r="BK665" s="223">
        <f>ROUND(I665*H665,2)</f>
        <v>0</v>
      </c>
      <c r="BL665" s="17" t="s">
        <v>251</v>
      </c>
      <c r="BM665" s="222" t="s">
        <v>1259</v>
      </c>
    </row>
    <row r="666" spans="2:65" s="1" customFormat="1" ht="36" customHeight="1">
      <c r="B666" s="38"/>
      <c r="C666" s="211" t="s">
        <v>782</v>
      </c>
      <c r="D666" s="211" t="s">
        <v>207</v>
      </c>
      <c r="E666" s="212" t="s">
        <v>1260</v>
      </c>
      <c r="F666" s="213" t="s">
        <v>1261</v>
      </c>
      <c r="G666" s="214" t="s">
        <v>297</v>
      </c>
      <c r="H666" s="215">
        <v>600</v>
      </c>
      <c r="I666" s="216"/>
      <c r="J666" s="217">
        <f>ROUND(I666*H666,2)</f>
        <v>0</v>
      </c>
      <c r="K666" s="213" t="s">
        <v>211</v>
      </c>
      <c r="L666" s="43"/>
      <c r="M666" s="218" t="s">
        <v>19</v>
      </c>
      <c r="N666" s="219" t="s">
        <v>44</v>
      </c>
      <c r="O666" s="83"/>
      <c r="P666" s="220">
        <f>O666*H666</f>
        <v>0</v>
      </c>
      <c r="Q666" s="220">
        <v>0</v>
      </c>
      <c r="R666" s="220">
        <f>Q666*H666</f>
        <v>0</v>
      </c>
      <c r="S666" s="220">
        <v>0</v>
      </c>
      <c r="T666" s="221">
        <f>S666*H666</f>
        <v>0</v>
      </c>
      <c r="AR666" s="222" t="s">
        <v>251</v>
      </c>
      <c r="AT666" s="222" t="s">
        <v>207</v>
      </c>
      <c r="AU666" s="222" t="s">
        <v>83</v>
      </c>
      <c r="AY666" s="17" t="s">
        <v>204</v>
      </c>
      <c r="BE666" s="223">
        <f>IF(N666="základní",J666,0)</f>
        <v>0</v>
      </c>
      <c r="BF666" s="223">
        <f>IF(N666="snížená",J666,0)</f>
        <v>0</v>
      </c>
      <c r="BG666" s="223">
        <f>IF(N666="zákl. přenesená",J666,0)</f>
        <v>0</v>
      </c>
      <c r="BH666" s="223">
        <f>IF(N666="sníž. přenesená",J666,0)</f>
        <v>0</v>
      </c>
      <c r="BI666" s="223">
        <f>IF(N666="nulová",J666,0)</f>
        <v>0</v>
      </c>
      <c r="BJ666" s="17" t="s">
        <v>81</v>
      </c>
      <c r="BK666" s="223">
        <f>ROUND(I666*H666,2)</f>
        <v>0</v>
      </c>
      <c r="BL666" s="17" t="s">
        <v>251</v>
      </c>
      <c r="BM666" s="222" t="s">
        <v>1262</v>
      </c>
    </row>
    <row r="667" spans="2:65" s="1" customFormat="1" ht="36" customHeight="1">
      <c r="B667" s="38"/>
      <c r="C667" s="211" t="s">
        <v>1263</v>
      </c>
      <c r="D667" s="211" t="s">
        <v>207</v>
      </c>
      <c r="E667" s="212" t="s">
        <v>1264</v>
      </c>
      <c r="F667" s="213" t="s">
        <v>1265</v>
      </c>
      <c r="G667" s="214" t="s">
        <v>250</v>
      </c>
      <c r="H667" s="215">
        <v>208</v>
      </c>
      <c r="I667" s="216"/>
      <c r="J667" s="217">
        <f>ROUND(I667*H667,2)</f>
        <v>0</v>
      </c>
      <c r="K667" s="213" t="s">
        <v>211</v>
      </c>
      <c r="L667" s="43"/>
      <c r="M667" s="218" t="s">
        <v>19</v>
      </c>
      <c r="N667" s="219" t="s">
        <v>44</v>
      </c>
      <c r="O667" s="83"/>
      <c r="P667" s="220">
        <f>O667*H667</f>
        <v>0</v>
      </c>
      <c r="Q667" s="220">
        <v>0</v>
      </c>
      <c r="R667" s="220">
        <f>Q667*H667</f>
        <v>0</v>
      </c>
      <c r="S667" s="220">
        <v>0</v>
      </c>
      <c r="T667" s="221">
        <f>S667*H667</f>
        <v>0</v>
      </c>
      <c r="AR667" s="222" t="s">
        <v>251</v>
      </c>
      <c r="AT667" s="222" t="s">
        <v>207</v>
      </c>
      <c r="AU667" s="222" t="s">
        <v>83</v>
      </c>
      <c r="AY667" s="17" t="s">
        <v>204</v>
      </c>
      <c r="BE667" s="223">
        <f>IF(N667="základní",J667,0)</f>
        <v>0</v>
      </c>
      <c r="BF667" s="223">
        <f>IF(N667="snížená",J667,0)</f>
        <v>0</v>
      </c>
      <c r="BG667" s="223">
        <f>IF(N667="zákl. přenesená",J667,0)</f>
        <v>0</v>
      </c>
      <c r="BH667" s="223">
        <f>IF(N667="sníž. přenesená",J667,0)</f>
        <v>0</v>
      </c>
      <c r="BI667" s="223">
        <f>IF(N667="nulová",J667,0)</f>
        <v>0</v>
      </c>
      <c r="BJ667" s="17" t="s">
        <v>81</v>
      </c>
      <c r="BK667" s="223">
        <f>ROUND(I667*H667,2)</f>
        <v>0</v>
      </c>
      <c r="BL667" s="17" t="s">
        <v>251</v>
      </c>
      <c r="BM667" s="222" t="s">
        <v>1266</v>
      </c>
    </row>
    <row r="668" spans="2:65" s="1" customFormat="1" ht="60" customHeight="1">
      <c r="B668" s="38"/>
      <c r="C668" s="211" t="s">
        <v>785</v>
      </c>
      <c r="D668" s="211" t="s">
        <v>207</v>
      </c>
      <c r="E668" s="212" t="s">
        <v>1267</v>
      </c>
      <c r="F668" s="213" t="s">
        <v>1268</v>
      </c>
      <c r="G668" s="214" t="s">
        <v>239</v>
      </c>
      <c r="H668" s="215">
        <v>3.702</v>
      </c>
      <c r="I668" s="216"/>
      <c r="J668" s="217">
        <f>ROUND(I668*H668,2)</f>
        <v>0</v>
      </c>
      <c r="K668" s="213" t="s">
        <v>211</v>
      </c>
      <c r="L668" s="43"/>
      <c r="M668" s="218" t="s">
        <v>19</v>
      </c>
      <c r="N668" s="219" t="s">
        <v>44</v>
      </c>
      <c r="O668" s="83"/>
      <c r="P668" s="220">
        <f>O668*H668</f>
        <v>0</v>
      </c>
      <c r="Q668" s="220">
        <v>0</v>
      </c>
      <c r="R668" s="220">
        <f>Q668*H668</f>
        <v>0</v>
      </c>
      <c r="S668" s="220">
        <v>0</v>
      </c>
      <c r="T668" s="221">
        <f>S668*H668</f>
        <v>0</v>
      </c>
      <c r="AR668" s="222" t="s">
        <v>251</v>
      </c>
      <c r="AT668" s="222" t="s">
        <v>207</v>
      </c>
      <c r="AU668" s="222" t="s">
        <v>83</v>
      </c>
      <c r="AY668" s="17" t="s">
        <v>204</v>
      </c>
      <c r="BE668" s="223">
        <f>IF(N668="základní",J668,0)</f>
        <v>0</v>
      </c>
      <c r="BF668" s="223">
        <f>IF(N668="snížená",J668,0)</f>
        <v>0</v>
      </c>
      <c r="BG668" s="223">
        <f>IF(N668="zákl. přenesená",J668,0)</f>
        <v>0</v>
      </c>
      <c r="BH668" s="223">
        <f>IF(N668="sníž. přenesená",J668,0)</f>
        <v>0</v>
      </c>
      <c r="BI668" s="223">
        <f>IF(N668="nulová",J668,0)</f>
        <v>0</v>
      </c>
      <c r="BJ668" s="17" t="s">
        <v>81</v>
      </c>
      <c r="BK668" s="223">
        <f>ROUND(I668*H668,2)</f>
        <v>0</v>
      </c>
      <c r="BL668" s="17" t="s">
        <v>251</v>
      </c>
      <c r="BM668" s="222" t="s">
        <v>1269</v>
      </c>
    </row>
    <row r="669" spans="2:63" s="11" customFormat="1" ht="22.8" customHeight="1">
      <c r="B669" s="195"/>
      <c r="C669" s="196"/>
      <c r="D669" s="197" t="s">
        <v>72</v>
      </c>
      <c r="E669" s="209" t="s">
        <v>1270</v>
      </c>
      <c r="F669" s="209" t="s">
        <v>1271</v>
      </c>
      <c r="G669" s="196"/>
      <c r="H669" s="196"/>
      <c r="I669" s="199"/>
      <c r="J669" s="210">
        <f>BK669</f>
        <v>0</v>
      </c>
      <c r="K669" s="196"/>
      <c r="L669" s="201"/>
      <c r="M669" s="202"/>
      <c r="N669" s="203"/>
      <c r="O669" s="203"/>
      <c r="P669" s="204">
        <f>SUM(P670:P673)</f>
        <v>0</v>
      </c>
      <c r="Q669" s="203"/>
      <c r="R669" s="204">
        <f>SUM(R670:R673)</f>
        <v>0</v>
      </c>
      <c r="S669" s="203"/>
      <c r="T669" s="205">
        <f>SUM(T670:T673)</f>
        <v>0</v>
      </c>
      <c r="AR669" s="206" t="s">
        <v>83</v>
      </c>
      <c r="AT669" s="207" t="s">
        <v>72</v>
      </c>
      <c r="AU669" s="207" t="s">
        <v>81</v>
      </c>
      <c r="AY669" s="206" t="s">
        <v>204</v>
      </c>
      <c r="BK669" s="208">
        <f>SUM(BK670:BK673)</f>
        <v>0</v>
      </c>
    </row>
    <row r="670" spans="2:65" s="1" customFormat="1" ht="36" customHeight="1">
      <c r="B670" s="38"/>
      <c r="C670" s="211" t="s">
        <v>1272</v>
      </c>
      <c r="D670" s="211" t="s">
        <v>207</v>
      </c>
      <c r="E670" s="212" t="s">
        <v>1273</v>
      </c>
      <c r="F670" s="213" t="s">
        <v>1274</v>
      </c>
      <c r="G670" s="214" t="s">
        <v>221</v>
      </c>
      <c r="H670" s="215">
        <v>10</v>
      </c>
      <c r="I670" s="216"/>
      <c r="J670" s="217">
        <f>ROUND(I670*H670,2)</f>
        <v>0</v>
      </c>
      <c r="K670" s="213" t="s">
        <v>211</v>
      </c>
      <c r="L670" s="43"/>
      <c r="M670" s="218" t="s">
        <v>19</v>
      </c>
      <c r="N670" s="219" t="s">
        <v>44</v>
      </c>
      <c r="O670" s="83"/>
      <c r="P670" s="220">
        <f>O670*H670</f>
        <v>0</v>
      </c>
      <c r="Q670" s="220">
        <v>0</v>
      </c>
      <c r="R670" s="220">
        <f>Q670*H670</f>
        <v>0</v>
      </c>
      <c r="S670" s="220">
        <v>0</v>
      </c>
      <c r="T670" s="221">
        <f>S670*H670</f>
        <v>0</v>
      </c>
      <c r="AR670" s="222" t="s">
        <v>251</v>
      </c>
      <c r="AT670" s="222" t="s">
        <v>207</v>
      </c>
      <c r="AU670" s="222" t="s">
        <v>83</v>
      </c>
      <c r="AY670" s="17" t="s">
        <v>204</v>
      </c>
      <c r="BE670" s="223">
        <f>IF(N670="základní",J670,0)</f>
        <v>0</v>
      </c>
      <c r="BF670" s="223">
        <f>IF(N670="snížená",J670,0)</f>
        <v>0</v>
      </c>
      <c r="BG670" s="223">
        <f>IF(N670="zákl. přenesená",J670,0)</f>
        <v>0</v>
      </c>
      <c r="BH670" s="223">
        <f>IF(N670="sníž. přenesená",J670,0)</f>
        <v>0</v>
      </c>
      <c r="BI670" s="223">
        <f>IF(N670="nulová",J670,0)</f>
        <v>0</v>
      </c>
      <c r="BJ670" s="17" t="s">
        <v>81</v>
      </c>
      <c r="BK670" s="223">
        <f>ROUND(I670*H670,2)</f>
        <v>0</v>
      </c>
      <c r="BL670" s="17" t="s">
        <v>251</v>
      </c>
      <c r="BM670" s="222" t="s">
        <v>1275</v>
      </c>
    </row>
    <row r="671" spans="2:65" s="1" customFormat="1" ht="36" customHeight="1">
      <c r="B671" s="38"/>
      <c r="C671" s="211" t="s">
        <v>789</v>
      </c>
      <c r="D671" s="211" t="s">
        <v>207</v>
      </c>
      <c r="E671" s="212" t="s">
        <v>1276</v>
      </c>
      <c r="F671" s="213" t="s">
        <v>1277</v>
      </c>
      <c r="G671" s="214" t="s">
        <v>221</v>
      </c>
      <c r="H671" s="215">
        <v>10</v>
      </c>
      <c r="I671" s="216"/>
      <c r="J671" s="217">
        <f>ROUND(I671*H671,2)</f>
        <v>0</v>
      </c>
      <c r="K671" s="213" t="s">
        <v>211</v>
      </c>
      <c r="L671" s="43"/>
      <c r="M671" s="218" t="s">
        <v>19</v>
      </c>
      <c r="N671" s="219" t="s">
        <v>44</v>
      </c>
      <c r="O671" s="83"/>
      <c r="P671" s="220">
        <f>O671*H671</f>
        <v>0</v>
      </c>
      <c r="Q671" s="220">
        <v>0</v>
      </c>
      <c r="R671" s="220">
        <f>Q671*H671</f>
        <v>0</v>
      </c>
      <c r="S671" s="220">
        <v>0</v>
      </c>
      <c r="T671" s="221">
        <f>S671*H671</f>
        <v>0</v>
      </c>
      <c r="AR671" s="222" t="s">
        <v>251</v>
      </c>
      <c r="AT671" s="222" t="s">
        <v>207</v>
      </c>
      <c r="AU671" s="222" t="s">
        <v>83</v>
      </c>
      <c r="AY671" s="17" t="s">
        <v>204</v>
      </c>
      <c r="BE671" s="223">
        <f>IF(N671="základní",J671,0)</f>
        <v>0</v>
      </c>
      <c r="BF671" s="223">
        <f>IF(N671="snížená",J671,0)</f>
        <v>0</v>
      </c>
      <c r="BG671" s="223">
        <f>IF(N671="zákl. přenesená",J671,0)</f>
        <v>0</v>
      </c>
      <c r="BH671" s="223">
        <f>IF(N671="sníž. přenesená",J671,0)</f>
        <v>0</v>
      </c>
      <c r="BI671" s="223">
        <f>IF(N671="nulová",J671,0)</f>
        <v>0</v>
      </c>
      <c r="BJ671" s="17" t="s">
        <v>81</v>
      </c>
      <c r="BK671" s="223">
        <f>ROUND(I671*H671,2)</f>
        <v>0</v>
      </c>
      <c r="BL671" s="17" t="s">
        <v>251</v>
      </c>
      <c r="BM671" s="222" t="s">
        <v>1278</v>
      </c>
    </row>
    <row r="672" spans="2:65" s="1" customFormat="1" ht="48" customHeight="1">
      <c r="B672" s="38"/>
      <c r="C672" s="211" t="s">
        <v>1279</v>
      </c>
      <c r="D672" s="211" t="s">
        <v>207</v>
      </c>
      <c r="E672" s="212" t="s">
        <v>1280</v>
      </c>
      <c r="F672" s="213" t="s">
        <v>1281</v>
      </c>
      <c r="G672" s="214" t="s">
        <v>221</v>
      </c>
      <c r="H672" s="215">
        <v>10</v>
      </c>
      <c r="I672" s="216"/>
      <c r="J672" s="217">
        <f>ROUND(I672*H672,2)</f>
        <v>0</v>
      </c>
      <c r="K672" s="213" t="s">
        <v>211</v>
      </c>
      <c r="L672" s="43"/>
      <c r="M672" s="218" t="s">
        <v>19</v>
      </c>
      <c r="N672" s="219" t="s">
        <v>44</v>
      </c>
      <c r="O672" s="83"/>
      <c r="P672" s="220">
        <f>O672*H672</f>
        <v>0</v>
      </c>
      <c r="Q672" s="220">
        <v>0</v>
      </c>
      <c r="R672" s="220">
        <f>Q672*H672</f>
        <v>0</v>
      </c>
      <c r="S672" s="220">
        <v>0</v>
      </c>
      <c r="T672" s="221">
        <f>S672*H672</f>
        <v>0</v>
      </c>
      <c r="AR672" s="222" t="s">
        <v>251</v>
      </c>
      <c r="AT672" s="222" t="s">
        <v>207</v>
      </c>
      <c r="AU672" s="222" t="s">
        <v>83</v>
      </c>
      <c r="AY672" s="17" t="s">
        <v>204</v>
      </c>
      <c r="BE672" s="223">
        <f>IF(N672="základní",J672,0)</f>
        <v>0</v>
      </c>
      <c r="BF672" s="223">
        <f>IF(N672="snížená",J672,0)</f>
        <v>0</v>
      </c>
      <c r="BG672" s="223">
        <f>IF(N672="zákl. přenesená",J672,0)</f>
        <v>0</v>
      </c>
      <c r="BH672" s="223">
        <f>IF(N672="sníž. přenesená",J672,0)</f>
        <v>0</v>
      </c>
      <c r="BI672" s="223">
        <f>IF(N672="nulová",J672,0)</f>
        <v>0</v>
      </c>
      <c r="BJ672" s="17" t="s">
        <v>81</v>
      </c>
      <c r="BK672" s="223">
        <f>ROUND(I672*H672,2)</f>
        <v>0</v>
      </c>
      <c r="BL672" s="17" t="s">
        <v>251</v>
      </c>
      <c r="BM672" s="222" t="s">
        <v>1282</v>
      </c>
    </row>
    <row r="673" spans="2:65" s="1" customFormat="1" ht="48" customHeight="1">
      <c r="B673" s="38"/>
      <c r="C673" s="211" t="s">
        <v>790</v>
      </c>
      <c r="D673" s="211" t="s">
        <v>207</v>
      </c>
      <c r="E673" s="212" t="s">
        <v>1283</v>
      </c>
      <c r="F673" s="213" t="s">
        <v>1284</v>
      </c>
      <c r="G673" s="214" t="s">
        <v>221</v>
      </c>
      <c r="H673" s="215">
        <v>10</v>
      </c>
      <c r="I673" s="216"/>
      <c r="J673" s="217">
        <f>ROUND(I673*H673,2)</f>
        <v>0</v>
      </c>
      <c r="K673" s="213" t="s">
        <v>211</v>
      </c>
      <c r="L673" s="43"/>
      <c r="M673" s="218" t="s">
        <v>19</v>
      </c>
      <c r="N673" s="219" t="s">
        <v>44</v>
      </c>
      <c r="O673" s="83"/>
      <c r="P673" s="220">
        <f>O673*H673</f>
        <v>0</v>
      </c>
      <c r="Q673" s="220">
        <v>0</v>
      </c>
      <c r="R673" s="220">
        <f>Q673*H673</f>
        <v>0</v>
      </c>
      <c r="S673" s="220">
        <v>0</v>
      </c>
      <c r="T673" s="221">
        <f>S673*H673</f>
        <v>0</v>
      </c>
      <c r="AR673" s="222" t="s">
        <v>251</v>
      </c>
      <c r="AT673" s="222" t="s">
        <v>207</v>
      </c>
      <c r="AU673" s="222" t="s">
        <v>83</v>
      </c>
      <c r="AY673" s="17" t="s">
        <v>204</v>
      </c>
      <c r="BE673" s="223">
        <f>IF(N673="základní",J673,0)</f>
        <v>0</v>
      </c>
      <c r="BF673" s="223">
        <f>IF(N673="snížená",J673,0)</f>
        <v>0</v>
      </c>
      <c r="BG673" s="223">
        <f>IF(N673="zákl. přenesená",J673,0)</f>
        <v>0</v>
      </c>
      <c r="BH673" s="223">
        <f>IF(N673="sníž. přenesená",J673,0)</f>
        <v>0</v>
      </c>
      <c r="BI673" s="223">
        <f>IF(N673="nulová",J673,0)</f>
        <v>0</v>
      </c>
      <c r="BJ673" s="17" t="s">
        <v>81</v>
      </c>
      <c r="BK673" s="223">
        <f>ROUND(I673*H673,2)</f>
        <v>0</v>
      </c>
      <c r="BL673" s="17" t="s">
        <v>251</v>
      </c>
      <c r="BM673" s="222" t="s">
        <v>1285</v>
      </c>
    </row>
    <row r="674" spans="2:63" s="11" customFormat="1" ht="22.8" customHeight="1">
      <c r="B674" s="195"/>
      <c r="C674" s="196"/>
      <c r="D674" s="197" t="s">
        <v>72</v>
      </c>
      <c r="E674" s="209" t="s">
        <v>1286</v>
      </c>
      <c r="F674" s="209" t="s">
        <v>1287</v>
      </c>
      <c r="G674" s="196"/>
      <c r="H674" s="196"/>
      <c r="I674" s="199"/>
      <c r="J674" s="210">
        <f>BK674</f>
        <v>0</v>
      </c>
      <c r="K674" s="196"/>
      <c r="L674" s="201"/>
      <c r="M674" s="202"/>
      <c r="N674" s="203"/>
      <c r="O674" s="203"/>
      <c r="P674" s="204">
        <f>SUM(P675:P683)</f>
        <v>0</v>
      </c>
      <c r="Q674" s="203"/>
      <c r="R674" s="204">
        <f>SUM(R675:R683)</f>
        <v>0</v>
      </c>
      <c r="S674" s="203"/>
      <c r="T674" s="205">
        <f>SUM(T675:T683)</f>
        <v>0</v>
      </c>
      <c r="AR674" s="206" t="s">
        <v>83</v>
      </c>
      <c r="AT674" s="207" t="s">
        <v>72</v>
      </c>
      <c r="AU674" s="207" t="s">
        <v>81</v>
      </c>
      <c r="AY674" s="206" t="s">
        <v>204</v>
      </c>
      <c r="BK674" s="208">
        <f>SUM(BK675:BK683)</f>
        <v>0</v>
      </c>
    </row>
    <row r="675" spans="2:65" s="1" customFormat="1" ht="48" customHeight="1">
      <c r="B675" s="38"/>
      <c r="C675" s="211" t="s">
        <v>1288</v>
      </c>
      <c r="D675" s="211" t="s">
        <v>207</v>
      </c>
      <c r="E675" s="212" t="s">
        <v>1289</v>
      </c>
      <c r="F675" s="213" t="s">
        <v>1290</v>
      </c>
      <c r="G675" s="214" t="s">
        <v>221</v>
      </c>
      <c r="H675" s="215">
        <v>182.68</v>
      </c>
      <c r="I675" s="216"/>
      <c r="J675" s="217">
        <f>ROUND(I675*H675,2)</f>
        <v>0</v>
      </c>
      <c r="K675" s="213" t="s">
        <v>211</v>
      </c>
      <c r="L675" s="43"/>
      <c r="M675" s="218" t="s">
        <v>19</v>
      </c>
      <c r="N675" s="219" t="s">
        <v>44</v>
      </c>
      <c r="O675" s="83"/>
      <c r="P675" s="220">
        <f>O675*H675</f>
        <v>0</v>
      </c>
      <c r="Q675" s="220">
        <v>0</v>
      </c>
      <c r="R675" s="220">
        <f>Q675*H675</f>
        <v>0</v>
      </c>
      <c r="S675" s="220">
        <v>0</v>
      </c>
      <c r="T675" s="221">
        <f>S675*H675</f>
        <v>0</v>
      </c>
      <c r="AR675" s="222" t="s">
        <v>251</v>
      </c>
      <c r="AT675" s="222" t="s">
        <v>207</v>
      </c>
      <c r="AU675" s="222" t="s">
        <v>83</v>
      </c>
      <c r="AY675" s="17" t="s">
        <v>204</v>
      </c>
      <c r="BE675" s="223">
        <f>IF(N675="základní",J675,0)</f>
        <v>0</v>
      </c>
      <c r="BF675" s="223">
        <f>IF(N675="snížená",J675,0)</f>
        <v>0</v>
      </c>
      <c r="BG675" s="223">
        <f>IF(N675="zákl. přenesená",J675,0)</f>
        <v>0</v>
      </c>
      <c r="BH675" s="223">
        <f>IF(N675="sníž. přenesená",J675,0)</f>
        <v>0</v>
      </c>
      <c r="BI675" s="223">
        <f>IF(N675="nulová",J675,0)</f>
        <v>0</v>
      </c>
      <c r="BJ675" s="17" t="s">
        <v>81</v>
      </c>
      <c r="BK675" s="223">
        <f>ROUND(I675*H675,2)</f>
        <v>0</v>
      </c>
      <c r="BL675" s="17" t="s">
        <v>251</v>
      </c>
      <c r="BM675" s="222" t="s">
        <v>1291</v>
      </c>
    </row>
    <row r="676" spans="2:65" s="1" customFormat="1" ht="72" customHeight="1">
      <c r="B676" s="38"/>
      <c r="C676" s="211" t="s">
        <v>794</v>
      </c>
      <c r="D676" s="211" t="s">
        <v>207</v>
      </c>
      <c r="E676" s="212" t="s">
        <v>1292</v>
      </c>
      <c r="F676" s="213" t="s">
        <v>1293</v>
      </c>
      <c r="G676" s="214" t="s">
        <v>221</v>
      </c>
      <c r="H676" s="215">
        <v>208</v>
      </c>
      <c r="I676" s="216"/>
      <c r="J676" s="217">
        <f>ROUND(I676*H676,2)</f>
        <v>0</v>
      </c>
      <c r="K676" s="213" t="s">
        <v>211</v>
      </c>
      <c r="L676" s="43"/>
      <c r="M676" s="218" t="s">
        <v>19</v>
      </c>
      <c r="N676" s="219" t="s">
        <v>44</v>
      </c>
      <c r="O676" s="83"/>
      <c r="P676" s="220">
        <f>O676*H676</f>
        <v>0</v>
      </c>
      <c r="Q676" s="220">
        <v>0</v>
      </c>
      <c r="R676" s="220">
        <f>Q676*H676</f>
        <v>0</v>
      </c>
      <c r="S676" s="220">
        <v>0</v>
      </c>
      <c r="T676" s="221">
        <f>S676*H676</f>
        <v>0</v>
      </c>
      <c r="AR676" s="222" t="s">
        <v>251</v>
      </c>
      <c r="AT676" s="222" t="s">
        <v>207</v>
      </c>
      <c r="AU676" s="222" t="s">
        <v>83</v>
      </c>
      <c r="AY676" s="17" t="s">
        <v>204</v>
      </c>
      <c r="BE676" s="223">
        <f>IF(N676="základní",J676,0)</f>
        <v>0</v>
      </c>
      <c r="BF676" s="223">
        <f>IF(N676="snížená",J676,0)</f>
        <v>0</v>
      </c>
      <c r="BG676" s="223">
        <f>IF(N676="zákl. přenesená",J676,0)</f>
        <v>0</v>
      </c>
      <c r="BH676" s="223">
        <f>IF(N676="sníž. přenesená",J676,0)</f>
        <v>0</v>
      </c>
      <c r="BI676" s="223">
        <f>IF(N676="nulová",J676,0)</f>
        <v>0</v>
      </c>
      <c r="BJ676" s="17" t="s">
        <v>81</v>
      </c>
      <c r="BK676" s="223">
        <f>ROUND(I676*H676,2)</f>
        <v>0</v>
      </c>
      <c r="BL676" s="17" t="s">
        <v>251</v>
      </c>
      <c r="BM676" s="222" t="s">
        <v>1294</v>
      </c>
    </row>
    <row r="677" spans="2:65" s="1" customFormat="1" ht="36" customHeight="1">
      <c r="B677" s="38"/>
      <c r="C677" s="211" t="s">
        <v>1295</v>
      </c>
      <c r="D677" s="211" t="s">
        <v>207</v>
      </c>
      <c r="E677" s="212" t="s">
        <v>1296</v>
      </c>
      <c r="F677" s="213" t="s">
        <v>1297</v>
      </c>
      <c r="G677" s="214" t="s">
        <v>221</v>
      </c>
      <c r="H677" s="215">
        <v>594.493</v>
      </c>
      <c r="I677" s="216"/>
      <c r="J677" s="217">
        <f>ROUND(I677*H677,2)</f>
        <v>0</v>
      </c>
      <c r="K677" s="213" t="s">
        <v>211</v>
      </c>
      <c r="L677" s="43"/>
      <c r="M677" s="218" t="s">
        <v>19</v>
      </c>
      <c r="N677" s="219" t="s">
        <v>44</v>
      </c>
      <c r="O677" s="83"/>
      <c r="P677" s="220">
        <f>O677*H677</f>
        <v>0</v>
      </c>
      <c r="Q677" s="220">
        <v>0</v>
      </c>
      <c r="R677" s="220">
        <f>Q677*H677</f>
        <v>0</v>
      </c>
      <c r="S677" s="220">
        <v>0</v>
      </c>
      <c r="T677" s="221">
        <f>S677*H677</f>
        <v>0</v>
      </c>
      <c r="AR677" s="222" t="s">
        <v>251</v>
      </c>
      <c r="AT677" s="222" t="s">
        <v>207</v>
      </c>
      <c r="AU677" s="222" t="s">
        <v>83</v>
      </c>
      <c r="AY677" s="17" t="s">
        <v>204</v>
      </c>
      <c r="BE677" s="223">
        <f>IF(N677="základní",J677,0)</f>
        <v>0</v>
      </c>
      <c r="BF677" s="223">
        <f>IF(N677="snížená",J677,0)</f>
        <v>0</v>
      </c>
      <c r="BG677" s="223">
        <f>IF(N677="zákl. přenesená",J677,0)</f>
        <v>0</v>
      </c>
      <c r="BH677" s="223">
        <f>IF(N677="sníž. přenesená",J677,0)</f>
        <v>0</v>
      </c>
      <c r="BI677" s="223">
        <f>IF(N677="nulová",J677,0)</f>
        <v>0</v>
      </c>
      <c r="BJ677" s="17" t="s">
        <v>81</v>
      </c>
      <c r="BK677" s="223">
        <f>ROUND(I677*H677,2)</f>
        <v>0</v>
      </c>
      <c r="BL677" s="17" t="s">
        <v>251</v>
      </c>
      <c r="BM677" s="222" t="s">
        <v>1298</v>
      </c>
    </row>
    <row r="678" spans="2:65" s="1" customFormat="1" ht="60" customHeight="1">
      <c r="B678" s="38"/>
      <c r="C678" s="211" t="s">
        <v>797</v>
      </c>
      <c r="D678" s="211" t="s">
        <v>207</v>
      </c>
      <c r="E678" s="212" t="s">
        <v>1299</v>
      </c>
      <c r="F678" s="213" t="s">
        <v>1300</v>
      </c>
      <c r="G678" s="214" t="s">
        <v>297</v>
      </c>
      <c r="H678" s="215">
        <v>89.174</v>
      </c>
      <c r="I678" s="216"/>
      <c r="J678" s="217">
        <f>ROUND(I678*H678,2)</f>
        <v>0</v>
      </c>
      <c r="K678" s="213" t="s">
        <v>211</v>
      </c>
      <c r="L678" s="43"/>
      <c r="M678" s="218" t="s">
        <v>19</v>
      </c>
      <c r="N678" s="219" t="s">
        <v>44</v>
      </c>
      <c r="O678" s="83"/>
      <c r="P678" s="220">
        <f>O678*H678</f>
        <v>0</v>
      </c>
      <c r="Q678" s="220">
        <v>0</v>
      </c>
      <c r="R678" s="220">
        <f>Q678*H678</f>
        <v>0</v>
      </c>
      <c r="S678" s="220">
        <v>0</v>
      </c>
      <c r="T678" s="221">
        <f>S678*H678</f>
        <v>0</v>
      </c>
      <c r="AR678" s="222" t="s">
        <v>251</v>
      </c>
      <c r="AT678" s="222" t="s">
        <v>207</v>
      </c>
      <c r="AU678" s="222" t="s">
        <v>83</v>
      </c>
      <c r="AY678" s="17" t="s">
        <v>204</v>
      </c>
      <c r="BE678" s="223">
        <f>IF(N678="základní",J678,0)</f>
        <v>0</v>
      </c>
      <c r="BF678" s="223">
        <f>IF(N678="snížená",J678,0)</f>
        <v>0</v>
      </c>
      <c r="BG678" s="223">
        <f>IF(N678="zákl. přenesená",J678,0)</f>
        <v>0</v>
      </c>
      <c r="BH678" s="223">
        <f>IF(N678="sníž. přenesená",J678,0)</f>
        <v>0</v>
      </c>
      <c r="BI678" s="223">
        <f>IF(N678="nulová",J678,0)</f>
        <v>0</v>
      </c>
      <c r="BJ678" s="17" t="s">
        <v>81</v>
      </c>
      <c r="BK678" s="223">
        <f>ROUND(I678*H678,2)</f>
        <v>0</v>
      </c>
      <c r="BL678" s="17" t="s">
        <v>251</v>
      </c>
      <c r="BM678" s="222" t="s">
        <v>1301</v>
      </c>
    </row>
    <row r="679" spans="2:65" s="1" customFormat="1" ht="48" customHeight="1">
      <c r="B679" s="38"/>
      <c r="C679" s="211" t="s">
        <v>1302</v>
      </c>
      <c r="D679" s="211" t="s">
        <v>207</v>
      </c>
      <c r="E679" s="212" t="s">
        <v>1303</v>
      </c>
      <c r="F679" s="213" t="s">
        <v>1304</v>
      </c>
      <c r="G679" s="214" t="s">
        <v>221</v>
      </c>
      <c r="H679" s="215">
        <v>594.493</v>
      </c>
      <c r="I679" s="216"/>
      <c r="J679" s="217">
        <f>ROUND(I679*H679,2)</f>
        <v>0</v>
      </c>
      <c r="K679" s="213" t="s">
        <v>211</v>
      </c>
      <c r="L679" s="43"/>
      <c r="M679" s="218" t="s">
        <v>19</v>
      </c>
      <c r="N679" s="219" t="s">
        <v>44</v>
      </c>
      <c r="O679" s="83"/>
      <c r="P679" s="220">
        <f>O679*H679</f>
        <v>0</v>
      </c>
      <c r="Q679" s="220">
        <v>0</v>
      </c>
      <c r="R679" s="220">
        <f>Q679*H679</f>
        <v>0</v>
      </c>
      <c r="S679" s="220">
        <v>0</v>
      </c>
      <c r="T679" s="221">
        <f>S679*H679</f>
        <v>0</v>
      </c>
      <c r="AR679" s="222" t="s">
        <v>251</v>
      </c>
      <c r="AT679" s="222" t="s">
        <v>207</v>
      </c>
      <c r="AU679" s="222" t="s">
        <v>83</v>
      </c>
      <c r="AY679" s="17" t="s">
        <v>204</v>
      </c>
      <c r="BE679" s="223">
        <f>IF(N679="základní",J679,0)</f>
        <v>0</v>
      </c>
      <c r="BF679" s="223">
        <f>IF(N679="snížená",J679,0)</f>
        <v>0</v>
      </c>
      <c r="BG679" s="223">
        <f>IF(N679="zákl. přenesená",J679,0)</f>
        <v>0</v>
      </c>
      <c r="BH679" s="223">
        <f>IF(N679="sníž. přenesená",J679,0)</f>
        <v>0</v>
      </c>
      <c r="BI679" s="223">
        <f>IF(N679="nulová",J679,0)</f>
        <v>0</v>
      </c>
      <c r="BJ679" s="17" t="s">
        <v>81</v>
      </c>
      <c r="BK679" s="223">
        <f>ROUND(I679*H679,2)</f>
        <v>0</v>
      </c>
      <c r="BL679" s="17" t="s">
        <v>251</v>
      </c>
      <c r="BM679" s="222" t="s">
        <v>1305</v>
      </c>
    </row>
    <row r="680" spans="2:65" s="1" customFormat="1" ht="60" customHeight="1">
      <c r="B680" s="38"/>
      <c r="C680" s="211" t="s">
        <v>801</v>
      </c>
      <c r="D680" s="211" t="s">
        <v>207</v>
      </c>
      <c r="E680" s="212" t="s">
        <v>1306</v>
      </c>
      <c r="F680" s="213" t="s">
        <v>1307</v>
      </c>
      <c r="G680" s="214" t="s">
        <v>221</v>
      </c>
      <c r="H680" s="215">
        <v>594.493</v>
      </c>
      <c r="I680" s="216"/>
      <c r="J680" s="217">
        <f>ROUND(I680*H680,2)</f>
        <v>0</v>
      </c>
      <c r="K680" s="213" t="s">
        <v>211</v>
      </c>
      <c r="L680" s="43"/>
      <c r="M680" s="218" t="s">
        <v>19</v>
      </c>
      <c r="N680" s="219" t="s">
        <v>44</v>
      </c>
      <c r="O680" s="83"/>
      <c r="P680" s="220">
        <f>O680*H680</f>
        <v>0</v>
      </c>
      <c r="Q680" s="220">
        <v>0</v>
      </c>
      <c r="R680" s="220">
        <f>Q680*H680</f>
        <v>0</v>
      </c>
      <c r="S680" s="220">
        <v>0</v>
      </c>
      <c r="T680" s="221">
        <f>S680*H680</f>
        <v>0</v>
      </c>
      <c r="AR680" s="222" t="s">
        <v>251</v>
      </c>
      <c r="AT680" s="222" t="s">
        <v>207</v>
      </c>
      <c r="AU680" s="222" t="s">
        <v>83</v>
      </c>
      <c r="AY680" s="17" t="s">
        <v>204</v>
      </c>
      <c r="BE680" s="223">
        <f>IF(N680="základní",J680,0)</f>
        <v>0</v>
      </c>
      <c r="BF680" s="223">
        <f>IF(N680="snížená",J680,0)</f>
        <v>0</v>
      </c>
      <c r="BG680" s="223">
        <f>IF(N680="zákl. přenesená",J680,0)</f>
        <v>0</v>
      </c>
      <c r="BH680" s="223">
        <f>IF(N680="sníž. přenesená",J680,0)</f>
        <v>0</v>
      </c>
      <c r="BI680" s="223">
        <f>IF(N680="nulová",J680,0)</f>
        <v>0</v>
      </c>
      <c r="BJ680" s="17" t="s">
        <v>81</v>
      </c>
      <c r="BK680" s="223">
        <f>ROUND(I680*H680,2)</f>
        <v>0</v>
      </c>
      <c r="BL680" s="17" t="s">
        <v>251</v>
      </c>
      <c r="BM680" s="222" t="s">
        <v>1308</v>
      </c>
    </row>
    <row r="681" spans="2:65" s="1" customFormat="1" ht="60" customHeight="1">
      <c r="B681" s="38"/>
      <c r="C681" s="211" t="s">
        <v>1309</v>
      </c>
      <c r="D681" s="211" t="s">
        <v>207</v>
      </c>
      <c r="E681" s="212" t="s">
        <v>1310</v>
      </c>
      <c r="F681" s="213" t="s">
        <v>1311</v>
      </c>
      <c r="G681" s="214" t="s">
        <v>250</v>
      </c>
      <c r="H681" s="215">
        <v>241</v>
      </c>
      <c r="I681" s="216"/>
      <c r="J681" s="217">
        <f>ROUND(I681*H681,2)</f>
        <v>0</v>
      </c>
      <c r="K681" s="213" t="s">
        <v>211</v>
      </c>
      <c r="L681" s="43"/>
      <c r="M681" s="218" t="s">
        <v>19</v>
      </c>
      <c r="N681" s="219" t="s">
        <v>44</v>
      </c>
      <c r="O681" s="83"/>
      <c r="P681" s="220">
        <f>O681*H681</f>
        <v>0</v>
      </c>
      <c r="Q681" s="220">
        <v>0</v>
      </c>
      <c r="R681" s="220">
        <f>Q681*H681</f>
        <v>0</v>
      </c>
      <c r="S681" s="220">
        <v>0</v>
      </c>
      <c r="T681" s="221">
        <f>S681*H681</f>
        <v>0</v>
      </c>
      <c r="AR681" s="222" t="s">
        <v>251</v>
      </c>
      <c r="AT681" s="222" t="s">
        <v>207</v>
      </c>
      <c r="AU681" s="222" t="s">
        <v>83</v>
      </c>
      <c r="AY681" s="17" t="s">
        <v>204</v>
      </c>
      <c r="BE681" s="223">
        <f>IF(N681="základní",J681,0)</f>
        <v>0</v>
      </c>
      <c r="BF681" s="223">
        <f>IF(N681="snížená",J681,0)</f>
        <v>0</v>
      </c>
      <c r="BG681" s="223">
        <f>IF(N681="zákl. přenesená",J681,0)</f>
        <v>0</v>
      </c>
      <c r="BH681" s="223">
        <f>IF(N681="sníž. přenesená",J681,0)</f>
        <v>0</v>
      </c>
      <c r="BI681" s="223">
        <f>IF(N681="nulová",J681,0)</f>
        <v>0</v>
      </c>
      <c r="BJ681" s="17" t="s">
        <v>81</v>
      </c>
      <c r="BK681" s="223">
        <f>ROUND(I681*H681,2)</f>
        <v>0</v>
      </c>
      <c r="BL681" s="17" t="s">
        <v>251</v>
      </c>
      <c r="BM681" s="222" t="s">
        <v>1312</v>
      </c>
    </row>
    <row r="682" spans="2:65" s="1" customFormat="1" ht="48" customHeight="1">
      <c r="B682" s="38"/>
      <c r="C682" s="211" t="s">
        <v>804</v>
      </c>
      <c r="D682" s="211" t="s">
        <v>207</v>
      </c>
      <c r="E682" s="212" t="s">
        <v>1313</v>
      </c>
      <c r="F682" s="213" t="s">
        <v>1314</v>
      </c>
      <c r="G682" s="214" t="s">
        <v>221</v>
      </c>
      <c r="H682" s="215">
        <v>182.68</v>
      </c>
      <c r="I682" s="216"/>
      <c r="J682" s="217">
        <f>ROUND(I682*H682,2)</f>
        <v>0</v>
      </c>
      <c r="K682" s="213" t="s">
        <v>211</v>
      </c>
      <c r="L682" s="43"/>
      <c r="M682" s="218" t="s">
        <v>19</v>
      </c>
      <c r="N682" s="219" t="s">
        <v>44</v>
      </c>
      <c r="O682" s="83"/>
      <c r="P682" s="220">
        <f>O682*H682</f>
        <v>0</v>
      </c>
      <c r="Q682" s="220">
        <v>0</v>
      </c>
      <c r="R682" s="220">
        <f>Q682*H682</f>
        <v>0</v>
      </c>
      <c r="S682" s="220">
        <v>0</v>
      </c>
      <c r="T682" s="221">
        <f>S682*H682</f>
        <v>0</v>
      </c>
      <c r="AR682" s="222" t="s">
        <v>251</v>
      </c>
      <c r="AT682" s="222" t="s">
        <v>207</v>
      </c>
      <c r="AU682" s="222" t="s">
        <v>83</v>
      </c>
      <c r="AY682" s="17" t="s">
        <v>204</v>
      </c>
      <c r="BE682" s="223">
        <f>IF(N682="základní",J682,0)</f>
        <v>0</v>
      </c>
      <c r="BF682" s="223">
        <f>IF(N682="snížená",J682,0)</f>
        <v>0</v>
      </c>
      <c r="BG682" s="223">
        <f>IF(N682="zákl. přenesená",J682,0)</f>
        <v>0</v>
      </c>
      <c r="BH682" s="223">
        <f>IF(N682="sníž. přenesená",J682,0)</f>
        <v>0</v>
      </c>
      <c r="BI682" s="223">
        <f>IF(N682="nulová",J682,0)</f>
        <v>0</v>
      </c>
      <c r="BJ682" s="17" t="s">
        <v>81</v>
      </c>
      <c r="BK682" s="223">
        <f>ROUND(I682*H682,2)</f>
        <v>0</v>
      </c>
      <c r="BL682" s="17" t="s">
        <v>251</v>
      </c>
      <c r="BM682" s="222" t="s">
        <v>1315</v>
      </c>
    </row>
    <row r="683" spans="2:65" s="1" customFormat="1" ht="48" customHeight="1">
      <c r="B683" s="38"/>
      <c r="C683" s="211" t="s">
        <v>1316</v>
      </c>
      <c r="D683" s="211" t="s">
        <v>207</v>
      </c>
      <c r="E683" s="212" t="s">
        <v>1317</v>
      </c>
      <c r="F683" s="213" t="s">
        <v>1318</v>
      </c>
      <c r="G683" s="214" t="s">
        <v>221</v>
      </c>
      <c r="H683" s="215">
        <v>99.25</v>
      </c>
      <c r="I683" s="216"/>
      <c r="J683" s="217">
        <f>ROUND(I683*H683,2)</f>
        <v>0</v>
      </c>
      <c r="K683" s="213" t="s">
        <v>211</v>
      </c>
      <c r="L683" s="43"/>
      <c r="M683" s="218" t="s">
        <v>19</v>
      </c>
      <c r="N683" s="219" t="s">
        <v>44</v>
      </c>
      <c r="O683" s="83"/>
      <c r="P683" s="220">
        <f>O683*H683</f>
        <v>0</v>
      </c>
      <c r="Q683" s="220">
        <v>0</v>
      </c>
      <c r="R683" s="220">
        <f>Q683*H683</f>
        <v>0</v>
      </c>
      <c r="S683" s="220">
        <v>0</v>
      </c>
      <c r="T683" s="221">
        <f>S683*H683</f>
        <v>0</v>
      </c>
      <c r="AR683" s="222" t="s">
        <v>251</v>
      </c>
      <c r="AT683" s="222" t="s">
        <v>207</v>
      </c>
      <c r="AU683" s="222" t="s">
        <v>83</v>
      </c>
      <c r="AY683" s="17" t="s">
        <v>204</v>
      </c>
      <c r="BE683" s="223">
        <f>IF(N683="základní",J683,0)</f>
        <v>0</v>
      </c>
      <c r="BF683" s="223">
        <f>IF(N683="snížená",J683,0)</f>
        <v>0</v>
      </c>
      <c r="BG683" s="223">
        <f>IF(N683="zákl. přenesená",J683,0)</f>
        <v>0</v>
      </c>
      <c r="BH683" s="223">
        <f>IF(N683="sníž. přenesená",J683,0)</f>
        <v>0</v>
      </c>
      <c r="BI683" s="223">
        <f>IF(N683="nulová",J683,0)</f>
        <v>0</v>
      </c>
      <c r="BJ683" s="17" t="s">
        <v>81</v>
      </c>
      <c r="BK683" s="223">
        <f>ROUND(I683*H683,2)</f>
        <v>0</v>
      </c>
      <c r="BL683" s="17" t="s">
        <v>251</v>
      </c>
      <c r="BM683" s="222" t="s">
        <v>1319</v>
      </c>
    </row>
    <row r="684" spans="2:63" s="11" customFormat="1" ht="25.9" customHeight="1">
      <c r="B684" s="195"/>
      <c r="C684" s="196"/>
      <c r="D684" s="197" t="s">
        <v>72</v>
      </c>
      <c r="E684" s="198" t="s">
        <v>1320</v>
      </c>
      <c r="F684" s="198" t="s">
        <v>1321</v>
      </c>
      <c r="G684" s="196"/>
      <c r="H684" s="196"/>
      <c r="I684" s="199"/>
      <c r="J684" s="200">
        <f>BK684</f>
        <v>0</v>
      </c>
      <c r="K684" s="196"/>
      <c r="L684" s="201"/>
      <c r="M684" s="202"/>
      <c r="N684" s="203"/>
      <c r="O684" s="203"/>
      <c r="P684" s="204">
        <f>P685+P687+P691+P702+P713+P726+P739+P745+P748</f>
        <v>0</v>
      </c>
      <c r="Q684" s="203"/>
      <c r="R684" s="204">
        <f>R685+R687+R691+R702+R713+R726+R739+R745+R748</f>
        <v>0</v>
      </c>
      <c r="S684" s="203"/>
      <c r="T684" s="205">
        <f>T685+T687+T691+T702+T713+T726+T739+T745+T748</f>
        <v>0</v>
      </c>
      <c r="AR684" s="206" t="s">
        <v>81</v>
      </c>
      <c r="AT684" s="207" t="s">
        <v>72</v>
      </c>
      <c r="AU684" s="207" t="s">
        <v>73</v>
      </c>
      <c r="AY684" s="206" t="s">
        <v>204</v>
      </c>
      <c r="BK684" s="208">
        <f>BK685+BK687+BK691+BK702+BK713+BK726+BK739+BK745+BK748</f>
        <v>0</v>
      </c>
    </row>
    <row r="685" spans="2:63" s="11" customFormat="1" ht="22.8" customHeight="1">
      <c r="B685" s="195"/>
      <c r="C685" s="196"/>
      <c r="D685" s="197" t="s">
        <v>72</v>
      </c>
      <c r="E685" s="209" t="s">
        <v>246</v>
      </c>
      <c r="F685" s="209" t="s">
        <v>247</v>
      </c>
      <c r="G685" s="196"/>
      <c r="H685" s="196"/>
      <c r="I685" s="199"/>
      <c r="J685" s="210">
        <f>BK685</f>
        <v>0</v>
      </c>
      <c r="K685" s="196"/>
      <c r="L685" s="201"/>
      <c r="M685" s="202"/>
      <c r="N685" s="203"/>
      <c r="O685" s="203"/>
      <c r="P685" s="204">
        <f>P686</f>
        <v>0</v>
      </c>
      <c r="Q685" s="203"/>
      <c r="R685" s="204">
        <f>R686</f>
        <v>0</v>
      </c>
      <c r="S685" s="203"/>
      <c r="T685" s="205">
        <f>T686</f>
        <v>0</v>
      </c>
      <c r="AR685" s="206" t="s">
        <v>81</v>
      </c>
      <c r="AT685" s="207" t="s">
        <v>72</v>
      </c>
      <c r="AU685" s="207" t="s">
        <v>81</v>
      </c>
      <c r="AY685" s="206" t="s">
        <v>204</v>
      </c>
      <c r="BK685" s="208">
        <f>BK686</f>
        <v>0</v>
      </c>
    </row>
    <row r="686" spans="2:65" s="1" customFormat="1" ht="36" customHeight="1">
      <c r="B686" s="38"/>
      <c r="C686" s="211" t="s">
        <v>810</v>
      </c>
      <c r="D686" s="211" t="s">
        <v>207</v>
      </c>
      <c r="E686" s="212" t="s">
        <v>799</v>
      </c>
      <c r="F686" s="213" t="s">
        <v>800</v>
      </c>
      <c r="G686" s="214" t="s">
        <v>221</v>
      </c>
      <c r="H686" s="215">
        <v>10</v>
      </c>
      <c r="I686" s="216"/>
      <c r="J686" s="217">
        <f>ROUND(I686*H686,2)</f>
        <v>0</v>
      </c>
      <c r="K686" s="213" t="s">
        <v>211</v>
      </c>
      <c r="L686" s="43"/>
      <c r="M686" s="218" t="s">
        <v>19</v>
      </c>
      <c r="N686" s="219" t="s">
        <v>44</v>
      </c>
      <c r="O686" s="83"/>
      <c r="P686" s="220">
        <f>O686*H686</f>
        <v>0</v>
      </c>
      <c r="Q686" s="220">
        <v>0</v>
      </c>
      <c r="R686" s="220">
        <f>Q686*H686</f>
        <v>0</v>
      </c>
      <c r="S686" s="220">
        <v>0</v>
      </c>
      <c r="T686" s="221">
        <f>S686*H686</f>
        <v>0</v>
      </c>
      <c r="AR686" s="222" t="s">
        <v>212</v>
      </c>
      <c r="AT686" s="222" t="s">
        <v>207</v>
      </c>
      <c r="AU686" s="222" t="s">
        <v>83</v>
      </c>
      <c r="AY686" s="17" t="s">
        <v>204</v>
      </c>
      <c r="BE686" s="223">
        <f>IF(N686="základní",J686,0)</f>
        <v>0</v>
      </c>
      <c r="BF686" s="223">
        <f>IF(N686="snížená",J686,0)</f>
        <v>0</v>
      </c>
      <c r="BG686" s="223">
        <f>IF(N686="zákl. přenesená",J686,0)</f>
        <v>0</v>
      </c>
      <c r="BH686" s="223">
        <f>IF(N686="sníž. přenesená",J686,0)</f>
        <v>0</v>
      </c>
      <c r="BI686" s="223">
        <f>IF(N686="nulová",J686,0)</f>
        <v>0</v>
      </c>
      <c r="BJ686" s="17" t="s">
        <v>81</v>
      </c>
      <c r="BK686" s="223">
        <f>ROUND(I686*H686,2)</f>
        <v>0</v>
      </c>
      <c r="BL686" s="17" t="s">
        <v>212</v>
      </c>
      <c r="BM686" s="222" t="s">
        <v>1322</v>
      </c>
    </row>
    <row r="687" spans="2:63" s="11" customFormat="1" ht="22.8" customHeight="1">
      <c r="B687" s="195"/>
      <c r="C687" s="196"/>
      <c r="D687" s="197" t="s">
        <v>72</v>
      </c>
      <c r="E687" s="209" t="s">
        <v>406</v>
      </c>
      <c r="F687" s="209" t="s">
        <v>407</v>
      </c>
      <c r="G687" s="196"/>
      <c r="H687" s="196"/>
      <c r="I687" s="199"/>
      <c r="J687" s="210">
        <f>BK687</f>
        <v>0</v>
      </c>
      <c r="K687" s="196"/>
      <c r="L687" s="201"/>
      <c r="M687" s="202"/>
      <c r="N687" s="203"/>
      <c r="O687" s="203"/>
      <c r="P687" s="204">
        <f>SUM(P688:P690)</f>
        <v>0</v>
      </c>
      <c r="Q687" s="203"/>
      <c r="R687" s="204">
        <f>SUM(R688:R690)</f>
        <v>0</v>
      </c>
      <c r="S687" s="203"/>
      <c r="T687" s="205">
        <f>SUM(T688:T690)</f>
        <v>0</v>
      </c>
      <c r="AR687" s="206" t="s">
        <v>83</v>
      </c>
      <c r="AT687" s="207" t="s">
        <v>72</v>
      </c>
      <c r="AU687" s="207" t="s">
        <v>81</v>
      </c>
      <c r="AY687" s="206" t="s">
        <v>204</v>
      </c>
      <c r="BK687" s="208">
        <f>SUM(BK688:BK690)</f>
        <v>0</v>
      </c>
    </row>
    <row r="688" spans="2:65" s="1" customFormat="1" ht="60" customHeight="1">
      <c r="B688" s="38"/>
      <c r="C688" s="211" t="s">
        <v>1323</v>
      </c>
      <c r="D688" s="211" t="s">
        <v>207</v>
      </c>
      <c r="E688" s="212" t="s">
        <v>1324</v>
      </c>
      <c r="F688" s="213" t="s">
        <v>1325</v>
      </c>
      <c r="G688" s="214" t="s">
        <v>221</v>
      </c>
      <c r="H688" s="215">
        <v>40.215</v>
      </c>
      <c r="I688" s="216"/>
      <c r="J688" s="217">
        <f>ROUND(I688*H688,2)</f>
        <v>0</v>
      </c>
      <c r="K688" s="213" t="s">
        <v>211</v>
      </c>
      <c r="L688" s="43"/>
      <c r="M688" s="218" t="s">
        <v>19</v>
      </c>
      <c r="N688" s="219" t="s">
        <v>44</v>
      </c>
      <c r="O688" s="83"/>
      <c r="P688" s="220">
        <f>O688*H688</f>
        <v>0</v>
      </c>
      <c r="Q688" s="220">
        <v>0</v>
      </c>
      <c r="R688" s="220">
        <f>Q688*H688</f>
        <v>0</v>
      </c>
      <c r="S688" s="220">
        <v>0</v>
      </c>
      <c r="T688" s="221">
        <f>S688*H688</f>
        <v>0</v>
      </c>
      <c r="AR688" s="222" t="s">
        <v>251</v>
      </c>
      <c r="AT688" s="222" t="s">
        <v>207</v>
      </c>
      <c r="AU688" s="222" t="s">
        <v>83</v>
      </c>
      <c r="AY688" s="17" t="s">
        <v>204</v>
      </c>
      <c r="BE688" s="223">
        <f>IF(N688="základní",J688,0)</f>
        <v>0</v>
      </c>
      <c r="BF688" s="223">
        <f>IF(N688="snížená",J688,0)</f>
        <v>0</v>
      </c>
      <c r="BG688" s="223">
        <f>IF(N688="zákl. přenesená",J688,0)</f>
        <v>0</v>
      </c>
      <c r="BH688" s="223">
        <f>IF(N688="sníž. přenesená",J688,0)</f>
        <v>0</v>
      </c>
      <c r="BI688" s="223">
        <f>IF(N688="nulová",J688,0)</f>
        <v>0</v>
      </c>
      <c r="BJ688" s="17" t="s">
        <v>81</v>
      </c>
      <c r="BK688" s="223">
        <f>ROUND(I688*H688,2)</f>
        <v>0</v>
      </c>
      <c r="BL688" s="17" t="s">
        <v>251</v>
      </c>
      <c r="BM688" s="222" t="s">
        <v>1326</v>
      </c>
    </row>
    <row r="689" spans="2:65" s="1" customFormat="1" ht="60" customHeight="1">
      <c r="B689" s="38"/>
      <c r="C689" s="211" t="s">
        <v>811</v>
      </c>
      <c r="D689" s="211" t="s">
        <v>207</v>
      </c>
      <c r="E689" s="212" t="s">
        <v>1327</v>
      </c>
      <c r="F689" s="213" t="s">
        <v>1328</v>
      </c>
      <c r="G689" s="214" t="s">
        <v>297</v>
      </c>
      <c r="H689" s="215">
        <v>9</v>
      </c>
      <c r="I689" s="216"/>
      <c r="J689" s="217">
        <f>ROUND(I689*H689,2)</f>
        <v>0</v>
      </c>
      <c r="K689" s="213" t="s">
        <v>211</v>
      </c>
      <c r="L689" s="43"/>
      <c r="M689" s="218" t="s">
        <v>19</v>
      </c>
      <c r="N689" s="219" t="s">
        <v>44</v>
      </c>
      <c r="O689" s="83"/>
      <c r="P689" s="220">
        <f>O689*H689</f>
        <v>0</v>
      </c>
      <c r="Q689" s="220">
        <v>0</v>
      </c>
      <c r="R689" s="220">
        <f>Q689*H689</f>
        <v>0</v>
      </c>
      <c r="S689" s="220">
        <v>0</v>
      </c>
      <c r="T689" s="221">
        <f>S689*H689</f>
        <v>0</v>
      </c>
      <c r="AR689" s="222" t="s">
        <v>251</v>
      </c>
      <c r="AT689" s="222" t="s">
        <v>207</v>
      </c>
      <c r="AU689" s="222" t="s">
        <v>83</v>
      </c>
      <c r="AY689" s="17" t="s">
        <v>204</v>
      </c>
      <c r="BE689" s="223">
        <f>IF(N689="základní",J689,0)</f>
        <v>0</v>
      </c>
      <c r="BF689" s="223">
        <f>IF(N689="snížená",J689,0)</f>
        <v>0</v>
      </c>
      <c r="BG689" s="223">
        <f>IF(N689="zákl. přenesená",J689,0)</f>
        <v>0</v>
      </c>
      <c r="BH689" s="223">
        <f>IF(N689="sníž. přenesená",J689,0)</f>
        <v>0</v>
      </c>
      <c r="BI689" s="223">
        <f>IF(N689="nulová",J689,0)</f>
        <v>0</v>
      </c>
      <c r="BJ689" s="17" t="s">
        <v>81</v>
      </c>
      <c r="BK689" s="223">
        <f>ROUND(I689*H689,2)</f>
        <v>0</v>
      </c>
      <c r="BL689" s="17" t="s">
        <v>251</v>
      </c>
      <c r="BM689" s="222" t="s">
        <v>1329</v>
      </c>
    </row>
    <row r="690" spans="2:65" s="1" customFormat="1" ht="60" customHeight="1">
      <c r="B690" s="38"/>
      <c r="C690" s="211" t="s">
        <v>1330</v>
      </c>
      <c r="D690" s="211" t="s">
        <v>207</v>
      </c>
      <c r="E690" s="212" t="s">
        <v>818</v>
      </c>
      <c r="F690" s="213" t="s">
        <v>819</v>
      </c>
      <c r="G690" s="214" t="s">
        <v>239</v>
      </c>
      <c r="H690" s="215">
        <v>1.084</v>
      </c>
      <c r="I690" s="216"/>
      <c r="J690" s="217">
        <f>ROUND(I690*H690,2)</f>
        <v>0</v>
      </c>
      <c r="K690" s="213" t="s">
        <v>211</v>
      </c>
      <c r="L690" s="43"/>
      <c r="M690" s="218" t="s">
        <v>19</v>
      </c>
      <c r="N690" s="219" t="s">
        <v>44</v>
      </c>
      <c r="O690" s="83"/>
      <c r="P690" s="220">
        <f>O690*H690</f>
        <v>0</v>
      </c>
      <c r="Q690" s="220">
        <v>0</v>
      </c>
      <c r="R690" s="220">
        <f>Q690*H690</f>
        <v>0</v>
      </c>
      <c r="S690" s="220">
        <v>0</v>
      </c>
      <c r="T690" s="221">
        <f>S690*H690</f>
        <v>0</v>
      </c>
      <c r="AR690" s="222" t="s">
        <v>251</v>
      </c>
      <c r="AT690" s="222" t="s">
        <v>207</v>
      </c>
      <c r="AU690" s="222" t="s">
        <v>83</v>
      </c>
      <c r="AY690" s="17" t="s">
        <v>204</v>
      </c>
      <c r="BE690" s="223">
        <f>IF(N690="základní",J690,0)</f>
        <v>0</v>
      </c>
      <c r="BF690" s="223">
        <f>IF(N690="snížená",J690,0)</f>
        <v>0</v>
      </c>
      <c r="BG690" s="223">
        <f>IF(N690="zákl. přenesená",J690,0)</f>
        <v>0</v>
      </c>
      <c r="BH690" s="223">
        <f>IF(N690="sníž. přenesená",J690,0)</f>
        <v>0</v>
      </c>
      <c r="BI690" s="223">
        <f>IF(N690="nulová",J690,0)</f>
        <v>0</v>
      </c>
      <c r="BJ690" s="17" t="s">
        <v>81</v>
      </c>
      <c r="BK690" s="223">
        <f>ROUND(I690*H690,2)</f>
        <v>0</v>
      </c>
      <c r="BL690" s="17" t="s">
        <v>251</v>
      </c>
      <c r="BM690" s="222" t="s">
        <v>1331</v>
      </c>
    </row>
    <row r="691" spans="2:63" s="11" customFormat="1" ht="22.8" customHeight="1">
      <c r="B691" s="195"/>
      <c r="C691" s="196"/>
      <c r="D691" s="197" t="s">
        <v>72</v>
      </c>
      <c r="E691" s="209" t="s">
        <v>1332</v>
      </c>
      <c r="F691" s="209" t="s">
        <v>1333</v>
      </c>
      <c r="G691" s="196"/>
      <c r="H691" s="196"/>
      <c r="I691" s="199"/>
      <c r="J691" s="210">
        <f>BK691</f>
        <v>0</v>
      </c>
      <c r="K691" s="196"/>
      <c r="L691" s="201"/>
      <c r="M691" s="202"/>
      <c r="N691" s="203"/>
      <c r="O691" s="203"/>
      <c r="P691" s="204">
        <f>SUM(P692:P701)</f>
        <v>0</v>
      </c>
      <c r="Q691" s="203"/>
      <c r="R691" s="204">
        <f>SUM(R692:R701)</f>
        <v>0</v>
      </c>
      <c r="S691" s="203"/>
      <c r="T691" s="205">
        <f>SUM(T692:T701)</f>
        <v>0</v>
      </c>
      <c r="AR691" s="206" t="s">
        <v>81</v>
      </c>
      <c r="AT691" s="207" t="s">
        <v>72</v>
      </c>
      <c r="AU691" s="207" t="s">
        <v>81</v>
      </c>
      <c r="AY691" s="206" t="s">
        <v>204</v>
      </c>
      <c r="BK691" s="208">
        <f>SUM(BK692:BK701)</f>
        <v>0</v>
      </c>
    </row>
    <row r="692" spans="2:65" s="1" customFormat="1" ht="48" customHeight="1">
      <c r="B692" s="38"/>
      <c r="C692" s="211" t="s">
        <v>815</v>
      </c>
      <c r="D692" s="211" t="s">
        <v>207</v>
      </c>
      <c r="E692" s="212" t="s">
        <v>1334</v>
      </c>
      <c r="F692" s="213" t="s">
        <v>1335</v>
      </c>
      <c r="G692" s="214" t="s">
        <v>221</v>
      </c>
      <c r="H692" s="215">
        <v>9.21</v>
      </c>
      <c r="I692" s="216"/>
      <c r="J692" s="217">
        <f>ROUND(I692*H692,2)</f>
        <v>0</v>
      </c>
      <c r="K692" s="213" t="s">
        <v>301</v>
      </c>
      <c r="L692" s="43"/>
      <c r="M692" s="218" t="s">
        <v>19</v>
      </c>
      <c r="N692" s="219" t="s">
        <v>44</v>
      </c>
      <c r="O692" s="83"/>
      <c r="P692" s="220">
        <f>O692*H692</f>
        <v>0</v>
      </c>
      <c r="Q692" s="220">
        <v>0</v>
      </c>
      <c r="R692" s="220">
        <f>Q692*H692</f>
        <v>0</v>
      </c>
      <c r="S692" s="220">
        <v>0</v>
      </c>
      <c r="T692" s="221">
        <f>S692*H692</f>
        <v>0</v>
      </c>
      <c r="AR692" s="222" t="s">
        <v>212</v>
      </c>
      <c r="AT692" s="222" t="s">
        <v>207</v>
      </c>
      <c r="AU692" s="222" t="s">
        <v>83</v>
      </c>
      <c r="AY692" s="17" t="s">
        <v>204</v>
      </c>
      <c r="BE692" s="223">
        <f>IF(N692="základní",J692,0)</f>
        <v>0</v>
      </c>
      <c r="BF692" s="223">
        <f>IF(N692="snížená",J692,0)</f>
        <v>0</v>
      </c>
      <c r="BG692" s="223">
        <f>IF(N692="zákl. přenesená",J692,0)</f>
        <v>0</v>
      </c>
      <c r="BH692" s="223">
        <f>IF(N692="sníž. přenesená",J692,0)</f>
        <v>0</v>
      </c>
      <c r="BI692" s="223">
        <f>IF(N692="nulová",J692,0)</f>
        <v>0</v>
      </c>
      <c r="BJ692" s="17" t="s">
        <v>81</v>
      </c>
      <c r="BK692" s="223">
        <f>ROUND(I692*H692,2)</f>
        <v>0</v>
      </c>
      <c r="BL692" s="17" t="s">
        <v>212</v>
      </c>
      <c r="BM692" s="222" t="s">
        <v>1336</v>
      </c>
    </row>
    <row r="693" spans="2:65" s="1" customFormat="1" ht="16.5" customHeight="1">
      <c r="B693" s="38"/>
      <c r="C693" s="211" t="s">
        <v>1337</v>
      </c>
      <c r="D693" s="211" t="s">
        <v>207</v>
      </c>
      <c r="E693" s="212" t="s">
        <v>1338</v>
      </c>
      <c r="F693" s="213" t="s">
        <v>1339</v>
      </c>
      <c r="G693" s="214" t="s">
        <v>552</v>
      </c>
      <c r="H693" s="215">
        <v>7</v>
      </c>
      <c r="I693" s="216"/>
      <c r="J693" s="217">
        <f>ROUND(I693*H693,2)</f>
        <v>0</v>
      </c>
      <c r="K693" s="213" t="s">
        <v>301</v>
      </c>
      <c r="L693" s="43"/>
      <c r="M693" s="218" t="s">
        <v>19</v>
      </c>
      <c r="N693" s="219" t="s">
        <v>44</v>
      </c>
      <c r="O693" s="83"/>
      <c r="P693" s="220">
        <f>O693*H693</f>
        <v>0</v>
      </c>
      <c r="Q693" s="220">
        <v>0</v>
      </c>
      <c r="R693" s="220">
        <f>Q693*H693</f>
        <v>0</v>
      </c>
      <c r="S693" s="220">
        <v>0</v>
      </c>
      <c r="T693" s="221">
        <f>S693*H693</f>
        <v>0</v>
      </c>
      <c r="AR693" s="222" t="s">
        <v>212</v>
      </c>
      <c r="AT693" s="222" t="s">
        <v>207</v>
      </c>
      <c r="AU693" s="222" t="s">
        <v>83</v>
      </c>
      <c r="AY693" s="17" t="s">
        <v>204</v>
      </c>
      <c r="BE693" s="223">
        <f>IF(N693="základní",J693,0)</f>
        <v>0</v>
      </c>
      <c r="BF693" s="223">
        <f>IF(N693="snížená",J693,0)</f>
        <v>0</v>
      </c>
      <c r="BG693" s="223">
        <f>IF(N693="zákl. přenesená",J693,0)</f>
        <v>0</v>
      </c>
      <c r="BH693" s="223">
        <f>IF(N693="sníž. přenesená",J693,0)</f>
        <v>0</v>
      </c>
      <c r="BI693" s="223">
        <f>IF(N693="nulová",J693,0)</f>
        <v>0</v>
      </c>
      <c r="BJ693" s="17" t="s">
        <v>81</v>
      </c>
      <c r="BK693" s="223">
        <f>ROUND(I693*H693,2)</f>
        <v>0</v>
      </c>
      <c r="BL693" s="17" t="s">
        <v>212</v>
      </c>
      <c r="BM693" s="222" t="s">
        <v>1340</v>
      </c>
    </row>
    <row r="694" spans="2:65" s="1" customFormat="1" ht="16.5" customHeight="1">
      <c r="B694" s="38"/>
      <c r="C694" s="257" t="s">
        <v>820</v>
      </c>
      <c r="D694" s="257" t="s">
        <v>242</v>
      </c>
      <c r="E694" s="258" t="s">
        <v>1341</v>
      </c>
      <c r="F694" s="259" t="s">
        <v>1342</v>
      </c>
      <c r="G694" s="260" t="s">
        <v>552</v>
      </c>
      <c r="H694" s="261">
        <v>1</v>
      </c>
      <c r="I694" s="262"/>
      <c r="J694" s="263">
        <f>ROUND(I694*H694,2)</f>
        <v>0</v>
      </c>
      <c r="K694" s="259" t="s">
        <v>301</v>
      </c>
      <c r="L694" s="264"/>
      <c r="M694" s="265" t="s">
        <v>19</v>
      </c>
      <c r="N694" s="266" t="s">
        <v>44</v>
      </c>
      <c r="O694" s="83"/>
      <c r="P694" s="220">
        <f>O694*H694</f>
        <v>0</v>
      </c>
      <c r="Q694" s="220">
        <v>0</v>
      </c>
      <c r="R694" s="220">
        <f>Q694*H694</f>
        <v>0</v>
      </c>
      <c r="S694" s="220">
        <v>0</v>
      </c>
      <c r="T694" s="221">
        <f>S694*H694</f>
        <v>0</v>
      </c>
      <c r="AR694" s="222" t="s">
        <v>230</v>
      </c>
      <c r="AT694" s="222" t="s">
        <v>242</v>
      </c>
      <c r="AU694" s="222" t="s">
        <v>83</v>
      </c>
      <c r="AY694" s="17" t="s">
        <v>204</v>
      </c>
      <c r="BE694" s="223">
        <f>IF(N694="základní",J694,0)</f>
        <v>0</v>
      </c>
      <c r="BF694" s="223">
        <f>IF(N694="snížená",J694,0)</f>
        <v>0</v>
      </c>
      <c r="BG694" s="223">
        <f>IF(N694="zákl. přenesená",J694,0)</f>
        <v>0</v>
      </c>
      <c r="BH694" s="223">
        <f>IF(N694="sníž. přenesená",J694,0)</f>
        <v>0</v>
      </c>
      <c r="BI694" s="223">
        <f>IF(N694="nulová",J694,0)</f>
        <v>0</v>
      </c>
      <c r="BJ694" s="17" t="s">
        <v>81</v>
      </c>
      <c r="BK694" s="223">
        <f>ROUND(I694*H694,2)</f>
        <v>0</v>
      </c>
      <c r="BL694" s="17" t="s">
        <v>212</v>
      </c>
      <c r="BM694" s="222" t="s">
        <v>1343</v>
      </c>
    </row>
    <row r="695" spans="2:65" s="1" customFormat="1" ht="16.5" customHeight="1">
      <c r="B695" s="38"/>
      <c r="C695" s="257" t="s">
        <v>1344</v>
      </c>
      <c r="D695" s="257" t="s">
        <v>242</v>
      </c>
      <c r="E695" s="258" t="s">
        <v>1345</v>
      </c>
      <c r="F695" s="259" t="s">
        <v>1346</v>
      </c>
      <c r="G695" s="260" t="s">
        <v>552</v>
      </c>
      <c r="H695" s="261">
        <v>1</v>
      </c>
      <c r="I695" s="262"/>
      <c r="J695" s="263">
        <f>ROUND(I695*H695,2)</f>
        <v>0</v>
      </c>
      <c r="K695" s="259" t="s">
        <v>301</v>
      </c>
      <c r="L695" s="264"/>
      <c r="M695" s="265" t="s">
        <v>19</v>
      </c>
      <c r="N695" s="266" t="s">
        <v>44</v>
      </c>
      <c r="O695" s="83"/>
      <c r="P695" s="220">
        <f>O695*H695</f>
        <v>0</v>
      </c>
      <c r="Q695" s="220">
        <v>0</v>
      </c>
      <c r="R695" s="220">
        <f>Q695*H695</f>
        <v>0</v>
      </c>
      <c r="S695" s="220">
        <v>0</v>
      </c>
      <c r="T695" s="221">
        <f>S695*H695</f>
        <v>0</v>
      </c>
      <c r="AR695" s="222" t="s">
        <v>230</v>
      </c>
      <c r="AT695" s="222" t="s">
        <v>242</v>
      </c>
      <c r="AU695" s="222" t="s">
        <v>83</v>
      </c>
      <c r="AY695" s="17" t="s">
        <v>204</v>
      </c>
      <c r="BE695" s="223">
        <f>IF(N695="základní",J695,0)</f>
        <v>0</v>
      </c>
      <c r="BF695" s="223">
        <f>IF(N695="snížená",J695,0)</f>
        <v>0</v>
      </c>
      <c r="BG695" s="223">
        <f>IF(N695="zákl. přenesená",J695,0)</f>
        <v>0</v>
      </c>
      <c r="BH695" s="223">
        <f>IF(N695="sníž. přenesená",J695,0)</f>
        <v>0</v>
      </c>
      <c r="BI695" s="223">
        <f>IF(N695="nulová",J695,0)</f>
        <v>0</v>
      </c>
      <c r="BJ695" s="17" t="s">
        <v>81</v>
      </c>
      <c r="BK695" s="223">
        <f>ROUND(I695*H695,2)</f>
        <v>0</v>
      </c>
      <c r="BL695" s="17" t="s">
        <v>212</v>
      </c>
      <c r="BM695" s="222" t="s">
        <v>1347</v>
      </c>
    </row>
    <row r="696" spans="2:65" s="1" customFormat="1" ht="16.5" customHeight="1">
      <c r="B696" s="38"/>
      <c r="C696" s="257" t="s">
        <v>826</v>
      </c>
      <c r="D696" s="257" t="s">
        <v>242</v>
      </c>
      <c r="E696" s="258" t="s">
        <v>1348</v>
      </c>
      <c r="F696" s="259" t="s">
        <v>1349</v>
      </c>
      <c r="G696" s="260" t="s">
        <v>552</v>
      </c>
      <c r="H696" s="261">
        <v>3</v>
      </c>
      <c r="I696" s="262"/>
      <c r="J696" s="263">
        <f>ROUND(I696*H696,2)</f>
        <v>0</v>
      </c>
      <c r="K696" s="259" t="s">
        <v>301</v>
      </c>
      <c r="L696" s="264"/>
      <c r="M696" s="265" t="s">
        <v>19</v>
      </c>
      <c r="N696" s="266" t="s">
        <v>44</v>
      </c>
      <c r="O696" s="83"/>
      <c r="P696" s="220">
        <f>O696*H696</f>
        <v>0</v>
      </c>
      <c r="Q696" s="220">
        <v>0</v>
      </c>
      <c r="R696" s="220">
        <f>Q696*H696</f>
        <v>0</v>
      </c>
      <c r="S696" s="220">
        <v>0</v>
      </c>
      <c r="T696" s="221">
        <f>S696*H696</f>
        <v>0</v>
      </c>
      <c r="AR696" s="222" t="s">
        <v>230</v>
      </c>
      <c r="AT696" s="222" t="s">
        <v>242</v>
      </c>
      <c r="AU696" s="222" t="s">
        <v>83</v>
      </c>
      <c r="AY696" s="17" t="s">
        <v>204</v>
      </c>
      <c r="BE696" s="223">
        <f>IF(N696="základní",J696,0)</f>
        <v>0</v>
      </c>
      <c r="BF696" s="223">
        <f>IF(N696="snížená",J696,0)</f>
        <v>0</v>
      </c>
      <c r="BG696" s="223">
        <f>IF(N696="zákl. přenesená",J696,0)</f>
        <v>0</v>
      </c>
      <c r="BH696" s="223">
        <f>IF(N696="sníž. přenesená",J696,0)</f>
        <v>0</v>
      </c>
      <c r="BI696" s="223">
        <f>IF(N696="nulová",J696,0)</f>
        <v>0</v>
      </c>
      <c r="BJ696" s="17" t="s">
        <v>81</v>
      </c>
      <c r="BK696" s="223">
        <f>ROUND(I696*H696,2)</f>
        <v>0</v>
      </c>
      <c r="BL696" s="17" t="s">
        <v>212</v>
      </c>
      <c r="BM696" s="222" t="s">
        <v>1350</v>
      </c>
    </row>
    <row r="697" spans="2:65" s="1" customFormat="1" ht="16.5" customHeight="1">
      <c r="B697" s="38"/>
      <c r="C697" s="257" t="s">
        <v>1351</v>
      </c>
      <c r="D697" s="257" t="s">
        <v>242</v>
      </c>
      <c r="E697" s="258" t="s">
        <v>1352</v>
      </c>
      <c r="F697" s="259" t="s">
        <v>1353</v>
      </c>
      <c r="G697" s="260" t="s">
        <v>552</v>
      </c>
      <c r="H697" s="261">
        <v>2</v>
      </c>
      <c r="I697" s="262"/>
      <c r="J697" s="263">
        <f>ROUND(I697*H697,2)</f>
        <v>0</v>
      </c>
      <c r="K697" s="259" t="s">
        <v>301</v>
      </c>
      <c r="L697" s="264"/>
      <c r="M697" s="265" t="s">
        <v>19</v>
      </c>
      <c r="N697" s="266" t="s">
        <v>44</v>
      </c>
      <c r="O697" s="83"/>
      <c r="P697" s="220">
        <f>O697*H697</f>
        <v>0</v>
      </c>
      <c r="Q697" s="220">
        <v>0</v>
      </c>
      <c r="R697" s="220">
        <f>Q697*H697</f>
        <v>0</v>
      </c>
      <c r="S697" s="220">
        <v>0</v>
      </c>
      <c r="T697" s="221">
        <f>S697*H697</f>
        <v>0</v>
      </c>
      <c r="AR697" s="222" t="s">
        <v>230</v>
      </c>
      <c r="AT697" s="222" t="s">
        <v>242</v>
      </c>
      <c r="AU697" s="222" t="s">
        <v>83</v>
      </c>
      <c r="AY697" s="17" t="s">
        <v>204</v>
      </c>
      <c r="BE697" s="223">
        <f>IF(N697="základní",J697,0)</f>
        <v>0</v>
      </c>
      <c r="BF697" s="223">
        <f>IF(N697="snížená",J697,0)</f>
        <v>0</v>
      </c>
      <c r="BG697" s="223">
        <f>IF(N697="zákl. přenesená",J697,0)</f>
        <v>0</v>
      </c>
      <c r="BH697" s="223">
        <f>IF(N697="sníž. přenesená",J697,0)</f>
        <v>0</v>
      </c>
      <c r="BI697" s="223">
        <f>IF(N697="nulová",J697,0)</f>
        <v>0</v>
      </c>
      <c r="BJ697" s="17" t="s">
        <v>81</v>
      </c>
      <c r="BK697" s="223">
        <f>ROUND(I697*H697,2)</f>
        <v>0</v>
      </c>
      <c r="BL697" s="17" t="s">
        <v>212</v>
      </c>
      <c r="BM697" s="222" t="s">
        <v>1354</v>
      </c>
    </row>
    <row r="698" spans="2:65" s="1" customFormat="1" ht="16.5" customHeight="1">
      <c r="B698" s="38"/>
      <c r="C698" s="211" t="s">
        <v>829</v>
      </c>
      <c r="D698" s="211" t="s">
        <v>207</v>
      </c>
      <c r="E698" s="212" t="s">
        <v>1355</v>
      </c>
      <c r="F698" s="213" t="s">
        <v>1356</v>
      </c>
      <c r="G698" s="214" t="s">
        <v>250</v>
      </c>
      <c r="H698" s="215">
        <v>9.2</v>
      </c>
      <c r="I698" s="216"/>
      <c r="J698" s="217">
        <f>ROUND(I698*H698,2)</f>
        <v>0</v>
      </c>
      <c r="K698" s="213" t="s">
        <v>301</v>
      </c>
      <c r="L698" s="43"/>
      <c r="M698" s="218" t="s">
        <v>19</v>
      </c>
      <c r="N698" s="219" t="s">
        <v>44</v>
      </c>
      <c r="O698" s="83"/>
      <c r="P698" s="220">
        <f>O698*H698</f>
        <v>0</v>
      </c>
      <c r="Q698" s="220">
        <v>0</v>
      </c>
      <c r="R698" s="220">
        <f>Q698*H698</f>
        <v>0</v>
      </c>
      <c r="S698" s="220">
        <v>0</v>
      </c>
      <c r="T698" s="221">
        <f>S698*H698</f>
        <v>0</v>
      </c>
      <c r="AR698" s="222" t="s">
        <v>212</v>
      </c>
      <c r="AT698" s="222" t="s">
        <v>207</v>
      </c>
      <c r="AU698" s="222" t="s">
        <v>83</v>
      </c>
      <c r="AY698" s="17" t="s">
        <v>204</v>
      </c>
      <c r="BE698" s="223">
        <f>IF(N698="základní",J698,0)</f>
        <v>0</v>
      </c>
      <c r="BF698" s="223">
        <f>IF(N698="snížená",J698,0)</f>
        <v>0</v>
      </c>
      <c r="BG698" s="223">
        <f>IF(N698="zákl. přenesená",J698,0)</f>
        <v>0</v>
      </c>
      <c r="BH698" s="223">
        <f>IF(N698="sníž. přenesená",J698,0)</f>
        <v>0</v>
      </c>
      <c r="BI698" s="223">
        <f>IF(N698="nulová",J698,0)</f>
        <v>0</v>
      </c>
      <c r="BJ698" s="17" t="s">
        <v>81</v>
      </c>
      <c r="BK698" s="223">
        <f>ROUND(I698*H698,2)</f>
        <v>0</v>
      </c>
      <c r="BL698" s="17" t="s">
        <v>212</v>
      </c>
      <c r="BM698" s="222" t="s">
        <v>1357</v>
      </c>
    </row>
    <row r="699" spans="2:65" s="1" customFormat="1" ht="16.5" customHeight="1">
      <c r="B699" s="38"/>
      <c r="C699" s="257" t="s">
        <v>1358</v>
      </c>
      <c r="D699" s="257" t="s">
        <v>242</v>
      </c>
      <c r="E699" s="258" t="s">
        <v>1359</v>
      </c>
      <c r="F699" s="259" t="s">
        <v>1360</v>
      </c>
      <c r="G699" s="260" t="s">
        <v>250</v>
      </c>
      <c r="H699" s="261">
        <v>11.04</v>
      </c>
      <c r="I699" s="262"/>
      <c r="J699" s="263">
        <f>ROUND(I699*H699,2)</f>
        <v>0</v>
      </c>
      <c r="K699" s="259" t="s">
        <v>211</v>
      </c>
      <c r="L699" s="264"/>
      <c r="M699" s="265" t="s">
        <v>19</v>
      </c>
      <c r="N699" s="266" t="s">
        <v>44</v>
      </c>
      <c r="O699" s="83"/>
      <c r="P699" s="220">
        <f>O699*H699</f>
        <v>0</v>
      </c>
      <c r="Q699" s="220">
        <v>0</v>
      </c>
      <c r="R699" s="220">
        <f>Q699*H699</f>
        <v>0</v>
      </c>
      <c r="S699" s="220">
        <v>0</v>
      </c>
      <c r="T699" s="221">
        <f>S699*H699</f>
        <v>0</v>
      </c>
      <c r="AR699" s="222" t="s">
        <v>230</v>
      </c>
      <c r="AT699" s="222" t="s">
        <v>242</v>
      </c>
      <c r="AU699" s="222" t="s">
        <v>83</v>
      </c>
      <c r="AY699" s="17" t="s">
        <v>204</v>
      </c>
      <c r="BE699" s="223">
        <f>IF(N699="základní",J699,0)</f>
        <v>0</v>
      </c>
      <c r="BF699" s="223">
        <f>IF(N699="snížená",J699,0)</f>
        <v>0</v>
      </c>
      <c r="BG699" s="223">
        <f>IF(N699="zákl. přenesená",J699,0)</f>
        <v>0</v>
      </c>
      <c r="BH699" s="223">
        <f>IF(N699="sníž. přenesená",J699,0)</f>
        <v>0</v>
      </c>
      <c r="BI699" s="223">
        <f>IF(N699="nulová",J699,0)</f>
        <v>0</v>
      </c>
      <c r="BJ699" s="17" t="s">
        <v>81</v>
      </c>
      <c r="BK699" s="223">
        <f>ROUND(I699*H699,2)</f>
        <v>0</v>
      </c>
      <c r="BL699" s="17" t="s">
        <v>212</v>
      </c>
      <c r="BM699" s="222" t="s">
        <v>1361</v>
      </c>
    </row>
    <row r="700" spans="2:65" s="1" customFormat="1" ht="16.5" customHeight="1">
      <c r="B700" s="38"/>
      <c r="C700" s="257" t="s">
        <v>833</v>
      </c>
      <c r="D700" s="257" t="s">
        <v>242</v>
      </c>
      <c r="E700" s="258" t="s">
        <v>1362</v>
      </c>
      <c r="F700" s="259" t="s">
        <v>1363</v>
      </c>
      <c r="G700" s="260" t="s">
        <v>552</v>
      </c>
      <c r="H700" s="261">
        <v>14</v>
      </c>
      <c r="I700" s="262"/>
      <c r="J700" s="263">
        <f>ROUND(I700*H700,2)</f>
        <v>0</v>
      </c>
      <c r="K700" s="259" t="s">
        <v>211</v>
      </c>
      <c r="L700" s="264"/>
      <c r="M700" s="265" t="s">
        <v>19</v>
      </c>
      <c r="N700" s="266" t="s">
        <v>44</v>
      </c>
      <c r="O700" s="83"/>
      <c r="P700" s="220">
        <f>O700*H700</f>
        <v>0</v>
      </c>
      <c r="Q700" s="220">
        <v>0</v>
      </c>
      <c r="R700" s="220">
        <f>Q700*H700</f>
        <v>0</v>
      </c>
      <c r="S700" s="220">
        <v>0</v>
      </c>
      <c r="T700" s="221">
        <f>S700*H700</f>
        <v>0</v>
      </c>
      <c r="AR700" s="222" t="s">
        <v>230</v>
      </c>
      <c r="AT700" s="222" t="s">
        <v>242</v>
      </c>
      <c r="AU700" s="222" t="s">
        <v>83</v>
      </c>
      <c r="AY700" s="17" t="s">
        <v>204</v>
      </c>
      <c r="BE700" s="223">
        <f>IF(N700="základní",J700,0)</f>
        <v>0</v>
      </c>
      <c r="BF700" s="223">
        <f>IF(N700="snížená",J700,0)</f>
        <v>0</v>
      </c>
      <c r="BG700" s="223">
        <f>IF(N700="zákl. přenesená",J700,0)</f>
        <v>0</v>
      </c>
      <c r="BH700" s="223">
        <f>IF(N700="sníž. přenesená",J700,0)</f>
        <v>0</v>
      </c>
      <c r="BI700" s="223">
        <f>IF(N700="nulová",J700,0)</f>
        <v>0</v>
      </c>
      <c r="BJ700" s="17" t="s">
        <v>81</v>
      </c>
      <c r="BK700" s="223">
        <f>ROUND(I700*H700,2)</f>
        <v>0</v>
      </c>
      <c r="BL700" s="17" t="s">
        <v>212</v>
      </c>
      <c r="BM700" s="222" t="s">
        <v>1364</v>
      </c>
    </row>
    <row r="701" spans="2:65" s="1" customFormat="1" ht="60" customHeight="1">
      <c r="B701" s="38"/>
      <c r="C701" s="211" t="s">
        <v>1365</v>
      </c>
      <c r="D701" s="211" t="s">
        <v>207</v>
      </c>
      <c r="E701" s="212" t="s">
        <v>1366</v>
      </c>
      <c r="F701" s="213" t="s">
        <v>1367</v>
      </c>
      <c r="G701" s="214" t="s">
        <v>239</v>
      </c>
      <c r="H701" s="215">
        <v>0.156</v>
      </c>
      <c r="I701" s="216"/>
      <c r="J701" s="217">
        <f>ROUND(I701*H701,2)</f>
        <v>0</v>
      </c>
      <c r="K701" s="213" t="s">
        <v>211</v>
      </c>
      <c r="L701" s="43"/>
      <c r="M701" s="218" t="s">
        <v>19</v>
      </c>
      <c r="N701" s="219" t="s">
        <v>44</v>
      </c>
      <c r="O701" s="83"/>
      <c r="P701" s="220">
        <f>O701*H701</f>
        <v>0</v>
      </c>
      <c r="Q701" s="220">
        <v>0</v>
      </c>
      <c r="R701" s="220">
        <f>Q701*H701</f>
        <v>0</v>
      </c>
      <c r="S701" s="220">
        <v>0</v>
      </c>
      <c r="T701" s="221">
        <f>S701*H701</f>
        <v>0</v>
      </c>
      <c r="AR701" s="222" t="s">
        <v>212</v>
      </c>
      <c r="AT701" s="222" t="s">
        <v>207</v>
      </c>
      <c r="AU701" s="222" t="s">
        <v>83</v>
      </c>
      <c r="AY701" s="17" t="s">
        <v>204</v>
      </c>
      <c r="BE701" s="223">
        <f>IF(N701="základní",J701,0)</f>
        <v>0</v>
      </c>
      <c r="BF701" s="223">
        <f>IF(N701="snížená",J701,0)</f>
        <v>0</v>
      </c>
      <c r="BG701" s="223">
        <f>IF(N701="zákl. přenesená",J701,0)</f>
        <v>0</v>
      </c>
      <c r="BH701" s="223">
        <f>IF(N701="sníž. přenesená",J701,0)</f>
        <v>0</v>
      </c>
      <c r="BI701" s="223">
        <f>IF(N701="nulová",J701,0)</f>
        <v>0</v>
      </c>
      <c r="BJ701" s="17" t="s">
        <v>81</v>
      </c>
      <c r="BK701" s="223">
        <f>ROUND(I701*H701,2)</f>
        <v>0</v>
      </c>
      <c r="BL701" s="17" t="s">
        <v>212</v>
      </c>
      <c r="BM701" s="222" t="s">
        <v>1368</v>
      </c>
    </row>
    <row r="702" spans="2:63" s="11" customFormat="1" ht="22.8" customHeight="1">
      <c r="B702" s="195"/>
      <c r="C702" s="196"/>
      <c r="D702" s="197" t="s">
        <v>72</v>
      </c>
      <c r="E702" s="209" t="s">
        <v>1369</v>
      </c>
      <c r="F702" s="209" t="s">
        <v>1370</v>
      </c>
      <c r="G702" s="196"/>
      <c r="H702" s="196"/>
      <c r="I702" s="199"/>
      <c r="J702" s="210">
        <f>BK702</f>
        <v>0</v>
      </c>
      <c r="K702" s="196"/>
      <c r="L702" s="201"/>
      <c r="M702" s="202"/>
      <c r="N702" s="203"/>
      <c r="O702" s="203"/>
      <c r="P702" s="204">
        <f>SUM(P703:P712)</f>
        <v>0</v>
      </c>
      <c r="Q702" s="203"/>
      <c r="R702" s="204">
        <f>SUM(R703:R712)</f>
        <v>0</v>
      </c>
      <c r="S702" s="203"/>
      <c r="T702" s="205">
        <f>SUM(T703:T712)</f>
        <v>0</v>
      </c>
      <c r="AR702" s="206" t="s">
        <v>81</v>
      </c>
      <c r="AT702" s="207" t="s">
        <v>72</v>
      </c>
      <c r="AU702" s="207" t="s">
        <v>81</v>
      </c>
      <c r="AY702" s="206" t="s">
        <v>204</v>
      </c>
      <c r="BK702" s="208">
        <f>SUM(BK703:BK712)</f>
        <v>0</v>
      </c>
    </row>
    <row r="703" spans="2:65" s="1" customFormat="1" ht="60" customHeight="1">
      <c r="B703" s="38"/>
      <c r="C703" s="211" t="s">
        <v>835</v>
      </c>
      <c r="D703" s="211" t="s">
        <v>207</v>
      </c>
      <c r="E703" s="212" t="s">
        <v>1371</v>
      </c>
      <c r="F703" s="213" t="s">
        <v>1372</v>
      </c>
      <c r="G703" s="214" t="s">
        <v>297</v>
      </c>
      <c r="H703" s="215">
        <v>2</v>
      </c>
      <c r="I703" s="216"/>
      <c r="J703" s="217">
        <f>ROUND(I703*H703,2)</f>
        <v>0</v>
      </c>
      <c r="K703" s="213" t="s">
        <v>211</v>
      </c>
      <c r="L703" s="43"/>
      <c r="M703" s="218" t="s">
        <v>19</v>
      </c>
      <c r="N703" s="219" t="s">
        <v>44</v>
      </c>
      <c r="O703" s="83"/>
      <c r="P703" s="220">
        <f>O703*H703</f>
        <v>0</v>
      </c>
      <c r="Q703" s="220">
        <v>0</v>
      </c>
      <c r="R703" s="220">
        <f>Q703*H703</f>
        <v>0</v>
      </c>
      <c r="S703" s="220">
        <v>0</v>
      </c>
      <c r="T703" s="221">
        <f>S703*H703</f>
        <v>0</v>
      </c>
      <c r="AR703" s="222" t="s">
        <v>212</v>
      </c>
      <c r="AT703" s="222" t="s">
        <v>207</v>
      </c>
      <c r="AU703" s="222" t="s">
        <v>83</v>
      </c>
      <c r="AY703" s="17" t="s">
        <v>204</v>
      </c>
      <c r="BE703" s="223">
        <f>IF(N703="základní",J703,0)</f>
        <v>0</v>
      </c>
      <c r="BF703" s="223">
        <f>IF(N703="snížená",J703,0)</f>
        <v>0</v>
      </c>
      <c r="BG703" s="223">
        <f>IF(N703="zákl. přenesená",J703,0)</f>
        <v>0</v>
      </c>
      <c r="BH703" s="223">
        <f>IF(N703="sníž. přenesená",J703,0)</f>
        <v>0</v>
      </c>
      <c r="BI703" s="223">
        <f>IF(N703="nulová",J703,0)</f>
        <v>0</v>
      </c>
      <c r="BJ703" s="17" t="s">
        <v>81</v>
      </c>
      <c r="BK703" s="223">
        <f>ROUND(I703*H703,2)</f>
        <v>0</v>
      </c>
      <c r="BL703" s="17" t="s">
        <v>212</v>
      </c>
      <c r="BM703" s="222" t="s">
        <v>1373</v>
      </c>
    </row>
    <row r="704" spans="2:65" s="1" customFormat="1" ht="16.5" customHeight="1">
      <c r="B704" s="38"/>
      <c r="C704" s="211" t="s">
        <v>1374</v>
      </c>
      <c r="D704" s="211" t="s">
        <v>207</v>
      </c>
      <c r="E704" s="212" t="s">
        <v>1338</v>
      </c>
      <c r="F704" s="213" t="s">
        <v>1339</v>
      </c>
      <c r="G704" s="214" t="s">
        <v>552</v>
      </c>
      <c r="H704" s="215">
        <v>2</v>
      </c>
      <c r="I704" s="216"/>
      <c r="J704" s="217">
        <f>ROUND(I704*H704,2)</f>
        <v>0</v>
      </c>
      <c r="K704" s="213" t="s">
        <v>301</v>
      </c>
      <c r="L704" s="43"/>
      <c r="M704" s="218" t="s">
        <v>19</v>
      </c>
      <c r="N704" s="219" t="s">
        <v>44</v>
      </c>
      <c r="O704" s="83"/>
      <c r="P704" s="220">
        <f>O704*H704</f>
        <v>0</v>
      </c>
      <c r="Q704" s="220">
        <v>0</v>
      </c>
      <c r="R704" s="220">
        <f>Q704*H704</f>
        <v>0</v>
      </c>
      <c r="S704" s="220">
        <v>0</v>
      </c>
      <c r="T704" s="221">
        <f>S704*H704</f>
        <v>0</v>
      </c>
      <c r="AR704" s="222" t="s">
        <v>212</v>
      </c>
      <c r="AT704" s="222" t="s">
        <v>207</v>
      </c>
      <c r="AU704" s="222" t="s">
        <v>83</v>
      </c>
      <c r="AY704" s="17" t="s">
        <v>204</v>
      </c>
      <c r="BE704" s="223">
        <f>IF(N704="základní",J704,0)</f>
        <v>0</v>
      </c>
      <c r="BF704" s="223">
        <f>IF(N704="snížená",J704,0)</f>
        <v>0</v>
      </c>
      <c r="BG704" s="223">
        <f>IF(N704="zákl. přenesená",J704,0)</f>
        <v>0</v>
      </c>
      <c r="BH704" s="223">
        <f>IF(N704="sníž. přenesená",J704,0)</f>
        <v>0</v>
      </c>
      <c r="BI704" s="223">
        <f>IF(N704="nulová",J704,0)</f>
        <v>0</v>
      </c>
      <c r="BJ704" s="17" t="s">
        <v>81</v>
      </c>
      <c r="BK704" s="223">
        <f>ROUND(I704*H704,2)</f>
        <v>0</v>
      </c>
      <c r="BL704" s="17" t="s">
        <v>212</v>
      </c>
      <c r="BM704" s="222" t="s">
        <v>1375</v>
      </c>
    </row>
    <row r="705" spans="2:65" s="1" customFormat="1" ht="16.5" customHeight="1">
      <c r="B705" s="38"/>
      <c r="C705" s="257" t="s">
        <v>839</v>
      </c>
      <c r="D705" s="257" t="s">
        <v>242</v>
      </c>
      <c r="E705" s="258" t="s">
        <v>1376</v>
      </c>
      <c r="F705" s="259" t="s">
        <v>1377</v>
      </c>
      <c r="G705" s="260" t="s">
        <v>552</v>
      </c>
      <c r="H705" s="261">
        <v>1</v>
      </c>
      <c r="I705" s="262"/>
      <c r="J705" s="263">
        <f>ROUND(I705*H705,2)</f>
        <v>0</v>
      </c>
      <c r="K705" s="259" t="s">
        <v>301</v>
      </c>
      <c r="L705" s="264"/>
      <c r="M705" s="265" t="s">
        <v>19</v>
      </c>
      <c r="N705" s="266" t="s">
        <v>44</v>
      </c>
      <c r="O705" s="83"/>
      <c r="P705" s="220">
        <f>O705*H705</f>
        <v>0</v>
      </c>
      <c r="Q705" s="220">
        <v>0</v>
      </c>
      <c r="R705" s="220">
        <f>Q705*H705</f>
        <v>0</v>
      </c>
      <c r="S705" s="220">
        <v>0</v>
      </c>
      <c r="T705" s="221">
        <f>S705*H705</f>
        <v>0</v>
      </c>
      <c r="AR705" s="222" t="s">
        <v>230</v>
      </c>
      <c r="AT705" s="222" t="s">
        <v>242</v>
      </c>
      <c r="AU705" s="222" t="s">
        <v>83</v>
      </c>
      <c r="AY705" s="17" t="s">
        <v>204</v>
      </c>
      <c r="BE705" s="223">
        <f>IF(N705="základní",J705,0)</f>
        <v>0</v>
      </c>
      <c r="BF705" s="223">
        <f>IF(N705="snížená",J705,0)</f>
        <v>0</v>
      </c>
      <c r="BG705" s="223">
        <f>IF(N705="zákl. přenesená",J705,0)</f>
        <v>0</v>
      </c>
      <c r="BH705" s="223">
        <f>IF(N705="sníž. přenesená",J705,0)</f>
        <v>0</v>
      </c>
      <c r="BI705" s="223">
        <f>IF(N705="nulová",J705,0)</f>
        <v>0</v>
      </c>
      <c r="BJ705" s="17" t="s">
        <v>81</v>
      </c>
      <c r="BK705" s="223">
        <f>ROUND(I705*H705,2)</f>
        <v>0</v>
      </c>
      <c r="BL705" s="17" t="s">
        <v>212</v>
      </c>
      <c r="BM705" s="222" t="s">
        <v>1378</v>
      </c>
    </row>
    <row r="706" spans="2:65" s="1" customFormat="1" ht="24" customHeight="1">
      <c r="B706" s="38"/>
      <c r="C706" s="257" t="s">
        <v>1379</v>
      </c>
      <c r="D706" s="257" t="s">
        <v>242</v>
      </c>
      <c r="E706" s="258" t="s">
        <v>1380</v>
      </c>
      <c r="F706" s="259" t="s">
        <v>1381</v>
      </c>
      <c r="G706" s="260" t="s">
        <v>552</v>
      </c>
      <c r="H706" s="261">
        <v>1</v>
      </c>
      <c r="I706" s="262"/>
      <c r="J706" s="263">
        <f>ROUND(I706*H706,2)</f>
        <v>0</v>
      </c>
      <c r="K706" s="259" t="s">
        <v>301</v>
      </c>
      <c r="L706" s="264"/>
      <c r="M706" s="265" t="s">
        <v>19</v>
      </c>
      <c r="N706" s="266" t="s">
        <v>44</v>
      </c>
      <c r="O706" s="83"/>
      <c r="P706" s="220">
        <f>O706*H706</f>
        <v>0</v>
      </c>
      <c r="Q706" s="220">
        <v>0</v>
      </c>
      <c r="R706" s="220">
        <f>Q706*H706</f>
        <v>0</v>
      </c>
      <c r="S706" s="220">
        <v>0</v>
      </c>
      <c r="T706" s="221">
        <f>S706*H706</f>
        <v>0</v>
      </c>
      <c r="AR706" s="222" t="s">
        <v>230</v>
      </c>
      <c r="AT706" s="222" t="s">
        <v>242</v>
      </c>
      <c r="AU706" s="222" t="s">
        <v>83</v>
      </c>
      <c r="AY706" s="17" t="s">
        <v>204</v>
      </c>
      <c r="BE706" s="223">
        <f>IF(N706="základní",J706,0)</f>
        <v>0</v>
      </c>
      <c r="BF706" s="223">
        <f>IF(N706="snížená",J706,0)</f>
        <v>0</v>
      </c>
      <c r="BG706" s="223">
        <f>IF(N706="zákl. přenesená",J706,0)</f>
        <v>0</v>
      </c>
      <c r="BH706" s="223">
        <f>IF(N706="sníž. přenesená",J706,0)</f>
        <v>0</v>
      </c>
      <c r="BI706" s="223">
        <f>IF(N706="nulová",J706,0)</f>
        <v>0</v>
      </c>
      <c r="BJ706" s="17" t="s">
        <v>81</v>
      </c>
      <c r="BK706" s="223">
        <f>ROUND(I706*H706,2)</f>
        <v>0</v>
      </c>
      <c r="BL706" s="17" t="s">
        <v>212</v>
      </c>
      <c r="BM706" s="222" t="s">
        <v>1382</v>
      </c>
    </row>
    <row r="707" spans="2:65" s="1" customFormat="1" ht="16.5" customHeight="1">
      <c r="B707" s="38"/>
      <c r="C707" s="211" t="s">
        <v>842</v>
      </c>
      <c r="D707" s="211" t="s">
        <v>207</v>
      </c>
      <c r="E707" s="212" t="s">
        <v>1383</v>
      </c>
      <c r="F707" s="213" t="s">
        <v>1384</v>
      </c>
      <c r="G707" s="214" t="s">
        <v>1385</v>
      </c>
      <c r="H707" s="215">
        <v>2</v>
      </c>
      <c r="I707" s="216"/>
      <c r="J707" s="217">
        <f>ROUND(I707*H707,2)</f>
        <v>0</v>
      </c>
      <c r="K707" s="213" t="s">
        <v>301</v>
      </c>
      <c r="L707" s="43"/>
      <c r="M707" s="218" t="s">
        <v>19</v>
      </c>
      <c r="N707" s="219" t="s">
        <v>44</v>
      </c>
      <c r="O707" s="83"/>
      <c r="P707" s="220">
        <f>O707*H707</f>
        <v>0</v>
      </c>
      <c r="Q707" s="220">
        <v>0</v>
      </c>
      <c r="R707" s="220">
        <f>Q707*H707</f>
        <v>0</v>
      </c>
      <c r="S707" s="220">
        <v>0</v>
      </c>
      <c r="T707" s="221">
        <f>S707*H707</f>
        <v>0</v>
      </c>
      <c r="AR707" s="222" t="s">
        <v>212</v>
      </c>
      <c r="AT707" s="222" t="s">
        <v>207</v>
      </c>
      <c r="AU707" s="222" t="s">
        <v>83</v>
      </c>
      <c r="AY707" s="17" t="s">
        <v>204</v>
      </c>
      <c r="BE707" s="223">
        <f>IF(N707="základní",J707,0)</f>
        <v>0</v>
      </c>
      <c r="BF707" s="223">
        <f>IF(N707="snížená",J707,0)</f>
        <v>0</v>
      </c>
      <c r="BG707" s="223">
        <f>IF(N707="zákl. přenesená",J707,0)</f>
        <v>0</v>
      </c>
      <c r="BH707" s="223">
        <f>IF(N707="sníž. přenesená",J707,0)</f>
        <v>0</v>
      </c>
      <c r="BI707" s="223">
        <f>IF(N707="nulová",J707,0)</f>
        <v>0</v>
      </c>
      <c r="BJ707" s="17" t="s">
        <v>81</v>
      </c>
      <c r="BK707" s="223">
        <f>ROUND(I707*H707,2)</f>
        <v>0</v>
      </c>
      <c r="BL707" s="17" t="s">
        <v>212</v>
      </c>
      <c r="BM707" s="222" t="s">
        <v>1386</v>
      </c>
    </row>
    <row r="708" spans="2:65" s="1" customFormat="1" ht="16.5" customHeight="1">
      <c r="B708" s="38"/>
      <c r="C708" s="211" t="s">
        <v>1387</v>
      </c>
      <c r="D708" s="211" t="s">
        <v>207</v>
      </c>
      <c r="E708" s="212" t="s">
        <v>1388</v>
      </c>
      <c r="F708" s="213" t="s">
        <v>1389</v>
      </c>
      <c r="G708" s="214" t="s">
        <v>297</v>
      </c>
      <c r="H708" s="215">
        <v>2</v>
      </c>
      <c r="I708" s="216"/>
      <c r="J708" s="217">
        <f>ROUND(I708*H708,2)</f>
        <v>0</v>
      </c>
      <c r="K708" s="213" t="s">
        <v>301</v>
      </c>
      <c r="L708" s="43"/>
      <c r="M708" s="218" t="s">
        <v>19</v>
      </c>
      <c r="N708" s="219" t="s">
        <v>44</v>
      </c>
      <c r="O708" s="83"/>
      <c r="P708" s="220">
        <f>O708*H708</f>
        <v>0</v>
      </c>
      <c r="Q708" s="220">
        <v>0</v>
      </c>
      <c r="R708" s="220">
        <f>Q708*H708</f>
        <v>0</v>
      </c>
      <c r="S708" s="220">
        <v>0</v>
      </c>
      <c r="T708" s="221">
        <f>S708*H708</f>
        <v>0</v>
      </c>
      <c r="AR708" s="222" t="s">
        <v>212</v>
      </c>
      <c r="AT708" s="222" t="s">
        <v>207</v>
      </c>
      <c r="AU708" s="222" t="s">
        <v>83</v>
      </c>
      <c r="AY708" s="17" t="s">
        <v>204</v>
      </c>
      <c r="BE708" s="223">
        <f>IF(N708="základní",J708,0)</f>
        <v>0</v>
      </c>
      <c r="BF708" s="223">
        <f>IF(N708="snížená",J708,0)</f>
        <v>0</v>
      </c>
      <c r="BG708" s="223">
        <f>IF(N708="zákl. přenesená",J708,0)</f>
        <v>0</v>
      </c>
      <c r="BH708" s="223">
        <f>IF(N708="sníž. přenesená",J708,0)</f>
        <v>0</v>
      </c>
      <c r="BI708" s="223">
        <f>IF(N708="nulová",J708,0)</f>
        <v>0</v>
      </c>
      <c r="BJ708" s="17" t="s">
        <v>81</v>
      </c>
      <c r="BK708" s="223">
        <f>ROUND(I708*H708,2)</f>
        <v>0</v>
      </c>
      <c r="BL708" s="17" t="s">
        <v>212</v>
      </c>
      <c r="BM708" s="222" t="s">
        <v>1390</v>
      </c>
    </row>
    <row r="709" spans="2:65" s="1" customFormat="1" ht="16.5" customHeight="1">
      <c r="B709" s="38"/>
      <c r="C709" s="257" t="s">
        <v>846</v>
      </c>
      <c r="D709" s="257" t="s">
        <v>242</v>
      </c>
      <c r="E709" s="258" t="s">
        <v>1391</v>
      </c>
      <c r="F709" s="259" t="s">
        <v>1392</v>
      </c>
      <c r="G709" s="260" t="s">
        <v>552</v>
      </c>
      <c r="H709" s="261">
        <v>2</v>
      </c>
      <c r="I709" s="262"/>
      <c r="J709" s="263">
        <f>ROUND(I709*H709,2)</f>
        <v>0</v>
      </c>
      <c r="K709" s="259" t="s">
        <v>211</v>
      </c>
      <c r="L709" s="264"/>
      <c r="M709" s="265" t="s">
        <v>19</v>
      </c>
      <c r="N709" s="266" t="s">
        <v>44</v>
      </c>
      <c r="O709" s="83"/>
      <c r="P709" s="220">
        <f>O709*H709</f>
        <v>0</v>
      </c>
      <c r="Q709" s="220">
        <v>0</v>
      </c>
      <c r="R709" s="220">
        <f>Q709*H709</f>
        <v>0</v>
      </c>
      <c r="S709" s="220">
        <v>0</v>
      </c>
      <c r="T709" s="221">
        <f>S709*H709</f>
        <v>0</v>
      </c>
      <c r="AR709" s="222" t="s">
        <v>230</v>
      </c>
      <c r="AT709" s="222" t="s">
        <v>242</v>
      </c>
      <c r="AU709" s="222" t="s">
        <v>83</v>
      </c>
      <c r="AY709" s="17" t="s">
        <v>204</v>
      </c>
      <c r="BE709" s="223">
        <f>IF(N709="základní",J709,0)</f>
        <v>0</v>
      </c>
      <c r="BF709" s="223">
        <f>IF(N709="snížená",J709,0)</f>
        <v>0</v>
      </c>
      <c r="BG709" s="223">
        <f>IF(N709="zákl. přenesená",J709,0)</f>
        <v>0</v>
      </c>
      <c r="BH709" s="223">
        <f>IF(N709="sníž. přenesená",J709,0)</f>
        <v>0</v>
      </c>
      <c r="BI709" s="223">
        <f>IF(N709="nulová",J709,0)</f>
        <v>0</v>
      </c>
      <c r="BJ709" s="17" t="s">
        <v>81</v>
      </c>
      <c r="BK709" s="223">
        <f>ROUND(I709*H709,2)</f>
        <v>0</v>
      </c>
      <c r="BL709" s="17" t="s">
        <v>212</v>
      </c>
      <c r="BM709" s="222" t="s">
        <v>1393</v>
      </c>
    </row>
    <row r="710" spans="2:65" s="1" customFormat="1" ht="16.5" customHeight="1">
      <c r="B710" s="38"/>
      <c r="C710" s="257" t="s">
        <v>1394</v>
      </c>
      <c r="D710" s="257" t="s">
        <v>242</v>
      </c>
      <c r="E710" s="258" t="s">
        <v>1395</v>
      </c>
      <c r="F710" s="259" t="s">
        <v>1396</v>
      </c>
      <c r="G710" s="260" t="s">
        <v>552</v>
      </c>
      <c r="H710" s="261">
        <v>2</v>
      </c>
      <c r="I710" s="262"/>
      <c r="J710" s="263">
        <f>ROUND(I710*H710,2)</f>
        <v>0</v>
      </c>
      <c r="K710" s="259" t="s">
        <v>301</v>
      </c>
      <c r="L710" s="264"/>
      <c r="M710" s="265" t="s">
        <v>19</v>
      </c>
      <c r="N710" s="266" t="s">
        <v>44</v>
      </c>
      <c r="O710" s="83"/>
      <c r="P710" s="220">
        <f>O710*H710</f>
        <v>0</v>
      </c>
      <c r="Q710" s="220">
        <v>0</v>
      </c>
      <c r="R710" s="220">
        <f>Q710*H710</f>
        <v>0</v>
      </c>
      <c r="S710" s="220">
        <v>0</v>
      </c>
      <c r="T710" s="221">
        <f>S710*H710</f>
        <v>0</v>
      </c>
      <c r="AR710" s="222" t="s">
        <v>230</v>
      </c>
      <c r="AT710" s="222" t="s">
        <v>242</v>
      </c>
      <c r="AU710" s="222" t="s">
        <v>83</v>
      </c>
      <c r="AY710" s="17" t="s">
        <v>204</v>
      </c>
      <c r="BE710" s="223">
        <f>IF(N710="základní",J710,0)</f>
        <v>0</v>
      </c>
      <c r="BF710" s="223">
        <f>IF(N710="snížená",J710,0)</f>
        <v>0</v>
      </c>
      <c r="BG710" s="223">
        <f>IF(N710="zákl. přenesená",J710,0)</f>
        <v>0</v>
      </c>
      <c r="BH710" s="223">
        <f>IF(N710="sníž. přenesená",J710,0)</f>
        <v>0</v>
      </c>
      <c r="BI710" s="223">
        <f>IF(N710="nulová",J710,0)</f>
        <v>0</v>
      </c>
      <c r="BJ710" s="17" t="s">
        <v>81</v>
      </c>
      <c r="BK710" s="223">
        <f>ROUND(I710*H710,2)</f>
        <v>0</v>
      </c>
      <c r="BL710" s="17" t="s">
        <v>212</v>
      </c>
      <c r="BM710" s="222" t="s">
        <v>1397</v>
      </c>
    </row>
    <row r="711" spans="2:65" s="1" customFormat="1" ht="16.5" customHeight="1">
      <c r="B711" s="38"/>
      <c r="C711" s="257" t="s">
        <v>849</v>
      </c>
      <c r="D711" s="257" t="s">
        <v>242</v>
      </c>
      <c r="E711" s="258" t="s">
        <v>1398</v>
      </c>
      <c r="F711" s="259" t="s">
        <v>1399</v>
      </c>
      <c r="G711" s="260" t="s">
        <v>552</v>
      </c>
      <c r="H711" s="261">
        <v>2</v>
      </c>
      <c r="I711" s="262"/>
      <c r="J711" s="263">
        <f>ROUND(I711*H711,2)</f>
        <v>0</v>
      </c>
      <c r="K711" s="259" t="s">
        <v>211</v>
      </c>
      <c r="L711" s="264"/>
      <c r="M711" s="265" t="s">
        <v>19</v>
      </c>
      <c r="N711" s="266" t="s">
        <v>44</v>
      </c>
      <c r="O711" s="83"/>
      <c r="P711" s="220">
        <f>O711*H711</f>
        <v>0</v>
      </c>
      <c r="Q711" s="220">
        <v>0</v>
      </c>
      <c r="R711" s="220">
        <f>Q711*H711</f>
        <v>0</v>
      </c>
      <c r="S711" s="220">
        <v>0</v>
      </c>
      <c r="T711" s="221">
        <f>S711*H711</f>
        <v>0</v>
      </c>
      <c r="AR711" s="222" t="s">
        <v>230</v>
      </c>
      <c r="AT711" s="222" t="s">
        <v>242</v>
      </c>
      <c r="AU711" s="222" t="s">
        <v>83</v>
      </c>
      <c r="AY711" s="17" t="s">
        <v>204</v>
      </c>
      <c r="BE711" s="223">
        <f>IF(N711="základní",J711,0)</f>
        <v>0</v>
      </c>
      <c r="BF711" s="223">
        <f>IF(N711="snížená",J711,0)</f>
        <v>0</v>
      </c>
      <c r="BG711" s="223">
        <f>IF(N711="zákl. přenesená",J711,0)</f>
        <v>0</v>
      </c>
      <c r="BH711" s="223">
        <f>IF(N711="sníž. přenesená",J711,0)</f>
        <v>0</v>
      </c>
      <c r="BI711" s="223">
        <f>IF(N711="nulová",J711,0)</f>
        <v>0</v>
      </c>
      <c r="BJ711" s="17" t="s">
        <v>81</v>
      </c>
      <c r="BK711" s="223">
        <f>ROUND(I711*H711,2)</f>
        <v>0</v>
      </c>
      <c r="BL711" s="17" t="s">
        <v>212</v>
      </c>
      <c r="BM711" s="222" t="s">
        <v>1400</v>
      </c>
    </row>
    <row r="712" spans="2:65" s="1" customFormat="1" ht="60" customHeight="1">
      <c r="B712" s="38"/>
      <c r="C712" s="211" t="s">
        <v>1401</v>
      </c>
      <c r="D712" s="211" t="s">
        <v>207</v>
      </c>
      <c r="E712" s="212" t="s">
        <v>1366</v>
      </c>
      <c r="F712" s="213" t="s">
        <v>1367</v>
      </c>
      <c r="G712" s="214" t="s">
        <v>239</v>
      </c>
      <c r="H712" s="215">
        <v>0.179</v>
      </c>
      <c r="I712" s="216"/>
      <c r="J712" s="217">
        <f>ROUND(I712*H712,2)</f>
        <v>0</v>
      </c>
      <c r="K712" s="213" t="s">
        <v>211</v>
      </c>
      <c r="L712" s="43"/>
      <c r="M712" s="218" t="s">
        <v>19</v>
      </c>
      <c r="N712" s="219" t="s">
        <v>44</v>
      </c>
      <c r="O712" s="83"/>
      <c r="P712" s="220">
        <f>O712*H712</f>
        <v>0</v>
      </c>
      <c r="Q712" s="220">
        <v>0</v>
      </c>
      <c r="R712" s="220">
        <f>Q712*H712</f>
        <v>0</v>
      </c>
      <c r="S712" s="220">
        <v>0</v>
      </c>
      <c r="T712" s="221">
        <f>S712*H712</f>
        <v>0</v>
      </c>
      <c r="AR712" s="222" t="s">
        <v>212</v>
      </c>
      <c r="AT712" s="222" t="s">
        <v>207</v>
      </c>
      <c r="AU712" s="222" t="s">
        <v>83</v>
      </c>
      <c r="AY712" s="17" t="s">
        <v>204</v>
      </c>
      <c r="BE712" s="223">
        <f>IF(N712="základní",J712,0)</f>
        <v>0</v>
      </c>
      <c r="BF712" s="223">
        <f>IF(N712="snížená",J712,0)</f>
        <v>0</v>
      </c>
      <c r="BG712" s="223">
        <f>IF(N712="zákl. přenesená",J712,0)</f>
        <v>0</v>
      </c>
      <c r="BH712" s="223">
        <f>IF(N712="sníž. přenesená",J712,0)</f>
        <v>0</v>
      </c>
      <c r="BI712" s="223">
        <f>IF(N712="nulová",J712,0)</f>
        <v>0</v>
      </c>
      <c r="BJ712" s="17" t="s">
        <v>81</v>
      </c>
      <c r="BK712" s="223">
        <f>ROUND(I712*H712,2)</f>
        <v>0</v>
      </c>
      <c r="BL712" s="17" t="s">
        <v>212</v>
      </c>
      <c r="BM712" s="222" t="s">
        <v>1402</v>
      </c>
    </row>
    <row r="713" spans="2:63" s="11" customFormat="1" ht="22.8" customHeight="1">
      <c r="B713" s="195"/>
      <c r="C713" s="196"/>
      <c r="D713" s="197" t="s">
        <v>72</v>
      </c>
      <c r="E713" s="209" t="s">
        <v>1403</v>
      </c>
      <c r="F713" s="209" t="s">
        <v>805</v>
      </c>
      <c r="G713" s="196"/>
      <c r="H713" s="196"/>
      <c r="I713" s="199"/>
      <c r="J713" s="210">
        <f>BK713</f>
        <v>0</v>
      </c>
      <c r="K713" s="196"/>
      <c r="L713" s="201"/>
      <c r="M713" s="202"/>
      <c r="N713" s="203"/>
      <c r="O713" s="203"/>
      <c r="P713" s="204">
        <f>SUM(P714:P725)</f>
        <v>0</v>
      </c>
      <c r="Q713" s="203"/>
      <c r="R713" s="204">
        <f>SUM(R714:R725)</f>
        <v>0</v>
      </c>
      <c r="S713" s="203"/>
      <c r="T713" s="205">
        <f>SUM(T714:T725)</f>
        <v>0</v>
      </c>
      <c r="AR713" s="206" t="s">
        <v>81</v>
      </c>
      <c r="AT713" s="207" t="s">
        <v>72</v>
      </c>
      <c r="AU713" s="207" t="s">
        <v>81</v>
      </c>
      <c r="AY713" s="206" t="s">
        <v>204</v>
      </c>
      <c r="BK713" s="208">
        <f>SUM(BK714:BK725)</f>
        <v>0</v>
      </c>
    </row>
    <row r="714" spans="2:65" s="1" customFormat="1" ht="72" customHeight="1">
      <c r="B714" s="38"/>
      <c r="C714" s="211" t="s">
        <v>851</v>
      </c>
      <c r="D714" s="211" t="s">
        <v>207</v>
      </c>
      <c r="E714" s="212" t="s">
        <v>1404</v>
      </c>
      <c r="F714" s="213" t="s">
        <v>1405</v>
      </c>
      <c r="G714" s="214" t="s">
        <v>297</v>
      </c>
      <c r="H714" s="215">
        <v>1</v>
      </c>
      <c r="I714" s="216"/>
      <c r="J714" s="217">
        <f>ROUND(I714*H714,2)</f>
        <v>0</v>
      </c>
      <c r="K714" s="213" t="s">
        <v>211</v>
      </c>
      <c r="L714" s="43"/>
      <c r="M714" s="218" t="s">
        <v>19</v>
      </c>
      <c r="N714" s="219" t="s">
        <v>44</v>
      </c>
      <c r="O714" s="83"/>
      <c r="P714" s="220">
        <f>O714*H714</f>
        <v>0</v>
      </c>
      <c r="Q714" s="220">
        <v>0</v>
      </c>
      <c r="R714" s="220">
        <f>Q714*H714</f>
        <v>0</v>
      </c>
      <c r="S714" s="220">
        <v>0</v>
      </c>
      <c r="T714" s="221">
        <f>S714*H714</f>
        <v>0</v>
      </c>
      <c r="AR714" s="222" t="s">
        <v>212</v>
      </c>
      <c r="AT714" s="222" t="s">
        <v>207</v>
      </c>
      <c r="AU714" s="222" t="s">
        <v>83</v>
      </c>
      <c r="AY714" s="17" t="s">
        <v>204</v>
      </c>
      <c r="BE714" s="223">
        <f>IF(N714="základní",J714,0)</f>
        <v>0</v>
      </c>
      <c r="BF714" s="223">
        <f>IF(N714="snížená",J714,0)</f>
        <v>0</v>
      </c>
      <c r="BG714" s="223">
        <f>IF(N714="zákl. přenesená",J714,0)</f>
        <v>0</v>
      </c>
      <c r="BH714" s="223">
        <f>IF(N714="sníž. přenesená",J714,0)</f>
        <v>0</v>
      </c>
      <c r="BI714" s="223">
        <f>IF(N714="nulová",J714,0)</f>
        <v>0</v>
      </c>
      <c r="BJ714" s="17" t="s">
        <v>81</v>
      </c>
      <c r="BK714" s="223">
        <f>ROUND(I714*H714,2)</f>
        <v>0</v>
      </c>
      <c r="BL714" s="17" t="s">
        <v>212</v>
      </c>
      <c r="BM714" s="222" t="s">
        <v>1406</v>
      </c>
    </row>
    <row r="715" spans="2:65" s="1" customFormat="1" ht="16.5" customHeight="1">
      <c r="B715" s="38"/>
      <c r="C715" s="257" t="s">
        <v>1407</v>
      </c>
      <c r="D715" s="257" t="s">
        <v>242</v>
      </c>
      <c r="E715" s="258" t="s">
        <v>1408</v>
      </c>
      <c r="F715" s="259" t="s">
        <v>1409</v>
      </c>
      <c r="G715" s="260" t="s">
        <v>552</v>
      </c>
      <c r="H715" s="261">
        <v>1</v>
      </c>
      <c r="I715" s="262"/>
      <c r="J715" s="263">
        <f>ROUND(I715*H715,2)</f>
        <v>0</v>
      </c>
      <c r="K715" s="259" t="s">
        <v>211</v>
      </c>
      <c r="L715" s="264"/>
      <c r="M715" s="265" t="s">
        <v>19</v>
      </c>
      <c r="N715" s="266" t="s">
        <v>44</v>
      </c>
      <c r="O715" s="83"/>
      <c r="P715" s="220">
        <f>O715*H715</f>
        <v>0</v>
      </c>
      <c r="Q715" s="220">
        <v>0</v>
      </c>
      <c r="R715" s="220">
        <f>Q715*H715</f>
        <v>0</v>
      </c>
      <c r="S715" s="220">
        <v>0</v>
      </c>
      <c r="T715" s="221">
        <f>S715*H715</f>
        <v>0</v>
      </c>
      <c r="AR715" s="222" t="s">
        <v>230</v>
      </c>
      <c r="AT715" s="222" t="s">
        <v>242</v>
      </c>
      <c r="AU715" s="222" t="s">
        <v>83</v>
      </c>
      <c r="AY715" s="17" t="s">
        <v>204</v>
      </c>
      <c r="BE715" s="223">
        <f>IF(N715="základní",J715,0)</f>
        <v>0</v>
      </c>
      <c r="BF715" s="223">
        <f>IF(N715="snížená",J715,0)</f>
        <v>0</v>
      </c>
      <c r="BG715" s="223">
        <f>IF(N715="zákl. přenesená",J715,0)</f>
        <v>0</v>
      </c>
      <c r="BH715" s="223">
        <f>IF(N715="sníž. přenesená",J715,0)</f>
        <v>0</v>
      </c>
      <c r="BI715" s="223">
        <f>IF(N715="nulová",J715,0)</f>
        <v>0</v>
      </c>
      <c r="BJ715" s="17" t="s">
        <v>81</v>
      </c>
      <c r="BK715" s="223">
        <f>ROUND(I715*H715,2)</f>
        <v>0</v>
      </c>
      <c r="BL715" s="17" t="s">
        <v>212</v>
      </c>
      <c r="BM715" s="222" t="s">
        <v>1410</v>
      </c>
    </row>
    <row r="716" spans="2:65" s="1" customFormat="1" ht="72" customHeight="1">
      <c r="B716" s="38"/>
      <c r="C716" s="211" t="s">
        <v>854</v>
      </c>
      <c r="D716" s="211" t="s">
        <v>207</v>
      </c>
      <c r="E716" s="212" t="s">
        <v>1411</v>
      </c>
      <c r="F716" s="213" t="s">
        <v>1412</v>
      </c>
      <c r="G716" s="214" t="s">
        <v>297</v>
      </c>
      <c r="H716" s="215">
        <v>16</v>
      </c>
      <c r="I716" s="216"/>
      <c r="J716" s="217">
        <f>ROUND(I716*H716,2)</f>
        <v>0</v>
      </c>
      <c r="K716" s="213" t="s">
        <v>211</v>
      </c>
      <c r="L716" s="43"/>
      <c r="M716" s="218" t="s">
        <v>19</v>
      </c>
      <c r="N716" s="219" t="s">
        <v>44</v>
      </c>
      <c r="O716" s="83"/>
      <c r="P716" s="220">
        <f>O716*H716</f>
        <v>0</v>
      </c>
      <c r="Q716" s="220">
        <v>0</v>
      </c>
      <c r="R716" s="220">
        <f>Q716*H716</f>
        <v>0</v>
      </c>
      <c r="S716" s="220">
        <v>0</v>
      </c>
      <c r="T716" s="221">
        <f>S716*H716</f>
        <v>0</v>
      </c>
      <c r="AR716" s="222" t="s">
        <v>212</v>
      </c>
      <c r="AT716" s="222" t="s">
        <v>207</v>
      </c>
      <c r="AU716" s="222" t="s">
        <v>83</v>
      </c>
      <c r="AY716" s="17" t="s">
        <v>204</v>
      </c>
      <c r="BE716" s="223">
        <f>IF(N716="základní",J716,0)</f>
        <v>0</v>
      </c>
      <c r="BF716" s="223">
        <f>IF(N716="snížená",J716,0)</f>
        <v>0</v>
      </c>
      <c r="BG716" s="223">
        <f>IF(N716="zákl. přenesená",J716,0)</f>
        <v>0</v>
      </c>
      <c r="BH716" s="223">
        <f>IF(N716="sníž. přenesená",J716,0)</f>
        <v>0</v>
      </c>
      <c r="BI716" s="223">
        <f>IF(N716="nulová",J716,0)</f>
        <v>0</v>
      </c>
      <c r="BJ716" s="17" t="s">
        <v>81</v>
      </c>
      <c r="BK716" s="223">
        <f>ROUND(I716*H716,2)</f>
        <v>0</v>
      </c>
      <c r="BL716" s="17" t="s">
        <v>212</v>
      </c>
      <c r="BM716" s="222" t="s">
        <v>1413</v>
      </c>
    </row>
    <row r="717" spans="2:65" s="1" customFormat="1" ht="16.5" customHeight="1">
      <c r="B717" s="38"/>
      <c r="C717" s="257" t="s">
        <v>1414</v>
      </c>
      <c r="D717" s="257" t="s">
        <v>242</v>
      </c>
      <c r="E717" s="258" t="s">
        <v>1415</v>
      </c>
      <c r="F717" s="259" t="s">
        <v>1416</v>
      </c>
      <c r="G717" s="260" t="s">
        <v>552</v>
      </c>
      <c r="H717" s="261">
        <v>3</v>
      </c>
      <c r="I717" s="262"/>
      <c r="J717" s="263">
        <f>ROUND(I717*H717,2)</f>
        <v>0</v>
      </c>
      <c r="K717" s="259" t="s">
        <v>211</v>
      </c>
      <c r="L717" s="264"/>
      <c r="M717" s="265" t="s">
        <v>19</v>
      </c>
      <c r="N717" s="266" t="s">
        <v>44</v>
      </c>
      <c r="O717" s="83"/>
      <c r="P717" s="220">
        <f>O717*H717</f>
        <v>0</v>
      </c>
      <c r="Q717" s="220">
        <v>0</v>
      </c>
      <c r="R717" s="220">
        <f>Q717*H717</f>
        <v>0</v>
      </c>
      <c r="S717" s="220">
        <v>0</v>
      </c>
      <c r="T717" s="221">
        <f>S717*H717</f>
        <v>0</v>
      </c>
      <c r="AR717" s="222" t="s">
        <v>230</v>
      </c>
      <c r="AT717" s="222" t="s">
        <v>242</v>
      </c>
      <c r="AU717" s="222" t="s">
        <v>83</v>
      </c>
      <c r="AY717" s="17" t="s">
        <v>204</v>
      </c>
      <c r="BE717" s="223">
        <f>IF(N717="základní",J717,0)</f>
        <v>0</v>
      </c>
      <c r="BF717" s="223">
        <f>IF(N717="snížená",J717,0)</f>
        <v>0</v>
      </c>
      <c r="BG717" s="223">
        <f>IF(N717="zákl. přenesená",J717,0)</f>
        <v>0</v>
      </c>
      <c r="BH717" s="223">
        <f>IF(N717="sníž. přenesená",J717,0)</f>
        <v>0</v>
      </c>
      <c r="BI717" s="223">
        <f>IF(N717="nulová",J717,0)</f>
        <v>0</v>
      </c>
      <c r="BJ717" s="17" t="s">
        <v>81</v>
      </c>
      <c r="BK717" s="223">
        <f>ROUND(I717*H717,2)</f>
        <v>0</v>
      </c>
      <c r="BL717" s="17" t="s">
        <v>212</v>
      </c>
      <c r="BM717" s="222" t="s">
        <v>1417</v>
      </c>
    </row>
    <row r="718" spans="2:65" s="1" customFormat="1" ht="16.5" customHeight="1">
      <c r="B718" s="38"/>
      <c r="C718" s="257" t="s">
        <v>856</v>
      </c>
      <c r="D718" s="257" t="s">
        <v>242</v>
      </c>
      <c r="E718" s="258" t="s">
        <v>1418</v>
      </c>
      <c r="F718" s="259" t="s">
        <v>1419</v>
      </c>
      <c r="G718" s="260" t="s">
        <v>552</v>
      </c>
      <c r="H718" s="261">
        <v>13</v>
      </c>
      <c r="I718" s="262"/>
      <c r="J718" s="263">
        <f>ROUND(I718*H718,2)</f>
        <v>0</v>
      </c>
      <c r="K718" s="259" t="s">
        <v>211</v>
      </c>
      <c r="L718" s="264"/>
      <c r="M718" s="265" t="s">
        <v>19</v>
      </c>
      <c r="N718" s="266" t="s">
        <v>44</v>
      </c>
      <c r="O718" s="83"/>
      <c r="P718" s="220">
        <f>O718*H718</f>
        <v>0</v>
      </c>
      <c r="Q718" s="220">
        <v>0</v>
      </c>
      <c r="R718" s="220">
        <f>Q718*H718</f>
        <v>0</v>
      </c>
      <c r="S718" s="220">
        <v>0</v>
      </c>
      <c r="T718" s="221">
        <f>S718*H718</f>
        <v>0</v>
      </c>
      <c r="AR718" s="222" t="s">
        <v>230</v>
      </c>
      <c r="AT718" s="222" t="s">
        <v>242</v>
      </c>
      <c r="AU718" s="222" t="s">
        <v>83</v>
      </c>
      <c r="AY718" s="17" t="s">
        <v>204</v>
      </c>
      <c r="BE718" s="223">
        <f>IF(N718="základní",J718,0)</f>
        <v>0</v>
      </c>
      <c r="BF718" s="223">
        <f>IF(N718="snížená",J718,0)</f>
        <v>0</v>
      </c>
      <c r="BG718" s="223">
        <f>IF(N718="zákl. přenesená",J718,0)</f>
        <v>0</v>
      </c>
      <c r="BH718" s="223">
        <f>IF(N718="sníž. přenesená",J718,0)</f>
        <v>0</v>
      </c>
      <c r="BI718" s="223">
        <f>IF(N718="nulová",J718,0)</f>
        <v>0</v>
      </c>
      <c r="BJ718" s="17" t="s">
        <v>81</v>
      </c>
      <c r="BK718" s="223">
        <f>ROUND(I718*H718,2)</f>
        <v>0</v>
      </c>
      <c r="BL718" s="17" t="s">
        <v>212</v>
      </c>
      <c r="BM718" s="222" t="s">
        <v>1420</v>
      </c>
    </row>
    <row r="719" spans="2:65" s="1" customFormat="1" ht="48" customHeight="1">
      <c r="B719" s="38"/>
      <c r="C719" s="211" t="s">
        <v>1421</v>
      </c>
      <c r="D719" s="211" t="s">
        <v>207</v>
      </c>
      <c r="E719" s="212" t="s">
        <v>1422</v>
      </c>
      <c r="F719" s="213" t="s">
        <v>1423</v>
      </c>
      <c r="G719" s="214" t="s">
        <v>297</v>
      </c>
      <c r="H719" s="215">
        <v>17</v>
      </c>
      <c r="I719" s="216"/>
      <c r="J719" s="217">
        <f>ROUND(I719*H719,2)</f>
        <v>0</v>
      </c>
      <c r="K719" s="213" t="s">
        <v>211</v>
      </c>
      <c r="L719" s="43"/>
      <c r="M719" s="218" t="s">
        <v>19</v>
      </c>
      <c r="N719" s="219" t="s">
        <v>44</v>
      </c>
      <c r="O719" s="83"/>
      <c r="P719" s="220">
        <f>O719*H719</f>
        <v>0</v>
      </c>
      <c r="Q719" s="220">
        <v>0</v>
      </c>
      <c r="R719" s="220">
        <f>Q719*H719</f>
        <v>0</v>
      </c>
      <c r="S719" s="220">
        <v>0</v>
      </c>
      <c r="T719" s="221">
        <f>S719*H719</f>
        <v>0</v>
      </c>
      <c r="AR719" s="222" t="s">
        <v>212</v>
      </c>
      <c r="AT719" s="222" t="s">
        <v>207</v>
      </c>
      <c r="AU719" s="222" t="s">
        <v>83</v>
      </c>
      <c r="AY719" s="17" t="s">
        <v>204</v>
      </c>
      <c r="BE719" s="223">
        <f>IF(N719="základní",J719,0)</f>
        <v>0</v>
      </c>
      <c r="BF719" s="223">
        <f>IF(N719="snížená",J719,0)</f>
        <v>0</v>
      </c>
      <c r="BG719" s="223">
        <f>IF(N719="zákl. přenesená",J719,0)</f>
        <v>0</v>
      </c>
      <c r="BH719" s="223">
        <f>IF(N719="sníž. přenesená",J719,0)</f>
        <v>0</v>
      </c>
      <c r="BI719" s="223">
        <f>IF(N719="nulová",J719,0)</f>
        <v>0</v>
      </c>
      <c r="BJ719" s="17" t="s">
        <v>81</v>
      </c>
      <c r="BK719" s="223">
        <f>ROUND(I719*H719,2)</f>
        <v>0</v>
      </c>
      <c r="BL719" s="17" t="s">
        <v>212</v>
      </c>
      <c r="BM719" s="222" t="s">
        <v>1424</v>
      </c>
    </row>
    <row r="720" spans="2:65" s="1" customFormat="1" ht="16.5" customHeight="1">
      <c r="B720" s="38"/>
      <c r="C720" s="257" t="s">
        <v>857</v>
      </c>
      <c r="D720" s="257" t="s">
        <v>242</v>
      </c>
      <c r="E720" s="258" t="s">
        <v>1425</v>
      </c>
      <c r="F720" s="259" t="s">
        <v>1426</v>
      </c>
      <c r="G720" s="260" t="s">
        <v>552</v>
      </c>
      <c r="H720" s="261">
        <v>17</v>
      </c>
      <c r="I720" s="262"/>
      <c r="J720" s="263">
        <f>ROUND(I720*H720,2)</f>
        <v>0</v>
      </c>
      <c r="K720" s="259" t="s">
        <v>211</v>
      </c>
      <c r="L720" s="264"/>
      <c r="M720" s="265" t="s">
        <v>19</v>
      </c>
      <c r="N720" s="266" t="s">
        <v>44</v>
      </c>
      <c r="O720" s="83"/>
      <c r="P720" s="220">
        <f>O720*H720</f>
        <v>0</v>
      </c>
      <c r="Q720" s="220">
        <v>0</v>
      </c>
      <c r="R720" s="220">
        <f>Q720*H720</f>
        <v>0</v>
      </c>
      <c r="S720" s="220">
        <v>0</v>
      </c>
      <c r="T720" s="221">
        <f>S720*H720</f>
        <v>0</v>
      </c>
      <c r="AR720" s="222" t="s">
        <v>230</v>
      </c>
      <c r="AT720" s="222" t="s">
        <v>242</v>
      </c>
      <c r="AU720" s="222" t="s">
        <v>83</v>
      </c>
      <c r="AY720" s="17" t="s">
        <v>204</v>
      </c>
      <c r="BE720" s="223">
        <f>IF(N720="základní",J720,0)</f>
        <v>0</v>
      </c>
      <c r="BF720" s="223">
        <f>IF(N720="snížená",J720,0)</f>
        <v>0</v>
      </c>
      <c r="BG720" s="223">
        <f>IF(N720="zákl. přenesená",J720,0)</f>
        <v>0</v>
      </c>
      <c r="BH720" s="223">
        <f>IF(N720="sníž. přenesená",J720,0)</f>
        <v>0</v>
      </c>
      <c r="BI720" s="223">
        <f>IF(N720="nulová",J720,0)</f>
        <v>0</v>
      </c>
      <c r="BJ720" s="17" t="s">
        <v>81</v>
      </c>
      <c r="BK720" s="223">
        <f>ROUND(I720*H720,2)</f>
        <v>0</v>
      </c>
      <c r="BL720" s="17" t="s">
        <v>212</v>
      </c>
      <c r="BM720" s="222" t="s">
        <v>1427</v>
      </c>
    </row>
    <row r="721" spans="2:65" s="1" customFormat="1" ht="16.5" customHeight="1">
      <c r="B721" s="38"/>
      <c r="C721" s="211" t="s">
        <v>1428</v>
      </c>
      <c r="D721" s="211" t="s">
        <v>207</v>
      </c>
      <c r="E721" s="212" t="s">
        <v>1383</v>
      </c>
      <c r="F721" s="213" t="s">
        <v>1384</v>
      </c>
      <c r="G721" s="214" t="s">
        <v>1385</v>
      </c>
      <c r="H721" s="215">
        <v>17</v>
      </c>
      <c r="I721" s="216"/>
      <c r="J721" s="217">
        <f>ROUND(I721*H721,2)</f>
        <v>0</v>
      </c>
      <c r="K721" s="213" t="s">
        <v>301</v>
      </c>
      <c r="L721" s="43"/>
      <c r="M721" s="218" t="s">
        <v>19</v>
      </c>
      <c r="N721" s="219" t="s">
        <v>44</v>
      </c>
      <c r="O721" s="83"/>
      <c r="P721" s="220">
        <f>O721*H721</f>
        <v>0</v>
      </c>
      <c r="Q721" s="220">
        <v>0</v>
      </c>
      <c r="R721" s="220">
        <f>Q721*H721</f>
        <v>0</v>
      </c>
      <c r="S721" s="220">
        <v>0</v>
      </c>
      <c r="T721" s="221">
        <f>S721*H721</f>
        <v>0</v>
      </c>
      <c r="AR721" s="222" t="s">
        <v>212</v>
      </c>
      <c r="AT721" s="222" t="s">
        <v>207</v>
      </c>
      <c r="AU721" s="222" t="s">
        <v>83</v>
      </c>
      <c r="AY721" s="17" t="s">
        <v>204</v>
      </c>
      <c r="BE721" s="223">
        <f>IF(N721="základní",J721,0)</f>
        <v>0</v>
      </c>
      <c r="BF721" s="223">
        <f>IF(N721="snížená",J721,0)</f>
        <v>0</v>
      </c>
      <c r="BG721" s="223">
        <f>IF(N721="zákl. přenesená",J721,0)</f>
        <v>0</v>
      </c>
      <c r="BH721" s="223">
        <f>IF(N721="sníž. přenesená",J721,0)</f>
        <v>0</v>
      </c>
      <c r="BI721" s="223">
        <f>IF(N721="nulová",J721,0)</f>
        <v>0</v>
      </c>
      <c r="BJ721" s="17" t="s">
        <v>81</v>
      </c>
      <c r="BK721" s="223">
        <f>ROUND(I721*H721,2)</f>
        <v>0</v>
      </c>
      <c r="BL721" s="17" t="s">
        <v>212</v>
      </c>
      <c r="BM721" s="222" t="s">
        <v>1429</v>
      </c>
    </row>
    <row r="722" spans="2:65" s="1" customFormat="1" ht="16.5" customHeight="1">
      <c r="B722" s="38"/>
      <c r="C722" s="211" t="s">
        <v>859</v>
      </c>
      <c r="D722" s="211" t="s">
        <v>207</v>
      </c>
      <c r="E722" s="212" t="s">
        <v>1430</v>
      </c>
      <c r="F722" s="213" t="s">
        <v>1389</v>
      </c>
      <c r="G722" s="214" t="s">
        <v>297</v>
      </c>
      <c r="H722" s="215">
        <v>17</v>
      </c>
      <c r="I722" s="216"/>
      <c r="J722" s="217">
        <f>ROUND(I722*H722,2)</f>
        <v>0</v>
      </c>
      <c r="K722" s="213" t="s">
        <v>301</v>
      </c>
      <c r="L722" s="43"/>
      <c r="M722" s="218" t="s">
        <v>19</v>
      </c>
      <c r="N722" s="219" t="s">
        <v>44</v>
      </c>
      <c r="O722" s="83"/>
      <c r="P722" s="220">
        <f>O722*H722</f>
        <v>0</v>
      </c>
      <c r="Q722" s="220">
        <v>0</v>
      </c>
      <c r="R722" s="220">
        <f>Q722*H722</f>
        <v>0</v>
      </c>
      <c r="S722" s="220">
        <v>0</v>
      </c>
      <c r="T722" s="221">
        <f>S722*H722</f>
        <v>0</v>
      </c>
      <c r="AR722" s="222" t="s">
        <v>212</v>
      </c>
      <c r="AT722" s="222" t="s">
        <v>207</v>
      </c>
      <c r="AU722" s="222" t="s">
        <v>83</v>
      </c>
      <c r="AY722" s="17" t="s">
        <v>204</v>
      </c>
      <c r="BE722" s="223">
        <f>IF(N722="základní",J722,0)</f>
        <v>0</v>
      </c>
      <c r="BF722" s="223">
        <f>IF(N722="snížená",J722,0)</f>
        <v>0</v>
      </c>
      <c r="BG722" s="223">
        <f>IF(N722="zákl. přenesená",J722,0)</f>
        <v>0</v>
      </c>
      <c r="BH722" s="223">
        <f>IF(N722="sníž. přenesená",J722,0)</f>
        <v>0</v>
      </c>
      <c r="BI722" s="223">
        <f>IF(N722="nulová",J722,0)</f>
        <v>0</v>
      </c>
      <c r="BJ722" s="17" t="s">
        <v>81</v>
      </c>
      <c r="BK722" s="223">
        <f>ROUND(I722*H722,2)</f>
        <v>0</v>
      </c>
      <c r="BL722" s="17" t="s">
        <v>212</v>
      </c>
      <c r="BM722" s="222" t="s">
        <v>1431</v>
      </c>
    </row>
    <row r="723" spans="2:65" s="1" customFormat="1" ht="16.5" customHeight="1">
      <c r="B723" s="38"/>
      <c r="C723" s="257" t="s">
        <v>1432</v>
      </c>
      <c r="D723" s="257" t="s">
        <v>242</v>
      </c>
      <c r="E723" s="258" t="s">
        <v>1391</v>
      </c>
      <c r="F723" s="259" t="s">
        <v>1392</v>
      </c>
      <c r="G723" s="260" t="s">
        <v>552</v>
      </c>
      <c r="H723" s="261">
        <v>17</v>
      </c>
      <c r="I723" s="262"/>
      <c r="J723" s="263">
        <f>ROUND(I723*H723,2)</f>
        <v>0</v>
      </c>
      <c r="K723" s="259" t="s">
        <v>211</v>
      </c>
      <c r="L723" s="264"/>
      <c r="M723" s="265" t="s">
        <v>19</v>
      </c>
      <c r="N723" s="266" t="s">
        <v>44</v>
      </c>
      <c r="O723" s="83"/>
      <c r="P723" s="220">
        <f>O723*H723</f>
        <v>0</v>
      </c>
      <c r="Q723" s="220">
        <v>0</v>
      </c>
      <c r="R723" s="220">
        <f>Q723*H723</f>
        <v>0</v>
      </c>
      <c r="S723" s="220">
        <v>0</v>
      </c>
      <c r="T723" s="221">
        <f>S723*H723</f>
        <v>0</v>
      </c>
      <c r="AR723" s="222" t="s">
        <v>230</v>
      </c>
      <c r="AT723" s="222" t="s">
        <v>242</v>
      </c>
      <c r="AU723" s="222" t="s">
        <v>83</v>
      </c>
      <c r="AY723" s="17" t="s">
        <v>204</v>
      </c>
      <c r="BE723" s="223">
        <f>IF(N723="základní",J723,0)</f>
        <v>0</v>
      </c>
      <c r="BF723" s="223">
        <f>IF(N723="snížená",J723,0)</f>
        <v>0</v>
      </c>
      <c r="BG723" s="223">
        <f>IF(N723="zákl. přenesená",J723,0)</f>
        <v>0</v>
      </c>
      <c r="BH723" s="223">
        <f>IF(N723="sníž. přenesená",J723,0)</f>
        <v>0</v>
      </c>
      <c r="BI723" s="223">
        <f>IF(N723="nulová",J723,0)</f>
        <v>0</v>
      </c>
      <c r="BJ723" s="17" t="s">
        <v>81</v>
      </c>
      <c r="BK723" s="223">
        <f>ROUND(I723*H723,2)</f>
        <v>0</v>
      </c>
      <c r="BL723" s="17" t="s">
        <v>212</v>
      </c>
      <c r="BM723" s="222" t="s">
        <v>1433</v>
      </c>
    </row>
    <row r="724" spans="2:65" s="1" customFormat="1" ht="16.5" customHeight="1">
      <c r="B724" s="38"/>
      <c r="C724" s="257" t="s">
        <v>862</v>
      </c>
      <c r="D724" s="257" t="s">
        <v>242</v>
      </c>
      <c r="E724" s="258" t="s">
        <v>1434</v>
      </c>
      <c r="F724" s="259" t="s">
        <v>1435</v>
      </c>
      <c r="G724" s="260" t="s">
        <v>552</v>
      </c>
      <c r="H724" s="261">
        <v>17</v>
      </c>
      <c r="I724" s="262"/>
      <c r="J724" s="263">
        <f>ROUND(I724*H724,2)</f>
        <v>0</v>
      </c>
      <c r="K724" s="259" t="s">
        <v>211</v>
      </c>
      <c r="L724" s="264"/>
      <c r="M724" s="265" t="s">
        <v>19</v>
      </c>
      <c r="N724" s="266" t="s">
        <v>44</v>
      </c>
      <c r="O724" s="83"/>
      <c r="P724" s="220">
        <f>O724*H724</f>
        <v>0</v>
      </c>
      <c r="Q724" s="220">
        <v>0</v>
      </c>
      <c r="R724" s="220">
        <f>Q724*H724</f>
        <v>0</v>
      </c>
      <c r="S724" s="220">
        <v>0</v>
      </c>
      <c r="T724" s="221">
        <f>S724*H724</f>
        <v>0</v>
      </c>
      <c r="AR724" s="222" t="s">
        <v>230</v>
      </c>
      <c r="AT724" s="222" t="s">
        <v>242</v>
      </c>
      <c r="AU724" s="222" t="s">
        <v>83</v>
      </c>
      <c r="AY724" s="17" t="s">
        <v>204</v>
      </c>
      <c r="BE724" s="223">
        <f>IF(N724="základní",J724,0)</f>
        <v>0</v>
      </c>
      <c r="BF724" s="223">
        <f>IF(N724="snížená",J724,0)</f>
        <v>0</v>
      </c>
      <c r="BG724" s="223">
        <f>IF(N724="zákl. přenesená",J724,0)</f>
        <v>0</v>
      </c>
      <c r="BH724" s="223">
        <f>IF(N724="sníž. přenesená",J724,0)</f>
        <v>0</v>
      </c>
      <c r="BI724" s="223">
        <f>IF(N724="nulová",J724,0)</f>
        <v>0</v>
      </c>
      <c r="BJ724" s="17" t="s">
        <v>81</v>
      </c>
      <c r="BK724" s="223">
        <f>ROUND(I724*H724,2)</f>
        <v>0</v>
      </c>
      <c r="BL724" s="17" t="s">
        <v>212</v>
      </c>
      <c r="BM724" s="222" t="s">
        <v>1436</v>
      </c>
    </row>
    <row r="725" spans="2:65" s="1" customFormat="1" ht="60" customHeight="1">
      <c r="B725" s="38"/>
      <c r="C725" s="211" t="s">
        <v>1437</v>
      </c>
      <c r="D725" s="211" t="s">
        <v>207</v>
      </c>
      <c r="E725" s="212" t="s">
        <v>1366</v>
      </c>
      <c r="F725" s="213" t="s">
        <v>1367</v>
      </c>
      <c r="G725" s="214" t="s">
        <v>239</v>
      </c>
      <c r="H725" s="215">
        <v>0.68</v>
      </c>
      <c r="I725" s="216"/>
      <c r="J725" s="217">
        <f>ROUND(I725*H725,2)</f>
        <v>0</v>
      </c>
      <c r="K725" s="213" t="s">
        <v>211</v>
      </c>
      <c r="L725" s="43"/>
      <c r="M725" s="218" t="s">
        <v>19</v>
      </c>
      <c r="N725" s="219" t="s">
        <v>44</v>
      </c>
      <c r="O725" s="83"/>
      <c r="P725" s="220">
        <f>O725*H725</f>
        <v>0</v>
      </c>
      <c r="Q725" s="220">
        <v>0</v>
      </c>
      <c r="R725" s="220">
        <f>Q725*H725</f>
        <v>0</v>
      </c>
      <c r="S725" s="220">
        <v>0</v>
      </c>
      <c r="T725" s="221">
        <f>S725*H725</f>
        <v>0</v>
      </c>
      <c r="AR725" s="222" t="s">
        <v>212</v>
      </c>
      <c r="AT725" s="222" t="s">
        <v>207</v>
      </c>
      <c r="AU725" s="222" t="s">
        <v>83</v>
      </c>
      <c r="AY725" s="17" t="s">
        <v>204</v>
      </c>
      <c r="BE725" s="223">
        <f>IF(N725="základní",J725,0)</f>
        <v>0</v>
      </c>
      <c r="BF725" s="223">
        <f>IF(N725="snížená",J725,0)</f>
        <v>0</v>
      </c>
      <c r="BG725" s="223">
        <f>IF(N725="zákl. přenesená",J725,0)</f>
        <v>0</v>
      </c>
      <c r="BH725" s="223">
        <f>IF(N725="sníž. přenesená",J725,0)</f>
        <v>0</v>
      </c>
      <c r="BI725" s="223">
        <f>IF(N725="nulová",J725,0)</f>
        <v>0</v>
      </c>
      <c r="BJ725" s="17" t="s">
        <v>81</v>
      </c>
      <c r="BK725" s="223">
        <f>ROUND(I725*H725,2)</f>
        <v>0</v>
      </c>
      <c r="BL725" s="17" t="s">
        <v>212</v>
      </c>
      <c r="BM725" s="222" t="s">
        <v>1438</v>
      </c>
    </row>
    <row r="726" spans="2:63" s="11" customFormat="1" ht="22.8" customHeight="1">
      <c r="B726" s="195"/>
      <c r="C726" s="196"/>
      <c r="D726" s="197" t="s">
        <v>72</v>
      </c>
      <c r="E726" s="209" t="s">
        <v>1439</v>
      </c>
      <c r="F726" s="209" t="s">
        <v>1440</v>
      </c>
      <c r="G726" s="196"/>
      <c r="H726" s="196"/>
      <c r="I726" s="199"/>
      <c r="J726" s="210">
        <f>BK726</f>
        <v>0</v>
      </c>
      <c r="K726" s="196"/>
      <c r="L726" s="201"/>
      <c r="M726" s="202"/>
      <c r="N726" s="203"/>
      <c r="O726" s="203"/>
      <c r="P726" s="204">
        <f>SUM(P727:P738)</f>
        <v>0</v>
      </c>
      <c r="Q726" s="203"/>
      <c r="R726" s="204">
        <f>SUM(R727:R738)</f>
        <v>0</v>
      </c>
      <c r="S726" s="203"/>
      <c r="T726" s="205">
        <f>SUM(T727:T738)</f>
        <v>0</v>
      </c>
      <c r="AR726" s="206" t="s">
        <v>81</v>
      </c>
      <c r="AT726" s="207" t="s">
        <v>72</v>
      </c>
      <c r="AU726" s="207" t="s">
        <v>81</v>
      </c>
      <c r="AY726" s="206" t="s">
        <v>204</v>
      </c>
      <c r="BK726" s="208">
        <f>SUM(BK727:BK738)</f>
        <v>0</v>
      </c>
    </row>
    <row r="727" spans="2:65" s="1" customFormat="1" ht="84" customHeight="1">
      <c r="B727" s="38"/>
      <c r="C727" s="211" t="s">
        <v>864</v>
      </c>
      <c r="D727" s="211" t="s">
        <v>207</v>
      </c>
      <c r="E727" s="212" t="s">
        <v>1441</v>
      </c>
      <c r="F727" s="213" t="s">
        <v>1442</v>
      </c>
      <c r="G727" s="214" t="s">
        <v>297</v>
      </c>
      <c r="H727" s="215">
        <v>2</v>
      </c>
      <c r="I727" s="216"/>
      <c r="J727" s="217">
        <f>ROUND(I727*H727,2)</f>
        <v>0</v>
      </c>
      <c r="K727" s="213" t="s">
        <v>211</v>
      </c>
      <c r="L727" s="43"/>
      <c r="M727" s="218" t="s">
        <v>19</v>
      </c>
      <c r="N727" s="219" t="s">
        <v>44</v>
      </c>
      <c r="O727" s="83"/>
      <c r="P727" s="220">
        <f>O727*H727</f>
        <v>0</v>
      </c>
      <c r="Q727" s="220">
        <v>0</v>
      </c>
      <c r="R727" s="220">
        <f>Q727*H727</f>
        <v>0</v>
      </c>
      <c r="S727" s="220">
        <v>0</v>
      </c>
      <c r="T727" s="221">
        <f>S727*H727</f>
        <v>0</v>
      </c>
      <c r="AR727" s="222" t="s">
        <v>212</v>
      </c>
      <c r="AT727" s="222" t="s">
        <v>207</v>
      </c>
      <c r="AU727" s="222" t="s">
        <v>83</v>
      </c>
      <c r="AY727" s="17" t="s">
        <v>204</v>
      </c>
      <c r="BE727" s="223">
        <f>IF(N727="základní",J727,0)</f>
        <v>0</v>
      </c>
      <c r="BF727" s="223">
        <f>IF(N727="snížená",J727,0)</f>
        <v>0</v>
      </c>
      <c r="BG727" s="223">
        <f>IF(N727="zákl. přenesená",J727,0)</f>
        <v>0</v>
      </c>
      <c r="BH727" s="223">
        <f>IF(N727="sníž. přenesená",J727,0)</f>
        <v>0</v>
      </c>
      <c r="BI727" s="223">
        <f>IF(N727="nulová",J727,0)</f>
        <v>0</v>
      </c>
      <c r="BJ727" s="17" t="s">
        <v>81</v>
      </c>
      <c r="BK727" s="223">
        <f>ROUND(I727*H727,2)</f>
        <v>0</v>
      </c>
      <c r="BL727" s="17" t="s">
        <v>212</v>
      </c>
      <c r="BM727" s="222" t="s">
        <v>1443</v>
      </c>
    </row>
    <row r="728" spans="2:65" s="1" customFormat="1" ht="16.5" customHeight="1">
      <c r="B728" s="38"/>
      <c r="C728" s="257" t="s">
        <v>1444</v>
      </c>
      <c r="D728" s="257" t="s">
        <v>242</v>
      </c>
      <c r="E728" s="258" t="s">
        <v>1445</v>
      </c>
      <c r="F728" s="259" t="s">
        <v>1446</v>
      </c>
      <c r="G728" s="260" t="s">
        <v>552</v>
      </c>
      <c r="H728" s="261">
        <v>2</v>
      </c>
      <c r="I728" s="262"/>
      <c r="J728" s="263">
        <f>ROUND(I728*H728,2)</f>
        <v>0</v>
      </c>
      <c r="K728" s="259" t="s">
        <v>211</v>
      </c>
      <c r="L728" s="264"/>
      <c r="M728" s="265" t="s">
        <v>19</v>
      </c>
      <c r="N728" s="266" t="s">
        <v>44</v>
      </c>
      <c r="O728" s="83"/>
      <c r="P728" s="220">
        <f>O728*H728</f>
        <v>0</v>
      </c>
      <c r="Q728" s="220">
        <v>0</v>
      </c>
      <c r="R728" s="220">
        <f>Q728*H728</f>
        <v>0</v>
      </c>
      <c r="S728" s="220">
        <v>0</v>
      </c>
      <c r="T728" s="221">
        <f>S728*H728</f>
        <v>0</v>
      </c>
      <c r="AR728" s="222" t="s">
        <v>230</v>
      </c>
      <c r="AT728" s="222" t="s">
        <v>242</v>
      </c>
      <c r="AU728" s="222" t="s">
        <v>83</v>
      </c>
      <c r="AY728" s="17" t="s">
        <v>204</v>
      </c>
      <c r="BE728" s="223">
        <f>IF(N728="základní",J728,0)</f>
        <v>0</v>
      </c>
      <c r="BF728" s="223">
        <f>IF(N728="snížená",J728,0)</f>
        <v>0</v>
      </c>
      <c r="BG728" s="223">
        <f>IF(N728="zákl. přenesená",J728,0)</f>
        <v>0</v>
      </c>
      <c r="BH728" s="223">
        <f>IF(N728="sníž. přenesená",J728,0)</f>
        <v>0</v>
      </c>
      <c r="BI728" s="223">
        <f>IF(N728="nulová",J728,0)</f>
        <v>0</v>
      </c>
      <c r="BJ728" s="17" t="s">
        <v>81</v>
      </c>
      <c r="BK728" s="223">
        <f>ROUND(I728*H728,2)</f>
        <v>0</v>
      </c>
      <c r="BL728" s="17" t="s">
        <v>212</v>
      </c>
      <c r="BM728" s="222" t="s">
        <v>1447</v>
      </c>
    </row>
    <row r="729" spans="2:65" s="1" customFormat="1" ht="48" customHeight="1">
      <c r="B729" s="38"/>
      <c r="C729" s="211" t="s">
        <v>865</v>
      </c>
      <c r="D729" s="211" t="s">
        <v>207</v>
      </c>
      <c r="E729" s="212" t="s">
        <v>1448</v>
      </c>
      <c r="F729" s="213" t="s">
        <v>1449</v>
      </c>
      <c r="G729" s="214" t="s">
        <v>297</v>
      </c>
      <c r="H729" s="215">
        <v>2</v>
      </c>
      <c r="I729" s="216"/>
      <c r="J729" s="217">
        <f>ROUND(I729*H729,2)</f>
        <v>0</v>
      </c>
      <c r="K729" s="213" t="s">
        <v>211</v>
      </c>
      <c r="L729" s="43"/>
      <c r="M729" s="218" t="s">
        <v>19</v>
      </c>
      <c r="N729" s="219" t="s">
        <v>44</v>
      </c>
      <c r="O729" s="83"/>
      <c r="P729" s="220">
        <f>O729*H729</f>
        <v>0</v>
      </c>
      <c r="Q729" s="220">
        <v>0</v>
      </c>
      <c r="R729" s="220">
        <f>Q729*H729</f>
        <v>0</v>
      </c>
      <c r="S729" s="220">
        <v>0</v>
      </c>
      <c r="T729" s="221">
        <f>S729*H729</f>
        <v>0</v>
      </c>
      <c r="AR729" s="222" t="s">
        <v>212</v>
      </c>
      <c r="AT729" s="222" t="s">
        <v>207</v>
      </c>
      <c r="AU729" s="222" t="s">
        <v>83</v>
      </c>
      <c r="AY729" s="17" t="s">
        <v>204</v>
      </c>
      <c r="BE729" s="223">
        <f>IF(N729="základní",J729,0)</f>
        <v>0</v>
      </c>
      <c r="BF729" s="223">
        <f>IF(N729="snížená",J729,0)</f>
        <v>0</v>
      </c>
      <c r="BG729" s="223">
        <f>IF(N729="zákl. přenesená",J729,0)</f>
        <v>0</v>
      </c>
      <c r="BH729" s="223">
        <f>IF(N729="sníž. přenesená",J729,0)</f>
        <v>0</v>
      </c>
      <c r="BI729" s="223">
        <f>IF(N729="nulová",J729,0)</f>
        <v>0</v>
      </c>
      <c r="BJ729" s="17" t="s">
        <v>81</v>
      </c>
      <c r="BK729" s="223">
        <f>ROUND(I729*H729,2)</f>
        <v>0</v>
      </c>
      <c r="BL729" s="17" t="s">
        <v>212</v>
      </c>
      <c r="BM729" s="222" t="s">
        <v>1450</v>
      </c>
    </row>
    <row r="730" spans="2:65" s="1" customFormat="1" ht="16.5" customHeight="1">
      <c r="B730" s="38"/>
      <c r="C730" s="257" t="s">
        <v>1451</v>
      </c>
      <c r="D730" s="257" t="s">
        <v>242</v>
      </c>
      <c r="E730" s="258" t="s">
        <v>1452</v>
      </c>
      <c r="F730" s="259" t="s">
        <v>1453</v>
      </c>
      <c r="G730" s="260" t="s">
        <v>552</v>
      </c>
      <c r="H730" s="261">
        <v>2</v>
      </c>
      <c r="I730" s="262"/>
      <c r="J730" s="263">
        <f>ROUND(I730*H730,2)</f>
        <v>0</v>
      </c>
      <c r="K730" s="259" t="s">
        <v>211</v>
      </c>
      <c r="L730" s="264"/>
      <c r="M730" s="265" t="s">
        <v>19</v>
      </c>
      <c r="N730" s="266" t="s">
        <v>44</v>
      </c>
      <c r="O730" s="83"/>
      <c r="P730" s="220">
        <f>O730*H730</f>
        <v>0</v>
      </c>
      <c r="Q730" s="220">
        <v>0</v>
      </c>
      <c r="R730" s="220">
        <f>Q730*H730</f>
        <v>0</v>
      </c>
      <c r="S730" s="220">
        <v>0</v>
      </c>
      <c r="T730" s="221">
        <f>S730*H730</f>
        <v>0</v>
      </c>
      <c r="AR730" s="222" t="s">
        <v>230</v>
      </c>
      <c r="AT730" s="222" t="s">
        <v>242</v>
      </c>
      <c r="AU730" s="222" t="s">
        <v>83</v>
      </c>
      <c r="AY730" s="17" t="s">
        <v>204</v>
      </c>
      <c r="BE730" s="223">
        <f>IF(N730="základní",J730,0)</f>
        <v>0</v>
      </c>
      <c r="BF730" s="223">
        <f>IF(N730="snížená",J730,0)</f>
        <v>0</v>
      </c>
      <c r="BG730" s="223">
        <f>IF(N730="zákl. přenesená",J730,0)</f>
        <v>0</v>
      </c>
      <c r="BH730" s="223">
        <f>IF(N730="sníž. přenesená",J730,0)</f>
        <v>0</v>
      </c>
      <c r="BI730" s="223">
        <f>IF(N730="nulová",J730,0)</f>
        <v>0</v>
      </c>
      <c r="BJ730" s="17" t="s">
        <v>81</v>
      </c>
      <c r="BK730" s="223">
        <f>ROUND(I730*H730,2)</f>
        <v>0</v>
      </c>
      <c r="BL730" s="17" t="s">
        <v>212</v>
      </c>
      <c r="BM730" s="222" t="s">
        <v>1454</v>
      </c>
    </row>
    <row r="731" spans="2:65" s="1" customFormat="1" ht="16.5" customHeight="1">
      <c r="B731" s="38"/>
      <c r="C731" s="257" t="s">
        <v>869</v>
      </c>
      <c r="D731" s="257" t="s">
        <v>242</v>
      </c>
      <c r="E731" s="258" t="s">
        <v>1398</v>
      </c>
      <c r="F731" s="259" t="s">
        <v>1399</v>
      </c>
      <c r="G731" s="260" t="s">
        <v>552</v>
      </c>
      <c r="H731" s="261">
        <v>2</v>
      </c>
      <c r="I731" s="262"/>
      <c r="J731" s="263">
        <f>ROUND(I731*H731,2)</f>
        <v>0</v>
      </c>
      <c r="K731" s="259" t="s">
        <v>211</v>
      </c>
      <c r="L731" s="264"/>
      <c r="M731" s="265" t="s">
        <v>19</v>
      </c>
      <c r="N731" s="266" t="s">
        <v>44</v>
      </c>
      <c r="O731" s="83"/>
      <c r="P731" s="220">
        <f>O731*H731</f>
        <v>0</v>
      </c>
      <c r="Q731" s="220">
        <v>0</v>
      </c>
      <c r="R731" s="220">
        <f>Q731*H731</f>
        <v>0</v>
      </c>
      <c r="S731" s="220">
        <v>0</v>
      </c>
      <c r="T731" s="221">
        <f>S731*H731</f>
        <v>0</v>
      </c>
      <c r="AR731" s="222" t="s">
        <v>230</v>
      </c>
      <c r="AT731" s="222" t="s">
        <v>242</v>
      </c>
      <c r="AU731" s="222" t="s">
        <v>83</v>
      </c>
      <c r="AY731" s="17" t="s">
        <v>204</v>
      </c>
      <c r="BE731" s="223">
        <f>IF(N731="základní",J731,0)</f>
        <v>0</v>
      </c>
      <c r="BF731" s="223">
        <f>IF(N731="snížená",J731,0)</f>
        <v>0</v>
      </c>
      <c r="BG731" s="223">
        <f>IF(N731="zákl. přenesená",J731,0)</f>
        <v>0</v>
      </c>
      <c r="BH731" s="223">
        <f>IF(N731="sníž. přenesená",J731,0)</f>
        <v>0</v>
      </c>
      <c r="BI731" s="223">
        <f>IF(N731="nulová",J731,0)</f>
        <v>0</v>
      </c>
      <c r="BJ731" s="17" t="s">
        <v>81</v>
      </c>
      <c r="BK731" s="223">
        <f>ROUND(I731*H731,2)</f>
        <v>0</v>
      </c>
      <c r="BL731" s="17" t="s">
        <v>212</v>
      </c>
      <c r="BM731" s="222" t="s">
        <v>1455</v>
      </c>
    </row>
    <row r="732" spans="2:65" s="1" customFormat="1" ht="16.5" customHeight="1">
      <c r="B732" s="38"/>
      <c r="C732" s="211" t="s">
        <v>1456</v>
      </c>
      <c r="D732" s="211" t="s">
        <v>207</v>
      </c>
      <c r="E732" s="212" t="s">
        <v>1383</v>
      </c>
      <c r="F732" s="213" t="s">
        <v>1384</v>
      </c>
      <c r="G732" s="214" t="s">
        <v>1385</v>
      </c>
      <c r="H732" s="215">
        <v>2</v>
      </c>
      <c r="I732" s="216"/>
      <c r="J732" s="217">
        <f>ROUND(I732*H732,2)</f>
        <v>0</v>
      </c>
      <c r="K732" s="213" t="s">
        <v>301</v>
      </c>
      <c r="L732" s="43"/>
      <c r="M732" s="218" t="s">
        <v>19</v>
      </c>
      <c r="N732" s="219" t="s">
        <v>44</v>
      </c>
      <c r="O732" s="83"/>
      <c r="P732" s="220">
        <f>O732*H732</f>
        <v>0</v>
      </c>
      <c r="Q732" s="220">
        <v>0</v>
      </c>
      <c r="R732" s="220">
        <f>Q732*H732</f>
        <v>0</v>
      </c>
      <c r="S732" s="220">
        <v>0</v>
      </c>
      <c r="T732" s="221">
        <f>S732*H732</f>
        <v>0</v>
      </c>
      <c r="AR732" s="222" t="s">
        <v>212</v>
      </c>
      <c r="AT732" s="222" t="s">
        <v>207</v>
      </c>
      <c r="AU732" s="222" t="s">
        <v>83</v>
      </c>
      <c r="AY732" s="17" t="s">
        <v>204</v>
      </c>
      <c r="BE732" s="223">
        <f>IF(N732="základní",J732,0)</f>
        <v>0</v>
      </c>
      <c r="BF732" s="223">
        <f>IF(N732="snížená",J732,0)</f>
        <v>0</v>
      </c>
      <c r="BG732" s="223">
        <f>IF(N732="zákl. přenesená",J732,0)</f>
        <v>0</v>
      </c>
      <c r="BH732" s="223">
        <f>IF(N732="sníž. přenesená",J732,0)</f>
        <v>0</v>
      </c>
      <c r="BI732" s="223">
        <f>IF(N732="nulová",J732,0)</f>
        <v>0</v>
      </c>
      <c r="BJ732" s="17" t="s">
        <v>81</v>
      </c>
      <c r="BK732" s="223">
        <f>ROUND(I732*H732,2)</f>
        <v>0</v>
      </c>
      <c r="BL732" s="17" t="s">
        <v>212</v>
      </c>
      <c r="BM732" s="222" t="s">
        <v>1457</v>
      </c>
    </row>
    <row r="733" spans="2:65" s="1" customFormat="1" ht="16.5" customHeight="1">
      <c r="B733" s="38"/>
      <c r="C733" s="211" t="s">
        <v>872</v>
      </c>
      <c r="D733" s="211" t="s">
        <v>207</v>
      </c>
      <c r="E733" s="212" t="s">
        <v>1430</v>
      </c>
      <c r="F733" s="213" t="s">
        <v>1389</v>
      </c>
      <c r="G733" s="214" t="s">
        <v>297</v>
      </c>
      <c r="H733" s="215">
        <v>2</v>
      </c>
      <c r="I733" s="216"/>
      <c r="J733" s="217">
        <f>ROUND(I733*H733,2)</f>
        <v>0</v>
      </c>
      <c r="K733" s="213" t="s">
        <v>301</v>
      </c>
      <c r="L733" s="43"/>
      <c r="M733" s="218" t="s">
        <v>19</v>
      </c>
      <c r="N733" s="219" t="s">
        <v>44</v>
      </c>
      <c r="O733" s="83"/>
      <c r="P733" s="220">
        <f>O733*H733</f>
        <v>0</v>
      </c>
      <c r="Q733" s="220">
        <v>0</v>
      </c>
      <c r="R733" s="220">
        <f>Q733*H733</f>
        <v>0</v>
      </c>
      <c r="S733" s="220">
        <v>0</v>
      </c>
      <c r="T733" s="221">
        <f>S733*H733</f>
        <v>0</v>
      </c>
      <c r="AR733" s="222" t="s">
        <v>212</v>
      </c>
      <c r="AT733" s="222" t="s">
        <v>207</v>
      </c>
      <c r="AU733" s="222" t="s">
        <v>83</v>
      </c>
      <c r="AY733" s="17" t="s">
        <v>204</v>
      </c>
      <c r="BE733" s="223">
        <f>IF(N733="základní",J733,0)</f>
        <v>0</v>
      </c>
      <c r="BF733" s="223">
        <f>IF(N733="snížená",J733,0)</f>
        <v>0</v>
      </c>
      <c r="BG733" s="223">
        <f>IF(N733="zákl. přenesená",J733,0)</f>
        <v>0</v>
      </c>
      <c r="BH733" s="223">
        <f>IF(N733="sníž. přenesená",J733,0)</f>
        <v>0</v>
      </c>
      <c r="BI733" s="223">
        <f>IF(N733="nulová",J733,0)</f>
        <v>0</v>
      </c>
      <c r="BJ733" s="17" t="s">
        <v>81</v>
      </c>
      <c r="BK733" s="223">
        <f>ROUND(I733*H733,2)</f>
        <v>0</v>
      </c>
      <c r="BL733" s="17" t="s">
        <v>212</v>
      </c>
      <c r="BM733" s="222" t="s">
        <v>1458</v>
      </c>
    </row>
    <row r="734" spans="2:65" s="1" customFormat="1" ht="16.5" customHeight="1">
      <c r="B734" s="38"/>
      <c r="C734" s="257" t="s">
        <v>1459</v>
      </c>
      <c r="D734" s="257" t="s">
        <v>242</v>
      </c>
      <c r="E734" s="258" t="s">
        <v>1391</v>
      </c>
      <c r="F734" s="259" t="s">
        <v>1392</v>
      </c>
      <c r="G734" s="260" t="s">
        <v>552</v>
      </c>
      <c r="H734" s="261">
        <v>2</v>
      </c>
      <c r="I734" s="262"/>
      <c r="J734" s="263">
        <f>ROUND(I734*H734,2)</f>
        <v>0</v>
      </c>
      <c r="K734" s="259" t="s">
        <v>211</v>
      </c>
      <c r="L734" s="264"/>
      <c r="M734" s="265" t="s">
        <v>19</v>
      </c>
      <c r="N734" s="266" t="s">
        <v>44</v>
      </c>
      <c r="O734" s="83"/>
      <c r="P734" s="220">
        <f>O734*H734</f>
        <v>0</v>
      </c>
      <c r="Q734" s="220">
        <v>0</v>
      </c>
      <c r="R734" s="220">
        <f>Q734*H734</f>
        <v>0</v>
      </c>
      <c r="S734" s="220">
        <v>0</v>
      </c>
      <c r="T734" s="221">
        <f>S734*H734</f>
        <v>0</v>
      </c>
      <c r="AR734" s="222" t="s">
        <v>230</v>
      </c>
      <c r="AT734" s="222" t="s">
        <v>242</v>
      </c>
      <c r="AU734" s="222" t="s">
        <v>83</v>
      </c>
      <c r="AY734" s="17" t="s">
        <v>204</v>
      </c>
      <c r="BE734" s="223">
        <f>IF(N734="základní",J734,0)</f>
        <v>0</v>
      </c>
      <c r="BF734" s="223">
        <f>IF(N734="snížená",J734,0)</f>
        <v>0</v>
      </c>
      <c r="BG734" s="223">
        <f>IF(N734="zákl. přenesená",J734,0)</f>
        <v>0</v>
      </c>
      <c r="BH734" s="223">
        <f>IF(N734="sníž. přenesená",J734,0)</f>
        <v>0</v>
      </c>
      <c r="BI734" s="223">
        <f>IF(N734="nulová",J734,0)</f>
        <v>0</v>
      </c>
      <c r="BJ734" s="17" t="s">
        <v>81</v>
      </c>
      <c r="BK734" s="223">
        <f>ROUND(I734*H734,2)</f>
        <v>0</v>
      </c>
      <c r="BL734" s="17" t="s">
        <v>212</v>
      </c>
      <c r="BM734" s="222" t="s">
        <v>1460</v>
      </c>
    </row>
    <row r="735" spans="2:65" s="1" customFormat="1" ht="16.5" customHeight="1">
      <c r="B735" s="38"/>
      <c r="C735" s="257" t="s">
        <v>876</v>
      </c>
      <c r="D735" s="257" t="s">
        <v>242</v>
      </c>
      <c r="E735" s="258" t="s">
        <v>1434</v>
      </c>
      <c r="F735" s="259" t="s">
        <v>1435</v>
      </c>
      <c r="G735" s="260" t="s">
        <v>552</v>
      </c>
      <c r="H735" s="261">
        <v>2</v>
      </c>
      <c r="I735" s="262"/>
      <c r="J735" s="263">
        <f>ROUND(I735*H735,2)</f>
        <v>0</v>
      </c>
      <c r="K735" s="259" t="s">
        <v>211</v>
      </c>
      <c r="L735" s="264"/>
      <c r="M735" s="265" t="s">
        <v>19</v>
      </c>
      <c r="N735" s="266" t="s">
        <v>44</v>
      </c>
      <c r="O735" s="83"/>
      <c r="P735" s="220">
        <f>O735*H735</f>
        <v>0</v>
      </c>
      <c r="Q735" s="220">
        <v>0</v>
      </c>
      <c r="R735" s="220">
        <f>Q735*H735</f>
        <v>0</v>
      </c>
      <c r="S735" s="220">
        <v>0</v>
      </c>
      <c r="T735" s="221">
        <f>S735*H735</f>
        <v>0</v>
      </c>
      <c r="AR735" s="222" t="s">
        <v>230</v>
      </c>
      <c r="AT735" s="222" t="s">
        <v>242</v>
      </c>
      <c r="AU735" s="222" t="s">
        <v>83</v>
      </c>
      <c r="AY735" s="17" t="s">
        <v>204</v>
      </c>
      <c r="BE735" s="223">
        <f>IF(N735="základní",J735,0)</f>
        <v>0</v>
      </c>
      <c r="BF735" s="223">
        <f>IF(N735="snížená",J735,0)</f>
        <v>0</v>
      </c>
      <c r="BG735" s="223">
        <f>IF(N735="zákl. přenesená",J735,0)</f>
        <v>0</v>
      </c>
      <c r="BH735" s="223">
        <f>IF(N735="sníž. přenesená",J735,0)</f>
        <v>0</v>
      </c>
      <c r="BI735" s="223">
        <f>IF(N735="nulová",J735,0)</f>
        <v>0</v>
      </c>
      <c r="BJ735" s="17" t="s">
        <v>81</v>
      </c>
      <c r="BK735" s="223">
        <f>ROUND(I735*H735,2)</f>
        <v>0</v>
      </c>
      <c r="BL735" s="17" t="s">
        <v>212</v>
      </c>
      <c r="BM735" s="222" t="s">
        <v>1461</v>
      </c>
    </row>
    <row r="736" spans="2:65" s="1" customFormat="1" ht="48" customHeight="1">
      <c r="B736" s="38"/>
      <c r="C736" s="211" t="s">
        <v>1462</v>
      </c>
      <c r="D736" s="211" t="s">
        <v>207</v>
      </c>
      <c r="E736" s="212" t="s">
        <v>1463</v>
      </c>
      <c r="F736" s="213" t="s">
        <v>1464</v>
      </c>
      <c r="G736" s="214" t="s">
        <v>552</v>
      </c>
      <c r="H736" s="215">
        <v>2</v>
      </c>
      <c r="I736" s="216"/>
      <c r="J736" s="217">
        <f>ROUND(I736*H736,2)</f>
        <v>0</v>
      </c>
      <c r="K736" s="213" t="s">
        <v>211</v>
      </c>
      <c r="L736" s="43"/>
      <c r="M736" s="218" t="s">
        <v>19</v>
      </c>
      <c r="N736" s="219" t="s">
        <v>44</v>
      </c>
      <c r="O736" s="83"/>
      <c r="P736" s="220">
        <f>O736*H736</f>
        <v>0</v>
      </c>
      <c r="Q736" s="220">
        <v>0</v>
      </c>
      <c r="R736" s="220">
        <f>Q736*H736</f>
        <v>0</v>
      </c>
      <c r="S736" s="220">
        <v>0</v>
      </c>
      <c r="T736" s="221">
        <f>S736*H736</f>
        <v>0</v>
      </c>
      <c r="AR736" s="222" t="s">
        <v>212</v>
      </c>
      <c r="AT736" s="222" t="s">
        <v>207</v>
      </c>
      <c r="AU736" s="222" t="s">
        <v>83</v>
      </c>
      <c r="AY736" s="17" t="s">
        <v>204</v>
      </c>
      <c r="BE736" s="223">
        <f>IF(N736="základní",J736,0)</f>
        <v>0</v>
      </c>
      <c r="BF736" s="223">
        <f>IF(N736="snížená",J736,0)</f>
        <v>0</v>
      </c>
      <c r="BG736" s="223">
        <f>IF(N736="zákl. přenesená",J736,0)</f>
        <v>0</v>
      </c>
      <c r="BH736" s="223">
        <f>IF(N736="sníž. přenesená",J736,0)</f>
        <v>0</v>
      </c>
      <c r="BI736" s="223">
        <f>IF(N736="nulová",J736,0)</f>
        <v>0</v>
      </c>
      <c r="BJ736" s="17" t="s">
        <v>81</v>
      </c>
      <c r="BK736" s="223">
        <f>ROUND(I736*H736,2)</f>
        <v>0</v>
      </c>
      <c r="BL736" s="17" t="s">
        <v>212</v>
      </c>
      <c r="BM736" s="222" t="s">
        <v>1465</v>
      </c>
    </row>
    <row r="737" spans="2:65" s="1" customFormat="1" ht="16.5" customHeight="1">
      <c r="B737" s="38"/>
      <c r="C737" s="257" t="s">
        <v>879</v>
      </c>
      <c r="D737" s="257" t="s">
        <v>242</v>
      </c>
      <c r="E737" s="258" t="s">
        <v>1466</v>
      </c>
      <c r="F737" s="259" t="s">
        <v>1467</v>
      </c>
      <c r="G737" s="260" t="s">
        <v>250</v>
      </c>
      <c r="H737" s="261">
        <v>1.8</v>
      </c>
      <c r="I737" s="262"/>
      <c r="J737" s="263">
        <f>ROUND(I737*H737,2)</f>
        <v>0</v>
      </c>
      <c r="K737" s="259" t="s">
        <v>211</v>
      </c>
      <c r="L737" s="264"/>
      <c r="M737" s="265" t="s">
        <v>19</v>
      </c>
      <c r="N737" s="266" t="s">
        <v>44</v>
      </c>
      <c r="O737" s="83"/>
      <c r="P737" s="220">
        <f>O737*H737</f>
        <v>0</v>
      </c>
      <c r="Q737" s="220">
        <v>0</v>
      </c>
      <c r="R737" s="220">
        <f>Q737*H737</f>
        <v>0</v>
      </c>
      <c r="S737" s="220">
        <v>0</v>
      </c>
      <c r="T737" s="221">
        <f>S737*H737</f>
        <v>0</v>
      </c>
      <c r="AR737" s="222" t="s">
        <v>230</v>
      </c>
      <c r="AT737" s="222" t="s">
        <v>242</v>
      </c>
      <c r="AU737" s="222" t="s">
        <v>83</v>
      </c>
      <c r="AY737" s="17" t="s">
        <v>204</v>
      </c>
      <c r="BE737" s="223">
        <f>IF(N737="základní",J737,0)</f>
        <v>0</v>
      </c>
      <c r="BF737" s="223">
        <f>IF(N737="snížená",J737,0)</f>
        <v>0</v>
      </c>
      <c r="BG737" s="223">
        <f>IF(N737="zákl. přenesená",J737,0)</f>
        <v>0</v>
      </c>
      <c r="BH737" s="223">
        <f>IF(N737="sníž. přenesená",J737,0)</f>
        <v>0</v>
      </c>
      <c r="BI737" s="223">
        <f>IF(N737="nulová",J737,0)</f>
        <v>0</v>
      </c>
      <c r="BJ737" s="17" t="s">
        <v>81</v>
      </c>
      <c r="BK737" s="223">
        <f>ROUND(I737*H737,2)</f>
        <v>0</v>
      </c>
      <c r="BL737" s="17" t="s">
        <v>212</v>
      </c>
      <c r="BM737" s="222" t="s">
        <v>386</v>
      </c>
    </row>
    <row r="738" spans="2:65" s="1" customFormat="1" ht="60" customHeight="1">
      <c r="B738" s="38"/>
      <c r="C738" s="211" t="s">
        <v>1468</v>
      </c>
      <c r="D738" s="211" t="s">
        <v>207</v>
      </c>
      <c r="E738" s="212" t="s">
        <v>1366</v>
      </c>
      <c r="F738" s="213" t="s">
        <v>1367</v>
      </c>
      <c r="G738" s="214" t="s">
        <v>239</v>
      </c>
      <c r="H738" s="215">
        <v>0.107</v>
      </c>
      <c r="I738" s="216"/>
      <c r="J738" s="217">
        <f>ROUND(I738*H738,2)</f>
        <v>0</v>
      </c>
      <c r="K738" s="213" t="s">
        <v>211</v>
      </c>
      <c r="L738" s="43"/>
      <c r="M738" s="218" t="s">
        <v>19</v>
      </c>
      <c r="N738" s="219" t="s">
        <v>44</v>
      </c>
      <c r="O738" s="83"/>
      <c r="P738" s="220">
        <f>O738*H738</f>
        <v>0</v>
      </c>
      <c r="Q738" s="220">
        <v>0</v>
      </c>
      <c r="R738" s="220">
        <f>Q738*H738</f>
        <v>0</v>
      </c>
      <c r="S738" s="220">
        <v>0</v>
      </c>
      <c r="T738" s="221">
        <f>S738*H738</f>
        <v>0</v>
      </c>
      <c r="AR738" s="222" t="s">
        <v>212</v>
      </c>
      <c r="AT738" s="222" t="s">
        <v>207</v>
      </c>
      <c r="AU738" s="222" t="s">
        <v>83</v>
      </c>
      <c r="AY738" s="17" t="s">
        <v>204</v>
      </c>
      <c r="BE738" s="223">
        <f>IF(N738="základní",J738,0)</f>
        <v>0</v>
      </c>
      <c r="BF738" s="223">
        <f>IF(N738="snížená",J738,0)</f>
        <v>0</v>
      </c>
      <c r="BG738" s="223">
        <f>IF(N738="zákl. přenesená",J738,0)</f>
        <v>0</v>
      </c>
      <c r="BH738" s="223">
        <f>IF(N738="sníž. přenesená",J738,0)</f>
        <v>0</v>
      </c>
      <c r="BI738" s="223">
        <f>IF(N738="nulová",J738,0)</f>
        <v>0</v>
      </c>
      <c r="BJ738" s="17" t="s">
        <v>81</v>
      </c>
      <c r="BK738" s="223">
        <f>ROUND(I738*H738,2)</f>
        <v>0</v>
      </c>
      <c r="BL738" s="17" t="s">
        <v>212</v>
      </c>
      <c r="BM738" s="222" t="s">
        <v>1469</v>
      </c>
    </row>
    <row r="739" spans="2:63" s="11" customFormat="1" ht="22.8" customHeight="1">
      <c r="B739" s="195"/>
      <c r="C739" s="196"/>
      <c r="D739" s="197" t="s">
        <v>72</v>
      </c>
      <c r="E739" s="209" t="s">
        <v>1470</v>
      </c>
      <c r="F739" s="209" t="s">
        <v>1471</v>
      </c>
      <c r="G739" s="196"/>
      <c r="H739" s="196"/>
      <c r="I739" s="199"/>
      <c r="J739" s="210">
        <f>BK739</f>
        <v>0</v>
      </c>
      <c r="K739" s="196"/>
      <c r="L739" s="201"/>
      <c r="M739" s="202"/>
      <c r="N739" s="203"/>
      <c r="O739" s="203"/>
      <c r="P739" s="204">
        <f>SUM(P740:P744)</f>
        <v>0</v>
      </c>
      <c r="Q739" s="203"/>
      <c r="R739" s="204">
        <f>SUM(R740:R744)</f>
        <v>0</v>
      </c>
      <c r="S739" s="203"/>
      <c r="T739" s="205">
        <f>SUM(T740:T744)</f>
        <v>0</v>
      </c>
      <c r="AR739" s="206" t="s">
        <v>81</v>
      </c>
      <c r="AT739" s="207" t="s">
        <v>72</v>
      </c>
      <c r="AU739" s="207" t="s">
        <v>81</v>
      </c>
      <c r="AY739" s="206" t="s">
        <v>204</v>
      </c>
      <c r="BK739" s="208">
        <f>SUM(BK740:BK744)</f>
        <v>0</v>
      </c>
    </row>
    <row r="740" spans="2:65" s="1" customFormat="1" ht="60" customHeight="1">
      <c r="B740" s="38"/>
      <c r="C740" s="211" t="s">
        <v>883</v>
      </c>
      <c r="D740" s="211" t="s">
        <v>207</v>
      </c>
      <c r="E740" s="212" t="s">
        <v>1472</v>
      </c>
      <c r="F740" s="213" t="s">
        <v>1473</v>
      </c>
      <c r="G740" s="214" t="s">
        <v>297</v>
      </c>
      <c r="H740" s="215">
        <v>2</v>
      </c>
      <c r="I740" s="216"/>
      <c r="J740" s="217">
        <f>ROUND(I740*H740,2)</f>
        <v>0</v>
      </c>
      <c r="K740" s="213" t="s">
        <v>211</v>
      </c>
      <c r="L740" s="43"/>
      <c r="M740" s="218" t="s">
        <v>19</v>
      </c>
      <c r="N740" s="219" t="s">
        <v>44</v>
      </c>
      <c r="O740" s="83"/>
      <c r="P740" s="220">
        <f>O740*H740</f>
        <v>0</v>
      </c>
      <c r="Q740" s="220">
        <v>0</v>
      </c>
      <c r="R740" s="220">
        <f>Q740*H740</f>
        <v>0</v>
      </c>
      <c r="S740" s="220">
        <v>0</v>
      </c>
      <c r="T740" s="221">
        <f>S740*H740</f>
        <v>0</v>
      </c>
      <c r="AR740" s="222" t="s">
        <v>212</v>
      </c>
      <c r="AT740" s="222" t="s">
        <v>207</v>
      </c>
      <c r="AU740" s="222" t="s">
        <v>83</v>
      </c>
      <c r="AY740" s="17" t="s">
        <v>204</v>
      </c>
      <c r="BE740" s="223">
        <f>IF(N740="základní",J740,0)</f>
        <v>0</v>
      </c>
      <c r="BF740" s="223">
        <f>IF(N740="snížená",J740,0)</f>
        <v>0</v>
      </c>
      <c r="BG740" s="223">
        <f>IF(N740="zákl. přenesená",J740,0)</f>
        <v>0</v>
      </c>
      <c r="BH740" s="223">
        <f>IF(N740="sníž. přenesená",J740,0)</f>
        <v>0</v>
      </c>
      <c r="BI740" s="223">
        <f>IF(N740="nulová",J740,0)</f>
        <v>0</v>
      </c>
      <c r="BJ740" s="17" t="s">
        <v>81</v>
      </c>
      <c r="BK740" s="223">
        <f>ROUND(I740*H740,2)</f>
        <v>0</v>
      </c>
      <c r="BL740" s="17" t="s">
        <v>212</v>
      </c>
      <c r="BM740" s="222" t="s">
        <v>1474</v>
      </c>
    </row>
    <row r="741" spans="2:65" s="1" customFormat="1" ht="60" customHeight="1">
      <c r="B741" s="38"/>
      <c r="C741" s="211" t="s">
        <v>1475</v>
      </c>
      <c r="D741" s="211" t="s">
        <v>207</v>
      </c>
      <c r="E741" s="212" t="s">
        <v>1476</v>
      </c>
      <c r="F741" s="213" t="s">
        <v>1477</v>
      </c>
      <c r="G741" s="214" t="s">
        <v>297</v>
      </c>
      <c r="H741" s="215">
        <v>1</v>
      </c>
      <c r="I741" s="216"/>
      <c r="J741" s="217">
        <f>ROUND(I741*H741,2)</f>
        <v>0</v>
      </c>
      <c r="K741" s="213" t="s">
        <v>211</v>
      </c>
      <c r="L741" s="43"/>
      <c r="M741" s="218" t="s">
        <v>19</v>
      </c>
      <c r="N741" s="219" t="s">
        <v>44</v>
      </c>
      <c r="O741" s="83"/>
      <c r="P741" s="220">
        <f>O741*H741</f>
        <v>0</v>
      </c>
      <c r="Q741" s="220">
        <v>0</v>
      </c>
      <c r="R741" s="220">
        <f>Q741*H741</f>
        <v>0</v>
      </c>
      <c r="S741" s="220">
        <v>0</v>
      </c>
      <c r="T741" s="221">
        <f>S741*H741</f>
        <v>0</v>
      </c>
      <c r="AR741" s="222" t="s">
        <v>212</v>
      </c>
      <c r="AT741" s="222" t="s">
        <v>207</v>
      </c>
      <c r="AU741" s="222" t="s">
        <v>83</v>
      </c>
      <c r="AY741" s="17" t="s">
        <v>204</v>
      </c>
      <c r="BE741" s="223">
        <f>IF(N741="základní",J741,0)</f>
        <v>0</v>
      </c>
      <c r="BF741" s="223">
        <f>IF(N741="snížená",J741,0)</f>
        <v>0</v>
      </c>
      <c r="BG741" s="223">
        <f>IF(N741="zákl. přenesená",J741,0)</f>
        <v>0</v>
      </c>
      <c r="BH741" s="223">
        <f>IF(N741="sníž. přenesená",J741,0)</f>
        <v>0</v>
      </c>
      <c r="BI741" s="223">
        <f>IF(N741="nulová",J741,0)</f>
        <v>0</v>
      </c>
      <c r="BJ741" s="17" t="s">
        <v>81</v>
      </c>
      <c r="BK741" s="223">
        <f>ROUND(I741*H741,2)</f>
        <v>0</v>
      </c>
      <c r="BL741" s="17" t="s">
        <v>212</v>
      </c>
      <c r="BM741" s="222" t="s">
        <v>1478</v>
      </c>
    </row>
    <row r="742" spans="2:65" s="1" customFormat="1" ht="16.5" customHeight="1">
      <c r="B742" s="38"/>
      <c r="C742" s="257" t="s">
        <v>888</v>
      </c>
      <c r="D742" s="257" t="s">
        <v>242</v>
      </c>
      <c r="E742" s="258" t="s">
        <v>1479</v>
      </c>
      <c r="F742" s="259" t="s">
        <v>1480</v>
      </c>
      <c r="G742" s="260" t="s">
        <v>552</v>
      </c>
      <c r="H742" s="261">
        <v>1</v>
      </c>
      <c r="I742" s="262"/>
      <c r="J742" s="263">
        <f>ROUND(I742*H742,2)</f>
        <v>0</v>
      </c>
      <c r="K742" s="259" t="s">
        <v>211</v>
      </c>
      <c r="L742" s="264"/>
      <c r="M742" s="265" t="s">
        <v>19</v>
      </c>
      <c r="N742" s="266" t="s">
        <v>44</v>
      </c>
      <c r="O742" s="83"/>
      <c r="P742" s="220">
        <f>O742*H742</f>
        <v>0</v>
      </c>
      <c r="Q742" s="220">
        <v>0</v>
      </c>
      <c r="R742" s="220">
        <f>Q742*H742</f>
        <v>0</v>
      </c>
      <c r="S742" s="220">
        <v>0</v>
      </c>
      <c r="T742" s="221">
        <f>S742*H742</f>
        <v>0</v>
      </c>
      <c r="AR742" s="222" t="s">
        <v>230</v>
      </c>
      <c r="AT742" s="222" t="s">
        <v>242</v>
      </c>
      <c r="AU742" s="222" t="s">
        <v>83</v>
      </c>
      <c r="AY742" s="17" t="s">
        <v>204</v>
      </c>
      <c r="BE742" s="223">
        <f>IF(N742="základní",J742,0)</f>
        <v>0</v>
      </c>
      <c r="BF742" s="223">
        <f>IF(N742="snížená",J742,0)</f>
        <v>0</v>
      </c>
      <c r="BG742" s="223">
        <f>IF(N742="zákl. přenesená",J742,0)</f>
        <v>0</v>
      </c>
      <c r="BH742" s="223">
        <f>IF(N742="sníž. přenesená",J742,0)</f>
        <v>0</v>
      </c>
      <c r="BI742" s="223">
        <f>IF(N742="nulová",J742,0)</f>
        <v>0</v>
      </c>
      <c r="BJ742" s="17" t="s">
        <v>81</v>
      </c>
      <c r="BK742" s="223">
        <f>ROUND(I742*H742,2)</f>
        <v>0</v>
      </c>
      <c r="BL742" s="17" t="s">
        <v>212</v>
      </c>
      <c r="BM742" s="222" t="s">
        <v>1481</v>
      </c>
    </row>
    <row r="743" spans="2:65" s="1" customFormat="1" ht="16.5" customHeight="1">
      <c r="B743" s="38"/>
      <c r="C743" s="257" t="s">
        <v>1482</v>
      </c>
      <c r="D743" s="257" t="s">
        <v>242</v>
      </c>
      <c r="E743" s="258" t="s">
        <v>1483</v>
      </c>
      <c r="F743" s="259" t="s">
        <v>1484</v>
      </c>
      <c r="G743" s="260" t="s">
        <v>552</v>
      </c>
      <c r="H743" s="261">
        <v>2</v>
      </c>
      <c r="I743" s="262"/>
      <c r="J743" s="263">
        <f>ROUND(I743*H743,2)</f>
        <v>0</v>
      </c>
      <c r="K743" s="259" t="s">
        <v>211</v>
      </c>
      <c r="L743" s="264"/>
      <c r="M743" s="265" t="s">
        <v>19</v>
      </c>
      <c r="N743" s="266" t="s">
        <v>44</v>
      </c>
      <c r="O743" s="83"/>
      <c r="P743" s="220">
        <f>O743*H743</f>
        <v>0</v>
      </c>
      <c r="Q743" s="220">
        <v>0</v>
      </c>
      <c r="R743" s="220">
        <f>Q743*H743</f>
        <v>0</v>
      </c>
      <c r="S743" s="220">
        <v>0</v>
      </c>
      <c r="T743" s="221">
        <f>S743*H743</f>
        <v>0</v>
      </c>
      <c r="AR743" s="222" t="s">
        <v>230</v>
      </c>
      <c r="AT743" s="222" t="s">
        <v>242</v>
      </c>
      <c r="AU743" s="222" t="s">
        <v>83</v>
      </c>
      <c r="AY743" s="17" t="s">
        <v>204</v>
      </c>
      <c r="BE743" s="223">
        <f>IF(N743="základní",J743,0)</f>
        <v>0</v>
      </c>
      <c r="BF743" s="223">
        <f>IF(N743="snížená",J743,0)</f>
        <v>0</v>
      </c>
      <c r="BG743" s="223">
        <f>IF(N743="zákl. přenesená",J743,0)</f>
        <v>0</v>
      </c>
      <c r="BH743" s="223">
        <f>IF(N743="sníž. přenesená",J743,0)</f>
        <v>0</v>
      </c>
      <c r="BI743" s="223">
        <f>IF(N743="nulová",J743,0)</f>
        <v>0</v>
      </c>
      <c r="BJ743" s="17" t="s">
        <v>81</v>
      </c>
      <c r="BK743" s="223">
        <f>ROUND(I743*H743,2)</f>
        <v>0</v>
      </c>
      <c r="BL743" s="17" t="s">
        <v>212</v>
      </c>
      <c r="BM743" s="222" t="s">
        <v>1485</v>
      </c>
    </row>
    <row r="744" spans="2:65" s="1" customFormat="1" ht="16.5" customHeight="1">
      <c r="B744" s="38"/>
      <c r="C744" s="257" t="s">
        <v>892</v>
      </c>
      <c r="D744" s="257" t="s">
        <v>242</v>
      </c>
      <c r="E744" s="258" t="s">
        <v>1486</v>
      </c>
      <c r="F744" s="259" t="s">
        <v>1487</v>
      </c>
      <c r="G744" s="260" t="s">
        <v>552</v>
      </c>
      <c r="H744" s="261">
        <v>2</v>
      </c>
      <c r="I744" s="262"/>
      <c r="J744" s="263">
        <f>ROUND(I744*H744,2)</f>
        <v>0</v>
      </c>
      <c r="K744" s="259" t="s">
        <v>301</v>
      </c>
      <c r="L744" s="264"/>
      <c r="M744" s="265" t="s">
        <v>19</v>
      </c>
      <c r="N744" s="266" t="s">
        <v>44</v>
      </c>
      <c r="O744" s="83"/>
      <c r="P744" s="220">
        <f>O744*H744</f>
        <v>0</v>
      </c>
      <c r="Q744" s="220">
        <v>0</v>
      </c>
      <c r="R744" s="220">
        <f>Q744*H744</f>
        <v>0</v>
      </c>
      <c r="S744" s="220">
        <v>0</v>
      </c>
      <c r="T744" s="221">
        <f>S744*H744</f>
        <v>0</v>
      </c>
      <c r="AR744" s="222" t="s">
        <v>230</v>
      </c>
      <c r="AT744" s="222" t="s">
        <v>242</v>
      </c>
      <c r="AU744" s="222" t="s">
        <v>83</v>
      </c>
      <c r="AY744" s="17" t="s">
        <v>204</v>
      </c>
      <c r="BE744" s="223">
        <f>IF(N744="základní",J744,0)</f>
        <v>0</v>
      </c>
      <c r="BF744" s="223">
        <f>IF(N744="snížená",J744,0)</f>
        <v>0</v>
      </c>
      <c r="BG744" s="223">
        <f>IF(N744="zákl. přenesená",J744,0)</f>
        <v>0</v>
      </c>
      <c r="BH744" s="223">
        <f>IF(N744="sníž. přenesená",J744,0)</f>
        <v>0</v>
      </c>
      <c r="BI744" s="223">
        <f>IF(N744="nulová",J744,0)</f>
        <v>0</v>
      </c>
      <c r="BJ744" s="17" t="s">
        <v>81</v>
      </c>
      <c r="BK744" s="223">
        <f>ROUND(I744*H744,2)</f>
        <v>0</v>
      </c>
      <c r="BL744" s="17" t="s">
        <v>212</v>
      </c>
      <c r="BM744" s="222" t="s">
        <v>1488</v>
      </c>
    </row>
    <row r="745" spans="2:63" s="11" customFormat="1" ht="22.8" customHeight="1">
      <c r="B745" s="195"/>
      <c r="C745" s="196"/>
      <c r="D745" s="197" t="s">
        <v>72</v>
      </c>
      <c r="E745" s="209" t="s">
        <v>1489</v>
      </c>
      <c r="F745" s="209" t="s">
        <v>1490</v>
      </c>
      <c r="G745" s="196"/>
      <c r="H745" s="196"/>
      <c r="I745" s="199"/>
      <c r="J745" s="210">
        <f>BK745</f>
        <v>0</v>
      </c>
      <c r="K745" s="196"/>
      <c r="L745" s="201"/>
      <c r="M745" s="202"/>
      <c r="N745" s="203"/>
      <c r="O745" s="203"/>
      <c r="P745" s="204">
        <f>SUM(P746:P747)</f>
        <v>0</v>
      </c>
      <c r="Q745" s="203"/>
      <c r="R745" s="204">
        <f>SUM(R746:R747)</f>
        <v>0</v>
      </c>
      <c r="S745" s="203"/>
      <c r="T745" s="205">
        <f>SUM(T746:T747)</f>
        <v>0</v>
      </c>
      <c r="AR745" s="206" t="s">
        <v>81</v>
      </c>
      <c r="AT745" s="207" t="s">
        <v>72</v>
      </c>
      <c r="AU745" s="207" t="s">
        <v>81</v>
      </c>
      <c r="AY745" s="206" t="s">
        <v>204</v>
      </c>
      <c r="BK745" s="208">
        <f>SUM(BK746:BK747)</f>
        <v>0</v>
      </c>
    </row>
    <row r="746" spans="2:65" s="1" customFormat="1" ht="48" customHeight="1">
      <c r="B746" s="38"/>
      <c r="C746" s="211" t="s">
        <v>1491</v>
      </c>
      <c r="D746" s="211" t="s">
        <v>207</v>
      </c>
      <c r="E746" s="212" t="s">
        <v>1492</v>
      </c>
      <c r="F746" s="213" t="s">
        <v>1493</v>
      </c>
      <c r="G746" s="214" t="s">
        <v>250</v>
      </c>
      <c r="H746" s="215">
        <v>36</v>
      </c>
      <c r="I746" s="216"/>
      <c r="J746" s="217">
        <f>ROUND(I746*H746,2)</f>
        <v>0</v>
      </c>
      <c r="K746" s="213" t="s">
        <v>211</v>
      </c>
      <c r="L746" s="43"/>
      <c r="M746" s="218" t="s">
        <v>19</v>
      </c>
      <c r="N746" s="219" t="s">
        <v>44</v>
      </c>
      <c r="O746" s="83"/>
      <c r="P746" s="220">
        <f>O746*H746</f>
        <v>0</v>
      </c>
      <c r="Q746" s="220">
        <v>0</v>
      </c>
      <c r="R746" s="220">
        <f>Q746*H746</f>
        <v>0</v>
      </c>
      <c r="S746" s="220">
        <v>0</v>
      </c>
      <c r="T746" s="221">
        <f>S746*H746</f>
        <v>0</v>
      </c>
      <c r="AR746" s="222" t="s">
        <v>212</v>
      </c>
      <c r="AT746" s="222" t="s">
        <v>207</v>
      </c>
      <c r="AU746" s="222" t="s">
        <v>83</v>
      </c>
      <c r="AY746" s="17" t="s">
        <v>204</v>
      </c>
      <c r="BE746" s="223">
        <f>IF(N746="základní",J746,0)</f>
        <v>0</v>
      </c>
      <c r="BF746" s="223">
        <f>IF(N746="snížená",J746,0)</f>
        <v>0</v>
      </c>
      <c r="BG746" s="223">
        <f>IF(N746="zákl. přenesená",J746,0)</f>
        <v>0</v>
      </c>
      <c r="BH746" s="223">
        <f>IF(N746="sníž. přenesená",J746,0)</f>
        <v>0</v>
      </c>
      <c r="BI746" s="223">
        <f>IF(N746="nulová",J746,0)</f>
        <v>0</v>
      </c>
      <c r="BJ746" s="17" t="s">
        <v>81</v>
      </c>
      <c r="BK746" s="223">
        <f>ROUND(I746*H746,2)</f>
        <v>0</v>
      </c>
      <c r="BL746" s="17" t="s">
        <v>212</v>
      </c>
      <c r="BM746" s="222" t="s">
        <v>1494</v>
      </c>
    </row>
    <row r="747" spans="2:65" s="1" customFormat="1" ht="60" customHeight="1">
      <c r="B747" s="38"/>
      <c r="C747" s="211" t="s">
        <v>893</v>
      </c>
      <c r="D747" s="211" t="s">
        <v>207</v>
      </c>
      <c r="E747" s="212" t="s">
        <v>1366</v>
      </c>
      <c r="F747" s="213" t="s">
        <v>1367</v>
      </c>
      <c r="G747" s="214" t="s">
        <v>239</v>
      </c>
      <c r="H747" s="215">
        <v>0.006</v>
      </c>
      <c r="I747" s="216"/>
      <c r="J747" s="217">
        <f>ROUND(I747*H747,2)</f>
        <v>0</v>
      </c>
      <c r="K747" s="213" t="s">
        <v>211</v>
      </c>
      <c r="L747" s="43"/>
      <c r="M747" s="218" t="s">
        <v>19</v>
      </c>
      <c r="N747" s="219" t="s">
        <v>44</v>
      </c>
      <c r="O747" s="83"/>
      <c r="P747" s="220">
        <f>O747*H747</f>
        <v>0</v>
      </c>
      <c r="Q747" s="220">
        <v>0</v>
      </c>
      <c r="R747" s="220">
        <f>Q747*H747</f>
        <v>0</v>
      </c>
      <c r="S747" s="220">
        <v>0</v>
      </c>
      <c r="T747" s="221">
        <f>S747*H747</f>
        <v>0</v>
      </c>
      <c r="AR747" s="222" t="s">
        <v>212</v>
      </c>
      <c r="AT747" s="222" t="s">
        <v>207</v>
      </c>
      <c r="AU747" s="222" t="s">
        <v>83</v>
      </c>
      <c r="AY747" s="17" t="s">
        <v>204</v>
      </c>
      <c r="BE747" s="223">
        <f>IF(N747="základní",J747,0)</f>
        <v>0</v>
      </c>
      <c r="BF747" s="223">
        <f>IF(N747="snížená",J747,0)</f>
        <v>0</v>
      </c>
      <c r="BG747" s="223">
        <f>IF(N747="zákl. přenesená",J747,0)</f>
        <v>0</v>
      </c>
      <c r="BH747" s="223">
        <f>IF(N747="sníž. přenesená",J747,0)</f>
        <v>0</v>
      </c>
      <c r="BI747" s="223">
        <f>IF(N747="nulová",J747,0)</f>
        <v>0</v>
      </c>
      <c r="BJ747" s="17" t="s">
        <v>81</v>
      </c>
      <c r="BK747" s="223">
        <f>ROUND(I747*H747,2)</f>
        <v>0</v>
      </c>
      <c r="BL747" s="17" t="s">
        <v>212</v>
      </c>
      <c r="BM747" s="222" t="s">
        <v>1495</v>
      </c>
    </row>
    <row r="748" spans="2:63" s="11" customFormat="1" ht="22.8" customHeight="1">
      <c r="B748" s="195"/>
      <c r="C748" s="196"/>
      <c r="D748" s="197" t="s">
        <v>72</v>
      </c>
      <c r="E748" s="209" t="s">
        <v>1496</v>
      </c>
      <c r="F748" s="209" t="s">
        <v>1497</v>
      </c>
      <c r="G748" s="196"/>
      <c r="H748" s="196"/>
      <c r="I748" s="199"/>
      <c r="J748" s="210">
        <f>BK748</f>
        <v>0</v>
      </c>
      <c r="K748" s="196"/>
      <c r="L748" s="201"/>
      <c r="M748" s="202"/>
      <c r="N748" s="203"/>
      <c r="O748" s="203"/>
      <c r="P748" s="204">
        <f>SUM(P749:P754)</f>
        <v>0</v>
      </c>
      <c r="Q748" s="203"/>
      <c r="R748" s="204">
        <f>SUM(R749:R754)</f>
        <v>0</v>
      </c>
      <c r="S748" s="203"/>
      <c r="T748" s="205">
        <f>SUM(T749:T754)</f>
        <v>0</v>
      </c>
      <c r="AR748" s="206" t="s">
        <v>83</v>
      </c>
      <c r="AT748" s="207" t="s">
        <v>72</v>
      </c>
      <c r="AU748" s="207" t="s">
        <v>81</v>
      </c>
      <c r="AY748" s="206" t="s">
        <v>204</v>
      </c>
      <c r="BK748" s="208">
        <f>SUM(BK749:BK754)</f>
        <v>0</v>
      </c>
    </row>
    <row r="749" spans="2:65" s="1" customFormat="1" ht="36" customHeight="1">
      <c r="B749" s="38"/>
      <c r="C749" s="211" t="s">
        <v>1498</v>
      </c>
      <c r="D749" s="211" t="s">
        <v>207</v>
      </c>
      <c r="E749" s="212" t="s">
        <v>1499</v>
      </c>
      <c r="F749" s="213" t="s">
        <v>1500</v>
      </c>
      <c r="G749" s="214" t="s">
        <v>221</v>
      </c>
      <c r="H749" s="215">
        <v>1.56</v>
      </c>
      <c r="I749" s="216"/>
      <c r="J749" s="217">
        <f>ROUND(I749*H749,2)</f>
        <v>0</v>
      </c>
      <c r="K749" s="213" t="s">
        <v>211</v>
      </c>
      <c r="L749" s="43"/>
      <c r="M749" s="218" t="s">
        <v>19</v>
      </c>
      <c r="N749" s="219" t="s">
        <v>44</v>
      </c>
      <c r="O749" s="83"/>
      <c r="P749" s="220">
        <f>O749*H749</f>
        <v>0</v>
      </c>
      <c r="Q749" s="220">
        <v>0</v>
      </c>
      <c r="R749" s="220">
        <f>Q749*H749</f>
        <v>0</v>
      </c>
      <c r="S749" s="220">
        <v>0</v>
      </c>
      <c r="T749" s="221">
        <f>S749*H749</f>
        <v>0</v>
      </c>
      <c r="AR749" s="222" t="s">
        <v>251</v>
      </c>
      <c r="AT749" s="222" t="s">
        <v>207</v>
      </c>
      <c r="AU749" s="222" t="s">
        <v>83</v>
      </c>
      <c r="AY749" s="17" t="s">
        <v>204</v>
      </c>
      <c r="BE749" s="223">
        <f>IF(N749="základní",J749,0)</f>
        <v>0</v>
      </c>
      <c r="BF749" s="223">
        <f>IF(N749="snížená",J749,0)</f>
        <v>0</v>
      </c>
      <c r="BG749" s="223">
        <f>IF(N749="zákl. přenesená",J749,0)</f>
        <v>0</v>
      </c>
      <c r="BH749" s="223">
        <f>IF(N749="sníž. přenesená",J749,0)</f>
        <v>0</v>
      </c>
      <c r="BI749" s="223">
        <f>IF(N749="nulová",J749,0)</f>
        <v>0</v>
      </c>
      <c r="BJ749" s="17" t="s">
        <v>81</v>
      </c>
      <c r="BK749" s="223">
        <f>ROUND(I749*H749,2)</f>
        <v>0</v>
      </c>
      <c r="BL749" s="17" t="s">
        <v>251</v>
      </c>
      <c r="BM749" s="222" t="s">
        <v>1501</v>
      </c>
    </row>
    <row r="750" spans="2:65" s="1" customFormat="1" ht="60" customHeight="1">
      <c r="B750" s="38"/>
      <c r="C750" s="211" t="s">
        <v>895</v>
      </c>
      <c r="D750" s="211" t="s">
        <v>207</v>
      </c>
      <c r="E750" s="212" t="s">
        <v>1502</v>
      </c>
      <c r="F750" s="213" t="s">
        <v>1503</v>
      </c>
      <c r="G750" s="214" t="s">
        <v>221</v>
      </c>
      <c r="H750" s="215">
        <v>1.56</v>
      </c>
      <c r="I750" s="216"/>
      <c r="J750" s="217">
        <f>ROUND(I750*H750,2)</f>
        <v>0</v>
      </c>
      <c r="K750" s="213" t="s">
        <v>211</v>
      </c>
      <c r="L750" s="43"/>
      <c r="M750" s="218" t="s">
        <v>19</v>
      </c>
      <c r="N750" s="219" t="s">
        <v>44</v>
      </c>
      <c r="O750" s="83"/>
      <c r="P750" s="220">
        <f>O750*H750</f>
        <v>0</v>
      </c>
      <c r="Q750" s="220">
        <v>0</v>
      </c>
      <c r="R750" s="220">
        <f>Q750*H750</f>
        <v>0</v>
      </c>
      <c r="S750" s="220">
        <v>0</v>
      </c>
      <c r="T750" s="221">
        <f>S750*H750</f>
        <v>0</v>
      </c>
      <c r="AR750" s="222" t="s">
        <v>251</v>
      </c>
      <c r="AT750" s="222" t="s">
        <v>207</v>
      </c>
      <c r="AU750" s="222" t="s">
        <v>83</v>
      </c>
      <c r="AY750" s="17" t="s">
        <v>204</v>
      </c>
      <c r="BE750" s="223">
        <f>IF(N750="základní",J750,0)</f>
        <v>0</v>
      </c>
      <c r="BF750" s="223">
        <f>IF(N750="snížená",J750,0)</f>
        <v>0</v>
      </c>
      <c r="BG750" s="223">
        <f>IF(N750="zákl. přenesená",J750,0)</f>
        <v>0</v>
      </c>
      <c r="BH750" s="223">
        <f>IF(N750="sníž. přenesená",J750,0)</f>
        <v>0</v>
      </c>
      <c r="BI750" s="223">
        <f>IF(N750="nulová",J750,0)</f>
        <v>0</v>
      </c>
      <c r="BJ750" s="17" t="s">
        <v>81</v>
      </c>
      <c r="BK750" s="223">
        <f>ROUND(I750*H750,2)</f>
        <v>0</v>
      </c>
      <c r="BL750" s="17" t="s">
        <v>251</v>
      </c>
      <c r="BM750" s="222" t="s">
        <v>1504</v>
      </c>
    </row>
    <row r="751" spans="2:51" s="12" customFormat="1" ht="12">
      <c r="B751" s="224"/>
      <c r="C751" s="225"/>
      <c r="D751" s="226" t="s">
        <v>213</v>
      </c>
      <c r="E751" s="227" t="s">
        <v>19</v>
      </c>
      <c r="F751" s="228" t="s">
        <v>1505</v>
      </c>
      <c r="G751" s="225"/>
      <c r="H751" s="227" t="s">
        <v>19</v>
      </c>
      <c r="I751" s="229"/>
      <c r="J751" s="225"/>
      <c r="K751" s="225"/>
      <c r="L751" s="230"/>
      <c r="M751" s="231"/>
      <c r="N751" s="232"/>
      <c r="O751" s="232"/>
      <c r="P751" s="232"/>
      <c r="Q751" s="232"/>
      <c r="R751" s="232"/>
      <c r="S751" s="232"/>
      <c r="T751" s="233"/>
      <c r="AT751" s="234" t="s">
        <v>213</v>
      </c>
      <c r="AU751" s="234" t="s">
        <v>83</v>
      </c>
      <c r="AV751" s="12" t="s">
        <v>81</v>
      </c>
      <c r="AW751" s="12" t="s">
        <v>34</v>
      </c>
      <c r="AX751" s="12" t="s">
        <v>73</v>
      </c>
      <c r="AY751" s="234" t="s">
        <v>204</v>
      </c>
    </row>
    <row r="752" spans="2:51" s="13" customFormat="1" ht="12">
      <c r="B752" s="235"/>
      <c r="C752" s="236"/>
      <c r="D752" s="226" t="s">
        <v>213</v>
      </c>
      <c r="E752" s="237" t="s">
        <v>19</v>
      </c>
      <c r="F752" s="238" t="s">
        <v>1506</v>
      </c>
      <c r="G752" s="236"/>
      <c r="H752" s="239">
        <v>1.56</v>
      </c>
      <c r="I752" s="240"/>
      <c r="J752" s="236"/>
      <c r="K752" s="236"/>
      <c r="L752" s="241"/>
      <c r="M752" s="242"/>
      <c r="N752" s="243"/>
      <c r="O752" s="243"/>
      <c r="P752" s="243"/>
      <c r="Q752" s="243"/>
      <c r="R752" s="243"/>
      <c r="S752" s="243"/>
      <c r="T752" s="244"/>
      <c r="AT752" s="245" t="s">
        <v>213</v>
      </c>
      <c r="AU752" s="245" t="s">
        <v>83</v>
      </c>
      <c r="AV752" s="13" t="s">
        <v>83</v>
      </c>
      <c r="AW752" s="13" t="s">
        <v>34</v>
      </c>
      <c r="AX752" s="13" t="s">
        <v>73</v>
      </c>
      <c r="AY752" s="245" t="s">
        <v>204</v>
      </c>
    </row>
    <row r="753" spans="2:51" s="14" customFormat="1" ht="12">
      <c r="B753" s="246"/>
      <c r="C753" s="247"/>
      <c r="D753" s="226" t="s">
        <v>213</v>
      </c>
      <c r="E753" s="248" t="s">
        <v>19</v>
      </c>
      <c r="F753" s="249" t="s">
        <v>218</v>
      </c>
      <c r="G753" s="247"/>
      <c r="H753" s="250">
        <v>1.56</v>
      </c>
      <c r="I753" s="251"/>
      <c r="J753" s="247"/>
      <c r="K753" s="247"/>
      <c r="L753" s="252"/>
      <c r="M753" s="253"/>
      <c r="N753" s="254"/>
      <c r="O753" s="254"/>
      <c r="P753" s="254"/>
      <c r="Q753" s="254"/>
      <c r="R753" s="254"/>
      <c r="S753" s="254"/>
      <c r="T753" s="255"/>
      <c r="AT753" s="256" t="s">
        <v>213</v>
      </c>
      <c r="AU753" s="256" t="s">
        <v>83</v>
      </c>
      <c r="AV753" s="14" t="s">
        <v>212</v>
      </c>
      <c r="AW753" s="14" t="s">
        <v>34</v>
      </c>
      <c r="AX753" s="14" t="s">
        <v>81</v>
      </c>
      <c r="AY753" s="256" t="s">
        <v>204</v>
      </c>
    </row>
    <row r="754" spans="2:65" s="1" customFormat="1" ht="60" customHeight="1">
      <c r="B754" s="38"/>
      <c r="C754" s="211" t="s">
        <v>1507</v>
      </c>
      <c r="D754" s="211" t="s">
        <v>207</v>
      </c>
      <c r="E754" s="212" t="s">
        <v>1508</v>
      </c>
      <c r="F754" s="213" t="s">
        <v>1509</v>
      </c>
      <c r="G754" s="214" t="s">
        <v>239</v>
      </c>
      <c r="H754" s="215">
        <v>0.021</v>
      </c>
      <c r="I754" s="216"/>
      <c r="J754" s="217">
        <f>ROUND(I754*H754,2)</f>
        <v>0</v>
      </c>
      <c r="K754" s="213" t="s">
        <v>211</v>
      </c>
      <c r="L754" s="43"/>
      <c r="M754" s="218" t="s">
        <v>19</v>
      </c>
      <c r="N754" s="219" t="s">
        <v>44</v>
      </c>
      <c r="O754" s="83"/>
      <c r="P754" s="220">
        <f>O754*H754</f>
        <v>0</v>
      </c>
      <c r="Q754" s="220">
        <v>0</v>
      </c>
      <c r="R754" s="220">
        <f>Q754*H754</f>
        <v>0</v>
      </c>
      <c r="S754" s="220">
        <v>0</v>
      </c>
      <c r="T754" s="221">
        <f>S754*H754</f>
        <v>0</v>
      </c>
      <c r="AR754" s="222" t="s">
        <v>251</v>
      </c>
      <c r="AT754" s="222" t="s">
        <v>207</v>
      </c>
      <c r="AU754" s="222" t="s">
        <v>83</v>
      </c>
      <c r="AY754" s="17" t="s">
        <v>204</v>
      </c>
      <c r="BE754" s="223">
        <f>IF(N754="základní",J754,0)</f>
        <v>0</v>
      </c>
      <c r="BF754" s="223">
        <f>IF(N754="snížená",J754,0)</f>
        <v>0</v>
      </c>
      <c r="BG754" s="223">
        <f>IF(N754="zákl. přenesená",J754,0)</f>
        <v>0</v>
      </c>
      <c r="BH754" s="223">
        <f>IF(N754="sníž. přenesená",J754,0)</f>
        <v>0</v>
      </c>
      <c r="BI754" s="223">
        <f>IF(N754="nulová",J754,0)</f>
        <v>0</v>
      </c>
      <c r="BJ754" s="17" t="s">
        <v>81</v>
      </c>
      <c r="BK754" s="223">
        <f>ROUND(I754*H754,2)</f>
        <v>0</v>
      </c>
      <c r="BL754" s="17" t="s">
        <v>251</v>
      </c>
      <c r="BM754" s="222" t="s">
        <v>1510</v>
      </c>
    </row>
    <row r="755" spans="2:63" s="11" customFormat="1" ht="25.9" customHeight="1">
      <c r="B755" s="195"/>
      <c r="C755" s="196"/>
      <c r="D755" s="197" t="s">
        <v>72</v>
      </c>
      <c r="E755" s="198" t="s">
        <v>1511</v>
      </c>
      <c r="F755" s="198" t="s">
        <v>1512</v>
      </c>
      <c r="G755" s="196"/>
      <c r="H755" s="196"/>
      <c r="I755" s="199"/>
      <c r="J755" s="200">
        <f>BK755</f>
        <v>0</v>
      </c>
      <c r="K755" s="196"/>
      <c r="L755" s="201"/>
      <c r="M755" s="202"/>
      <c r="N755" s="203"/>
      <c r="O755" s="203"/>
      <c r="P755" s="204">
        <f>P756+P764+P774+P781+P791+P804+P806</f>
        <v>0</v>
      </c>
      <c r="Q755" s="203"/>
      <c r="R755" s="204">
        <f>R756+R764+R774+R781+R791+R804+R806</f>
        <v>0</v>
      </c>
      <c r="S755" s="203"/>
      <c r="T755" s="205">
        <f>T756+T764+T774+T781+T791+T804+T806</f>
        <v>0</v>
      </c>
      <c r="AR755" s="206" t="s">
        <v>81</v>
      </c>
      <c r="AT755" s="207" t="s">
        <v>72</v>
      </c>
      <c r="AU755" s="207" t="s">
        <v>73</v>
      </c>
      <c r="AY755" s="206" t="s">
        <v>204</v>
      </c>
      <c r="BK755" s="208">
        <f>BK756+BK764+BK774+BK781+BK791+BK804+BK806</f>
        <v>0</v>
      </c>
    </row>
    <row r="756" spans="2:63" s="11" customFormat="1" ht="22.8" customHeight="1">
      <c r="B756" s="195"/>
      <c r="C756" s="196"/>
      <c r="D756" s="197" t="s">
        <v>72</v>
      </c>
      <c r="E756" s="209" t="s">
        <v>1513</v>
      </c>
      <c r="F756" s="209" t="s">
        <v>1514</v>
      </c>
      <c r="G756" s="196"/>
      <c r="H756" s="196"/>
      <c r="I756" s="199"/>
      <c r="J756" s="210">
        <f>BK756</f>
        <v>0</v>
      </c>
      <c r="K756" s="196"/>
      <c r="L756" s="201"/>
      <c r="M756" s="202"/>
      <c r="N756" s="203"/>
      <c r="O756" s="203"/>
      <c r="P756" s="204">
        <f>SUM(P757:P763)</f>
        <v>0</v>
      </c>
      <c r="Q756" s="203"/>
      <c r="R756" s="204">
        <f>SUM(R757:R763)</f>
        <v>0</v>
      </c>
      <c r="S756" s="203"/>
      <c r="T756" s="205">
        <f>SUM(T757:T763)</f>
        <v>0</v>
      </c>
      <c r="AR756" s="206" t="s">
        <v>81</v>
      </c>
      <c r="AT756" s="207" t="s">
        <v>72</v>
      </c>
      <c r="AU756" s="207" t="s">
        <v>81</v>
      </c>
      <c r="AY756" s="206" t="s">
        <v>204</v>
      </c>
      <c r="BK756" s="208">
        <f>SUM(BK757:BK763)</f>
        <v>0</v>
      </c>
    </row>
    <row r="757" spans="2:65" s="1" customFormat="1" ht="48" customHeight="1">
      <c r="B757" s="38"/>
      <c r="C757" s="211" t="s">
        <v>896</v>
      </c>
      <c r="D757" s="211" t="s">
        <v>207</v>
      </c>
      <c r="E757" s="212" t="s">
        <v>992</v>
      </c>
      <c r="F757" s="213" t="s">
        <v>993</v>
      </c>
      <c r="G757" s="214" t="s">
        <v>221</v>
      </c>
      <c r="H757" s="215">
        <v>17.077</v>
      </c>
      <c r="I757" s="216"/>
      <c r="J757" s="217">
        <f>ROUND(I757*H757,2)</f>
        <v>0</v>
      </c>
      <c r="K757" s="213" t="s">
        <v>211</v>
      </c>
      <c r="L757" s="43"/>
      <c r="M757" s="218" t="s">
        <v>19</v>
      </c>
      <c r="N757" s="219" t="s">
        <v>44</v>
      </c>
      <c r="O757" s="83"/>
      <c r="P757" s="220">
        <f>O757*H757</f>
        <v>0</v>
      </c>
      <c r="Q757" s="220">
        <v>0</v>
      </c>
      <c r="R757" s="220">
        <f>Q757*H757</f>
        <v>0</v>
      </c>
      <c r="S757" s="220">
        <v>0</v>
      </c>
      <c r="T757" s="221">
        <f>S757*H757</f>
        <v>0</v>
      </c>
      <c r="AR757" s="222" t="s">
        <v>212</v>
      </c>
      <c r="AT757" s="222" t="s">
        <v>207</v>
      </c>
      <c r="AU757" s="222" t="s">
        <v>83</v>
      </c>
      <c r="AY757" s="17" t="s">
        <v>204</v>
      </c>
      <c r="BE757" s="223">
        <f>IF(N757="základní",J757,0)</f>
        <v>0</v>
      </c>
      <c r="BF757" s="223">
        <f>IF(N757="snížená",J757,0)</f>
        <v>0</v>
      </c>
      <c r="BG757" s="223">
        <f>IF(N757="zákl. přenesená",J757,0)</f>
        <v>0</v>
      </c>
      <c r="BH757" s="223">
        <f>IF(N757="sníž. přenesená",J757,0)</f>
        <v>0</v>
      </c>
      <c r="BI757" s="223">
        <f>IF(N757="nulová",J757,0)</f>
        <v>0</v>
      </c>
      <c r="BJ757" s="17" t="s">
        <v>81</v>
      </c>
      <c r="BK757" s="223">
        <f>ROUND(I757*H757,2)</f>
        <v>0</v>
      </c>
      <c r="BL757" s="17" t="s">
        <v>212</v>
      </c>
      <c r="BM757" s="222" t="s">
        <v>1515</v>
      </c>
    </row>
    <row r="758" spans="2:65" s="1" customFormat="1" ht="24" customHeight="1">
      <c r="B758" s="38"/>
      <c r="C758" s="211" t="s">
        <v>1516</v>
      </c>
      <c r="D758" s="211" t="s">
        <v>207</v>
      </c>
      <c r="E758" s="212" t="s">
        <v>1517</v>
      </c>
      <c r="F758" s="213" t="s">
        <v>1518</v>
      </c>
      <c r="G758" s="214" t="s">
        <v>221</v>
      </c>
      <c r="H758" s="215">
        <v>125.723</v>
      </c>
      <c r="I758" s="216"/>
      <c r="J758" s="217">
        <f>ROUND(I758*H758,2)</f>
        <v>0</v>
      </c>
      <c r="K758" s="213" t="s">
        <v>211</v>
      </c>
      <c r="L758" s="43"/>
      <c r="M758" s="218" t="s">
        <v>19</v>
      </c>
      <c r="N758" s="219" t="s">
        <v>44</v>
      </c>
      <c r="O758" s="83"/>
      <c r="P758" s="220">
        <f>O758*H758</f>
        <v>0</v>
      </c>
      <c r="Q758" s="220">
        <v>0</v>
      </c>
      <c r="R758" s="220">
        <f>Q758*H758</f>
        <v>0</v>
      </c>
      <c r="S758" s="220">
        <v>0</v>
      </c>
      <c r="T758" s="221">
        <f>S758*H758</f>
        <v>0</v>
      </c>
      <c r="AR758" s="222" t="s">
        <v>212</v>
      </c>
      <c r="AT758" s="222" t="s">
        <v>207</v>
      </c>
      <c r="AU758" s="222" t="s">
        <v>83</v>
      </c>
      <c r="AY758" s="17" t="s">
        <v>204</v>
      </c>
      <c r="BE758" s="223">
        <f>IF(N758="základní",J758,0)</f>
        <v>0</v>
      </c>
      <c r="BF758" s="223">
        <f>IF(N758="snížená",J758,0)</f>
        <v>0</v>
      </c>
      <c r="BG758" s="223">
        <f>IF(N758="zákl. přenesená",J758,0)</f>
        <v>0</v>
      </c>
      <c r="BH758" s="223">
        <f>IF(N758="sníž. přenesená",J758,0)</f>
        <v>0</v>
      </c>
      <c r="BI758" s="223">
        <f>IF(N758="nulová",J758,0)</f>
        <v>0</v>
      </c>
      <c r="BJ758" s="17" t="s">
        <v>81</v>
      </c>
      <c r="BK758" s="223">
        <f>ROUND(I758*H758,2)</f>
        <v>0</v>
      </c>
      <c r="BL758" s="17" t="s">
        <v>212</v>
      </c>
      <c r="BM758" s="222" t="s">
        <v>1519</v>
      </c>
    </row>
    <row r="759" spans="2:65" s="1" customFormat="1" ht="48" customHeight="1">
      <c r="B759" s="38"/>
      <c r="C759" s="211" t="s">
        <v>898</v>
      </c>
      <c r="D759" s="211" t="s">
        <v>207</v>
      </c>
      <c r="E759" s="212" t="s">
        <v>1520</v>
      </c>
      <c r="F759" s="213" t="s">
        <v>1521</v>
      </c>
      <c r="G759" s="214" t="s">
        <v>221</v>
      </c>
      <c r="H759" s="215">
        <v>79.44</v>
      </c>
      <c r="I759" s="216"/>
      <c r="J759" s="217">
        <f>ROUND(I759*H759,2)</f>
        <v>0</v>
      </c>
      <c r="K759" s="213" t="s">
        <v>301</v>
      </c>
      <c r="L759" s="43"/>
      <c r="M759" s="218" t="s">
        <v>19</v>
      </c>
      <c r="N759" s="219" t="s">
        <v>44</v>
      </c>
      <c r="O759" s="83"/>
      <c r="P759" s="220">
        <f>O759*H759</f>
        <v>0</v>
      </c>
      <c r="Q759" s="220">
        <v>0</v>
      </c>
      <c r="R759" s="220">
        <f>Q759*H759</f>
        <v>0</v>
      </c>
      <c r="S759" s="220">
        <v>0</v>
      </c>
      <c r="T759" s="221">
        <f>S759*H759</f>
        <v>0</v>
      </c>
      <c r="AR759" s="222" t="s">
        <v>212</v>
      </c>
      <c r="AT759" s="222" t="s">
        <v>207</v>
      </c>
      <c r="AU759" s="222" t="s">
        <v>83</v>
      </c>
      <c r="AY759" s="17" t="s">
        <v>204</v>
      </c>
      <c r="BE759" s="223">
        <f>IF(N759="základní",J759,0)</f>
        <v>0</v>
      </c>
      <c r="BF759" s="223">
        <f>IF(N759="snížená",J759,0)</f>
        <v>0</v>
      </c>
      <c r="BG759" s="223">
        <f>IF(N759="zákl. přenesená",J759,0)</f>
        <v>0</v>
      </c>
      <c r="BH759" s="223">
        <f>IF(N759="sníž. přenesená",J759,0)</f>
        <v>0</v>
      </c>
      <c r="BI759" s="223">
        <f>IF(N759="nulová",J759,0)</f>
        <v>0</v>
      </c>
      <c r="BJ759" s="17" t="s">
        <v>81</v>
      </c>
      <c r="BK759" s="223">
        <f>ROUND(I759*H759,2)</f>
        <v>0</v>
      </c>
      <c r="BL759" s="17" t="s">
        <v>212</v>
      </c>
      <c r="BM759" s="222" t="s">
        <v>1522</v>
      </c>
    </row>
    <row r="760" spans="2:65" s="1" customFormat="1" ht="72" customHeight="1">
      <c r="B760" s="38"/>
      <c r="C760" s="211" t="s">
        <v>1523</v>
      </c>
      <c r="D760" s="211" t="s">
        <v>207</v>
      </c>
      <c r="E760" s="212" t="s">
        <v>1524</v>
      </c>
      <c r="F760" s="213" t="s">
        <v>1525</v>
      </c>
      <c r="G760" s="214" t="s">
        <v>221</v>
      </c>
      <c r="H760" s="215">
        <v>7.944</v>
      </c>
      <c r="I760" s="216"/>
      <c r="J760" s="217">
        <f>ROUND(I760*H760,2)</f>
        <v>0</v>
      </c>
      <c r="K760" s="213" t="s">
        <v>211</v>
      </c>
      <c r="L760" s="43"/>
      <c r="M760" s="218" t="s">
        <v>19</v>
      </c>
      <c r="N760" s="219" t="s">
        <v>44</v>
      </c>
      <c r="O760" s="83"/>
      <c r="P760" s="220">
        <f>O760*H760</f>
        <v>0</v>
      </c>
      <c r="Q760" s="220">
        <v>0</v>
      </c>
      <c r="R760" s="220">
        <f>Q760*H760</f>
        <v>0</v>
      </c>
      <c r="S760" s="220">
        <v>0</v>
      </c>
      <c r="T760" s="221">
        <f>S760*H760</f>
        <v>0</v>
      </c>
      <c r="AR760" s="222" t="s">
        <v>212</v>
      </c>
      <c r="AT760" s="222" t="s">
        <v>207</v>
      </c>
      <c r="AU760" s="222" t="s">
        <v>83</v>
      </c>
      <c r="AY760" s="17" t="s">
        <v>204</v>
      </c>
      <c r="BE760" s="223">
        <f>IF(N760="základní",J760,0)</f>
        <v>0</v>
      </c>
      <c r="BF760" s="223">
        <f>IF(N760="snížená",J760,0)</f>
        <v>0</v>
      </c>
      <c r="BG760" s="223">
        <f>IF(N760="zákl. přenesená",J760,0)</f>
        <v>0</v>
      </c>
      <c r="BH760" s="223">
        <f>IF(N760="sníž. přenesená",J760,0)</f>
        <v>0</v>
      </c>
      <c r="BI760" s="223">
        <f>IF(N760="nulová",J760,0)</f>
        <v>0</v>
      </c>
      <c r="BJ760" s="17" t="s">
        <v>81</v>
      </c>
      <c r="BK760" s="223">
        <f>ROUND(I760*H760,2)</f>
        <v>0</v>
      </c>
      <c r="BL760" s="17" t="s">
        <v>212</v>
      </c>
      <c r="BM760" s="222" t="s">
        <v>1526</v>
      </c>
    </row>
    <row r="761" spans="2:65" s="1" customFormat="1" ht="24" customHeight="1">
      <c r="B761" s="38"/>
      <c r="C761" s="211" t="s">
        <v>900</v>
      </c>
      <c r="D761" s="211" t="s">
        <v>207</v>
      </c>
      <c r="E761" s="212" t="s">
        <v>1527</v>
      </c>
      <c r="F761" s="213" t="s">
        <v>1528</v>
      </c>
      <c r="G761" s="214" t="s">
        <v>221</v>
      </c>
      <c r="H761" s="215">
        <v>48</v>
      </c>
      <c r="I761" s="216"/>
      <c r="J761" s="217">
        <f>ROUND(I761*H761,2)</f>
        <v>0</v>
      </c>
      <c r="K761" s="213" t="s">
        <v>301</v>
      </c>
      <c r="L761" s="43"/>
      <c r="M761" s="218" t="s">
        <v>19</v>
      </c>
      <c r="N761" s="219" t="s">
        <v>44</v>
      </c>
      <c r="O761" s="83"/>
      <c r="P761" s="220">
        <f>O761*H761</f>
        <v>0</v>
      </c>
      <c r="Q761" s="220">
        <v>0</v>
      </c>
      <c r="R761" s="220">
        <f>Q761*H761</f>
        <v>0</v>
      </c>
      <c r="S761" s="220">
        <v>0</v>
      </c>
      <c r="T761" s="221">
        <f>S761*H761</f>
        <v>0</v>
      </c>
      <c r="AR761" s="222" t="s">
        <v>212</v>
      </c>
      <c r="AT761" s="222" t="s">
        <v>207</v>
      </c>
      <c r="AU761" s="222" t="s">
        <v>83</v>
      </c>
      <c r="AY761" s="17" t="s">
        <v>204</v>
      </c>
      <c r="BE761" s="223">
        <f>IF(N761="základní",J761,0)</f>
        <v>0</v>
      </c>
      <c r="BF761" s="223">
        <f>IF(N761="snížená",J761,0)</f>
        <v>0</v>
      </c>
      <c r="BG761" s="223">
        <f>IF(N761="zákl. přenesená",J761,0)</f>
        <v>0</v>
      </c>
      <c r="BH761" s="223">
        <f>IF(N761="sníž. přenesená",J761,0)</f>
        <v>0</v>
      </c>
      <c r="BI761" s="223">
        <f>IF(N761="nulová",J761,0)</f>
        <v>0</v>
      </c>
      <c r="BJ761" s="17" t="s">
        <v>81</v>
      </c>
      <c r="BK761" s="223">
        <f>ROUND(I761*H761,2)</f>
        <v>0</v>
      </c>
      <c r="BL761" s="17" t="s">
        <v>212</v>
      </c>
      <c r="BM761" s="222" t="s">
        <v>1529</v>
      </c>
    </row>
    <row r="762" spans="2:65" s="1" customFormat="1" ht="24" customHeight="1">
      <c r="B762" s="38"/>
      <c r="C762" s="257" t="s">
        <v>1530</v>
      </c>
      <c r="D762" s="257" t="s">
        <v>242</v>
      </c>
      <c r="E762" s="258" t="s">
        <v>1531</v>
      </c>
      <c r="F762" s="259" t="s">
        <v>1532</v>
      </c>
      <c r="G762" s="260" t="s">
        <v>221</v>
      </c>
      <c r="H762" s="261">
        <v>55.2</v>
      </c>
      <c r="I762" s="262"/>
      <c r="J762" s="263">
        <f>ROUND(I762*H762,2)</f>
        <v>0</v>
      </c>
      <c r="K762" s="259" t="s">
        <v>211</v>
      </c>
      <c r="L762" s="264"/>
      <c r="M762" s="265" t="s">
        <v>19</v>
      </c>
      <c r="N762" s="266" t="s">
        <v>44</v>
      </c>
      <c r="O762" s="83"/>
      <c r="P762" s="220">
        <f>O762*H762</f>
        <v>0</v>
      </c>
      <c r="Q762" s="220">
        <v>0</v>
      </c>
      <c r="R762" s="220">
        <f>Q762*H762</f>
        <v>0</v>
      </c>
      <c r="S762" s="220">
        <v>0</v>
      </c>
      <c r="T762" s="221">
        <f>S762*H762</f>
        <v>0</v>
      </c>
      <c r="AR762" s="222" t="s">
        <v>230</v>
      </c>
      <c r="AT762" s="222" t="s">
        <v>242</v>
      </c>
      <c r="AU762" s="222" t="s">
        <v>83</v>
      </c>
      <c r="AY762" s="17" t="s">
        <v>204</v>
      </c>
      <c r="BE762" s="223">
        <f>IF(N762="základní",J762,0)</f>
        <v>0</v>
      </c>
      <c r="BF762" s="223">
        <f>IF(N762="snížená",J762,0)</f>
        <v>0</v>
      </c>
      <c r="BG762" s="223">
        <f>IF(N762="zákl. přenesená",J762,0)</f>
        <v>0</v>
      </c>
      <c r="BH762" s="223">
        <f>IF(N762="sníž. přenesená",J762,0)</f>
        <v>0</v>
      </c>
      <c r="BI762" s="223">
        <f>IF(N762="nulová",J762,0)</f>
        <v>0</v>
      </c>
      <c r="BJ762" s="17" t="s">
        <v>81</v>
      </c>
      <c r="BK762" s="223">
        <f>ROUND(I762*H762,2)</f>
        <v>0</v>
      </c>
      <c r="BL762" s="17" t="s">
        <v>212</v>
      </c>
      <c r="BM762" s="222" t="s">
        <v>1533</v>
      </c>
    </row>
    <row r="763" spans="2:65" s="1" customFormat="1" ht="36" customHeight="1">
      <c r="B763" s="38"/>
      <c r="C763" s="211" t="s">
        <v>904</v>
      </c>
      <c r="D763" s="211" t="s">
        <v>207</v>
      </c>
      <c r="E763" s="212" t="s">
        <v>1534</v>
      </c>
      <c r="F763" s="213" t="s">
        <v>1535</v>
      </c>
      <c r="G763" s="214" t="s">
        <v>250</v>
      </c>
      <c r="H763" s="215">
        <v>12.2</v>
      </c>
      <c r="I763" s="216"/>
      <c r="J763" s="217">
        <f>ROUND(I763*H763,2)</f>
        <v>0</v>
      </c>
      <c r="K763" s="213" t="s">
        <v>211</v>
      </c>
      <c r="L763" s="43"/>
      <c r="M763" s="218" t="s">
        <v>19</v>
      </c>
      <c r="N763" s="219" t="s">
        <v>44</v>
      </c>
      <c r="O763" s="83"/>
      <c r="P763" s="220">
        <f>O763*H763</f>
        <v>0</v>
      </c>
      <c r="Q763" s="220">
        <v>0</v>
      </c>
      <c r="R763" s="220">
        <f>Q763*H763</f>
        <v>0</v>
      </c>
      <c r="S763" s="220">
        <v>0</v>
      </c>
      <c r="T763" s="221">
        <f>S763*H763</f>
        <v>0</v>
      </c>
      <c r="AR763" s="222" t="s">
        <v>212</v>
      </c>
      <c r="AT763" s="222" t="s">
        <v>207</v>
      </c>
      <c r="AU763" s="222" t="s">
        <v>83</v>
      </c>
      <c r="AY763" s="17" t="s">
        <v>204</v>
      </c>
      <c r="BE763" s="223">
        <f>IF(N763="základní",J763,0)</f>
        <v>0</v>
      </c>
      <c r="BF763" s="223">
        <f>IF(N763="snížená",J763,0)</f>
        <v>0</v>
      </c>
      <c r="BG763" s="223">
        <f>IF(N763="zákl. přenesená",J763,0)</f>
        <v>0</v>
      </c>
      <c r="BH763" s="223">
        <f>IF(N763="sníž. přenesená",J763,0)</f>
        <v>0</v>
      </c>
      <c r="BI763" s="223">
        <f>IF(N763="nulová",J763,0)</f>
        <v>0</v>
      </c>
      <c r="BJ763" s="17" t="s">
        <v>81</v>
      </c>
      <c r="BK763" s="223">
        <f>ROUND(I763*H763,2)</f>
        <v>0</v>
      </c>
      <c r="BL763" s="17" t="s">
        <v>212</v>
      </c>
      <c r="BM763" s="222" t="s">
        <v>1536</v>
      </c>
    </row>
    <row r="764" spans="2:63" s="11" customFormat="1" ht="22.8" customHeight="1">
      <c r="B764" s="195"/>
      <c r="C764" s="196"/>
      <c r="D764" s="197" t="s">
        <v>72</v>
      </c>
      <c r="E764" s="209" t="s">
        <v>1537</v>
      </c>
      <c r="F764" s="209" t="s">
        <v>1538</v>
      </c>
      <c r="G764" s="196"/>
      <c r="H764" s="196"/>
      <c r="I764" s="199"/>
      <c r="J764" s="210">
        <f>BK764</f>
        <v>0</v>
      </c>
      <c r="K764" s="196"/>
      <c r="L764" s="201"/>
      <c r="M764" s="202"/>
      <c r="N764" s="203"/>
      <c r="O764" s="203"/>
      <c r="P764" s="204">
        <f>SUM(P765:P773)</f>
        <v>0</v>
      </c>
      <c r="Q764" s="203"/>
      <c r="R764" s="204">
        <f>SUM(R765:R773)</f>
        <v>0</v>
      </c>
      <c r="S764" s="203"/>
      <c r="T764" s="205">
        <f>SUM(T765:T773)</f>
        <v>0</v>
      </c>
      <c r="AR764" s="206" t="s">
        <v>81</v>
      </c>
      <c r="AT764" s="207" t="s">
        <v>72</v>
      </c>
      <c r="AU764" s="207" t="s">
        <v>81</v>
      </c>
      <c r="AY764" s="206" t="s">
        <v>204</v>
      </c>
      <c r="BK764" s="208">
        <f>SUM(BK765:BK773)</f>
        <v>0</v>
      </c>
    </row>
    <row r="765" spans="2:65" s="1" customFormat="1" ht="48" customHeight="1">
      <c r="B765" s="38"/>
      <c r="C765" s="211" t="s">
        <v>1539</v>
      </c>
      <c r="D765" s="211" t="s">
        <v>207</v>
      </c>
      <c r="E765" s="212" t="s">
        <v>1540</v>
      </c>
      <c r="F765" s="213" t="s">
        <v>1541</v>
      </c>
      <c r="G765" s="214" t="s">
        <v>221</v>
      </c>
      <c r="H765" s="215">
        <v>79.44</v>
      </c>
      <c r="I765" s="216"/>
      <c r="J765" s="217">
        <f>ROUND(I765*H765,2)</f>
        <v>0</v>
      </c>
      <c r="K765" s="213" t="s">
        <v>211</v>
      </c>
      <c r="L765" s="43"/>
      <c r="M765" s="218" t="s">
        <v>19</v>
      </c>
      <c r="N765" s="219" t="s">
        <v>44</v>
      </c>
      <c r="O765" s="83"/>
      <c r="P765" s="220">
        <f>O765*H765</f>
        <v>0</v>
      </c>
      <c r="Q765" s="220">
        <v>0</v>
      </c>
      <c r="R765" s="220">
        <f>Q765*H765</f>
        <v>0</v>
      </c>
      <c r="S765" s="220">
        <v>0</v>
      </c>
      <c r="T765" s="221">
        <f>S765*H765</f>
        <v>0</v>
      </c>
      <c r="AR765" s="222" t="s">
        <v>212</v>
      </c>
      <c r="AT765" s="222" t="s">
        <v>207</v>
      </c>
      <c r="AU765" s="222" t="s">
        <v>83</v>
      </c>
      <c r="AY765" s="17" t="s">
        <v>204</v>
      </c>
      <c r="BE765" s="223">
        <f>IF(N765="základní",J765,0)</f>
        <v>0</v>
      </c>
      <c r="BF765" s="223">
        <f>IF(N765="snížená",J765,0)</f>
        <v>0</v>
      </c>
      <c r="BG765" s="223">
        <f>IF(N765="zákl. přenesená",J765,0)</f>
        <v>0</v>
      </c>
      <c r="BH765" s="223">
        <f>IF(N765="sníž. přenesená",J765,0)</f>
        <v>0</v>
      </c>
      <c r="BI765" s="223">
        <f>IF(N765="nulová",J765,0)</f>
        <v>0</v>
      </c>
      <c r="BJ765" s="17" t="s">
        <v>81</v>
      </c>
      <c r="BK765" s="223">
        <f>ROUND(I765*H765,2)</f>
        <v>0</v>
      </c>
      <c r="BL765" s="17" t="s">
        <v>212</v>
      </c>
      <c r="BM765" s="222" t="s">
        <v>1542</v>
      </c>
    </row>
    <row r="766" spans="2:65" s="1" customFormat="1" ht="60" customHeight="1">
      <c r="B766" s="38"/>
      <c r="C766" s="211" t="s">
        <v>905</v>
      </c>
      <c r="D766" s="211" t="s">
        <v>207</v>
      </c>
      <c r="E766" s="212" t="s">
        <v>1543</v>
      </c>
      <c r="F766" s="213" t="s">
        <v>1544</v>
      </c>
      <c r="G766" s="214" t="s">
        <v>221</v>
      </c>
      <c r="H766" s="215">
        <v>79.44</v>
      </c>
      <c r="I766" s="216"/>
      <c r="J766" s="217">
        <f>ROUND(I766*H766,2)</f>
        <v>0</v>
      </c>
      <c r="K766" s="213" t="s">
        <v>211</v>
      </c>
      <c r="L766" s="43"/>
      <c r="M766" s="218" t="s">
        <v>19</v>
      </c>
      <c r="N766" s="219" t="s">
        <v>44</v>
      </c>
      <c r="O766" s="83"/>
      <c r="P766" s="220">
        <f>O766*H766</f>
        <v>0</v>
      </c>
      <c r="Q766" s="220">
        <v>0</v>
      </c>
      <c r="R766" s="220">
        <f>Q766*H766</f>
        <v>0</v>
      </c>
      <c r="S766" s="220">
        <v>0</v>
      </c>
      <c r="T766" s="221">
        <f>S766*H766</f>
        <v>0</v>
      </c>
      <c r="AR766" s="222" t="s">
        <v>212</v>
      </c>
      <c r="AT766" s="222" t="s">
        <v>207</v>
      </c>
      <c r="AU766" s="222" t="s">
        <v>83</v>
      </c>
      <c r="AY766" s="17" t="s">
        <v>204</v>
      </c>
      <c r="BE766" s="223">
        <f>IF(N766="základní",J766,0)</f>
        <v>0</v>
      </c>
      <c r="BF766" s="223">
        <f>IF(N766="snížená",J766,0)</f>
        <v>0</v>
      </c>
      <c r="BG766" s="223">
        <f>IF(N766="zákl. přenesená",J766,0)</f>
        <v>0</v>
      </c>
      <c r="BH766" s="223">
        <f>IF(N766="sníž. přenesená",J766,0)</f>
        <v>0</v>
      </c>
      <c r="BI766" s="223">
        <f>IF(N766="nulová",J766,0)</f>
        <v>0</v>
      </c>
      <c r="BJ766" s="17" t="s">
        <v>81</v>
      </c>
      <c r="BK766" s="223">
        <f>ROUND(I766*H766,2)</f>
        <v>0</v>
      </c>
      <c r="BL766" s="17" t="s">
        <v>212</v>
      </c>
      <c r="BM766" s="222" t="s">
        <v>1545</v>
      </c>
    </row>
    <row r="767" spans="2:65" s="1" customFormat="1" ht="60" customHeight="1">
      <c r="B767" s="38"/>
      <c r="C767" s="211" t="s">
        <v>1546</v>
      </c>
      <c r="D767" s="211" t="s">
        <v>207</v>
      </c>
      <c r="E767" s="212" t="s">
        <v>1547</v>
      </c>
      <c r="F767" s="213" t="s">
        <v>1548</v>
      </c>
      <c r="G767" s="214" t="s">
        <v>297</v>
      </c>
      <c r="H767" s="215">
        <v>15</v>
      </c>
      <c r="I767" s="216"/>
      <c r="J767" s="217">
        <f>ROUND(I767*H767,2)</f>
        <v>0</v>
      </c>
      <c r="K767" s="213" t="s">
        <v>211</v>
      </c>
      <c r="L767" s="43"/>
      <c r="M767" s="218" t="s">
        <v>19</v>
      </c>
      <c r="N767" s="219" t="s">
        <v>44</v>
      </c>
      <c r="O767" s="83"/>
      <c r="P767" s="220">
        <f>O767*H767</f>
        <v>0</v>
      </c>
      <c r="Q767" s="220">
        <v>0</v>
      </c>
      <c r="R767" s="220">
        <f>Q767*H767</f>
        <v>0</v>
      </c>
      <c r="S767" s="220">
        <v>0</v>
      </c>
      <c r="T767" s="221">
        <f>S767*H767</f>
        <v>0</v>
      </c>
      <c r="AR767" s="222" t="s">
        <v>212</v>
      </c>
      <c r="AT767" s="222" t="s">
        <v>207</v>
      </c>
      <c r="AU767" s="222" t="s">
        <v>83</v>
      </c>
      <c r="AY767" s="17" t="s">
        <v>204</v>
      </c>
      <c r="BE767" s="223">
        <f>IF(N767="základní",J767,0)</f>
        <v>0</v>
      </c>
      <c r="BF767" s="223">
        <f>IF(N767="snížená",J767,0)</f>
        <v>0</v>
      </c>
      <c r="BG767" s="223">
        <f>IF(N767="zákl. přenesená",J767,0)</f>
        <v>0</v>
      </c>
      <c r="BH767" s="223">
        <f>IF(N767="sníž. přenesená",J767,0)</f>
        <v>0</v>
      </c>
      <c r="BI767" s="223">
        <f>IF(N767="nulová",J767,0)</f>
        <v>0</v>
      </c>
      <c r="BJ767" s="17" t="s">
        <v>81</v>
      </c>
      <c r="BK767" s="223">
        <f>ROUND(I767*H767,2)</f>
        <v>0</v>
      </c>
      <c r="BL767" s="17" t="s">
        <v>212</v>
      </c>
      <c r="BM767" s="222" t="s">
        <v>1549</v>
      </c>
    </row>
    <row r="768" spans="2:65" s="1" customFormat="1" ht="60" customHeight="1">
      <c r="B768" s="38"/>
      <c r="C768" s="211" t="s">
        <v>909</v>
      </c>
      <c r="D768" s="211" t="s">
        <v>207</v>
      </c>
      <c r="E768" s="212" t="s">
        <v>1550</v>
      </c>
      <c r="F768" s="213" t="s">
        <v>1551</v>
      </c>
      <c r="G768" s="214" t="s">
        <v>297</v>
      </c>
      <c r="H768" s="215">
        <v>10</v>
      </c>
      <c r="I768" s="216"/>
      <c r="J768" s="217">
        <f>ROUND(I768*H768,2)</f>
        <v>0</v>
      </c>
      <c r="K768" s="213" t="s">
        <v>211</v>
      </c>
      <c r="L768" s="43"/>
      <c r="M768" s="218" t="s">
        <v>19</v>
      </c>
      <c r="N768" s="219" t="s">
        <v>44</v>
      </c>
      <c r="O768" s="83"/>
      <c r="P768" s="220">
        <f>O768*H768</f>
        <v>0</v>
      </c>
      <c r="Q768" s="220">
        <v>0</v>
      </c>
      <c r="R768" s="220">
        <f>Q768*H768</f>
        <v>0</v>
      </c>
      <c r="S768" s="220">
        <v>0</v>
      </c>
      <c r="T768" s="221">
        <f>S768*H768</f>
        <v>0</v>
      </c>
      <c r="AR768" s="222" t="s">
        <v>212</v>
      </c>
      <c r="AT768" s="222" t="s">
        <v>207</v>
      </c>
      <c r="AU768" s="222" t="s">
        <v>83</v>
      </c>
      <c r="AY768" s="17" t="s">
        <v>204</v>
      </c>
      <c r="BE768" s="223">
        <f>IF(N768="základní",J768,0)</f>
        <v>0</v>
      </c>
      <c r="BF768" s="223">
        <f>IF(N768="snížená",J768,0)</f>
        <v>0</v>
      </c>
      <c r="BG768" s="223">
        <f>IF(N768="zákl. přenesená",J768,0)</f>
        <v>0</v>
      </c>
      <c r="BH768" s="223">
        <f>IF(N768="sníž. přenesená",J768,0)</f>
        <v>0</v>
      </c>
      <c r="BI768" s="223">
        <f>IF(N768="nulová",J768,0)</f>
        <v>0</v>
      </c>
      <c r="BJ768" s="17" t="s">
        <v>81</v>
      </c>
      <c r="BK768" s="223">
        <f>ROUND(I768*H768,2)</f>
        <v>0</v>
      </c>
      <c r="BL768" s="17" t="s">
        <v>212</v>
      </c>
      <c r="BM768" s="222" t="s">
        <v>1552</v>
      </c>
    </row>
    <row r="769" spans="2:65" s="1" customFormat="1" ht="60" customHeight="1">
      <c r="B769" s="38"/>
      <c r="C769" s="211" t="s">
        <v>1553</v>
      </c>
      <c r="D769" s="211" t="s">
        <v>207</v>
      </c>
      <c r="E769" s="212" t="s">
        <v>1554</v>
      </c>
      <c r="F769" s="213" t="s">
        <v>1555</v>
      </c>
      <c r="G769" s="214" t="s">
        <v>297</v>
      </c>
      <c r="H769" s="215">
        <v>5</v>
      </c>
      <c r="I769" s="216"/>
      <c r="J769" s="217">
        <f>ROUND(I769*H769,2)</f>
        <v>0</v>
      </c>
      <c r="K769" s="213" t="s">
        <v>211</v>
      </c>
      <c r="L769" s="43"/>
      <c r="M769" s="218" t="s">
        <v>19</v>
      </c>
      <c r="N769" s="219" t="s">
        <v>44</v>
      </c>
      <c r="O769" s="83"/>
      <c r="P769" s="220">
        <f>O769*H769</f>
        <v>0</v>
      </c>
      <c r="Q769" s="220">
        <v>0</v>
      </c>
      <c r="R769" s="220">
        <f>Q769*H769</f>
        <v>0</v>
      </c>
      <c r="S769" s="220">
        <v>0</v>
      </c>
      <c r="T769" s="221">
        <f>S769*H769</f>
        <v>0</v>
      </c>
      <c r="AR769" s="222" t="s">
        <v>212</v>
      </c>
      <c r="AT769" s="222" t="s">
        <v>207</v>
      </c>
      <c r="AU769" s="222" t="s">
        <v>83</v>
      </c>
      <c r="AY769" s="17" t="s">
        <v>204</v>
      </c>
      <c r="BE769" s="223">
        <f>IF(N769="základní",J769,0)</f>
        <v>0</v>
      </c>
      <c r="BF769" s="223">
        <f>IF(N769="snížená",J769,0)</f>
        <v>0</v>
      </c>
      <c r="BG769" s="223">
        <f>IF(N769="zákl. přenesená",J769,0)</f>
        <v>0</v>
      </c>
      <c r="BH769" s="223">
        <f>IF(N769="sníž. přenesená",J769,0)</f>
        <v>0</v>
      </c>
      <c r="BI769" s="223">
        <f>IF(N769="nulová",J769,0)</f>
        <v>0</v>
      </c>
      <c r="BJ769" s="17" t="s">
        <v>81</v>
      </c>
      <c r="BK769" s="223">
        <f>ROUND(I769*H769,2)</f>
        <v>0</v>
      </c>
      <c r="BL769" s="17" t="s">
        <v>212</v>
      </c>
      <c r="BM769" s="222" t="s">
        <v>1556</v>
      </c>
    </row>
    <row r="770" spans="2:65" s="1" customFormat="1" ht="16.5" customHeight="1">
      <c r="B770" s="38"/>
      <c r="C770" s="257" t="s">
        <v>912</v>
      </c>
      <c r="D770" s="257" t="s">
        <v>242</v>
      </c>
      <c r="E770" s="258" t="s">
        <v>1557</v>
      </c>
      <c r="F770" s="259" t="s">
        <v>1558</v>
      </c>
      <c r="G770" s="260" t="s">
        <v>221</v>
      </c>
      <c r="H770" s="261">
        <v>129.35</v>
      </c>
      <c r="I770" s="262"/>
      <c r="J770" s="263">
        <f>ROUND(I770*H770,2)</f>
        <v>0</v>
      </c>
      <c r="K770" s="259" t="s">
        <v>211</v>
      </c>
      <c r="L770" s="264"/>
      <c r="M770" s="265" t="s">
        <v>19</v>
      </c>
      <c r="N770" s="266" t="s">
        <v>44</v>
      </c>
      <c r="O770" s="83"/>
      <c r="P770" s="220">
        <f>O770*H770</f>
        <v>0</v>
      </c>
      <c r="Q770" s="220">
        <v>0</v>
      </c>
      <c r="R770" s="220">
        <f>Q770*H770</f>
        <v>0</v>
      </c>
      <c r="S770" s="220">
        <v>0</v>
      </c>
      <c r="T770" s="221">
        <f>S770*H770</f>
        <v>0</v>
      </c>
      <c r="AR770" s="222" t="s">
        <v>230</v>
      </c>
      <c r="AT770" s="222" t="s">
        <v>242</v>
      </c>
      <c r="AU770" s="222" t="s">
        <v>83</v>
      </c>
      <c r="AY770" s="17" t="s">
        <v>204</v>
      </c>
      <c r="BE770" s="223">
        <f>IF(N770="základní",J770,0)</f>
        <v>0</v>
      </c>
      <c r="BF770" s="223">
        <f>IF(N770="snížená",J770,0)</f>
        <v>0</v>
      </c>
      <c r="BG770" s="223">
        <f>IF(N770="zákl. přenesená",J770,0)</f>
        <v>0</v>
      </c>
      <c r="BH770" s="223">
        <f>IF(N770="sníž. přenesená",J770,0)</f>
        <v>0</v>
      </c>
      <c r="BI770" s="223">
        <f>IF(N770="nulová",J770,0)</f>
        <v>0</v>
      </c>
      <c r="BJ770" s="17" t="s">
        <v>81</v>
      </c>
      <c r="BK770" s="223">
        <f>ROUND(I770*H770,2)</f>
        <v>0</v>
      </c>
      <c r="BL770" s="17" t="s">
        <v>212</v>
      </c>
      <c r="BM770" s="222" t="s">
        <v>1559</v>
      </c>
    </row>
    <row r="771" spans="2:65" s="1" customFormat="1" ht="60" customHeight="1">
      <c r="B771" s="38"/>
      <c r="C771" s="211" t="s">
        <v>1560</v>
      </c>
      <c r="D771" s="211" t="s">
        <v>207</v>
      </c>
      <c r="E771" s="212" t="s">
        <v>1561</v>
      </c>
      <c r="F771" s="213" t="s">
        <v>1562</v>
      </c>
      <c r="G771" s="214" t="s">
        <v>250</v>
      </c>
      <c r="H771" s="215">
        <v>45.2</v>
      </c>
      <c r="I771" s="216"/>
      <c r="J771" s="217">
        <f>ROUND(I771*H771,2)</f>
        <v>0</v>
      </c>
      <c r="K771" s="213" t="s">
        <v>211</v>
      </c>
      <c r="L771" s="43"/>
      <c r="M771" s="218" t="s">
        <v>19</v>
      </c>
      <c r="N771" s="219" t="s">
        <v>44</v>
      </c>
      <c r="O771" s="83"/>
      <c r="P771" s="220">
        <f>O771*H771</f>
        <v>0</v>
      </c>
      <c r="Q771" s="220">
        <v>0</v>
      </c>
      <c r="R771" s="220">
        <f>Q771*H771</f>
        <v>0</v>
      </c>
      <c r="S771" s="220">
        <v>0</v>
      </c>
      <c r="T771" s="221">
        <f>S771*H771</f>
        <v>0</v>
      </c>
      <c r="AR771" s="222" t="s">
        <v>212</v>
      </c>
      <c r="AT771" s="222" t="s">
        <v>207</v>
      </c>
      <c r="AU771" s="222" t="s">
        <v>83</v>
      </c>
      <c r="AY771" s="17" t="s">
        <v>204</v>
      </c>
      <c r="BE771" s="223">
        <f>IF(N771="základní",J771,0)</f>
        <v>0</v>
      </c>
      <c r="BF771" s="223">
        <f>IF(N771="snížená",J771,0)</f>
        <v>0</v>
      </c>
      <c r="BG771" s="223">
        <f>IF(N771="zákl. přenesená",J771,0)</f>
        <v>0</v>
      </c>
      <c r="BH771" s="223">
        <f>IF(N771="sníž. přenesená",J771,0)</f>
        <v>0</v>
      </c>
      <c r="BI771" s="223">
        <f>IF(N771="nulová",J771,0)</f>
        <v>0</v>
      </c>
      <c r="BJ771" s="17" t="s">
        <v>81</v>
      </c>
      <c r="BK771" s="223">
        <f>ROUND(I771*H771,2)</f>
        <v>0</v>
      </c>
      <c r="BL771" s="17" t="s">
        <v>212</v>
      </c>
      <c r="BM771" s="222" t="s">
        <v>1563</v>
      </c>
    </row>
    <row r="772" spans="2:65" s="1" customFormat="1" ht="16.5" customHeight="1">
      <c r="B772" s="38"/>
      <c r="C772" s="257" t="s">
        <v>918</v>
      </c>
      <c r="D772" s="257" t="s">
        <v>242</v>
      </c>
      <c r="E772" s="258" t="s">
        <v>1564</v>
      </c>
      <c r="F772" s="259" t="s">
        <v>1565</v>
      </c>
      <c r="G772" s="260" t="s">
        <v>221</v>
      </c>
      <c r="H772" s="261">
        <v>11.34</v>
      </c>
      <c r="I772" s="262"/>
      <c r="J772" s="263">
        <f>ROUND(I772*H772,2)</f>
        <v>0</v>
      </c>
      <c r="K772" s="259" t="s">
        <v>211</v>
      </c>
      <c r="L772" s="264"/>
      <c r="M772" s="265" t="s">
        <v>19</v>
      </c>
      <c r="N772" s="266" t="s">
        <v>44</v>
      </c>
      <c r="O772" s="83"/>
      <c r="P772" s="220">
        <f>O772*H772</f>
        <v>0</v>
      </c>
      <c r="Q772" s="220">
        <v>0</v>
      </c>
      <c r="R772" s="220">
        <f>Q772*H772</f>
        <v>0</v>
      </c>
      <c r="S772" s="220">
        <v>0</v>
      </c>
      <c r="T772" s="221">
        <f>S772*H772</f>
        <v>0</v>
      </c>
      <c r="AR772" s="222" t="s">
        <v>230</v>
      </c>
      <c r="AT772" s="222" t="s">
        <v>242</v>
      </c>
      <c r="AU772" s="222" t="s">
        <v>83</v>
      </c>
      <c r="AY772" s="17" t="s">
        <v>204</v>
      </c>
      <c r="BE772" s="223">
        <f>IF(N772="základní",J772,0)</f>
        <v>0</v>
      </c>
      <c r="BF772" s="223">
        <f>IF(N772="snížená",J772,0)</f>
        <v>0</v>
      </c>
      <c r="BG772" s="223">
        <f>IF(N772="zákl. přenesená",J772,0)</f>
        <v>0</v>
      </c>
      <c r="BH772" s="223">
        <f>IF(N772="sníž. přenesená",J772,0)</f>
        <v>0</v>
      </c>
      <c r="BI772" s="223">
        <f>IF(N772="nulová",J772,0)</f>
        <v>0</v>
      </c>
      <c r="BJ772" s="17" t="s">
        <v>81</v>
      </c>
      <c r="BK772" s="223">
        <f>ROUND(I772*H772,2)</f>
        <v>0</v>
      </c>
      <c r="BL772" s="17" t="s">
        <v>212</v>
      </c>
      <c r="BM772" s="222" t="s">
        <v>415</v>
      </c>
    </row>
    <row r="773" spans="2:65" s="1" customFormat="1" ht="16.5" customHeight="1">
      <c r="B773" s="38"/>
      <c r="C773" s="257" t="s">
        <v>1566</v>
      </c>
      <c r="D773" s="257" t="s">
        <v>242</v>
      </c>
      <c r="E773" s="258" t="s">
        <v>1567</v>
      </c>
      <c r="F773" s="259" t="s">
        <v>1568</v>
      </c>
      <c r="G773" s="260" t="s">
        <v>221</v>
      </c>
      <c r="H773" s="261">
        <v>2.898</v>
      </c>
      <c r="I773" s="262"/>
      <c r="J773" s="263">
        <f>ROUND(I773*H773,2)</f>
        <v>0</v>
      </c>
      <c r="K773" s="259" t="s">
        <v>211</v>
      </c>
      <c r="L773" s="264"/>
      <c r="M773" s="265" t="s">
        <v>19</v>
      </c>
      <c r="N773" s="266" t="s">
        <v>44</v>
      </c>
      <c r="O773" s="83"/>
      <c r="P773" s="220">
        <f>O773*H773</f>
        <v>0</v>
      </c>
      <c r="Q773" s="220">
        <v>0</v>
      </c>
      <c r="R773" s="220">
        <f>Q773*H773</f>
        <v>0</v>
      </c>
      <c r="S773" s="220">
        <v>0</v>
      </c>
      <c r="T773" s="221">
        <f>S773*H773</f>
        <v>0</v>
      </c>
      <c r="AR773" s="222" t="s">
        <v>230</v>
      </c>
      <c r="AT773" s="222" t="s">
        <v>242</v>
      </c>
      <c r="AU773" s="222" t="s">
        <v>83</v>
      </c>
      <c r="AY773" s="17" t="s">
        <v>204</v>
      </c>
      <c r="BE773" s="223">
        <f>IF(N773="základní",J773,0)</f>
        <v>0</v>
      </c>
      <c r="BF773" s="223">
        <f>IF(N773="snížená",J773,0)</f>
        <v>0</v>
      </c>
      <c r="BG773" s="223">
        <f>IF(N773="zákl. přenesená",J773,0)</f>
        <v>0</v>
      </c>
      <c r="BH773" s="223">
        <f>IF(N773="sníž. přenesená",J773,0)</f>
        <v>0</v>
      </c>
      <c r="BI773" s="223">
        <f>IF(N773="nulová",J773,0)</f>
        <v>0</v>
      </c>
      <c r="BJ773" s="17" t="s">
        <v>81</v>
      </c>
      <c r="BK773" s="223">
        <f>ROUND(I773*H773,2)</f>
        <v>0</v>
      </c>
      <c r="BL773" s="17" t="s">
        <v>212</v>
      </c>
      <c r="BM773" s="222" t="s">
        <v>428</v>
      </c>
    </row>
    <row r="774" spans="2:63" s="11" customFormat="1" ht="22.8" customHeight="1">
      <c r="B774" s="195"/>
      <c r="C774" s="196"/>
      <c r="D774" s="197" t="s">
        <v>72</v>
      </c>
      <c r="E774" s="209" t="s">
        <v>1569</v>
      </c>
      <c r="F774" s="209" t="s">
        <v>1570</v>
      </c>
      <c r="G774" s="196"/>
      <c r="H774" s="196"/>
      <c r="I774" s="199"/>
      <c r="J774" s="210">
        <f>BK774</f>
        <v>0</v>
      </c>
      <c r="K774" s="196"/>
      <c r="L774" s="201"/>
      <c r="M774" s="202"/>
      <c r="N774" s="203"/>
      <c r="O774" s="203"/>
      <c r="P774" s="204">
        <f>SUM(P775:P780)</f>
        <v>0</v>
      </c>
      <c r="Q774" s="203"/>
      <c r="R774" s="204">
        <f>SUM(R775:R780)</f>
        <v>0</v>
      </c>
      <c r="S774" s="203"/>
      <c r="T774" s="205">
        <f>SUM(T775:T780)</f>
        <v>0</v>
      </c>
      <c r="AR774" s="206" t="s">
        <v>81</v>
      </c>
      <c r="AT774" s="207" t="s">
        <v>72</v>
      </c>
      <c r="AU774" s="207" t="s">
        <v>81</v>
      </c>
      <c r="AY774" s="206" t="s">
        <v>204</v>
      </c>
      <c r="BK774" s="208">
        <f>SUM(BK775:BK780)</f>
        <v>0</v>
      </c>
    </row>
    <row r="775" spans="2:65" s="1" customFormat="1" ht="48" customHeight="1">
      <c r="B775" s="38"/>
      <c r="C775" s="211" t="s">
        <v>921</v>
      </c>
      <c r="D775" s="211" t="s">
        <v>207</v>
      </c>
      <c r="E775" s="212" t="s">
        <v>1571</v>
      </c>
      <c r="F775" s="213" t="s">
        <v>1572</v>
      </c>
      <c r="G775" s="214" t="s">
        <v>221</v>
      </c>
      <c r="H775" s="215">
        <v>125.723</v>
      </c>
      <c r="I775" s="216"/>
      <c r="J775" s="217">
        <f>ROUND(I775*H775,2)</f>
        <v>0</v>
      </c>
      <c r="K775" s="213" t="s">
        <v>211</v>
      </c>
      <c r="L775" s="43"/>
      <c r="M775" s="218" t="s">
        <v>19</v>
      </c>
      <c r="N775" s="219" t="s">
        <v>44</v>
      </c>
      <c r="O775" s="83"/>
      <c r="P775" s="220">
        <f>O775*H775</f>
        <v>0</v>
      </c>
      <c r="Q775" s="220">
        <v>0</v>
      </c>
      <c r="R775" s="220">
        <f>Q775*H775</f>
        <v>0</v>
      </c>
      <c r="S775" s="220">
        <v>0</v>
      </c>
      <c r="T775" s="221">
        <f>S775*H775</f>
        <v>0</v>
      </c>
      <c r="AR775" s="222" t="s">
        <v>212</v>
      </c>
      <c r="AT775" s="222" t="s">
        <v>207</v>
      </c>
      <c r="AU775" s="222" t="s">
        <v>83</v>
      </c>
      <c r="AY775" s="17" t="s">
        <v>204</v>
      </c>
      <c r="BE775" s="223">
        <f>IF(N775="základní",J775,0)</f>
        <v>0</v>
      </c>
      <c r="BF775" s="223">
        <f>IF(N775="snížená",J775,0)</f>
        <v>0</v>
      </c>
      <c r="BG775" s="223">
        <f>IF(N775="zákl. přenesená",J775,0)</f>
        <v>0</v>
      </c>
      <c r="BH775" s="223">
        <f>IF(N775="sníž. přenesená",J775,0)</f>
        <v>0</v>
      </c>
      <c r="BI775" s="223">
        <f>IF(N775="nulová",J775,0)</f>
        <v>0</v>
      </c>
      <c r="BJ775" s="17" t="s">
        <v>81</v>
      </c>
      <c r="BK775" s="223">
        <f>ROUND(I775*H775,2)</f>
        <v>0</v>
      </c>
      <c r="BL775" s="17" t="s">
        <v>212</v>
      </c>
      <c r="BM775" s="222" t="s">
        <v>1573</v>
      </c>
    </row>
    <row r="776" spans="2:65" s="1" customFormat="1" ht="60" customHeight="1">
      <c r="B776" s="38"/>
      <c r="C776" s="211" t="s">
        <v>1574</v>
      </c>
      <c r="D776" s="211" t="s">
        <v>207</v>
      </c>
      <c r="E776" s="212" t="s">
        <v>1575</v>
      </c>
      <c r="F776" s="213" t="s">
        <v>1576</v>
      </c>
      <c r="G776" s="214" t="s">
        <v>221</v>
      </c>
      <c r="H776" s="215">
        <v>125.723</v>
      </c>
      <c r="I776" s="216"/>
      <c r="J776" s="217">
        <f>ROUND(I776*H776,2)</f>
        <v>0</v>
      </c>
      <c r="K776" s="213" t="s">
        <v>211</v>
      </c>
      <c r="L776" s="43"/>
      <c r="M776" s="218" t="s">
        <v>19</v>
      </c>
      <c r="N776" s="219" t="s">
        <v>44</v>
      </c>
      <c r="O776" s="83"/>
      <c r="P776" s="220">
        <f>O776*H776</f>
        <v>0</v>
      </c>
      <c r="Q776" s="220">
        <v>0</v>
      </c>
      <c r="R776" s="220">
        <f>Q776*H776</f>
        <v>0</v>
      </c>
      <c r="S776" s="220">
        <v>0</v>
      </c>
      <c r="T776" s="221">
        <f>S776*H776</f>
        <v>0</v>
      </c>
      <c r="AR776" s="222" t="s">
        <v>212</v>
      </c>
      <c r="AT776" s="222" t="s">
        <v>207</v>
      </c>
      <c r="AU776" s="222" t="s">
        <v>83</v>
      </c>
      <c r="AY776" s="17" t="s">
        <v>204</v>
      </c>
      <c r="BE776" s="223">
        <f>IF(N776="základní",J776,0)</f>
        <v>0</v>
      </c>
      <c r="BF776" s="223">
        <f>IF(N776="snížená",J776,0)</f>
        <v>0</v>
      </c>
      <c r="BG776" s="223">
        <f>IF(N776="zákl. přenesená",J776,0)</f>
        <v>0</v>
      </c>
      <c r="BH776" s="223">
        <f>IF(N776="sníž. přenesená",J776,0)</f>
        <v>0</v>
      </c>
      <c r="BI776" s="223">
        <f>IF(N776="nulová",J776,0)</f>
        <v>0</v>
      </c>
      <c r="BJ776" s="17" t="s">
        <v>81</v>
      </c>
      <c r="BK776" s="223">
        <f>ROUND(I776*H776,2)</f>
        <v>0</v>
      </c>
      <c r="BL776" s="17" t="s">
        <v>212</v>
      </c>
      <c r="BM776" s="222" t="s">
        <v>1577</v>
      </c>
    </row>
    <row r="777" spans="2:65" s="1" customFormat="1" ht="16.5" customHeight="1">
      <c r="B777" s="38"/>
      <c r="C777" s="257" t="s">
        <v>925</v>
      </c>
      <c r="D777" s="257" t="s">
        <v>242</v>
      </c>
      <c r="E777" s="258" t="s">
        <v>1578</v>
      </c>
      <c r="F777" s="259" t="s">
        <v>1579</v>
      </c>
      <c r="G777" s="260" t="s">
        <v>221</v>
      </c>
      <c r="H777" s="261">
        <v>111.786</v>
      </c>
      <c r="I777" s="262"/>
      <c r="J777" s="263">
        <f>ROUND(I777*H777,2)</f>
        <v>0</v>
      </c>
      <c r="K777" s="259" t="s">
        <v>211</v>
      </c>
      <c r="L777" s="264"/>
      <c r="M777" s="265" t="s">
        <v>19</v>
      </c>
      <c r="N777" s="266" t="s">
        <v>44</v>
      </c>
      <c r="O777" s="83"/>
      <c r="P777" s="220">
        <f>O777*H777</f>
        <v>0</v>
      </c>
      <c r="Q777" s="220">
        <v>0</v>
      </c>
      <c r="R777" s="220">
        <f>Q777*H777</f>
        <v>0</v>
      </c>
      <c r="S777" s="220">
        <v>0</v>
      </c>
      <c r="T777" s="221">
        <f>S777*H777</f>
        <v>0</v>
      </c>
      <c r="AR777" s="222" t="s">
        <v>230</v>
      </c>
      <c r="AT777" s="222" t="s">
        <v>242</v>
      </c>
      <c r="AU777" s="222" t="s">
        <v>83</v>
      </c>
      <c r="AY777" s="17" t="s">
        <v>204</v>
      </c>
      <c r="BE777" s="223">
        <f>IF(N777="základní",J777,0)</f>
        <v>0</v>
      </c>
      <c r="BF777" s="223">
        <f>IF(N777="snížená",J777,0)</f>
        <v>0</v>
      </c>
      <c r="BG777" s="223">
        <f>IF(N777="zákl. přenesená",J777,0)</f>
        <v>0</v>
      </c>
      <c r="BH777" s="223">
        <f>IF(N777="sníž. přenesená",J777,0)</f>
        <v>0</v>
      </c>
      <c r="BI777" s="223">
        <f>IF(N777="nulová",J777,0)</f>
        <v>0</v>
      </c>
      <c r="BJ777" s="17" t="s">
        <v>81</v>
      </c>
      <c r="BK777" s="223">
        <f>ROUND(I777*H777,2)</f>
        <v>0</v>
      </c>
      <c r="BL777" s="17" t="s">
        <v>212</v>
      </c>
      <c r="BM777" s="222" t="s">
        <v>1580</v>
      </c>
    </row>
    <row r="778" spans="2:65" s="1" customFormat="1" ht="16.5" customHeight="1">
      <c r="B778" s="38"/>
      <c r="C778" s="257" t="s">
        <v>1581</v>
      </c>
      <c r="D778" s="257" t="s">
        <v>242</v>
      </c>
      <c r="E778" s="258" t="s">
        <v>1582</v>
      </c>
      <c r="F778" s="259" t="s">
        <v>1583</v>
      </c>
      <c r="G778" s="260" t="s">
        <v>221</v>
      </c>
      <c r="H778" s="261">
        <v>20.223</v>
      </c>
      <c r="I778" s="262"/>
      <c r="J778" s="263">
        <f>ROUND(I778*H778,2)</f>
        <v>0</v>
      </c>
      <c r="K778" s="259" t="s">
        <v>211</v>
      </c>
      <c r="L778" s="264"/>
      <c r="M778" s="265" t="s">
        <v>19</v>
      </c>
      <c r="N778" s="266" t="s">
        <v>44</v>
      </c>
      <c r="O778" s="83"/>
      <c r="P778" s="220">
        <f>O778*H778</f>
        <v>0</v>
      </c>
      <c r="Q778" s="220">
        <v>0</v>
      </c>
      <c r="R778" s="220">
        <f>Q778*H778</f>
        <v>0</v>
      </c>
      <c r="S778" s="220">
        <v>0</v>
      </c>
      <c r="T778" s="221">
        <f>S778*H778</f>
        <v>0</v>
      </c>
      <c r="AR778" s="222" t="s">
        <v>230</v>
      </c>
      <c r="AT778" s="222" t="s">
        <v>242</v>
      </c>
      <c r="AU778" s="222" t="s">
        <v>83</v>
      </c>
      <c r="AY778" s="17" t="s">
        <v>204</v>
      </c>
      <c r="BE778" s="223">
        <f>IF(N778="základní",J778,0)</f>
        <v>0</v>
      </c>
      <c r="BF778" s="223">
        <f>IF(N778="snížená",J778,0)</f>
        <v>0</v>
      </c>
      <c r="BG778" s="223">
        <f>IF(N778="zákl. přenesená",J778,0)</f>
        <v>0</v>
      </c>
      <c r="BH778" s="223">
        <f>IF(N778="sníž. přenesená",J778,0)</f>
        <v>0</v>
      </c>
      <c r="BI778" s="223">
        <f>IF(N778="nulová",J778,0)</f>
        <v>0</v>
      </c>
      <c r="BJ778" s="17" t="s">
        <v>81</v>
      </c>
      <c r="BK778" s="223">
        <f>ROUND(I778*H778,2)</f>
        <v>0</v>
      </c>
      <c r="BL778" s="17" t="s">
        <v>212</v>
      </c>
      <c r="BM778" s="222" t="s">
        <v>1584</v>
      </c>
    </row>
    <row r="779" spans="2:65" s="1" customFormat="1" ht="60" customHeight="1">
      <c r="B779" s="38"/>
      <c r="C779" s="211" t="s">
        <v>928</v>
      </c>
      <c r="D779" s="211" t="s">
        <v>207</v>
      </c>
      <c r="E779" s="212" t="s">
        <v>1585</v>
      </c>
      <c r="F779" s="213" t="s">
        <v>1586</v>
      </c>
      <c r="G779" s="214" t="s">
        <v>221</v>
      </c>
      <c r="H779" s="215">
        <v>106.463</v>
      </c>
      <c r="I779" s="216"/>
      <c r="J779" s="217">
        <f>ROUND(I779*H779,2)</f>
        <v>0</v>
      </c>
      <c r="K779" s="213" t="s">
        <v>211</v>
      </c>
      <c r="L779" s="43"/>
      <c r="M779" s="218" t="s">
        <v>19</v>
      </c>
      <c r="N779" s="219" t="s">
        <v>44</v>
      </c>
      <c r="O779" s="83"/>
      <c r="P779" s="220">
        <f>O779*H779</f>
        <v>0</v>
      </c>
      <c r="Q779" s="220">
        <v>0</v>
      </c>
      <c r="R779" s="220">
        <f>Q779*H779</f>
        <v>0</v>
      </c>
      <c r="S779" s="220">
        <v>0</v>
      </c>
      <c r="T779" s="221">
        <f>S779*H779</f>
        <v>0</v>
      </c>
      <c r="AR779" s="222" t="s">
        <v>212</v>
      </c>
      <c r="AT779" s="222" t="s">
        <v>207</v>
      </c>
      <c r="AU779" s="222" t="s">
        <v>83</v>
      </c>
      <c r="AY779" s="17" t="s">
        <v>204</v>
      </c>
      <c r="BE779" s="223">
        <f>IF(N779="základní",J779,0)</f>
        <v>0</v>
      </c>
      <c r="BF779" s="223">
        <f>IF(N779="snížená",J779,0)</f>
        <v>0</v>
      </c>
      <c r="BG779" s="223">
        <f>IF(N779="zákl. přenesená",J779,0)</f>
        <v>0</v>
      </c>
      <c r="BH779" s="223">
        <f>IF(N779="sníž. přenesená",J779,0)</f>
        <v>0</v>
      </c>
      <c r="BI779" s="223">
        <f>IF(N779="nulová",J779,0)</f>
        <v>0</v>
      </c>
      <c r="BJ779" s="17" t="s">
        <v>81</v>
      </c>
      <c r="BK779" s="223">
        <f>ROUND(I779*H779,2)</f>
        <v>0</v>
      </c>
      <c r="BL779" s="17" t="s">
        <v>212</v>
      </c>
      <c r="BM779" s="222" t="s">
        <v>1587</v>
      </c>
    </row>
    <row r="780" spans="2:65" s="1" customFormat="1" ht="60" customHeight="1">
      <c r="B780" s="38"/>
      <c r="C780" s="211" t="s">
        <v>1588</v>
      </c>
      <c r="D780" s="211" t="s">
        <v>207</v>
      </c>
      <c r="E780" s="212" t="s">
        <v>1589</v>
      </c>
      <c r="F780" s="213" t="s">
        <v>1590</v>
      </c>
      <c r="G780" s="214" t="s">
        <v>221</v>
      </c>
      <c r="H780" s="215">
        <v>19.26</v>
      </c>
      <c r="I780" s="216"/>
      <c r="J780" s="217">
        <f>ROUND(I780*H780,2)</f>
        <v>0</v>
      </c>
      <c r="K780" s="213" t="s">
        <v>211</v>
      </c>
      <c r="L780" s="43"/>
      <c r="M780" s="218" t="s">
        <v>19</v>
      </c>
      <c r="N780" s="219" t="s">
        <v>44</v>
      </c>
      <c r="O780" s="83"/>
      <c r="P780" s="220">
        <f>O780*H780</f>
        <v>0</v>
      </c>
      <c r="Q780" s="220">
        <v>0</v>
      </c>
      <c r="R780" s="220">
        <f>Q780*H780</f>
        <v>0</v>
      </c>
      <c r="S780" s="220">
        <v>0</v>
      </c>
      <c r="T780" s="221">
        <f>S780*H780</f>
        <v>0</v>
      </c>
      <c r="AR780" s="222" t="s">
        <v>212</v>
      </c>
      <c r="AT780" s="222" t="s">
        <v>207</v>
      </c>
      <c r="AU780" s="222" t="s">
        <v>83</v>
      </c>
      <c r="AY780" s="17" t="s">
        <v>204</v>
      </c>
      <c r="BE780" s="223">
        <f>IF(N780="základní",J780,0)</f>
        <v>0</v>
      </c>
      <c r="BF780" s="223">
        <f>IF(N780="snížená",J780,0)</f>
        <v>0</v>
      </c>
      <c r="BG780" s="223">
        <f>IF(N780="zákl. přenesená",J780,0)</f>
        <v>0</v>
      </c>
      <c r="BH780" s="223">
        <f>IF(N780="sníž. přenesená",J780,0)</f>
        <v>0</v>
      </c>
      <c r="BI780" s="223">
        <f>IF(N780="nulová",J780,0)</f>
        <v>0</v>
      </c>
      <c r="BJ780" s="17" t="s">
        <v>81</v>
      </c>
      <c r="BK780" s="223">
        <f>ROUND(I780*H780,2)</f>
        <v>0</v>
      </c>
      <c r="BL780" s="17" t="s">
        <v>212</v>
      </c>
      <c r="BM780" s="222" t="s">
        <v>1591</v>
      </c>
    </row>
    <row r="781" spans="2:63" s="11" customFormat="1" ht="22.8" customHeight="1">
      <c r="B781" s="195"/>
      <c r="C781" s="196"/>
      <c r="D781" s="197" t="s">
        <v>72</v>
      </c>
      <c r="E781" s="209" t="s">
        <v>1592</v>
      </c>
      <c r="F781" s="209" t="s">
        <v>1593</v>
      </c>
      <c r="G781" s="196"/>
      <c r="H781" s="196"/>
      <c r="I781" s="199"/>
      <c r="J781" s="210">
        <f>BK781</f>
        <v>0</v>
      </c>
      <c r="K781" s="196"/>
      <c r="L781" s="201"/>
      <c r="M781" s="202"/>
      <c r="N781" s="203"/>
      <c r="O781" s="203"/>
      <c r="P781" s="204">
        <f>SUM(P782:P790)</f>
        <v>0</v>
      </c>
      <c r="Q781" s="203"/>
      <c r="R781" s="204">
        <f>SUM(R782:R790)</f>
        <v>0</v>
      </c>
      <c r="S781" s="203"/>
      <c r="T781" s="205">
        <f>SUM(T782:T790)</f>
        <v>0</v>
      </c>
      <c r="AR781" s="206" t="s">
        <v>81</v>
      </c>
      <c r="AT781" s="207" t="s">
        <v>72</v>
      </c>
      <c r="AU781" s="207" t="s">
        <v>81</v>
      </c>
      <c r="AY781" s="206" t="s">
        <v>204</v>
      </c>
      <c r="BK781" s="208">
        <f>SUM(BK782:BK790)</f>
        <v>0</v>
      </c>
    </row>
    <row r="782" spans="2:65" s="1" customFormat="1" ht="36" customHeight="1">
      <c r="B782" s="38"/>
      <c r="C782" s="211" t="s">
        <v>932</v>
      </c>
      <c r="D782" s="211" t="s">
        <v>207</v>
      </c>
      <c r="E782" s="212" t="s">
        <v>1594</v>
      </c>
      <c r="F782" s="213" t="s">
        <v>1595</v>
      </c>
      <c r="G782" s="214" t="s">
        <v>250</v>
      </c>
      <c r="H782" s="215">
        <v>115.5</v>
      </c>
      <c r="I782" s="216"/>
      <c r="J782" s="217">
        <f>ROUND(I782*H782,2)</f>
        <v>0</v>
      </c>
      <c r="K782" s="213" t="s">
        <v>211</v>
      </c>
      <c r="L782" s="43"/>
      <c r="M782" s="218" t="s">
        <v>19</v>
      </c>
      <c r="N782" s="219" t="s">
        <v>44</v>
      </c>
      <c r="O782" s="83"/>
      <c r="P782" s="220">
        <f>O782*H782</f>
        <v>0</v>
      </c>
      <c r="Q782" s="220">
        <v>0</v>
      </c>
      <c r="R782" s="220">
        <f>Q782*H782</f>
        <v>0</v>
      </c>
      <c r="S782" s="220">
        <v>0</v>
      </c>
      <c r="T782" s="221">
        <f>S782*H782</f>
        <v>0</v>
      </c>
      <c r="AR782" s="222" t="s">
        <v>212</v>
      </c>
      <c r="AT782" s="222" t="s">
        <v>207</v>
      </c>
      <c r="AU782" s="222" t="s">
        <v>83</v>
      </c>
      <c r="AY782" s="17" t="s">
        <v>204</v>
      </c>
      <c r="BE782" s="223">
        <f>IF(N782="základní",J782,0)</f>
        <v>0</v>
      </c>
      <c r="BF782" s="223">
        <f>IF(N782="snížená",J782,0)</f>
        <v>0</v>
      </c>
      <c r="BG782" s="223">
        <f>IF(N782="zákl. přenesená",J782,0)</f>
        <v>0</v>
      </c>
      <c r="BH782" s="223">
        <f>IF(N782="sníž. přenesená",J782,0)</f>
        <v>0</v>
      </c>
      <c r="BI782" s="223">
        <f>IF(N782="nulová",J782,0)</f>
        <v>0</v>
      </c>
      <c r="BJ782" s="17" t="s">
        <v>81</v>
      </c>
      <c r="BK782" s="223">
        <f>ROUND(I782*H782,2)</f>
        <v>0</v>
      </c>
      <c r="BL782" s="17" t="s">
        <v>212</v>
      </c>
      <c r="BM782" s="222" t="s">
        <v>1596</v>
      </c>
    </row>
    <row r="783" spans="2:65" s="1" customFormat="1" ht="16.5" customHeight="1">
      <c r="B783" s="38"/>
      <c r="C783" s="257" t="s">
        <v>1597</v>
      </c>
      <c r="D783" s="257" t="s">
        <v>242</v>
      </c>
      <c r="E783" s="258" t="s">
        <v>1598</v>
      </c>
      <c r="F783" s="259" t="s">
        <v>1599</v>
      </c>
      <c r="G783" s="260" t="s">
        <v>250</v>
      </c>
      <c r="H783" s="261">
        <v>31.68</v>
      </c>
      <c r="I783" s="262"/>
      <c r="J783" s="263">
        <f>ROUND(I783*H783,2)</f>
        <v>0</v>
      </c>
      <c r="K783" s="259" t="s">
        <v>211</v>
      </c>
      <c r="L783" s="264"/>
      <c r="M783" s="265" t="s">
        <v>19</v>
      </c>
      <c r="N783" s="266" t="s">
        <v>44</v>
      </c>
      <c r="O783" s="83"/>
      <c r="P783" s="220">
        <f>O783*H783</f>
        <v>0</v>
      </c>
      <c r="Q783" s="220">
        <v>0</v>
      </c>
      <c r="R783" s="220">
        <f>Q783*H783</f>
        <v>0</v>
      </c>
      <c r="S783" s="220">
        <v>0</v>
      </c>
      <c r="T783" s="221">
        <f>S783*H783</f>
        <v>0</v>
      </c>
      <c r="AR783" s="222" t="s">
        <v>230</v>
      </c>
      <c r="AT783" s="222" t="s">
        <v>242</v>
      </c>
      <c r="AU783" s="222" t="s">
        <v>83</v>
      </c>
      <c r="AY783" s="17" t="s">
        <v>204</v>
      </c>
      <c r="BE783" s="223">
        <f>IF(N783="základní",J783,0)</f>
        <v>0</v>
      </c>
      <c r="BF783" s="223">
        <f>IF(N783="snížená",J783,0)</f>
        <v>0</v>
      </c>
      <c r="BG783" s="223">
        <f>IF(N783="zákl. přenesená",J783,0)</f>
        <v>0</v>
      </c>
      <c r="BH783" s="223">
        <f>IF(N783="sníž. přenesená",J783,0)</f>
        <v>0</v>
      </c>
      <c r="BI783" s="223">
        <f>IF(N783="nulová",J783,0)</f>
        <v>0</v>
      </c>
      <c r="BJ783" s="17" t="s">
        <v>81</v>
      </c>
      <c r="BK783" s="223">
        <f>ROUND(I783*H783,2)</f>
        <v>0</v>
      </c>
      <c r="BL783" s="17" t="s">
        <v>212</v>
      </c>
      <c r="BM783" s="222" t="s">
        <v>1600</v>
      </c>
    </row>
    <row r="784" spans="2:65" s="1" customFormat="1" ht="16.5" customHeight="1">
      <c r="B784" s="38"/>
      <c r="C784" s="257" t="s">
        <v>935</v>
      </c>
      <c r="D784" s="257" t="s">
        <v>242</v>
      </c>
      <c r="E784" s="258" t="s">
        <v>1601</v>
      </c>
      <c r="F784" s="259" t="s">
        <v>1602</v>
      </c>
      <c r="G784" s="260" t="s">
        <v>250</v>
      </c>
      <c r="H784" s="261">
        <v>14.64</v>
      </c>
      <c r="I784" s="262"/>
      <c r="J784" s="263">
        <f>ROUND(I784*H784,2)</f>
        <v>0</v>
      </c>
      <c r="K784" s="259" t="s">
        <v>211</v>
      </c>
      <c r="L784" s="264"/>
      <c r="M784" s="265" t="s">
        <v>19</v>
      </c>
      <c r="N784" s="266" t="s">
        <v>44</v>
      </c>
      <c r="O784" s="83"/>
      <c r="P784" s="220">
        <f>O784*H784</f>
        <v>0</v>
      </c>
      <c r="Q784" s="220">
        <v>0</v>
      </c>
      <c r="R784" s="220">
        <f>Q784*H784</f>
        <v>0</v>
      </c>
      <c r="S784" s="220">
        <v>0</v>
      </c>
      <c r="T784" s="221">
        <f>S784*H784</f>
        <v>0</v>
      </c>
      <c r="AR784" s="222" t="s">
        <v>230</v>
      </c>
      <c r="AT784" s="222" t="s">
        <v>242</v>
      </c>
      <c r="AU784" s="222" t="s">
        <v>83</v>
      </c>
      <c r="AY784" s="17" t="s">
        <v>204</v>
      </c>
      <c r="BE784" s="223">
        <f>IF(N784="základní",J784,0)</f>
        <v>0</v>
      </c>
      <c r="BF784" s="223">
        <f>IF(N784="snížená",J784,0)</f>
        <v>0</v>
      </c>
      <c r="BG784" s="223">
        <f>IF(N784="zákl. přenesená",J784,0)</f>
        <v>0</v>
      </c>
      <c r="BH784" s="223">
        <f>IF(N784="sníž. přenesená",J784,0)</f>
        <v>0</v>
      </c>
      <c r="BI784" s="223">
        <f>IF(N784="nulová",J784,0)</f>
        <v>0</v>
      </c>
      <c r="BJ784" s="17" t="s">
        <v>81</v>
      </c>
      <c r="BK784" s="223">
        <f>ROUND(I784*H784,2)</f>
        <v>0</v>
      </c>
      <c r="BL784" s="17" t="s">
        <v>212</v>
      </c>
      <c r="BM784" s="222" t="s">
        <v>1286</v>
      </c>
    </row>
    <row r="785" spans="2:65" s="1" customFormat="1" ht="16.5" customHeight="1">
      <c r="B785" s="38"/>
      <c r="C785" s="257" t="s">
        <v>1603</v>
      </c>
      <c r="D785" s="257" t="s">
        <v>242</v>
      </c>
      <c r="E785" s="258" t="s">
        <v>1604</v>
      </c>
      <c r="F785" s="259" t="s">
        <v>1605</v>
      </c>
      <c r="G785" s="260" t="s">
        <v>250</v>
      </c>
      <c r="H785" s="261">
        <v>51.72</v>
      </c>
      <c r="I785" s="262"/>
      <c r="J785" s="263">
        <f>ROUND(I785*H785,2)</f>
        <v>0</v>
      </c>
      <c r="K785" s="259" t="s">
        <v>211</v>
      </c>
      <c r="L785" s="264"/>
      <c r="M785" s="265" t="s">
        <v>19</v>
      </c>
      <c r="N785" s="266" t="s">
        <v>44</v>
      </c>
      <c r="O785" s="83"/>
      <c r="P785" s="220">
        <f>O785*H785</f>
        <v>0</v>
      </c>
      <c r="Q785" s="220">
        <v>0</v>
      </c>
      <c r="R785" s="220">
        <f>Q785*H785</f>
        <v>0</v>
      </c>
      <c r="S785" s="220">
        <v>0</v>
      </c>
      <c r="T785" s="221">
        <f>S785*H785</f>
        <v>0</v>
      </c>
      <c r="AR785" s="222" t="s">
        <v>230</v>
      </c>
      <c r="AT785" s="222" t="s">
        <v>242</v>
      </c>
      <c r="AU785" s="222" t="s">
        <v>83</v>
      </c>
      <c r="AY785" s="17" t="s">
        <v>204</v>
      </c>
      <c r="BE785" s="223">
        <f>IF(N785="základní",J785,0)</f>
        <v>0</v>
      </c>
      <c r="BF785" s="223">
        <f>IF(N785="snížená",J785,0)</f>
        <v>0</v>
      </c>
      <c r="BG785" s="223">
        <f>IF(N785="zákl. přenesená",J785,0)</f>
        <v>0</v>
      </c>
      <c r="BH785" s="223">
        <f>IF(N785="sníž. přenesená",J785,0)</f>
        <v>0</v>
      </c>
      <c r="BI785" s="223">
        <f>IF(N785="nulová",J785,0)</f>
        <v>0</v>
      </c>
      <c r="BJ785" s="17" t="s">
        <v>81</v>
      </c>
      <c r="BK785" s="223">
        <f>ROUND(I785*H785,2)</f>
        <v>0</v>
      </c>
      <c r="BL785" s="17" t="s">
        <v>212</v>
      </c>
      <c r="BM785" s="222" t="s">
        <v>1606</v>
      </c>
    </row>
    <row r="786" spans="2:65" s="1" customFormat="1" ht="16.5" customHeight="1">
      <c r="B786" s="38"/>
      <c r="C786" s="257" t="s">
        <v>939</v>
      </c>
      <c r="D786" s="257" t="s">
        <v>242</v>
      </c>
      <c r="E786" s="258" t="s">
        <v>1607</v>
      </c>
      <c r="F786" s="259" t="s">
        <v>1608</v>
      </c>
      <c r="G786" s="260" t="s">
        <v>250</v>
      </c>
      <c r="H786" s="261">
        <v>40.56</v>
      </c>
      <c r="I786" s="262"/>
      <c r="J786" s="263">
        <f>ROUND(I786*H786,2)</f>
        <v>0</v>
      </c>
      <c r="K786" s="259" t="s">
        <v>211</v>
      </c>
      <c r="L786" s="264"/>
      <c r="M786" s="265" t="s">
        <v>19</v>
      </c>
      <c r="N786" s="266" t="s">
        <v>44</v>
      </c>
      <c r="O786" s="83"/>
      <c r="P786" s="220">
        <f>O786*H786</f>
        <v>0</v>
      </c>
      <c r="Q786" s="220">
        <v>0</v>
      </c>
      <c r="R786" s="220">
        <f>Q786*H786</f>
        <v>0</v>
      </c>
      <c r="S786" s="220">
        <v>0</v>
      </c>
      <c r="T786" s="221">
        <f>S786*H786</f>
        <v>0</v>
      </c>
      <c r="AR786" s="222" t="s">
        <v>230</v>
      </c>
      <c r="AT786" s="222" t="s">
        <v>242</v>
      </c>
      <c r="AU786" s="222" t="s">
        <v>83</v>
      </c>
      <c r="AY786" s="17" t="s">
        <v>204</v>
      </c>
      <c r="BE786" s="223">
        <f>IF(N786="základní",J786,0)</f>
        <v>0</v>
      </c>
      <c r="BF786" s="223">
        <f>IF(N786="snížená",J786,0)</f>
        <v>0</v>
      </c>
      <c r="BG786" s="223">
        <f>IF(N786="zákl. přenesená",J786,0)</f>
        <v>0</v>
      </c>
      <c r="BH786" s="223">
        <f>IF(N786="sníž. přenesená",J786,0)</f>
        <v>0</v>
      </c>
      <c r="BI786" s="223">
        <f>IF(N786="nulová",J786,0)</f>
        <v>0</v>
      </c>
      <c r="BJ786" s="17" t="s">
        <v>81</v>
      </c>
      <c r="BK786" s="223">
        <f>ROUND(I786*H786,2)</f>
        <v>0</v>
      </c>
      <c r="BL786" s="17" t="s">
        <v>212</v>
      </c>
      <c r="BM786" s="222" t="s">
        <v>1609</v>
      </c>
    </row>
    <row r="787" spans="2:65" s="1" customFormat="1" ht="36" customHeight="1">
      <c r="B787" s="38"/>
      <c r="C787" s="211" t="s">
        <v>1610</v>
      </c>
      <c r="D787" s="211" t="s">
        <v>207</v>
      </c>
      <c r="E787" s="212" t="s">
        <v>1611</v>
      </c>
      <c r="F787" s="213" t="s">
        <v>1612</v>
      </c>
      <c r="G787" s="214" t="s">
        <v>250</v>
      </c>
      <c r="H787" s="215">
        <v>48</v>
      </c>
      <c r="I787" s="216"/>
      <c r="J787" s="217">
        <f>ROUND(I787*H787,2)</f>
        <v>0</v>
      </c>
      <c r="K787" s="213" t="s">
        <v>211</v>
      </c>
      <c r="L787" s="43"/>
      <c r="M787" s="218" t="s">
        <v>19</v>
      </c>
      <c r="N787" s="219" t="s">
        <v>44</v>
      </c>
      <c r="O787" s="83"/>
      <c r="P787" s="220">
        <f>O787*H787</f>
        <v>0</v>
      </c>
      <c r="Q787" s="220">
        <v>0</v>
      </c>
      <c r="R787" s="220">
        <f>Q787*H787</f>
        <v>0</v>
      </c>
      <c r="S787" s="220">
        <v>0</v>
      </c>
      <c r="T787" s="221">
        <f>S787*H787</f>
        <v>0</v>
      </c>
      <c r="AR787" s="222" t="s">
        <v>212</v>
      </c>
      <c r="AT787" s="222" t="s">
        <v>207</v>
      </c>
      <c r="AU787" s="222" t="s">
        <v>83</v>
      </c>
      <c r="AY787" s="17" t="s">
        <v>204</v>
      </c>
      <c r="BE787" s="223">
        <f>IF(N787="základní",J787,0)</f>
        <v>0</v>
      </c>
      <c r="BF787" s="223">
        <f>IF(N787="snížená",J787,0)</f>
        <v>0</v>
      </c>
      <c r="BG787" s="223">
        <f>IF(N787="zákl. přenesená",J787,0)</f>
        <v>0</v>
      </c>
      <c r="BH787" s="223">
        <f>IF(N787="sníž. přenesená",J787,0)</f>
        <v>0</v>
      </c>
      <c r="BI787" s="223">
        <f>IF(N787="nulová",J787,0)</f>
        <v>0</v>
      </c>
      <c r="BJ787" s="17" t="s">
        <v>81</v>
      </c>
      <c r="BK787" s="223">
        <f>ROUND(I787*H787,2)</f>
        <v>0</v>
      </c>
      <c r="BL787" s="17" t="s">
        <v>212</v>
      </c>
      <c r="BM787" s="222" t="s">
        <v>1613</v>
      </c>
    </row>
    <row r="788" spans="2:65" s="1" customFormat="1" ht="16.5" customHeight="1">
      <c r="B788" s="38"/>
      <c r="C788" s="257" t="s">
        <v>944</v>
      </c>
      <c r="D788" s="257" t="s">
        <v>242</v>
      </c>
      <c r="E788" s="258" t="s">
        <v>1614</v>
      </c>
      <c r="F788" s="259" t="s">
        <v>1615</v>
      </c>
      <c r="G788" s="260" t="s">
        <v>250</v>
      </c>
      <c r="H788" s="261">
        <v>57.6</v>
      </c>
      <c r="I788" s="262"/>
      <c r="J788" s="263">
        <f>ROUND(I788*H788,2)</f>
        <v>0</v>
      </c>
      <c r="K788" s="259" t="s">
        <v>211</v>
      </c>
      <c r="L788" s="264"/>
      <c r="M788" s="265" t="s">
        <v>19</v>
      </c>
      <c r="N788" s="266" t="s">
        <v>44</v>
      </c>
      <c r="O788" s="83"/>
      <c r="P788" s="220">
        <f>O788*H788</f>
        <v>0</v>
      </c>
      <c r="Q788" s="220">
        <v>0</v>
      </c>
      <c r="R788" s="220">
        <f>Q788*H788</f>
        <v>0</v>
      </c>
      <c r="S788" s="220">
        <v>0</v>
      </c>
      <c r="T788" s="221">
        <f>S788*H788</f>
        <v>0</v>
      </c>
      <c r="AR788" s="222" t="s">
        <v>230</v>
      </c>
      <c r="AT788" s="222" t="s">
        <v>242</v>
      </c>
      <c r="AU788" s="222" t="s">
        <v>83</v>
      </c>
      <c r="AY788" s="17" t="s">
        <v>204</v>
      </c>
      <c r="BE788" s="223">
        <f>IF(N788="základní",J788,0)</f>
        <v>0</v>
      </c>
      <c r="BF788" s="223">
        <f>IF(N788="snížená",J788,0)</f>
        <v>0</v>
      </c>
      <c r="BG788" s="223">
        <f>IF(N788="zákl. přenesená",J788,0)</f>
        <v>0</v>
      </c>
      <c r="BH788" s="223">
        <f>IF(N788="sníž. přenesená",J788,0)</f>
        <v>0</v>
      </c>
      <c r="BI788" s="223">
        <f>IF(N788="nulová",J788,0)</f>
        <v>0</v>
      </c>
      <c r="BJ788" s="17" t="s">
        <v>81</v>
      </c>
      <c r="BK788" s="223">
        <f>ROUND(I788*H788,2)</f>
        <v>0</v>
      </c>
      <c r="BL788" s="17" t="s">
        <v>212</v>
      </c>
      <c r="BM788" s="222" t="s">
        <v>1616</v>
      </c>
    </row>
    <row r="789" spans="2:65" s="1" customFormat="1" ht="36" customHeight="1">
      <c r="B789" s="38"/>
      <c r="C789" s="211" t="s">
        <v>1617</v>
      </c>
      <c r="D789" s="211" t="s">
        <v>207</v>
      </c>
      <c r="E789" s="212" t="s">
        <v>1618</v>
      </c>
      <c r="F789" s="213" t="s">
        <v>1619</v>
      </c>
      <c r="G789" s="214" t="s">
        <v>250</v>
      </c>
      <c r="H789" s="215">
        <v>31.1</v>
      </c>
      <c r="I789" s="216"/>
      <c r="J789" s="217">
        <f>ROUND(I789*H789,2)</f>
        <v>0</v>
      </c>
      <c r="K789" s="213" t="s">
        <v>211</v>
      </c>
      <c r="L789" s="43"/>
      <c r="M789" s="218" t="s">
        <v>19</v>
      </c>
      <c r="N789" s="219" t="s">
        <v>44</v>
      </c>
      <c r="O789" s="83"/>
      <c r="P789" s="220">
        <f>O789*H789</f>
        <v>0</v>
      </c>
      <c r="Q789" s="220">
        <v>0</v>
      </c>
      <c r="R789" s="220">
        <f>Q789*H789</f>
        <v>0</v>
      </c>
      <c r="S789" s="220">
        <v>0</v>
      </c>
      <c r="T789" s="221">
        <f>S789*H789</f>
        <v>0</v>
      </c>
      <c r="AR789" s="222" t="s">
        <v>212</v>
      </c>
      <c r="AT789" s="222" t="s">
        <v>207</v>
      </c>
      <c r="AU789" s="222" t="s">
        <v>83</v>
      </c>
      <c r="AY789" s="17" t="s">
        <v>204</v>
      </c>
      <c r="BE789" s="223">
        <f>IF(N789="základní",J789,0)</f>
        <v>0</v>
      </c>
      <c r="BF789" s="223">
        <f>IF(N789="snížená",J789,0)</f>
        <v>0</v>
      </c>
      <c r="BG789" s="223">
        <f>IF(N789="zákl. přenesená",J789,0)</f>
        <v>0</v>
      </c>
      <c r="BH789" s="223">
        <f>IF(N789="sníž. přenesená",J789,0)</f>
        <v>0</v>
      </c>
      <c r="BI789" s="223">
        <f>IF(N789="nulová",J789,0)</f>
        <v>0</v>
      </c>
      <c r="BJ789" s="17" t="s">
        <v>81</v>
      </c>
      <c r="BK789" s="223">
        <f>ROUND(I789*H789,2)</f>
        <v>0</v>
      </c>
      <c r="BL789" s="17" t="s">
        <v>212</v>
      </c>
      <c r="BM789" s="222" t="s">
        <v>1620</v>
      </c>
    </row>
    <row r="790" spans="2:65" s="1" customFormat="1" ht="16.5" customHeight="1">
      <c r="B790" s="38"/>
      <c r="C790" s="257" t="s">
        <v>948</v>
      </c>
      <c r="D790" s="257" t="s">
        <v>242</v>
      </c>
      <c r="E790" s="258" t="s">
        <v>1621</v>
      </c>
      <c r="F790" s="259" t="s">
        <v>1622</v>
      </c>
      <c r="G790" s="260" t="s">
        <v>250</v>
      </c>
      <c r="H790" s="261">
        <v>37.32</v>
      </c>
      <c r="I790" s="262"/>
      <c r="J790" s="263">
        <f>ROUND(I790*H790,2)</f>
        <v>0</v>
      </c>
      <c r="K790" s="259" t="s">
        <v>301</v>
      </c>
      <c r="L790" s="264"/>
      <c r="M790" s="265" t="s">
        <v>19</v>
      </c>
      <c r="N790" s="266" t="s">
        <v>44</v>
      </c>
      <c r="O790" s="83"/>
      <c r="P790" s="220">
        <f>O790*H790</f>
        <v>0</v>
      </c>
      <c r="Q790" s="220">
        <v>0</v>
      </c>
      <c r="R790" s="220">
        <f>Q790*H790</f>
        <v>0</v>
      </c>
      <c r="S790" s="220">
        <v>0</v>
      </c>
      <c r="T790" s="221">
        <f>S790*H790</f>
        <v>0</v>
      </c>
      <c r="AR790" s="222" t="s">
        <v>230</v>
      </c>
      <c r="AT790" s="222" t="s">
        <v>242</v>
      </c>
      <c r="AU790" s="222" t="s">
        <v>83</v>
      </c>
      <c r="AY790" s="17" t="s">
        <v>204</v>
      </c>
      <c r="BE790" s="223">
        <f>IF(N790="základní",J790,0)</f>
        <v>0</v>
      </c>
      <c r="BF790" s="223">
        <f>IF(N790="snížená",J790,0)</f>
        <v>0</v>
      </c>
      <c r="BG790" s="223">
        <f>IF(N790="zákl. přenesená",J790,0)</f>
        <v>0</v>
      </c>
      <c r="BH790" s="223">
        <f>IF(N790="sníž. přenesená",J790,0)</f>
        <v>0</v>
      </c>
      <c r="BI790" s="223">
        <f>IF(N790="nulová",J790,0)</f>
        <v>0</v>
      </c>
      <c r="BJ790" s="17" t="s">
        <v>81</v>
      </c>
      <c r="BK790" s="223">
        <f>ROUND(I790*H790,2)</f>
        <v>0</v>
      </c>
      <c r="BL790" s="17" t="s">
        <v>212</v>
      </c>
      <c r="BM790" s="222" t="s">
        <v>1623</v>
      </c>
    </row>
    <row r="791" spans="2:63" s="11" customFormat="1" ht="22.8" customHeight="1">
      <c r="B791" s="195"/>
      <c r="C791" s="196"/>
      <c r="D791" s="197" t="s">
        <v>72</v>
      </c>
      <c r="E791" s="209" t="s">
        <v>246</v>
      </c>
      <c r="F791" s="209" t="s">
        <v>247</v>
      </c>
      <c r="G791" s="196"/>
      <c r="H791" s="196"/>
      <c r="I791" s="199"/>
      <c r="J791" s="210">
        <f>BK791</f>
        <v>0</v>
      </c>
      <c r="K791" s="196"/>
      <c r="L791" s="201"/>
      <c r="M791" s="202"/>
      <c r="N791" s="203"/>
      <c r="O791" s="203"/>
      <c r="P791" s="204">
        <f>SUM(P792:P803)</f>
        <v>0</v>
      </c>
      <c r="Q791" s="203"/>
      <c r="R791" s="204">
        <f>SUM(R792:R803)</f>
        <v>0</v>
      </c>
      <c r="S791" s="203"/>
      <c r="T791" s="205">
        <f>SUM(T792:T803)</f>
        <v>0</v>
      </c>
      <c r="AR791" s="206" t="s">
        <v>81</v>
      </c>
      <c r="AT791" s="207" t="s">
        <v>72</v>
      </c>
      <c r="AU791" s="207" t="s">
        <v>81</v>
      </c>
      <c r="AY791" s="206" t="s">
        <v>204</v>
      </c>
      <c r="BK791" s="208">
        <f>SUM(BK792:BK803)</f>
        <v>0</v>
      </c>
    </row>
    <row r="792" spans="2:65" s="1" customFormat="1" ht="48" customHeight="1">
      <c r="B792" s="38"/>
      <c r="C792" s="211" t="s">
        <v>1624</v>
      </c>
      <c r="D792" s="211" t="s">
        <v>207</v>
      </c>
      <c r="E792" s="212" t="s">
        <v>1625</v>
      </c>
      <c r="F792" s="213" t="s">
        <v>1626</v>
      </c>
      <c r="G792" s="214" t="s">
        <v>221</v>
      </c>
      <c r="H792" s="215">
        <v>194.2</v>
      </c>
      <c r="I792" s="216"/>
      <c r="J792" s="217">
        <f>ROUND(I792*H792,2)</f>
        <v>0</v>
      </c>
      <c r="K792" s="213" t="s">
        <v>211</v>
      </c>
      <c r="L792" s="43"/>
      <c r="M792" s="218" t="s">
        <v>19</v>
      </c>
      <c r="N792" s="219" t="s">
        <v>44</v>
      </c>
      <c r="O792" s="83"/>
      <c r="P792" s="220">
        <f>O792*H792</f>
        <v>0</v>
      </c>
      <c r="Q792" s="220">
        <v>0</v>
      </c>
      <c r="R792" s="220">
        <f>Q792*H792</f>
        <v>0</v>
      </c>
      <c r="S792" s="220">
        <v>0</v>
      </c>
      <c r="T792" s="221">
        <f>S792*H792</f>
        <v>0</v>
      </c>
      <c r="AR792" s="222" t="s">
        <v>212</v>
      </c>
      <c r="AT792" s="222" t="s">
        <v>207</v>
      </c>
      <c r="AU792" s="222" t="s">
        <v>83</v>
      </c>
      <c r="AY792" s="17" t="s">
        <v>204</v>
      </c>
      <c r="BE792" s="223">
        <f>IF(N792="základní",J792,0)</f>
        <v>0</v>
      </c>
      <c r="BF792" s="223">
        <f>IF(N792="snížená",J792,0)</f>
        <v>0</v>
      </c>
      <c r="BG792" s="223">
        <f>IF(N792="zákl. přenesená",J792,0)</f>
        <v>0</v>
      </c>
      <c r="BH792" s="223">
        <f>IF(N792="sníž. přenesená",J792,0)</f>
        <v>0</v>
      </c>
      <c r="BI792" s="223">
        <f>IF(N792="nulová",J792,0)</f>
        <v>0</v>
      </c>
      <c r="BJ792" s="17" t="s">
        <v>81</v>
      </c>
      <c r="BK792" s="223">
        <f>ROUND(I792*H792,2)</f>
        <v>0</v>
      </c>
      <c r="BL792" s="17" t="s">
        <v>212</v>
      </c>
      <c r="BM792" s="222" t="s">
        <v>1627</v>
      </c>
    </row>
    <row r="793" spans="2:65" s="1" customFormat="1" ht="48" customHeight="1">
      <c r="B793" s="38"/>
      <c r="C793" s="211" t="s">
        <v>951</v>
      </c>
      <c r="D793" s="211" t="s">
        <v>207</v>
      </c>
      <c r="E793" s="212" t="s">
        <v>1628</v>
      </c>
      <c r="F793" s="213" t="s">
        <v>1629</v>
      </c>
      <c r="G793" s="214" t="s">
        <v>221</v>
      </c>
      <c r="H793" s="215">
        <v>6020.2</v>
      </c>
      <c r="I793" s="216"/>
      <c r="J793" s="217">
        <f>ROUND(I793*H793,2)</f>
        <v>0</v>
      </c>
      <c r="K793" s="213" t="s">
        <v>211</v>
      </c>
      <c r="L793" s="43"/>
      <c r="M793" s="218" t="s">
        <v>19</v>
      </c>
      <c r="N793" s="219" t="s">
        <v>44</v>
      </c>
      <c r="O793" s="83"/>
      <c r="P793" s="220">
        <f>O793*H793</f>
        <v>0</v>
      </c>
      <c r="Q793" s="220">
        <v>0</v>
      </c>
      <c r="R793" s="220">
        <f>Q793*H793</f>
        <v>0</v>
      </c>
      <c r="S793" s="220">
        <v>0</v>
      </c>
      <c r="T793" s="221">
        <f>S793*H793</f>
        <v>0</v>
      </c>
      <c r="AR793" s="222" t="s">
        <v>212</v>
      </c>
      <c r="AT793" s="222" t="s">
        <v>207</v>
      </c>
      <c r="AU793" s="222" t="s">
        <v>83</v>
      </c>
      <c r="AY793" s="17" t="s">
        <v>204</v>
      </c>
      <c r="BE793" s="223">
        <f>IF(N793="základní",J793,0)</f>
        <v>0</v>
      </c>
      <c r="BF793" s="223">
        <f>IF(N793="snížená",J793,0)</f>
        <v>0</v>
      </c>
      <c r="BG793" s="223">
        <f>IF(N793="zákl. přenesená",J793,0)</f>
        <v>0</v>
      </c>
      <c r="BH793" s="223">
        <f>IF(N793="sníž. přenesená",J793,0)</f>
        <v>0</v>
      </c>
      <c r="BI793" s="223">
        <f>IF(N793="nulová",J793,0)</f>
        <v>0</v>
      </c>
      <c r="BJ793" s="17" t="s">
        <v>81</v>
      </c>
      <c r="BK793" s="223">
        <f>ROUND(I793*H793,2)</f>
        <v>0</v>
      </c>
      <c r="BL793" s="17" t="s">
        <v>212</v>
      </c>
      <c r="BM793" s="222" t="s">
        <v>1630</v>
      </c>
    </row>
    <row r="794" spans="2:65" s="1" customFormat="1" ht="48" customHeight="1">
      <c r="B794" s="38"/>
      <c r="C794" s="211" t="s">
        <v>1631</v>
      </c>
      <c r="D794" s="211" t="s">
        <v>207</v>
      </c>
      <c r="E794" s="212" t="s">
        <v>1632</v>
      </c>
      <c r="F794" s="213" t="s">
        <v>1633</v>
      </c>
      <c r="G794" s="214" t="s">
        <v>221</v>
      </c>
      <c r="H794" s="215">
        <v>194.2</v>
      </c>
      <c r="I794" s="216"/>
      <c r="J794" s="217">
        <f>ROUND(I794*H794,2)</f>
        <v>0</v>
      </c>
      <c r="K794" s="213" t="s">
        <v>211</v>
      </c>
      <c r="L794" s="43"/>
      <c r="M794" s="218" t="s">
        <v>19</v>
      </c>
      <c r="N794" s="219" t="s">
        <v>44</v>
      </c>
      <c r="O794" s="83"/>
      <c r="P794" s="220">
        <f>O794*H794</f>
        <v>0</v>
      </c>
      <c r="Q794" s="220">
        <v>0</v>
      </c>
      <c r="R794" s="220">
        <f>Q794*H794</f>
        <v>0</v>
      </c>
      <c r="S794" s="220">
        <v>0</v>
      </c>
      <c r="T794" s="221">
        <f>S794*H794</f>
        <v>0</v>
      </c>
      <c r="AR794" s="222" t="s">
        <v>212</v>
      </c>
      <c r="AT794" s="222" t="s">
        <v>207</v>
      </c>
      <c r="AU794" s="222" t="s">
        <v>83</v>
      </c>
      <c r="AY794" s="17" t="s">
        <v>204</v>
      </c>
      <c r="BE794" s="223">
        <f>IF(N794="základní",J794,0)</f>
        <v>0</v>
      </c>
      <c r="BF794" s="223">
        <f>IF(N794="snížená",J794,0)</f>
        <v>0</v>
      </c>
      <c r="BG794" s="223">
        <f>IF(N794="zákl. přenesená",J794,0)</f>
        <v>0</v>
      </c>
      <c r="BH794" s="223">
        <f>IF(N794="sníž. přenesená",J794,0)</f>
        <v>0</v>
      </c>
      <c r="BI794" s="223">
        <f>IF(N794="nulová",J794,0)</f>
        <v>0</v>
      </c>
      <c r="BJ794" s="17" t="s">
        <v>81</v>
      </c>
      <c r="BK794" s="223">
        <f>ROUND(I794*H794,2)</f>
        <v>0</v>
      </c>
      <c r="BL794" s="17" t="s">
        <v>212</v>
      </c>
      <c r="BM794" s="222" t="s">
        <v>1634</v>
      </c>
    </row>
    <row r="795" spans="2:65" s="1" customFormat="1" ht="36" customHeight="1">
      <c r="B795" s="38"/>
      <c r="C795" s="211" t="s">
        <v>955</v>
      </c>
      <c r="D795" s="211" t="s">
        <v>207</v>
      </c>
      <c r="E795" s="212" t="s">
        <v>1635</v>
      </c>
      <c r="F795" s="213" t="s">
        <v>1636</v>
      </c>
      <c r="G795" s="214" t="s">
        <v>250</v>
      </c>
      <c r="H795" s="215">
        <v>3</v>
      </c>
      <c r="I795" s="216"/>
      <c r="J795" s="217">
        <f>ROUND(I795*H795,2)</f>
        <v>0</v>
      </c>
      <c r="K795" s="213" t="s">
        <v>211</v>
      </c>
      <c r="L795" s="43"/>
      <c r="M795" s="218" t="s">
        <v>19</v>
      </c>
      <c r="N795" s="219" t="s">
        <v>44</v>
      </c>
      <c r="O795" s="83"/>
      <c r="P795" s="220">
        <f>O795*H795</f>
        <v>0</v>
      </c>
      <c r="Q795" s="220">
        <v>0</v>
      </c>
      <c r="R795" s="220">
        <f>Q795*H795</f>
        <v>0</v>
      </c>
      <c r="S795" s="220">
        <v>0</v>
      </c>
      <c r="T795" s="221">
        <f>S795*H795</f>
        <v>0</v>
      </c>
      <c r="AR795" s="222" t="s">
        <v>212</v>
      </c>
      <c r="AT795" s="222" t="s">
        <v>207</v>
      </c>
      <c r="AU795" s="222" t="s">
        <v>83</v>
      </c>
      <c r="AY795" s="17" t="s">
        <v>204</v>
      </c>
      <c r="BE795" s="223">
        <f>IF(N795="základní",J795,0)</f>
        <v>0</v>
      </c>
      <c r="BF795" s="223">
        <f>IF(N795="snížená",J795,0)</f>
        <v>0</v>
      </c>
      <c r="BG795" s="223">
        <f>IF(N795="zákl. přenesená",J795,0)</f>
        <v>0</v>
      </c>
      <c r="BH795" s="223">
        <f>IF(N795="sníž. přenesená",J795,0)</f>
        <v>0</v>
      </c>
      <c r="BI795" s="223">
        <f>IF(N795="nulová",J795,0)</f>
        <v>0</v>
      </c>
      <c r="BJ795" s="17" t="s">
        <v>81</v>
      </c>
      <c r="BK795" s="223">
        <f>ROUND(I795*H795,2)</f>
        <v>0</v>
      </c>
      <c r="BL795" s="17" t="s">
        <v>212</v>
      </c>
      <c r="BM795" s="222" t="s">
        <v>1637</v>
      </c>
    </row>
    <row r="796" spans="2:65" s="1" customFormat="1" ht="36" customHeight="1">
      <c r="B796" s="38"/>
      <c r="C796" s="211" t="s">
        <v>1638</v>
      </c>
      <c r="D796" s="211" t="s">
        <v>207</v>
      </c>
      <c r="E796" s="212" t="s">
        <v>1639</v>
      </c>
      <c r="F796" s="213" t="s">
        <v>1640</v>
      </c>
      <c r="G796" s="214" t="s">
        <v>250</v>
      </c>
      <c r="H796" s="215">
        <v>93</v>
      </c>
      <c r="I796" s="216"/>
      <c r="J796" s="217">
        <f>ROUND(I796*H796,2)</f>
        <v>0</v>
      </c>
      <c r="K796" s="213" t="s">
        <v>211</v>
      </c>
      <c r="L796" s="43"/>
      <c r="M796" s="218" t="s">
        <v>19</v>
      </c>
      <c r="N796" s="219" t="s">
        <v>44</v>
      </c>
      <c r="O796" s="83"/>
      <c r="P796" s="220">
        <f>O796*H796</f>
        <v>0</v>
      </c>
      <c r="Q796" s="220">
        <v>0</v>
      </c>
      <c r="R796" s="220">
        <f>Q796*H796</f>
        <v>0</v>
      </c>
      <c r="S796" s="220">
        <v>0</v>
      </c>
      <c r="T796" s="221">
        <f>S796*H796</f>
        <v>0</v>
      </c>
      <c r="AR796" s="222" t="s">
        <v>212</v>
      </c>
      <c r="AT796" s="222" t="s">
        <v>207</v>
      </c>
      <c r="AU796" s="222" t="s">
        <v>83</v>
      </c>
      <c r="AY796" s="17" t="s">
        <v>204</v>
      </c>
      <c r="BE796" s="223">
        <f>IF(N796="základní",J796,0)</f>
        <v>0</v>
      </c>
      <c r="BF796" s="223">
        <f>IF(N796="snížená",J796,0)</f>
        <v>0</v>
      </c>
      <c r="BG796" s="223">
        <f>IF(N796="zákl. přenesená",J796,0)</f>
        <v>0</v>
      </c>
      <c r="BH796" s="223">
        <f>IF(N796="sníž. přenesená",J796,0)</f>
        <v>0</v>
      </c>
      <c r="BI796" s="223">
        <f>IF(N796="nulová",J796,0)</f>
        <v>0</v>
      </c>
      <c r="BJ796" s="17" t="s">
        <v>81</v>
      </c>
      <c r="BK796" s="223">
        <f>ROUND(I796*H796,2)</f>
        <v>0</v>
      </c>
      <c r="BL796" s="17" t="s">
        <v>212</v>
      </c>
      <c r="BM796" s="222" t="s">
        <v>1641</v>
      </c>
    </row>
    <row r="797" spans="2:65" s="1" customFormat="1" ht="36" customHeight="1">
      <c r="B797" s="38"/>
      <c r="C797" s="211" t="s">
        <v>958</v>
      </c>
      <c r="D797" s="211" t="s">
        <v>207</v>
      </c>
      <c r="E797" s="212" t="s">
        <v>1642</v>
      </c>
      <c r="F797" s="213" t="s">
        <v>1643</v>
      </c>
      <c r="G797" s="214" t="s">
        <v>250</v>
      </c>
      <c r="H797" s="215">
        <v>3</v>
      </c>
      <c r="I797" s="216"/>
      <c r="J797" s="217">
        <f>ROUND(I797*H797,2)</f>
        <v>0</v>
      </c>
      <c r="K797" s="213" t="s">
        <v>211</v>
      </c>
      <c r="L797" s="43"/>
      <c r="M797" s="218" t="s">
        <v>19</v>
      </c>
      <c r="N797" s="219" t="s">
        <v>44</v>
      </c>
      <c r="O797" s="83"/>
      <c r="P797" s="220">
        <f>O797*H797</f>
        <v>0</v>
      </c>
      <c r="Q797" s="220">
        <v>0</v>
      </c>
      <c r="R797" s="220">
        <f>Q797*H797</f>
        <v>0</v>
      </c>
      <c r="S797" s="220">
        <v>0</v>
      </c>
      <c r="T797" s="221">
        <f>S797*H797</f>
        <v>0</v>
      </c>
      <c r="AR797" s="222" t="s">
        <v>212</v>
      </c>
      <c r="AT797" s="222" t="s">
        <v>207</v>
      </c>
      <c r="AU797" s="222" t="s">
        <v>83</v>
      </c>
      <c r="AY797" s="17" t="s">
        <v>204</v>
      </c>
      <c r="BE797" s="223">
        <f>IF(N797="základní",J797,0)</f>
        <v>0</v>
      </c>
      <c r="BF797" s="223">
        <f>IF(N797="snížená",J797,0)</f>
        <v>0</v>
      </c>
      <c r="BG797" s="223">
        <f>IF(N797="zákl. přenesená",J797,0)</f>
        <v>0</v>
      </c>
      <c r="BH797" s="223">
        <f>IF(N797="sníž. přenesená",J797,0)</f>
        <v>0</v>
      </c>
      <c r="BI797" s="223">
        <f>IF(N797="nulová",J797,0)</f>
        <v>0</v>
      </c>
      <c r="BJ797" s="17" t="s">
        <v>81</v>
      </c>
      <c r="BK797" s="223">
        <f>ROUND(I797*H797,2)</f>
        <v>0</v>
      </c>
      <c r="BL797" s="17" t="s">
        <v>212</v>
      </c>
      <c r="BM797" s="222" t="s">
        <v>1644</v>
      </c>
    </row>
    <row r="798" spans="2:65" s="1" customFormat="1" ht="36" customHeight="1">
      <c r="B798" s="38"/>
      <c r="C798" s="211" t="s">
        <v>1645</v>
      </c>
      <c r="D798" s="211" t="s">
        <v>207</v>
      </c>
      <c r="E798" s="212" t="s">
        <v>1646</v>
      </c>
      <c r="F798" s="213" t="s">
        <v>1647</v>
      </c>
      <c r="G798" s="214" t="s">
        <v>221</v>
      </c>
      <c r="H798" s="215">
        <v>194.2</v>
      </c>
      <c r="I798" s="216"/>
      <c r="J798" s="217">
        <f>ROUND(I798*H798,2)</f>
        <v>0</v>
      </c>
      <c r="K798" s="213" t="s">
        <v>211</v>
      </c>
      <c r="L798" s="43"/>
      <c r="M798" s="218" t="s">
        <v>19</v>
      </c>
      <c r="N798" s="219" t="s">
        <v>44</v>
      </c>
      <c r="O798" s="83"/>
      <c r="P798" s="220">
        <f>O798*H798</f>
        <v>0</v>
      </c>
      <c r="Q798" s="220">
        <v>0</v>
      </c>
      <c r="R798" s="220">
        <f>Q798*H798</f>
        <v>0</v>
      </c>
      <c r="S798" s="220">
        <v>0</v>
      </c>
      <c r="T798" s="221">
        <f>S798*H798</f>
        <v>0</v>
      </c>
      <c r="AR798" s="222" t="s">
        <v>212</v>
      </c>
      <c r="AT798" s="222" t="s">
        <v>207</v>
      </c>
      <c r="AU798" s="222" t="s">
        <v>83</v>
      </c>
      <c r="AY798" s="17" t="s">
        <v>204</v>
      </c>
      <c r="BE798" s="223">
        <f>IF(N798="základní",J798,0)</f>
        <v>0</v>
      </c>
      <c r="BF798" s="223">
        <f>IF(N798="snížená",J798,0)</f>
        <v>0</v>
      </c>
      <c r="BG798" s="223">
        <f>IF(N798="zákl. přenesená",J798,0)</f>
        <v>0</v>
      </c>
      <c r="BH798" s="223">
        <f>IF(N798="sníž. přenesená",J798,0)</f>
        <v>0</v>
      </c>
      <c r="BI798" s="223">
        <f>IF(N798="nulová",J798,0)</f>
        <v>0</v>
      </c>
      <c r="BJ798" s="17" t="s">
        <v>81</v>
      </c>
      <c r="BK798" s="223">
        <f>ROUND(I798*H798,2)</f>
        <v>0</v>
      </c>
      <c r="BL798" s="17" t="s">
        <v>212</v>
      </c>
      <c r="BM798" s="222" t="s">
        <v>1648</v>
      </c>
    </row>
    <row r="799" spans="2:65" s="1" customFormat="1" ht="36" customHeight="1">
      <c r="B799" s="38"/>
      <c r="C799" s="211" t="s">
        <v>962</v>
      </c>
      <c r="D799" s="211" t="s">
        <v>207</v>
      </c>
      <c r="E799" s="212" t="s">
        <v>1649</v>
      </c>
      <c r="F799" s="213" t="s">
        <v>1650</v>
      </c>
      <c r="G799" s="214" t="s">
        <v>221</v>
      </c>
      <c r="H799" s="215">
        <v>6020.2</v>
      </c>
      <c r="I799" s="216"/>
      <c r="J799" s="217">
        <f>ROUND(I799*H799,2)</f>
        <v>0</v>
      </c>
      <c r="K799" s="213" t="s">
        <v>211</v>
      </c>
      <c r="L799" s="43"/>
      <c r="M799" s="218" t="s">
        <v>19</v>
      </c>
      <c r="N799" s="219" t="s">
        <v>44</v>
      </c>
      <c r="O799" s="83"/>
      <c r="P799" s="220">
        <f>O799*H799</f>
        <v>0</v>
      </c>
      <c r="Q799" s="220">
        <v>0</v>
      </c>
      <c r="R799" s="220">
        <f>Q799*H799</f>
        <v>0</v>
      </c>
      <c r="S799" s="220">
        <v>0</v>
      </c>
      <c r="T799" s="221">
        <f>S799*H799</f>
        <v>0</v>
      </c>
      <c r="AR799" s="222" t="s">
        <v>212</v>
      </c>
      <c r="AT799" s="222" t="s">
        <v>207</v>
      </c>
      <c r="AU799" s="222" t="s">
        <v>83</v>
      </c>
      <c r="AY799" s="17" t="s">
        <v>204</v>
      </c>
      <c r="BE799" s="223">
        <f>IF(N799="základní",J799,0)</f>
        <v>0</v>
      </c>
      <c r="BF799" s="223">
        <f>IF(N799="snížená",J799,0)</f>
        <v>0</v>
      </c>
      <c r="BG799" s="223">
        <f>IF(N799="zákl. přenesená",J799,0)</f>
        <v>0</v>
      </c>
      <c r="BH799" s="223">
        <f>IF(N799="sníž. přenesená",J799,0)</f>
        <v>0</v>
      </c>
      <c r="BI799" s="223">
        <f>IF(N799="nulová",J799,0)</f>
        <v>0</v>
      </c>
      <c r="BJ799" s="17" t="s">
        <v>81</v>
      </c>
      <c r="BK799" s="223">
        <f>ROUND(I799*H799,2)</f>
        <v>0</v>
      </c>
      <c r="BL799" s="17" t="s">
        <v>212</v>
      </c>
      <c r="BM799" s="222" t="s">
        <v>1651</v>
      </c>
    </row>
    <row r="800" spans="2:65" s="1" customFormat="1" ht="36" customHeight="1">
      <c r="B800" s="38"/>
      <c r="C800" s="211" t="s">
        <v>1652</v>
      </c>
      <c r="D800" s="211" t="s">
        <v>207</v>
      </c>
      <c r="E800" s="212" t="s">
        <v>1653</v>
      </c>
      <c r="F800" s="213" t="s">
        <v>1654</v>
      </c>
      <c r="G800" s="214" t="s">
        <v>221</v>
      </c>
      <c r="H800" s="215">
        <v>194.2</v>
      </c>
      <c r="I800" s="216"/>
      <c r="J800" s="217">
        <f>ROUND(I800*H800,2)</f>
        <v>0</v>
      </c>
      <c r="K800" s="213" t="s">
        <v>211</v>
      </c>
      <c r="L800" s="43"/>
      <c r="M800" s="218" t="s">
        <v>19</v>
      </c>
      <c r="N800" s="219" t="s">
        <v>44</v>
      </c>
      <c r="O800" s="83"/>
      <c r="P800" s="220">
        <f>O800*H800</f>
        <v>0</v>
      </c>
      <c r="Q800" s="220">
        <v>0</v>
      </c>
      <c r="R800" s="220">
        <f>Q800*H800</f>
        <v>0</v>
      </c>
      <c r="S800" s="220">
        <v>0</v>
      </c>
      <c r="T800" s="221">
        <f>S800*H800</f>
        <v>0</v>
      </c>
      <c r="AR800" s="222" t="s">
        <v>212</v>
      </c>
      <c r="AT800" s="222" t="s">
        <v>207</v>
      </c>
      <c r="AU800" s="222" t="s">
        <v>83</v>
      </c>
      <c r="AY800" s="17" t="s">
        <v>204</v>
      </c>
      <c r="BE800" s="223">
        <f>IF(N800="základní",J800,0)</f>
        <v>0</v>
      </c>
      <c r="BF800" s="223">
        <f>IF(N800="snížená",J800,0)</f>
        <v>0</v>
      </c>
      <c r="BG800" s="223">
        <f>IF(N800="zákl. přenesená",J800,0)</f>
        <v>0</v>
      </c>
      <c r="BH800" s="223">
        <f>IF(N800="sníž. přenesená",J800,0)</f>
        <v>0</v>
      </c>
      <c r="BI800" s="223">
        <f>IF(N800="nulová",J800,0)</f>
        <v>0</v>
      </c>
      <c r="BJ800" s="17" t="s">
        <v>81</v>
      </c>
      <c r="BK800" s="223">
        <f>ROUND(I800*H800,2)</f>
        <v>0</v>
      </c>
      <c r="BL800" s="17" t="s">
        <v>212</v>
      </c>
      <c r="BM800" s="222" t="s">
        <v>1655</v>
      </c>
    </row>
    <row r="801" spans="2:65" s="1" customFormat="1" ht="16.5" customHeight="1">
      <c r="B801" s="38"/>
      <c r="C801" s="211" t="s">
        <v>965</v>
      </c>
      <c r="D801" s="211" t="s">
        <v>207</v>
      </c>
      <c r="E801" s="212" t="s">
        <v>1656</v>
      </c>
      <c r="F801" s="213" t="s">
        <v>1657</v>
      </c>
      <c r="G801" s="214" t="s">
        <v>552</v>
      </c>
      <c r="H801" s="215">
        <v>2</v>
      </c>
      <c r="I801" s="216"/>
      <c r="J801" s="217">
        <f>ROUND(I801*H801,2)</f>
        <v>0</v>
      </c>
      <c r="K801" s="213" t="s">
        <v>301</v>
      </c>
      <c r="L801" s="43"/>
      <c r="M801" s="218" t="s">
        <v>19</v>
      </c>
      <c r="N801" s="219" t="s">
        <v>44</v>
      </c>
      <c r="O801" s="83"/>
      <c r="P801" s="220">
        <f>O801*H801</f>
        <v>0</v>
      </c>
      <c r="Q801" s="220">
        <v>0</v>
      </c>
      <c r="R801" s="220">
        <f>Q801*H801</f>
        <v>0</v>
      </c>
      <c r="S801" s="220">
        <v>0</v>
      </c>
      <c r="T801" s="221">
        <f>S801*H801</f>
        <v>0</v>
      </c>
      <c r="AR801" s="222" t="s">
        <v>212</v>
      </c>
      <c r="AT801" s="222" t="s">
        <v>207</v>
      </c>
      <c r="AU801" s="222" t="s">
        <v>83</v>
      </c>
      <c r="AY801" s="17" t="s">
        <v>204</v>
      </c>
      <c r="BE801" s="223">
        <f>IF(N801="základní",J801,0)</f>
        <v>0</v>
      </c>
      <c r="BF801" s="223">
        <f>IF(N801="snížená",J801,0)</f>
        <v>0</v>
      </c>
      <c r="BG801" s="223">
        <f>IF(N801="zákl. přenesená",J801,0)</f>
        <v>0</v>
      </c>
      <c r="BH801" s="223">
        <f>IF(N801="sníž. přenesená",J801,0)</f>
        <v>0</v>
      </c>
      <c r="BI801" s="223">
        <f>IF(N801="nulová",J801,0)</f>
        <v>0</v>
      </c>
      <c r="BJ801" s="17" t="s">
        <v>81</v>
      </c>
      <c r="BK801" s="223">
        <f>ROUND(I801*H801,2)</f>
        <v>0</v>
      </c>
      <c r="BL801" s="17" t="s">
        <v>212</v>
      </c>
      <c r="BM801" s="222" t="s">
        <v>1658</v>
      </c>
    </row>
    <row r="802" spans="2:65" s="1" customFormat="1" ht="48" customHeight="1">
      <c r="B802" s="38"/>
      <c r="C802" s="211" t="s">
        <v>1659</v>
      </c>
      <c r="D802" s="211" t="s">
        <v>207</v>
      </c>
      <c r="E802" s="212" t="s">
        <v>1660</v>
      </c>
      <c r="F802" s="213" t="s">
        <v>1661</v>
      </c>
      <c r="G802" s="214" t="s">
        <v>221</v>
      </c>
      <c r="H802" s="215">
        <v>17.077</v>
      </c>
      <c r="I802" s="216"/>
      <c r="J802" s="217">
        <f>ROUND(I802*H802,2)</f>
        <v>0</v>
      </c>
      <c r="K802" s="213" t="s">
        <v>211</v>
      </c>
      <c r="L802" s="43"/>
      <c r="M802" s="218" t="s">
        <v>19</v>
      </c>
      <c r="N802" s="219" t="s">
        <v>44</v>
      </c>
      <c r="O802" s="83"/>
      <c r="P802" s="220">
        <f>O802*H802</f>
        <v>0</v>
      </c>
      <c r="Q802" s="220">
        <v>0</v>
      </c>
      <c r="R802" s="220">
        <f>Q802*H802</f>
        <v>0</v>
      </c>
      <c r="S802" s="220">
        <v>0</v>
      </c>
      <c r="T802" s="221">
        <f>S802*H802</f>
        <v>0</v>
      </c>
      <c r="AR802" s="222" t="s">
        <v>212</v>
      </c>
      <c r="AT802" s="222" t="s">
        <v>207</v>
      </c>
      <c r="AU802" s="222" t="s">
        <v>83</v>
      </c>
      <c r="AY802" s="17" t="s">
        <v>204</v>
      </c>
      <c r="BE802" s="223">
        <f>IF(N802="základní",J802,0)</f>
        <v>0</v>
      </c>
      <c r="BF802" s="223">
        <f>IF(N802="snížená",J802,0)</f>
        <v>0</v>
      </c>
      <c r="BG802" s="223">
        <f>IF(N802="zákl. přenesená",J802,0)</f>
        <v>0</v>
      </c>
      <c r="BH802" s="223">
        <f>IF(N802="sníž. přenesená",J802,0)</f>
        <v>0</v>
      </c>
      <c r="BI802" s="223">
        <f>IF(N802="nulová",J802,0)</f>
        <v>0</v>
      </c>
      <c r="BJ802" s="17" t="s">
        <v>81</v>
      </c>
      <c r="BK802" s="223">
        <f>ROUND(I802*H802,2)</f>
        <v>0</v>
      </c>
      <c r="BL802" s="17" t="s">
        <v>212</v>
      </c>
      <c r="BM802" s="222" t="s">
        <v>1662</v>
      </c>
    </row>
    <row r="803" spans="2:65" s="1" customFormat="1" ht="16.5" customHeight="1">
      <c r="B803" s="38"/>
      <c r="C803" s="211" t="s">
        <v>969</v>
      </c>
      <c r="D803" s="211" t="s">
        <v>207</v>
      </c>
      <c r="E803" s="212" t="s">
        <v>1663</v>
      </c>
      <c r="F803" s="213" t="s">
        <v>1664</v>
      </c>
      <c r="G803" s="214" t="s">
        <v>756</v>
      </c>
      <c r="H803" s="215">
        <v>1</v>
      </c>
      <c r="I803" s="216"/>
      <c r="J803" s="217">
        <f>ROUND(I803*H803,2)</f>
        <v>0</v>
      </c>
      <c r="K803" s="213" t="s">
        <v>301</v>
      </c>
      <c r="L803" s="43"/>
      <c r="M803" s="218" t="s">
        <v>19</v>
      </c>
      <c r="N803" s="219" t="s">
        <v>44</v>
      </c>
      <c r="O803" s="83"/>
      <c r="P803" s="220">
        <f>O803*H803</f>
        <v>0</v>
      </c>
      <c r="Q803" s="220">
        <v>0</v>
      </c>
      <c r="R803" s="220">
        <f>Q803*H803</f>
        <v>0</v>
      </c>
      <c r="S803" s="220">
        <v>0</v>
      </c>
      <c r="T803" s="221">
        <f>S803*H803</f>
        <v>0</v>
      </c>
      <c r="AR803" s="222" t="s">
        <v>212</v>
      </c>
      <c r="AT803" s="222" t="s">
        <v>207</v>
      </c>
      <c r="AU803" s="222" t="s">
        <v>83</v>
      </c>
      <c r="AY803" s="17" t="s">
        <v>204</v>
      </c>
      <c r="BE803" s="223">
        <f>IF(N803="základní",J803,0)</f>
        <v>0</v>
      </c>
      <c r="BF803" s="223">
        <f>IF(N803="snížená",J803,0)</f>
        <v>0</v>
      </c>
      <c r="BG803" s="223">
        <f>IF(N803="zákl. přenesená",J803,0)</f>
        <v>0</v>
      </c>
      <c r="BH803" s="223">
        <f>IF(N803="sníž. přenesená",J803,0)</f>
        <v>0</v>
      </c>
      <c r="BI803" s="223">
        <f>IF(N803="nulová",J803,0)</f>
        <v>0</v>
      </c>
      <c r="BJ803" s="17" t="s">
        <v>81</v>
      </c>
      <c r="BK803" s="223">
        <f>ROUND(I803*H803,2)</f>
        <v>0</v>
      </c>
      <c r="BL803" s="17" t="s">
        <v>212</v>
      </c>
      <c r="BM803" s="222" t="s">
        <v>1665</v>
      </c>
    </row>
    <row r="804" spans="2:63" s="11" customFormat="1" ht="22.8" customHeight="1">
      <c r="B804" s="195"/>
      <c r="C804" s="196"/>
      <c r="D804" s="197" t="s">
        <v>72</v>
      </c>
      <c r="E804" s="209" t="s">
        <v>359</v>
      </c>
      <c r="F804" s="209" t="s">
        <v>360</v>
      </c>
      <c r="G804" s="196"/>
      <c r="H804" s="196"/>
      <c r="I804" s="199"/>
      <c r="J804" s="210">
        <f>BK804</f>
        <v>0</v>
      </c>
      <c r="K804" s="196"/>
      <c r="L804" s="201"/>
      <c r="M804" s="202"/>
      <c r="N804" s="203"/>
      <c r="O804" s="203"/>
      <c r="P804" s="204">
        <f>P805</f>
        <v>0</v>
      </c>
      <c r="Q804" s="203"/>
      <c r="R804" s="204">
        <f>R805</f>
        <v>0</v>
      </c>
      <c r="S804" s="203"/>
      <c r="T804" s="205">
        <f>T805</f>
        <v>0</v>
      </c>
      <c r="AR804" s="206" t="s">
        <v>81</v>
      </c>
      <c r="AT804" s="207" t="s">
        <v>72</v>
      </c>
      <c r="AU804" s="207" t="s">
        <v>81</v>
      </c>
      <c r="AY804" s="206" t="s">
        <v>204</v>
      </c>
      <c r="BK804" s="208">
        <f>BK805</f>
        <v>0</v>
      </c>
    </row>
    <row r="805" spans="2:65" s="1" customFormat="1" ht="60" customHeight="1">
      <c r="B805" s="38"/>
      <c r="C805" s="211" t="s">
        <v>1666</v>
      </c>
      <c r="D805" s="211" t="s">
        <v>207</v>
      </c>
      <c r="E805" s="212" t="s">
        <v>852</v>
      </c>
      <c r="F805" s="213" t="s">
        <v>853</v>
      </c>
      <c r="G805" s="214" t="s">
        <v>239</v>
      </c>
      <c r="H805" s="215">
        <v>6.229</v>
      </c>
      <c r="I805" s="216"/>
      <c r="J805" s="217">
        <f>ROUND(I805*H805,2)</f>
        <v>0</v>
      </c>
      <c r="K805" s="213" t="s">
        <v>211</v>
      </c>
      <c r="L805" s="43"/>
      <c r="M805" s="218" t="s">
        <v>19</v>
      </c>
      <c r="N805" s="219" t="s">
        <v>44</v>
      </c>
      <c r="O805" s="83"/>
      <c r="P805" s="220">
        <f>O805*H805</f>
        <v>0</v>
      </c>
      <c r="Q805" s="220">
        <v>0</v>
      </c>
      <c r="R805" s="220">
        <f>Q805*H805</f>
        <v>0</v>
      </c>
      <c r="S805" s="220">
        <v>0</v>
      </c>
      <c r="T805" s="221">
        <f>S805*H805</f>
        <v>0</v>
      </c>
      <c r="AR805" s="222" t="s">
        <v>212</v>
      </c>
      <c r="AT805" s="222" t="s">
        <v>207</v>
      </c>
      <c r="AU805" s="222" t="s">
        <v>83</v>
      </c>
      <c r="AY805" s="17" t="s">
        <v>204</v>
      </c>
      <c r="BE805" s="223">
        <f>IF(N805="základní",J805,0)</f>
        <v>0</v>
      </c>
      <c r="BF805" s="223">
        <f>IF(N805="snížená",J805,0)</f>
        <v>0</v>
      </c>
      <c r="BG805" s="223">
        <f>IF(N805="zákl. přenesená",J805,0)</f>
        <v>0</v>
      </c>
      <c r="BH805" s="223">
        <f>IF(N805="sníž. přenesená",J805,0)</f>
        <v>0</v>
      </c>
      <c r="BI805" s="223">
        <f>IF(N805="nulová",J805,0)</f>
        <v>0</v>
      </c>
      <c r="BJ805" s="17" t="s">
        <v>81</v>
      </c>
      <c r="BK805" s="223">
        <f>ROUND(I805*H805,2)</f>
        <v>0</v>
      </c>
      <c r="BL805" s="17" t="s">
        <v>212</v>
      </c>
      <c r="BM805" s="222" t="s">
        <v>1667</v>
      </c>
    </row>
    <row r="806" spans="2:63" s="11" customFormat="1" ht="22.8" customHeight="1">
      <c r="B806" s="195"/>
      <c r="C806" s="196"/>
      <c r="D806" s="197" t="s">
        <v>72</v>
      </c>
      <c r="E806" s="209" t="s">
        <v>415</v>
      </c>
      <c r="F806" s="209" t="s">
        <v>416</v>
      </c>
      <c r="G806" s="196"/>
      <c r="H806" s="196"/>
      <c r="I806" s="199"/>
      <c r="J806" s="210">
        <f>BK806</f>
        <v>0</v>
      </c>
      <c r="K806" s="196"/>
      <c r="L806" s="201"/>
      <c r="M806" s="202"/>
      <c r="N806" s="203"/>
      <c r="O806" s="203"/>
      <c r="P806" s="204">
        <f>SUM(P807:P810)</f>
        <v>0</v>
      </c>
      <c r="Q806" s="203"/>
      <c r="R806" s="204">
        <f>SUM(R807:R810)</f>
        <v>0</v>
      </c>
      <c r="S806" s="203"/>
      <c r="T806" s="205">
        <f>SUM(T807:T810)</f>
        <v>0</v>
      </c>
      <c r="AR806" s="206" t="s">
        <v>83</v>
      </c>
      <c r="AT806" s="207" t="s">
        <v>72</v>
      </c>
      <c r="AU806" s="207" t="s">
        <v>81</v>
      </c>
      <c r="AY806" s="206" t="s">
        <v>204</v>
      </c>
      <c r="BK806" s="208">
        <f>SUM(BK807:BK810)</f>
        <v>0</v>
      </c>
    </row>
    <row r="807" spans="2:65" s="1" customFormat="1" ht="48" customHeight="1">
      <c r="B807" s="38"/>
      <c r="C807" s="211" t="s">
        <v>970</v>
      </c>
      <c r="D807" s="211" t="s">
        <v>207</v>
      </c>
      <c r="E807" s="212" t="s">
        <v>1668</v>
      </c>
      <c r="F807" s="213" t="s">
        <v>1669</v>
      </c>
      <c r="G807" s="214" t="s">
        <v>250</v>
      </c>
      <c r="H807" s="215">
        <v>12.2</v>
      </c>
      <c r="I807" s="216"/>
      <c r="J807" s="217">
        <f>ROUND(I807*H807,2)</f>
        <v>0</v>
      </c>
      <c r="K807" s="213" t="s">
        <v>211</v>
      </c>
      <c r="L807" s="43"/>
      <c r="M807" s="218" t="s">
        <v>19</v>
      </c>
      <c r="N807" s="219" t="s">
        <v>44</v>
      </c>
      <c r="O807" s="83"/>
      <c r="P807" s="220">
        <f>O807*H807</f>
        <v>0</v>
      </c>
      <c r="Q807" s="220">
        <v>0</v>
      </c>
      <c r="R807" s="220">
        <f>Q807*H807</f>
        <v>0</v>
      </c>
      <c r="S807" s="220">
        <v>0</v>
      </c>
      <c r="T807" s="221">
        <f>S807*H807</f>
        <v>0</v>
      </c>
      <c r="AR807" s="222" t="s">
        <v>251</v>
      </c>
      <c r="AT807" s="222" t="s">
        <v>207</v>
      </c>
      <c r="AU807" s="222" t="s">
        <v>83</v>
      </c>
      <c r="AY807" s="17" t="s">
        <v>204</v>
      </c>
      <c r="BE807" s="223">
        <f>IF(N807="základní",J807,0)</f>
        <v>0</v>
      </c>
      <c r="BF807" s="223">
        <f>IF(N807="snížená",J807,0)</f>
        <v>0</v>
      </c>
      <c r="BG807" s="223">
        <f>IF(N807="zákl. přenesená",J807,0)</f>
        <v>0</v>
      </c>
      <c r="BH807" s="223">
        <f>IF(N807="sníž. přenesená",J807,0)</f>
        <v>0</v>
      </c>
      <c r="BI807" s="223">
        <f>IF(N807="nulová",J807,0)</f>
        <v>0</v>
      </c>
      <c r="BJ807" s="17" t="s">
        <v>81</v>
      </c>
      <c r="BK807" s="223">
        <f>ROUND(I807*H807,2)</f>
        <v>0</v>
      </c>
      <c r="BL807" s="17" t="s">
        <v>251</v>
      </c>
      <c r="BM807" s="222" t="s">
        <v>1670</v>
      </c>
    </row>
    <row r="808" spans="2:65" s="1" customFormat="1" ht="16.5" customHeight="1">
      <c r="B808" s="38"/>
      <c r="C808" s="257" t="s">
        <v>1671</v>
      </c>
      <c r="D808" s="257" t="s">
        <v>242</v>
      </c>
      <c r="E808" s="258" t="s">
        <v>1672</v>
      </c>
      <c r="F808" s="259" t="s">
        <v>1673</v>
      </c>
      <c r="G808" s="260" t="s">
        <v>552</v>
      </c>
      <c r="H808" s="261">
        <v>24</v>
      </c>
      <c r="I808" s="262"/>
      <c r="J808" s="263">
        <f>ROUND(I808*H808,2)</f>
        <v>0</v>
      </c>
      <c r="K808" s="259" t="s">
        <v>211</v>
      </c>
      <c r="L808" s="264"/>
      <c r="M808" s="265" t="s">
        <v>19</v>
      </c>
      <c r="N808" s="266" t="s">
        <v>44</v>
      </c>
      <c r="O808" s="83"/>
      <c r="P808" s="220">
        <f>O808*H808</f>
        <v>0</v>
      </c>
      <c r="Q808" s="220">
        <v>0</v>
      </c>
      <c r="R808" s="220">
        <f>Q808*H808</f>
        <v>0</v>
      </c>
      <c r="S808" s="220">
        <v>0</v>
      </c>
      <c r="T808" s="221">
        <f>S808*H808</f>
        <v>0</v>
      </c>
      <c r="AR808" s="222" t="s">
        <v>280</v>
      </c>
      <c r="AT808" s="222" t="s">
        <v>242</v>
      </c>
      <c r="AU808" s="222" t="s">
        <v>83</v>
      </c>
      <c r="AY808" s="17" t="s">
        <v>204</v>
      </c>
      <c r="BE808" s="223">
        <f>IF(N808="základní",J808,0)</f>
        <v>0</v>
      </c>
      <c r="BF808" s="223">
        <f>IF(N808="snížená",J808,0)</f>
        <v>0</v>
      </c>
      <c r="BG808" s="223">
        <f>IF(N808="zákl. přenesená",J808,0)</f>
        <v>0</v>
      </c>
      <c r="BH808" s="223">
        <f>IF(N808="sníž. přenesená",J808,0)</f>
        <v>0</v>
      </c>
      <c r="BI808" s="223">
        <f>IF(N808="nulová",J808,0)</f>
        <v>0</v>
      </c>
      <c r="BJ808" s="17" t="s">
        <v>81</v>
      </c>
      <c r="BK808" s="223">
        <f>ROUND(I808*H808,2)</f>
        <v>0</v>
      </c>
      <c r="BL808" s="17" t="s">
        <v>251</v>
      </c>
      <c r="BM808" s="222" t="s">
        <v>1674</v>
      </c>
    </row>
    <row r="809" spans="2:65" s="1" customFormat="1" ht="48" customHeight="1">
      <c r="B809" s="38"/>
      <c r="C809" s="211" t="s">
        <v>975</v>
      </c>
      <c r="D809" s="211" t="s">
        <v>207</v>
      </c>
      <c r="E809" s="212" t="s">
        <v>1675</v>
      </c>
      <c r="F809" s="213" t="s">
        <v>1676</v>
      </c>
      <c r="G809" s="214" t="s">
        <v>297</v>
      </c>
      <c r="H809" s="215">
        <v>24</v>
      </c>
      <c r="I809" s="216"/>
      <c r="J809" s="217">
        <f>ROUND(I809*H809,2)</f>
        <v>0</v>
      </c>
      <c r="K809" s="213" t="s">
        <v>211</v>
      </c>
      <c r="L809" s="43"/>
      <c r="M809" s="218" t="s">
        <v>19</v>
      </c>
      <c r="N809" s="219" t="s">
        <v>44</v>
      </c>
      <c r="O809" s="83"/>
      <c r="P809" s="220">
        <f>O809*H809</f>
        <v>0</v>
      </c>
      <c r="Q809" s="220">
        <v>0</v>
      </c>
      <c r="R809" s="220">
        <f>Q809*H809</f>
        <v>0</v>
      </c>
      <c r="S809" s="220">
        <v>0</v>
      </c>
      <c r="T809" s="221">
        <f>S809*H809</f>
        <v>0</v>
      </c>
      <c r="AR809" s="222" t="s">
        <v>251</v>
      </c>
      <c r="AT809" s="222" t="s">
        <v>207</v>
      </c>
      <c r="AU809" s="222" t="s">
        <v>83</v>
      </c>
      <c r="AY809" s="17" t="s">
        <v>204</v>
      </c>
      <c r="BE809" s="223">
        <f>IF(N809="základní",J809,0)</f>
        <v>0</v>
      </c>
      <c r="BF809" s="223">
        <f>IF(N809="snížená",J809,0)</f>
        <v>0</v>
      </c>
      <c r="BG809" s="223">
        <f>IF(N809="zákl. přenesená",J809,0)</f>
        <v>0</v>
      </c>
      <c r="BH809" s="223">
        <f>IF(N809="sníž. přenesená",J809,0)</f>
        <v>0</v>
      </c>
      <c r="BI809" s="223">
        <f>IF(N809="nulová",J809,0)</f>
        <v>0</v>
      </c>
      <c r="BJ809" s="17" t="s">
        <v>81</v>
      </c>
      <c r="BK809" s="223">
        <f>ROUND(I809*H809,2)</f>
        <v>0</v>
      </c>
      <c r="BL809" s="17" t="s">
        <v>251</v>
      </c>
      <c r="BM809" s="222" t="s">
        <v>1677</v>
      </c>
    </row>
    <row r="810" spans="2:65" s="1" customFormat="1" ht="60" customHeight="1">
      <c r="B810" s="38"/>
      <c r="C810" s="211" t="s">
        <v>1678</v>
      </c>
      <c r="D810" s="211" t="s">
        <v>207</v>
      </c>
      <c r="E810" s="212" t="s">
        <v>1679</v>
      </c>
      <c r="F810" s="213" t="s">
        <v>1680</v>
      </c>
      <c r="G810" s="214" t="s">
        <v>239</v>
      </c>
      <c r="H810" s="215">
        <v>0.075</v>
      </c>
      <c r="I810" s="216"/>
      <c r="J810" s="217">
        <f>ROUND(I810*H810,2)</f>
        <v>0</v>
      </c>
      <c r="K810" s="213" t="s">
        <v>211</v>
      </c>
      <c r="L810" s="43"/>
      <c r="M810" s="218" t="s">
        <v>19</v>
      </c>
      <c r="N810" s="219" t="s">
        <v>44</v>
      </c>
      <c r="O810" s="83"/>
      <c r="P810" s="220">
        <f>O810*H810</f>
        <v>0</v>
      </c>
      <c r="Q810" s="220">
        <v>0</v>
      </c>
      <c r="R810" s="220">
        <f>Q810*H810</f>
        <v>0</v>
      </c>
      <c r="S810" s="220">
        <v>0</v>
      </c>
      <c r="T810" s="221">
        <f>S810*H810</f>
        <v>0</v>
      </c>
      <c r="AR810" s="222" t="s">
        <v>251</v>
      </c>
      <c r="AT810" s="222" t="s">
        <v>207</v>
      </c>
      <c r="AU810" s="222" t="s">
        <v>83</v>
      </c>
      <c r="AY810" s="17" t="s">
        <v>204</v>
      </c>
      <c r="BE810" s="223">
        <f>IF(N810="základní",J810,0)</f>
        <v>0</v>
      </c>
      <c r="BF810" s="223">
        <f>IF(N810="snížená",J810,0)</f>
        <v>0</v>
      </c>
      <c r="BG810" s="223">
        <f>IF(N810="zákl. přenesená",J810,0)</f>
        <v>0</v>
      </c>
      <c r="BH810" s="223">
        <f>IF(N810="sníž. přenesená",J810,0)</f>
        <v>0</v>
      </c>
      <c r="BI810" s="223">
        <f>IF(N810="nulová",J810,0)</f>
        <v>0</v>
      </c>
      <c r="BJ810" s="17" t="s">
        <v>81</v>
      </c>
      <c r="BK810" s="223">
        <f>ROUND(I810*H810,2)</f>
        <v>0</v>
      </c>
      <c r="BL810" s="17" t="s">
        <v>251</v>
      </c>
      <c r="BM810" s="222" t="s">
        <v>1681</v>
      </c>
    </row>
    <row r="811" spans="2:63" s="11" customFormat="1" ht="25.9" customHeight="1">
      <c r="B811" s="195"/>
      <c r="C811" s="196"/>
      <c r="D811" s="197" t="s">
        <v>72</v>
      </c>
      <c r="E811" s="198" t="s">
        <v>1682</v>
      </c>
      <c r="F811" s="198" t="s">
        <v>1683</v>
      </c>
      <c r="G811" s="196"/>
      <c r="H811" s="196"/>
      <c r="I811" s="199"/>
      <c r="J811" s="200">
        <f>BK811</f>
        <v>0</v>
      </c>
      <c r="K811" s="196"/>
      <c r="L811" s="201"/>
      <c r="M811" s="202"/>
      <c r="N811" s="203"/>
      <c r="O811" s="203"/>
      <c r="P811" s="204">
        <f>P812+P816+P820+P826+P831+P850+P856+P861+P869+P878+P881+P883</f>
        <v>0</v>
      </c>
      <c r="Q811" s="203"/>
      <c r="R811" s="204">
        <f>R812+R816+R820+R826+R831+R850+R856+R861+R869+R878+R881+R883</f>
        <v>0</v>
      </c>
      <c r="S811" s="203"/>
      <c r="T811" s="205">
        <f>T812+T816+T820+T826+T831+T850+T856+T861+T869+T878+T881+T883</f>
        <v>0</v>
      </c>
      <c r="AR811" s="206" t="s">
        <v>81</v>
      </c>
      <c r="AT811" s="207" t="s">
        <v>72</v>
      </c>
      <c r="AU811" s="207" t="s">
        <v>73</v>
      </c>
      <c r="AY811" s="206" t="s">
        <v>204</v>
      </c>
      <c r="BK811" s="208">
        <f>BK812+BK816+BK820+BK826+BK831+BK850+BK856+BK861+BK869+BK878+BK881+BK883</f>
        <v>0</v>
      </c>
    </row>
    <row r="812" spans="2:63" s="11" customFormat="1" ht="22.8" customHeight="1">
      <c r="B812" s="195"/>
      <c r="C812" s="196"/>
      <c r="D812" s="197" t="s">
        <v>72</v>
      </c>
      <c r="E812" s="209" t="s">
        <v>231</v>
      </c>
      <c r="F812" s="209" t="s">
        <v>232</v>
      </c>
      <c r="G812" s="196"/>
      <c r="H812" s="196"/>
      <c r="I812" s="199"/>
      <c r="J812" s="210">
        <f>BK812</f>
        <v>0</v>
      </c>
      <c r="K812" s="196"/>
      <c r="L812" s="201"/>
      <c r="M812" s="202"/>
      <c r="N812" s="203"/>
      <c r="O812" s="203"/>
      <c r="P812" s="204">
        <f>SUM(P813:P815)</f>
        <v>0</v>
      </c>
      <c r="Q812" s="203"/>
      <c r="R812" s="204">
        <f>SUM(R813:R815)</f>
        <v>0</v>
      </c>
      <c r="S812" s="203"/>
      <c r="T812" s="205">
        <f>SUM(T813:T815)</f>
        <v>0</v>
      </c>
      <c r="AR812" s="206" t="s">
        <v>81</v>
      </c>
      <c r="AT812" s="207" t="s">
        <v>72</v>
      </c>
      <c r="AU812" s="207" t="s">
        <v>81</v>
      </c>
      <c r="AY812" s="206" t="s">
        <v>204</v>
      </c>
      <c r="BK812" s="208">
        <f>SUM(BK813:BK815)</f>
        <v>0</v>
      </c>
    </row>
    <row r="813" spans="2:65" s="1" customFormat="1" ht="36" customHeight="1">
      <c r="B813" s="38"/>
      <c r="C813" s="211" t="s">
        <v>978</v>
      </c>
      <c r="D813" s="211" t="s">
        <v>207</v>
      </c>
      <c r="E813" s="212" t="s">
        <v>237</v>
      </c>
      <c r="F813" s="213" t="s">
        <v>238</v>
      </c>
      <c r="G813" s="214" t="s">
        <v>239</v>
      </c>
      <c r="H813" s="215">
        <v>0.124</v>
      </c>
      <c r="I813" s="216"/>
      <c r="J813" s="217">
        <f>ROUND(I813*H813,2)</f>
        <v>0</v>
      </c>
      <c r="K813" s="213" t="s">
        <v>211</v>
      </c>
      <c r="L813" s="43"/>
      <c r="M813" s="218" t="s">
        <v>19</v>
      </c>
      <c r="N813" s="219" t="s">
        <v>44</v>
      </c>
      <c r="O813" s="83"/>
      <c r="P813" s="220">
        <f>O813*H813</f>
        <v>0</v>
      </c>
      <c r="Q813" s="220">
        <v>0</v>
      </c>
      <c r="R813" s="220">
        <f>Q813*H813</f>
        <v>0</v>
      </c>
      <c r="S813" s="220">
        <v>0</v>
      </c>
      <c r="T813" s="221">
        <f>S813*H813</f>
        <v>0</v>
      </c>
      <c r="AR813" s="222" t="s">
        <v>212</v>
      </c>
      <c r="AT813" s="222" t="s">
        <v>207</v>
      </c>
      <c r="AU813" s="222" t="s">
        <v>83</v>
      </c>
      <c r="AY813" s="17" t="s">
        <v>204</v>
      </c>
      <c r="BE813" s="223">
        <f>IF(N813="základní",J813,0)</f>
        <v>0</v>
      </c>
      <c r="BF813" s="223">
        <f>IF(N813="snížená",J813,0)</f>
        <v>0</v>
      </c>
      <c r="BG813" s="223">
        <f>IF(N813="zákl. přenesená",J813,0)</f>
        <v>0</v>
      </c>
      <c r="BH813" s="223">
        <f>IF(N813="sníž. přenesená",J813,0)</f>
        <v>0</v>
      </c>
      <c r="BI813" s="223">
        <f>IF(N813="nulová",J813,0)</f>
        <v>0</v>
      </c>
      <c r="BJ813" s="17" t="s">
        <v>81</v>
      </c>
      <c r="BK813" s="223">
        <f>ROUND(I813*H813,2)</f>
        <v>0</v>
      </c>
      <c r="BL813" s="17" t="s">
        <v>212</v>
      </c>
      <c r="BM813" s="222" t="s">
        <v>1684</v>
      </c>
    </row>
    <row r="814" spans="2:65" s="1" customFormat="1" ht="16.5" customHeight="1">
      <c r="B814" s="38"/>
      <c r="C814" s="257" t="s">
        <v>1685</v>
      </c>
      <c r="D814" s="257" t="s">
        <v>242</v>
      </c>
      <c r="E814" s="258" t="s">
        <v>1686</v>
      </c>
      <c r="F814" s="259" t="s">
        <v>1687</v>
      </c>
      <c r="G814" s="260" t="s">
        <v>239</v>
      </c>
      <c r="H814" s="261">
        <v>0.143</v>
      </c>
      <c r="I814" s="262"/>
      <c r="J814" s="263">
        <f>ROUND(I814*H814,2)</f>
        <v>0</v>
      </c>
      <c r="K814" s="259" t="s">
        <v>211</v>
      </c>
      <c r="L814" s="264"/>
      <c r="M814" s="265" t="s">
        <v>19</v>
      </c>
      <c r="N814" s="266" t="s">
        <v>44</v>
      </c>
      <c r="O814" s="83"/>
      <c r="P814" s="220">
        <f>O814*H814</f>
        <v>0</v>
      </c>
      <c r="Q814" s="220">
        <v>0</v>
      </c>
      <c r="R814" s="220">
        <f>Q814*H814</f>
        <v>0</v>
      </c>
      <c r="S814" s="220">
        <v>0</v>
      </c>
      <c r="T814" s="221">
        <f>S814*H814</f>
        <v>0</v>
      </c>
      <c r="AR814" s="222" t="s">
        <v>230</v>
      </c>
      <c r="AT814" s="222" t="s">
        <v>242</v>
      </c>
      <c r="AU814" s="222" t="s">
        <v>83</v>
      </c>
      <c r="AY814" s="17" t="s">
        <v>204</v>
      </c>
      <c r="BE814" s="223">
        <f>IF(N814="základní",J814,0)</f>
        <v>0</v>
      </c>
      <c r="BF814" s="223">
        <f>IF(N814="snížená",J814,0)</f>
        <v>0</v>
      </c>
      <c r="BG814" s="223">
        <f>IF(N814="zákl. přenesená",J814,0)</f>
        <v>0</v>
      </c>
      <c r="BH814" s="223">
        <f>IF(N814="sníž. přenesená",J814,0)</f>
        <v>0</v>
      </c>
      <c r="BI814" s="223">
        <f>IF(N814="nulová",J814,0)</f>
        <v>0</v>
      </c>
      <c r="BJ814" s="17" t="s">
        <v>81</v>
      </c>
      <c r="BK814" s="223">
        <f>ROUND(I814*H814,2)</f>
        <v>0</v>
      </c>
      <c r="BL814" s="17" t="s">
        <v>212</v>
      </c>
      <c r="BM814" s="222" t="s">
        <v>1688</v>
      </c>
    </row>
    <row r="815" spans="2:65" s="1" customFormat="1" ht="48" customHeight="1">
      <c r="B815" s="38"/>
      <c r="C815" s="211" t="s">
        <v>983</v>
      </c>
      <c r="D815" s="211" t="s">
        <v>207</v>
      </c>
      <c r="E815" s="212" t="s">
        <v>1689</v>
      </c>
      <c r="F815" s="213" t="s">
        <v>1690</v>
      </c>
      <c r="G815" s="214" t="s">
        <v>297</v>
      </c>
      <c r="H815" s="215">
        <v>6</v>
      </c>
      <c r="I815" s="216"/>
      <c r="J815" s="217">
        <f>ROUND(I815*H815,2)</f>
        <v>0</v>
      </c>
      <c r="K815" s="213" t="s">
        <v>211</v>
      </c>
      <c r="L815" s="43"/>
      <c r="M815" s="218" t="s">
        <v>19</v>
      </c>
      <c r="N815" s="219" t="s">
        <v>44</v>
      </c>
      <c r="O815" s="83"/>
      <c r="P815" s="220">
        <f>O815*H815</f>
        <v>0</v>
      </c>
      <c r="Q815" s="220">
        <v>0</v>
      </c>
      <c r="R815" s="220">
        <f>Q815*H815</f>
        <v>0</v>
      </c>
      <c r="S815" s="220">
        <v>0</v>
      </c>
      <c r="T815" s="221">
        <f>S815*H815</f>
        <v>0</v>
      </c>
      <c r="AR815" s="222" t="s">
        <v>212</v>
      </c>
      <c r="AT815" s="222" t="s">
        <v>207</v>
      </c>
      <c r="AU815" s="222" t="s">
        <v>83</v>
      </c>
      <c r="AY815" s="17" t="s">
        <v>204</v>
      </c>
      <c r="BE815" s="223">
        <f>IF(N815="základní",J815,0)</f>
        <v>0</v>
      </c>
      <c r="BF815" s="223">
        <f>IF(N815="snížená",J815,0)</f>
        <v>0</v>
      </c>
      <c r="BG815" s="223">
        <f>IF(N815="zákl. přenesená",J815,0)</f>
        <v>0</v>
      </c>
      <c r="BH815" s="223">
        <f>IF(N815="sníž. přenesená",J815,0)</f>
        <v>0</v>
      </c>
      <c r="BI815" s="223">
        <f>IF(N815="nulová",J815,0)</f>
        <v>0</v>
      </c>
      <c r="BJ815" s="17" t="s">
        <v>81</v>
      </c>
      <c r="BK815" s="223">
        <f>ROUND(I815*H815,2)</f>
        <v>0</v>
      </c>
      <c r="BL815" s="17" t="s">
        <v>212</v>
      </c>
      <c r="BM815" s="222" t="s">
        <v>1691</v>
      </c>
    </row>
    <row r="816" spans="2:63" s="11" customFormat="1" ht="22.8" customHeight="1">
      <c r="B816" s="195"/>
      <c r="C816" s="196"/>
      <c r="D816" s="197" t="s">
        <v>72</v>
      </c>
      <c r="E816" s="209" t="s">
        <v>246</v>
      </c>
      <c r="F816" s="209" t="s">
        <v>247</v>
      </c>
      <c r="G816" s="196"/>
      <c r="H816" s="196"/>
      <c r="I816" s="199"/>
      <c r="J816" s="210">
        <f>BK816</f>
        <v>0</v>
      </c>
      <c r="K816" s="196"/>
      <c r="L816" s="201"/>
      <c r="M816" s="202"/>
      <c r="N816" s="203"/>
      <c r="O816" s="203"/>
      <c r="P816" s="204">
        <f>SUM(P817:P819)</f>
        <v>0</v>
      </c>
      <c r="Q816" s="203"/>
      <c r="R816" s="204">
        <f>SUM(R817:R819)</f>
        <v>0</v>
      </c>
      <c r="S816" s="203"/>
      <c r="T816" s="205">
        <f>SUM(T817:T819)</f>
        <v>0</v>
      </c>
      <c r="AR816" s="206" t="s">
        <v>81</v>
      </c>
      <c r="AT816" s="207" t="s">
        <v>72</v>
      </c>
      <c r="AU816" s="207" t="s">
        <v>81</v>
      </c>
      <c r="AY816" s="206" t="s">
        <v>204</v>
      </c>
      <c r="BK816" s="208">
        <f>SUM(BK817:BK819)</f>
        <v>0</v>
      </c>
    </row>
    <row r="817" spans="2:65" s="1" customFormat="1" ht="16.5" customHeight="1">
      <c r="B817" s="38"/>
      <c r="C817" s="211" t="s">
        <v>1692</v>
      </c>
      <c r="D817" s="211" t="s">
        <v>207</v>
      </c>
      <c r="E817" s="212" t="s">
        <v>1693</v>
      </c>
      <c r="F817" s="213" t="s">
        <v>1694</v>
      </c>
      <c r="G817" s="214" t="s">
        <v>756</v>
      </c>
      <c r="H817" s="215">
        <v>1</v>
      </c>
      <c r="I817" s="216"/>
      <c r="J817" s="217">
        <f>ROUND(I817*H817,2)</f>
        <v>0</v>
      </c>
      <c r="K817" s="213" t="s">
        <v>301</v>
      </c>
      <c r="L817" s="43"/>
      <c r="M817" s="218" t="s">
        <v>19</v>
      </c>
      <c r="N817" s="219" t="s">
        <v>44</v>
      </c>
      <c r="O817" s="83"/>
      <c r="P817" s="220">
        <f>O817*H817</f>
        <v>0</v>
      </c>
      <c r="Q817" s="220">
        <v>0</v>
      </c>
      <c r="R817" s="220">
        <f>Q817*H817</f>
        <v>0</v>
      </c>
      <c r="S817" s="220">
        <v>0</v>
      </c>
      <c r="T817" s="221">
        <f>S817*H817</f>
        <v>0</v>
      </c>
      <c r="AR817" s="222" t="s">
        <v>212</v>
      </c>
      <c r="AT817" s="222" t="s">
        <v>207</v>
      </c>
      <c r="AU817" s="222" t="s">
        <v>83</v>
      </c>
      <c r="AY817" s="17" t="s">
        <v>204</v>
      </c>
      <c r="BE817" s="223">
        <f>IF(N817="základní",J817,0)</f>
        <v>0</v>
      </c>
      <c r="BF817" s="223">
        <f>IF(N817="snížená",J817,0)</f>
        <v>0</v>
      </c>
      <c r="BG817" s="223">
        <f>IF(N817="zákl. přenesená",J817,0)</f>
        <v>0</v>
      </c>
      <c r="BH817" s="223">
        <f>IF(N817="sníž. přenesená",J817,0)</f>
        <v>0</v>
      </c>
      <c r="BI817" s="223">
        <f>IF(N817="nulová",J817,0)</f>
        <v>0</v>
      </c>
      <c r="BJ817" s="17" t="s">
        <v>81</v>
      </c>
      <c r="BK817" s="223">
        <f>ROUND(I817*H817,2)</f>
        <v>0</v>
      </c>
      <c r="BL817" s="17" t="s">
        <v>212</v>
      </c>
      <c r="BM817" s="222" t="s">
        <v>1695</v>
      </c>
    </row>
    <row r="818" spans="2:65" s="1" customFormat="1" ht="60" customHeight="1">
      <c r="B818" s="38"/>
      <c r="C818" s="211" t="s">
        <v>988</v>
      </c>
      <c r="D818" s="211" t="s">
        <v>207</v>
      </c>
      <c r="E818" s="212" t="s">
        <v>1696</v>
      </c>
      <c r="F818" s="213" t="s">
        <v>1697</v>
      </c>
      <c r="G818" s="214" t="s">
        <v>297</v>
      </c>
      <c r="H818" s="215">
        <v>6</v>
      </c>
      <c r="I818" s="216"/>
      <c r="J818" s="217">
        <f>ROUND(I818*H818,2)</f>
        <v>0</v>
      </c>
      <c r="K818" s="213" t="s">
        <v>211</v>
      </c>
      <c r="L818" s="43"/>
      <c r="M818" s="218" t="s">
        <v>19</v>
      </c>
      <c r="N818" s="219" t="s">
        <v>44</v>
      </c>
      <c r="O818" s="83"/>
      <c r="P818" s="220">
        <f>O818*H818</f>
        <v>0</v>
      </c>
      <c r="Q818" s="220">
        <v>0</v>
      </c>
      <c r="R818" s="220">
        <f>Q818*H818</f>
        <v>0</v>
      </c>
      <c r="S818" s="220">
        <v>0</v>
      </c>
      <c r="T818" s="221">
        <f>S818*H818</f>
        <v>0</v>
      </c>
      <c r="AR818" s="222" t="s">
        <v>212</v>
      </c>
      <c r="AT818" s="222" t="s">
        <v>207</v>
      </c>
      <c r="AU818" s="222" t="s">
        <v>83</v>
      </c>
      <c r="AY818" s="17" t="s">
        <v>204</v>
      </c>
      <c r="BE818" s="223">
        <f>IF(N818="základní",J818,0)</f>
        <v>0</v>
      </c>
      <c r="BF818" s="223">
        <f>IF(N818="snížená",J818,0)</f>
        <v>0</v>
      </c>
      <c r="BG818" s="223">
        <f>IF(N818="zákl. přenesená",J818,0)</f>
        <v>0</v>
      </c>
      <c r="BH818" s="223">
        <f>IF(N818="sníž. přenesená",J818,0)</f>
        <v>0</v>
      </c>
      <c r="BI818" s="223">
        <f>IF(N818="nulová",J818,0)</f>
        <v>0</v>
      </c>
      <c r="BJ818" s="17" t="s">
        <v>81</v>
      </c>
      <c r="BK818" s="223">
        <f>ROUND(I818*H818,2)</f>
        <v>0</v>
      </c>
      <c r="BL818" s="17" t="s">
        <v>212</v>
      </c>
      <c r="BM818" s="222" t="s">
        <v>1698</v>
      </c>
    </row>
    <row r="819" spans="2:65" s="1" customFormat="1" ht="60" customHeight="1">
      <c r="B819" s="38"/>
      <c r="C819" s="211" t="s">
        <v>1699</v>
      </c>
      <c r="D819" s="211" t="s">
        <v>207</v>
      </c>
      <c r="E819" s="212" t="s">
        <v>1700</v>
      </c>
      <c r="F819" s="213" t="s">
        <v>1701</v>
      </c>
      <c r="G819" s="214" t="s">
        <v>297</v>
      </c>
      <c r="H819" s="215">
        <v>1</v>
      </c>
      <c r="I819" s="216"/>
      <c r="J819" s="217">
        <f>ROUND(I819*H819,2)</f>
        <v>0</v>
      </c>
      <c r="K819" s="213" t="s">
        <v>211</v>
      </c>
      <c r="L819" s="43"/>
      <c r="M819" s="218" t="s">
        <v>19</v>
      </c>
      <c r="N819" s="219" t="s">
        <v>44</v>
      </c>
      <c r="O819" s="83"/>
      <c r="P819" s="220">
        <f>O819*H819</f>
        <v>0</v>
      </c>
      <c r="Q819" s="220">
        <v>0</v>
      </c>
      <c r="R819" s="220">
        <f>Q819*H819</f>
        <v>0</v>
      </c>
      <c r="S819" s="220">
        <v>0</v>
      </c>
      <c r="T819" s="221">
        <f>S819*H819</f>
        <v>0</v>
      </c>
      <c r="AR819" s="222" t="s">
        <v>212</v>
      </c>
      <c r="AT819" s="222" t="s">
        <v>207</v>
      </c>
      <c r="AU819" s="222" t="s">
        <v>83</v>
      </c>
      <c r="AY819" s="17" t="s">
        <v>204</v>
      </c>
      <c r="BE819" s="223">
        <f>IF(N819="základní",J819,0)</f>
        <v>0</v>
      </c>
      <c r="BF819" s="223">
        <f>IF(N819="snížená",J819,0)</f>
        <v>0</v>
      </c>
      <c r="BG819" s="223">
        <f>IF(N819="zákl. přenesená",J819,0)</f>
        <v>0</v>
      </c>
      <c r="BH819" s="223">
        <f>IF(N819="sníž. přenesená",J819,0)</f>
        <v>0</v>
      </c>
      <c r="BI819" s="223">
        <f>IF(N819="nulová",J819,0)</f>
        <v>0</v>
      </c>
      <c r="BJ819" s="17" t="s">
        <v>81</v>
      </c>
      <c r="BK819" s="223">
        <f>ROUND(I819*H819,2)</f>
        <v>0</v>
      </c>
      <c r="BL819" s="17" t="s">
        <v>212</v>
      </c>
      <c r="BM819" s="222" t="s">
        <v>1702</v>
      </c>
    </row>
    <row r="820" spans="2:63" s="11" customFormat="1" ht="22.8" customHeight="1">
      <c r="B820" s="195"/>
      <c r="C820" s="196"/>
      <c r="D820" s="197" t="s">
        <v>72</v>
      </c>
      <c r="E820" s="209" t="s">
        <v>359</v>
      </c>
      <c r="F820" s="209" t="s">
        <v>360</v>
      </c>
      <c r="G820" s="196"/>
      <c r="H820" s="196"/>
      <c r="I820" s="199"/>
      <c r="J820" s="210">
        <f>BK820</f>
        <v>0</v>
      </c>
      <c r="K820" s="196"/>
      <c r="L820" s="201"/>
      <c r="M820" s="202"/>
      <c r="N820" s="203"/>
      <c r="O820" s="203"/>
      <c r="P820" s="204">
        <f>SUM(P821:P825)</f>
        <v>0</v>
      </c>
      <c r="Q820" s="203"/>
      <c r="R820" s="204">
        <f>SUM(R821:R825)</f>
        <v>0</v>
      </c>
      <c r="S820" s="203"/>
      <c r="T820" s="205">
        <f>SUM(T821:T825)</f>
        <v>0</v>
      </c>
      <c r="AR820" s="206" t="s">
        <v>81</v>
      </c>
      <c r="AT820" s="207" t="s">
        <v>72</v>
      </c>
      <c r="AU820" s="207" t="s">
        <v>81</v>
      </c>
      <c r="AY820" s="206" t="s">
        <v>204</v>
      </c>
      <c r="BK820" s="208">
        <f>SUM(BK821:BK825)</f>
        <v>0</v>
      </c>
    </row>
    <row r="821" spans="2:65" s="1" customFormat="1" ht="60" customHeight="1">
      <c r="B821" s="38"/>
      <c r="C821" s="211" t="s">
        <v>994</v>
      </c>
      <c r="D821" s="211" t="s">
        <v>207</v>
      </c>
      <c r="E821" s="212" t="s">
        <v>365</v>
      </c>
      <c r="F821" s="213" t="s">
        <v>366</v>
      </c>
      <c r="G821" s="214" t="s">
        <v>239</v>
      </c>
      <c r="H821" s="215">
        <v>0.398</v>
      </c>
      <c r="I821" s="216"/>
      <c r="J821" s="217">
        <f>ROUND(I821*H821,2)</f>
        <v>0</v>
      </c>
      <c r="K821" s="213" t="s">
        <v>211</v>
      </c>
      <c r="L821" s="43"/>
      <c r="M821" s="218" t="s">
        <v>19</v>
      </c>
      <c r="N821" s="219" t="s">
        <v>44</v>
      </c>
      <c r="O821" s="83"/>
      <c r="P821" s="220">
        <f>O821*H821</f>
        <v>0</v>
      </c>
      <c r="Q821" s="220">
        <v>0</v>
      </c>
      <c r="R821" s="220">
        <f>Q821*H821</f>
        <v>0</v>
      </c>
      <c r="S821" s="220">
        <v>0</v>
      </c>
      <c r="T821" s="221">
        <f>S821*H821</f>
        <v>0</v>
      </c>
      <c r="AR821" s="222" t="s">
        <v>212</v>
      </c>
      <c r="AT821" s="222" t="s">
        <v>207</v>
      </c>
      <c r="AU821" s="222" t="s">
        <v>83</v>
      </c>
      <c r="AY821" s="17" t="s">
        <v>204</v>
      </c>
      <c r="BE821" s="223">
        <f>IF(N821="základní",J821,0)</f>
        <v>0</v>
      </c>
      <c r="BF821" s="223">
        <f>IF(N821="snížená",J821,0)</f>
        <v>0</v>
      </c>
      <c r="BG821" s="223">
        <f>IF(N821="zákl. přenesená",J821,0)</f>
        <v>0</v>
      </c>
      <c r="BH821" s="223">
        <f>IF(N821="sníž. přenesená",J821,0)</f>
        <v>0</v>
      </c>
      <c r="BI821" s="223">
        <f>IF(N821="nulová",J821,0)</f>
        <v>0</v>
      </c>
      <c r="BJ821" s="17" t="s">
        <v>81</v>
      </c>
      <c r="BK821" s="223">
        <f>ROUND(I821*H821,2)</f>
        <v>0</v>
      </c>
      <c r="BL821" s="17" t="s">
        <v>212</v>
      </c>
      <c r="BM821" s="222" t="s">
        <v>1703</v>
      </c>
    </row>
    <row r="822" spans="2:65" s="1" customFormat="1" ht="36" customHeight="1">
      <c r="B822" s="38"/>
      <c r="C822" s="211" t="s">
        <v>1704</v>
      </c>
      <c r="D822" s="211" t="s">
        <v>207</v>
      </c>
      <c r="E822" s="212" t="s">
        <v>369</v>
      </c>
      <c r="F822" s="213" t="s">
        <v>370</v>
      </c>
      <c r="G822" s="214" t="s">
        <v>239</v>
      </c>
      <c r="H822" s="215">
        <v>0.398</v>
      </c>
      <c r="I822" s="216"/>
      <c r="J822" s="217">
        <f>ROUND(I822*H822,2)</f>
        <v>0</v>
      </c>
      <c r="K822" s="213" t="s">
        <v>211</v>
      </c>
      <c r="L822" s="43"/>
      <c r="M822" s="218" t="s">
        <v>19</v>
      </c>
      <c r="N822" s="219" t="s">
        <v>44</v>
      </c>
      <c r="O822" s="83"/>
      <c r="P822" s="220">
        <f>O822*H822</f>
        <v>0</v>
      </c>
      <c r="Q822" s="220">
        <v>0</v>
      </c>
      <c r="R822" s="220">
        <f>Q822*H822</f>
        <v>0</v>
      </c>
      <c r="S822" s="220">
        <v>0</v>
      </c>
      <c r="T822" s="221">
        <f>S822*H822</f>
        <v>0</v>
      </c>
      <c r="AR822" s="222" t="s">
        <v>212</v>
      </c>
      <c r="AT822" s="222" t="s">
        <v>207</v>
      </c>
      <c r="AU822" s="222" t="s">
        <v>83</v>
      </c>
      <c r="AY822" s="17" t="s">
        <v>204</v>
      </c>
      <c r="BE822" s="223">
        <f>IF(N822="základní",J822,0)</f>
        <v>0</v>
      </c>
      <c r="BF822" s="223">
        <f>IF(N822="snížená",J822,0)</f>
        <v>0</v>
      </c>
      <c r="BG822" s="223">
        <f>IF(N822="zákl. přenesená",J822,0)</f>
        <v>0</v>
      </c>
      <c r="BH822" s="223">
        <f>IF(N822="sníž. přenesená",J822,0)</f>
        <v>0</v>
      </c>
      <c r="BI822" s="223">
        <f>IF(N822="nulová",J822,0)</f>
        <v>0</v>
      </c>
      <c r="BJ822" s="17" t="s">
        <v>81</v>
      </c>
      <c r="BK822" s="223">
        <f>ROUND(I822*H822,2)</f>
        <v>0</v>
      </c>
      <c r="BL822" s="17" t="s">
        <v>212</v>
      </c>
      <c r="BM822" s="222" t="s">
        <v>1705</v>
      </c>
    </row>
    <row r="823" spans="2:65" s="1" customFormat="1" ht="48" customHeight="1">
      <c r="B823" s="38"/>
      <c r="C823" s="211" t="s">
        <v>997</v>
      </c>
      <c r="D823" s="211" t="s">
        <v>207</v>
      </c>
      <c r="E823" s="212" t="s">
        <v>372</v>
      </c>
      <c r="F823" s="213" t="s">
        <v>373</v>
      </c>
      <c r="G823" s="214" t="s">
        <v>239</v>
      </c>
      <c r="H823" s="215">
        <v>2.786</v>
      </c>
      <c r="I823" s="216"/>
      <c r="J823" s="217">
        <f>ROUND(I823*H823,2)</f>
        <v>0</v>
      </c>
      <c r="K823" s="213" t="s">
        <v>211</v>
      </c>
      <c r="L823" s="43"/>
      <c r="M823" s="218" t="s">
        <v>19</v>
      </c>
      <c r="N823" s="219" t="s">
        <v>44</v>
      </c>
      <c r="O823" s="83"/>
      <c r="P823" s="220">
        <f>O823*H823</f>
        <v>0</v>
      </c>
      <c r="Q823" s="220">
        <v>0</v>
      </c>
      <c r="R823" s="220">
        <f>Q823*H823</f>
        <v>0</v>
      </c>
      <c r="S823" s="220">
        <v>0</v>
      </c>
      <c r="T823" s="221">
        <f>S823*H823</f>
        <v>0</v>
      </c>
      <c r="AR823" s="222" t="s">
        <v>212</v>
      </c>
      <c r="AT823" s="222" t="s">
        <v>207</v>
      </c>
      <c r="AU823" s="222" t="s">
        <v>83</v>
      </c>
      <c r="AY823" s="17" t="s">
        <v>204</v>
      </c>
      <c r="BE823" s="223">
        <f>IF(N823="základní",J823,0)</f>
        <v>0</v>
      </c>
      <c r="BF823" s="223">
        <f>IF(N823="snížená",J823,0)</f>
        <v>0</v>
      </c>
      <c r="BG823" s="223">
        <f>IF(N823="zákl. přenesená",J823,0)</f>
        <v>0</v>
      </c>
      <c r="BH823" s="223">
        <f>IF(N823="sníž. přenesená",J823,0)</f>
        <v>0</v>
      </c>
      <c r="BI823" s="223">
        <f>IF(N823="nulová",J823,0)</f>
        <v>0</v>
      </c>
      <c r="BJ823" s="17" t="s">
        <v>81</v>
      </c>
      <c r="BK823" s="223">
        <f>ROUND(I823*H823,2)</f>
        <v>0</v>
      </c>
      <c r="BL823" s="17" t="s">
        <v>212</v>
      </c>
      <c r="BM823" s="222" t="s">
        <v>1706</v>
      </c>
    </row>
    <row r="824" spans="2:65" s="1" customFormat="1" ht="24" customHeight="1">
      <c r="B824" s="38"/>
      <c r="C824" s="211" t="s">
        <v>1707</v>
      </c>
      <c r="D824" s="211" t="s">
        <v>207</v>
      </c>
      <c r="E824" s="212" t="s">
        <v>379</v>
      </c>
      <c r="F824" s="213" t="s">
        <v>380</v>
      </c>
      <c r="G824" s="214" t="s">
        <v>239</v>
      </c>
      <c r="H824" s="215">
        <v>0.398</v>
      </c>
      <c r="I824" s="216"/>
      <c r="J824" s="217">
        <f>ROUND(I824*H824,2)</f>
        <v>0</v>
      </c>
      <c r="K824" s="213" t="s">
        <v>211</v>
      </c>
      <c r="L824" s="43"/>
      <c r="M824" s="218" t="s">
        <v>19</v>
      </c>
      <c r="N824" s="219" t="s">
        <v>44</v>
      </c>
      <c r="O824" s="83"/>
      <c r="P824" s="220">
        <f>O824*H824</f>
        <v>0</v>
      </c>
      <c r="Q824" s="220">
        <v>0</v>
      </c>
      <c r="R824" s="220">
        <f>Q824*H824</f>
        <v>0</v>
      </c>
      <c r="S824" s="220">
        <v>0</v>
      </c>
      <c r="T824" s="221">
        <f>S824*H824</f>
        <v>0</v>
      </c>
      <c r="AR824" s="222" t="s">
        <v>212</v>
      </c>
      <c r="AT824" s="222" t="s">
        <v>207</v>
      </c>
      <c r="AU824" s="222" t="s">
        <v>83</v>
      </c>
      <c r="AY824" s="17" t="s">
        <v>204</v>
      </c>
      <c r="BE824" s="223">
        <f>IF(N824="základní",J824,0)</f>
        <v>0</v>
      </c>
      <c r="BF824" s="223">
        <f>IF(N824="snížená",J824,0)</f>
        <v>0</v>
      </c>
      <c r="BG824" s="223">
        <f>IF(N824="zákl. přenesená",J824,0)</f>
        <v>0</v>
      </c>
      <c r="BH824" s="223">
        <f>IF(N824="sníž. přenesená",J824,0)</f>
        <v>0</v>
      </c>
      <c r="BI824" s="223">
        <f>IF(N824="nulová",J824,0)</f>
        <v>0</v>
      </c>
      <c r="BJ824" s="17" t="s">
        <v>81</v>
      </c>
      <c r="BK824" s="223">
        <f>ROUND(I824*H824,2)</f>
        <v>0</v>
      </c>
      <c r="BL824" s="17" t="s">
        <v>212</v>
      </c>
      <c r="BM824" s="222" t="s">
        <v>1708</v>
      </c>
    </row>
    <row r="825" spans="2:65" s="1" customFormat="1" ht="60" customHeight="1">
      <c r="B825" s="38"/>
      <c r="C825" s="211" t="s">
        <v>1001</v>
      </c>
      <c r="D825" s="211" t="s">
        <v>207</v>
      </c>
      <c r="E825" s="212" t="s">
        <v>362</v>
      </c>
      <c r="F825" s="213" t="s">
        <v>363</v>
      </c>
      <c r="G825" s="214" t="s">
        <v>239</v>
      </c>
      <c r="H825" s="215">
        <v>0.289</v>
      </c>
      <c r="I825" s="216"/>
      <c r="J825" s="217">
        <f>ROUND(I825*H825,2)</f>
        <v>0</v>
      </c>
      <c r="K825" s="213" t="s">
        <v>211</v>
      </c>
      <c r="L825" s="43"/>
      <c r="M825" s="218" t="s">
        <v>19</v>
      </c>
      <c r="N825" s="219" t="s">
        <v>44</v>
      </c>
      <c r="O825" s="83"/>
      <c r="P825" s="220">
        <f>O825*H825</f>
        <v>0</v>
      </c>
      <c r="Q825" s="220">
        <v>0</v>
      </c>
      <c r="R825" s="220">
        <f>Q825*H825</f>
        <v>0</v>
      </c>
      <c r="S825" s="220">
        <v>0</v>
      </c>
      <c r="T825" s="221">
        <f>S825*H825</f>
        <v>0</v>
      </c>
      <c r="AR825" s="222" t="s">
        <v>212</v>
      </c>
      <c r="AT825" s="222" t="s">
        <v>207</v>
      </c>
      <c r="AU825" s="222" t="s">
        <v>83</v>
      </c>
      <c r="AY825" s="17" t="s">
        <v>204</v>
      </c>
      <c r="BE825" s="223">
        <f>IF(N825="základní",J825,0)</f>
        <v>0</v>
      </c>
      <c r="BF825" s="223">
        <f>IF(N825="snížená",J825,0)</f>
        <v>0</v>
      </c>
      <c r="BG825" s="223">
        <f>IF(N825="zákl. přenesená",J825,0)</f>
        <v>0</v>
      </c>
      <c r="BH825" s="223">
        <f>IF(N825="sníž. přenesená",J825,0)</f>
        <v>0</v>
      </c>
      <c r="BI825" s="223">
        <f>IF(N825="nulová",J825,0)</f>
        <v>0</v>
      </c>
      <c r="BJ825" s="17" t="s">
        <v>81</v>
      </c>
      <c r="BK825" s="223">
        <f>ROUND(I825*H825,2)</f>
        <v>0</v>
      </c>
      <c r="BL825" s="17" t="s">
        <v>212</v>
      </c>
      <c r="BM825" s="222" t="s">
        <v>1709</v>
      </c>
    </row>
    <row r="826" spans="2:63" s="11" customFormat="1" ht="22.8" customHeight="1">
      <c r="B826" s="195"/>
      <c r="C826" s="196"/>
      <c r="D826" s="197" t="s">
        <v>72</v>
      </c>
      <c r="E826" s="209" t="s">
        <v>1710</v>
      </c>
      <c r="F826" s="209" t="s">
        <v>1711</v>
      </c>
      <c r="G826" s="196"/>
      <c r="H826" s="196"/>
      <c r="I826" s="199"/>
      <c r="J826" s="210">
        <f>BK826</f>
        <v>0</v>
      </c>
      <c r="K826" s="196"/>
      <c r="L826" s="201"/>
      <c r="M826" s="202"/>
      <c r="N826" s="203"/>
      <c r="O826" s="203"/>
      <c r="P826" s="204">
        <f>SUM(P827:P830)</f>
        <v>0</v>
      </c>
      <c r="Q826" s="203"/>
      <c r="R826" s="204">
        <f>SUM(R827:R830)</f>
        <v>0</v>
      </c>
      <c r="S826" s="203"/>
      <c r="T826" s="205">
        <f>SUM(T827:T830)</f>
        <v>0</v>
      </c>
      <c r="AR826" s="206" t="s">
        <v>81</v>
      </c>
      <c r="AT826" s="207" t="s">
        <v>72</v>
      </c>
      <c r="AU826" s="207" t="s">
        <v>81</v>
      </c>
      <c r="AY826" s="206" t="s">
        <v>204</v>
      </c>
      <c r="BK826" s="208">
        <f>SUM(BK827:BK830)</f>
        <v>0</v>
      </c>
    </row>
    <row r="827" spans="2:65" s="1" customFormat="1" ht="36" customHeight="1">
      <c r="B827" s="38"/>
      <c r="C827" s="211" t="s">
        <v>1712</v>
      </c>
      <c r="D827" s="211" t="s">
        <v>207</v>
      </c>
      <c r="E827" s="212" t="s">
        <v>1713</v>
      </c>
      <c r="F827" s="213" t="s">
        <v>1714</v>
      </c>
      <c r="G827" s="214" t="s">
        <v>221</v>
      </c>
      <c r="H827" s="215">
        <v>43</v>
      </c>
      <c r="I827" s="216"/>
      <c r="J827" s="217">
        <f>ROUND(I827*H827,2)</f>
        <v>0</v>
      </c>
      <c r="K827" s="213" t="s">
        <v>211</v>
      </c>
      <c r="L827" s="43"/>
      <c r="M827" s="218" t="s">
        <v>19</v>
      </c>
      <c r="N827" s="219" t="s">
        <v>44</v>
      </c>
      <c r="O827" s="83"/>
      <c r="P827" s="220">
        <f>O827*H827</f>
        <v>0</v>
      </c>
      <c r="Q827" s="220">
        <v>0</v>
      </c>
      <c r="R827" s="220">
        <f>Q827*H827</f>
        <v>0</v>
      </c>
      <c r="S827" s="220">
        <v>0</v>
      </c>
      <c r="T827" s="221">
        <f>S827*H827</f>
        <v>0</v>
      </c>
      <c r="AR827" s="222" t="s">
        <v>212</v>
      </c>
      <c r="AT827" s="222" t="s">
        <v>207</v>
      </c>
      <c r="AU827" s="222" t="s">
        <v>83</v>
      </c>
      <c r="AY827" s="17" t="s">
        <v>204</v>
      </c>
      <c r="BE827" s="223">
        <f>IF(N827="základní",J827,0)</f>
        <v>0</v>
      </c>
      <c r="BF827" s="223">
        <f>IF(N827="snížená",J827,0)</f>
        <v>0</v>
      </c>
      <c r="BG827" s="223">
        <f>IF(N827="zákl. přenesená",J827,0)</f>
        <v>0</v>
      </c>
      <c r="BH827" s="223">
        <f>IF(N827="sníž. přenesená",J827,0)</f>
        <v>0</v>
      </c>
      <c r="BI827" s="223">
        <f>IF(N827="nulová",J827,0)</f>
        <v>0</v>
      </c>
      <c r="BJ827" s="17" t="s">
        <v>81</v>
      </c>
      <c r="BK827" s="223">
        <f>ROUND(I827*H827,2)</f>
        <v>0</v>
      </c>
      <c r="BL827" s="17" t="s">
        <v>212</v>
      </c>
      <c r="BM827" s="222" t="s">
        <v>1715</v>
      </c>
    </row>
    <row r="828" spans="2:65" s="1" customFormat="1" ht="16.5" customHeight="1">
      <c r="B828" s="38"/>
      <c r="C828" s="257" t="s">
        <v>1004</v>
      </c>
      <c r="D828" s="257" t="s">
        <v>242</v>
      </c>
      <c r="E828" s="258" t="s">
        <v>568</v>
      </c>
      <c r="F828" s="259" t="s">
        <v>569</v>
      </c>
      <c r="G828" s="260" t="s">
        <v>239</v>
      </c>
      <c r="H828" s="261">
        <v>0.008</v>
      </c>
      <c r="I828" s="262"/>
      <c r="J828" s="263">
        <f>ROUND(I828*H828,2)</f>
        <v>0</v>
      </c>
      <c r="K828" s="259" t="s">
        <v>211</v>
      </c>
      <c r="L828" s="264"/>
      <c r="M828" s="265" t="s">
        <v>19</v>
      </c>
      <c r="N828" s="266" t="s">
        <v>44</v>
      </c>
      <c r="O828" s="83"/>
      <c r="P828" s="220">
        <f>O828*H828</f>
        <v>0</v>
      </c>
      <c r="Q828" s="220">
        <v>0</v>
      </c>
      <c r="R828" s="220">
        <f>Q828*H828</f>
        <v>0</v>
      </c>
      <c r="S828" s="220">
        <v>0</v>
      </c>
      <c r="T828" s="221">
        <f>S828*H828</f>
        <v>0</v>
      </c>
      <c r="AR828" s="222" t="s">
        <v>230</v>
      </c>
      <c r="AT828" s="222" t="s">
        <v>242</v>
      </c>
      <c r="AU828" s="222" t="s">
        <v>83</v>
      </c>
      <c r="AY828" s="17" t="s">
        <v>204</v>
      </c>
      <c r="BE828" s="223">
        <f>IF(N828="základní",J828,0)</f>
        <v>0</v>
      </c>
      <c r="BF828" s="223">
        <f>IF(N828="snížená",J828,0)</f>
        <v>0</v>
      </c>
      <c r="BG828" s="223">
        <f>IF(N828="zákl. přenesená",J828,0)</f>
        <v>0</v>
      </c>
      <c r="BH828" s="223">
        <f>IF(N828="sníž. přenesená",J828,0)</f>
        <v>0</v>
      </c>
      <c r="BI828" s="223">
        <f>IF(N828="nulová",J828,0)</f>
        <v>0</v>
      </c>
      <c r="BJ828" s="17" t="s">
        <v>81</v>
      </c>
      <c r="BK828" s="223">
        <f>ROUND(I828*H828,2)</f>
        <v>0</v>
      </c>
      <c r="BL828" s="17" t="s">
        <v>212</v>
      </c>
      <c r="BM828" s="222" t="s">
        <v>1716</v>
      </c>
    </row>
    <row r="829" spans="2:65" s="1" customFormat="1" ht="36" customHeight="1">
      <c r="B829" s="38"/>
      <c r="C829" s="211" t="s">
        <v>1717</v>
      </c>
      <c r="D829" s="211" t="s">
        <v>207</v>
      </c>
      <c r="E829" s="212" t="s">
        <v>1718</v>
      </c>
      <c r="F829" s="213" t="s">
        <v>1719</v>
      </c>
      <c r="G829" s="214" t="s">
        <v>221</v>
      </c>
      <c r="H829" s="215">
        <v>21.5</v>
      </c>
      <c r="I829" s="216"/>
      <c r="J829" s="217">
        <f>ROUND(I829*H829,2)</f>
        <v>0</v>
      </c>
      <c r="K829" s="213" t="s">
        <v>211</v>
      </c>
      <c r="L829" s="43"/>
      <c r="M829" s="218" t="s">
        <v>19</v>
      </c>
      <c r="N829" s="219" t="s">
        <v>44</v>
      </c>
      <c r="O829" s="83"/>
      <c r="P829" s="220">
        <f>O829*H829</f>
        <v>0</v>
      </c>
      <c r="Q829" s="220">
        <v>0</v>
      </c>
      <c r="R829" s="220">
        <f>Q829*H829</f>
        <v>0</v>
      </c>
      <c r="S829" s="220">
        <v>0</v>
      </c>
      <c r="T829" s="221">
        <f>S829*H829</f>
        <v>0</v>
      </c>
      <c r="AR829" s="222" t="s">
        <v>212</v>
      </c>
      <c r="AT829" s="222" t="s">
        <v>207</v>
      </c>
      <c r="AU829" s="222" t="s">
        <v>83</v>
      </c>
      <c r="AY829" s="17" t="s">
        <v>204</v>
      </c>
      <c r="BE829" s="223">
        <f>IF(N829="základní",J829,0)</f>
        <v>0</v>
      </c>
      <c r="BF829" s="223">
        <f>IF(N829="snížená",J829,0)</f>
        <v>0</v>
      </c>
      <c r="BG829" s="223">
        <f>IF(N829="zákl. přenesená",J829,0)</f>
        <v>0</v>
      </c>
      <c r="BH829" s="223">
        <f>IF(N829="sníž. přenesená",J829,0)</f>
        <v>0</v>
      </c>
      <c r="BI829" s="223">
        <f>IF(N829="nulová",J829,0)</f>
        <v>0</v>
      </c>
      <c r="BJ829" s="17" t="s">
        <v>81</v>
      </c>
      <c r="BK829" s="223">
        <f>ROUND(I829*H829,2)</f>
        <v>0</v>
      </c>
      <c r="BL829" s="17" t="s">
        <v>212</v>
      </c>
      <c r="BM829" s="222" t="s">
        <v>1720</v>
      </c>
    </row>
    <row r="830" spans="2:65" s="1" customFormat="1" ht="16.5" customHeight="1">
      <c r="B830" s="38"/>
      <c r="C830" s="257" t="s">
        <v>1010</v>
      </c>
      <c r="D830" s="257" t="s">
        <v>242</v>
      </c>
      <c r="E830" s="258" t="s">
        <v>582</v>
      </c>
      <c r="F830" s="259" t="s">
        <v>583</v>
      </c>
      <c r="G830" s="260" t="s">
        <v>221</v>
      </c>
      <c r="H830" s="261">
        <v>25.8</v>
      </c>
      <c r="I830" s="262"/>
      <c r="J830" s="263">
        <f>ROUND(I830*H830,2)</f>
        <v>0</v>
      </c>
      <c r="K830" s="259" t="s">
        <v>211</v>
      </c>
      <c r="L830" s="264"/>
      <c r="M830" s="265" t="s">
        <v>19</v>
      </c>
      <c r="N830" s="266" t="s">
        <v>44</v>
      </c>
      <c r="O830" s="83"/>
      <c r="P830" s="220">
        <f>O830*H830</f>
        <v>0</v>
      </c>
      <c r="Q830" s="220">
        <v>0</v>
      </c>
      <c r="R830" s="220">
        <f>Q830*H830</f>
        <v>0</v>
      </c>
      <c r="S830" s="220">
        <v>0</v>
      </c>
      <c r="T830" s="221">
        <f>S830*H830</f>
        <v>0</v>
      </c>
      <c r="AR830" s="222" t="s">
        <v>230</v>
      </c>
      <c r="AT830" s="222" t="s">
        <v>242</v>
      </c>
      <c r="AU830" s="222" t="s">
        <v>83</v>
      </c>
      <c r="AY830" s="17" t="s">
        <v>204</v>
      </c>
      <c r="BE830" s="223">
        <f>IF(N830="základní",J830,0)</f>
        <v>0</v>
      </c>
      <c r="BF830" s="223">
        <f>IF(N830="snížená",J830,0)</f>
        <v>0</v>
      </c>
      <c r="BG830" s="223">
        <f>IF(N830="zákl. přenesená",J830,0)</f>
        <v>0</v>
      </c>
      <c r="BH830" s="223">
        <f>IF(N830="sníž. přenesená",J830,0)</f>
        <v>0</v>
      </c>
      <c r="BI830" s="223">
        <f>IF(N830="nulová",J830,0)</f>
        <v>0</v>
      </c>
      <c r="BJ830" s="17" t="s">
        <v>81</v>
      </c>
      <c r="BK830" s="223">
        <f>ROUND(I830*H830,2)</f>
        <v>0</v>
      </c>
      <c r="BL830" s="17" t="s">
        <v>212</v>
      </c>
      <c r="BM830" s="222" t="s">
        <v>1721</v>
      </c>
    </row>
    <row r="831" spans="2:63" s="11" customFormat="1" ht="22.8" customHeight="1">
      <c r="B831" s="195"/>
      <c r="C831" s="196"/>
      <c r="D831" s="197" t="s">
        <v>72</v>
      </c>
      <c r="E831" s="209" t="s">
        <v>1722</v>
      </c>
      <c r="F831" s="209" t="s">
        <v>1723</v>
      </c>
      <c r="G831" s="196"/>
      <c r="H831" s="196"/>
      <c r="I831" s="199"/>
      <c r="J831" s="210">
        <f>BK831</f>
        <v>0</v>
      </c>
      <c r="K831" s="196"/>
      <c r="L831" s="201"/>
      <c r="M831" s="202"/>
      <c r="N831" s="203"/>
      <c r="O831" s="203"/>
      <c r="P831" s="204">
        <f>SUM(P832:P849)</f>
        <v>0</v>
      </c>
      <c r="Q831" s="203"/>
      <c r="R831" s="204">
        <f>SUM(R832:R849)</f>
        <v>0</v>
      </c>
      <c r="S831" s="203"/>
      <c r="T831" s="205">
        <f>SUM(T832:T849)</f>
        <v>0</v>
      </c>
      <c r="AR831" s="206" t="s">
        <v>81</v>
      </c>
      <c r="AT831" s="207" t="s">
        <v>72</v>
      </c>
      <c r="AU831" s="207" t="s">
        <v>81</v>
      </c>
      <c r="AY831" s="206" t="s">
        <v>204</v>
      </c>
      <c r="BK831" s="208">
        <f>SUM(BK832:BK849)</f>
        <v>0</v>
      </c>
    </row>
    <row r="832" spans="2:65" s="1" customFormat="1" ht="48" customHeight="1">
      <c r="B832" s="38"/>
      <c r="C832" s="211" t="s">
        <v>1724</v>
      </c>
      <c r="D832" s="211" t="s">
        <v>207</v>
      </c>
      <c r="E832" s="212" t="s">
        <v>1725</v>
      </c>
      <c r="F832" s="213" t="s">
        <v>1726</v>
      </c>
      <c r="G832" s="214" t="s">
        <v>221</v>
      </c>
      <c r="H832" s="215">
        <v>98.9</v>
      </c>
      <c r="I832" s="216"/>
      <c r="J832" s="217">
        <f>ROUND(I832*H832,2)</f>
        <v>0</v>
      </c>
      <c r="K832" s="213" t="s">
        <v>211</v>
      </c>
      <c r="L832" s="43"/>
      <c r="M832" s="218" t="s">
        <v>19</v>
      </c>
      <c r="N832" s="219" t="s">
        <v>44</v>
      </c>
      <c r="O832" s="83"/>
      <c r="P832" s="220">
        <f>O832*H832</f>
        <v>0</v>
      </c>
      <c r="Q832" s="220">
        <v>0</v>
      </c>
      <c r="R832" s="220">
        <f>Q832*H832</f>
        <v>0</v>
      </c>
      <c r="S832" s="220">
        <v>0</v>
      </c>
      <c r="T832" s="221">
        <f>S832*H832</f>
        <v>0</v>
      </c>
      <c r="AR832" s="222" t="s">
        <v>212</v>
      </c>
      <c r="AT832" s="222" t="s">
        <v>207</v>
      </c>
      <c r="AU832" s="222" t="s">
        <v>83</v>
      </c>
      <c r="AY832" s="17" t="s">
        <v>204</v>
      </c>
      <c r="BE832" s="223">
        <f>IF(N832="základní",J832,0)</f>
        <v>0</v>
      </c>
      <c r="BF832" s="223">
        <f>IF(N832="snížená",J832,0)</f>
        <v>0</v>
      </c>
      <c r="BG832" s="223">
        <f>IF(N832="zákl. přenesená",J832,0)</f>
        <v>0</v>
      </c>
      <c r="BH832" s="223">
        <f>IF(N832="sníž. přenesená",J832,0)</f>
        <v>0</v>
      </c>
      <c r="BI832" s="223">
        <f>IF(N832="nulová",J832,0)</f>
        <v>0</v>
      </c>
      <c r="BJ832" s="17" t="s">
        <v>81</v>
      </c>
      <c r="BK832" s="223">
        <f>ROUND(I832*H832,2)</f>
        <v>0</v>
      </c>
      <c r="BL832" s="17" t="s">
        <v>212</v>
      </c>
      <c r="BM832" s="222" t="s">
        <v>1727</v>
      </c>
    </row>
    <row r="833" spans="2:65" s="1" customFormat="1" ht="16.5" customHeight="1">
      <c r="B833" s="38"/>
      <c r="C833" s="257" t="s">
        <v>1014</v>
      </c>
      <c r="D833" s="257" t="s">
        <v>242</v>
      </c>
      <c r="E833" s="258" t="s">
        <v>1728</v>
      </c>
      <c r="F833" s="259" t="s">
        <v>1729</v>
      </c>
      <c r="G833" s="260" t="s">
        <v>221</v>
      </c>
      <c r="H833" s="261">
        <v>125.723</v>
      </c>
      <c r="I833" s="262"/>
      <c r="J833" s="263">
        <f>ROUND(I833*H833,2)</f>
        <v>0</v>
      </c>
      <c r="K833" s="259" t="s">
        <v>211</v>
      </c>
      <c r="L833" s="264"/>
      <c r="M833" s="265" t="s">
        <v>19</v>
      </c>
      <c r="N833" s="266" t="s">
        <v>44</v>
      </c>
      <c r="O833" s="83"/>
      <c r="P833" s="220">
        <f>O833*H833</f>
        <v>0</v>
      </c>
      <c r="Q833" s="220">
        <v>0</v>
      </c>
      <c r="R833" s="220">
        <f>Q833*H833</f>
        <v>0</v>
      </c>
      <c r="S833" s="220">
        <v>0</v>
      </c>
      <c r="T833" s="221">
        <f>S833*H833</f>
        <v>0</v>
      </c>
      <c r="AR833" s="222" t="s">
        <v>230</v>
      </c>
      <c r="AT833" s="222" t="s">
        <v>242</v>
      </c>
      <c r="AU833" s="222" t="s">
        <v>83</v>
      </c>
      <c r="AY833" s="17" t="s">
        <v>204</v>
      </c>
      <c r="BE833" s="223">
        <f>IF(N833="základní",J833,0)</f>
        <v>0</v>
      </c>
      <c r="BF833" s="223">
        <f>IF(N833="snížená",J833,0)</f>
        <v>0</v>
      </c>
      <c r="BG833" s="223">
        <f>IF(N833="zákl. přenesená",J833,0)</f>
        <v>0</v>
      </c>
      <c r="BH833" s="223">
        <f>IF(N833="sníž. přenesená",J833,0)</f>
        <v>0</v>
      </c>
      <c r="BI833" s="223">
        <f>IF(N833="nulová",J833,0)</f>
        <v>0</v>
      </c>
      <c r="BJ833" s="17" t="s">
        <v>81</v>
      </c>
      <c r="BK833" s="223">
        <f>ROUND(I833*H833,2)</f>
        <v>0</v>
      </c>
      <c r="BL833" s="17" t="s">
        <v>212</v>
      </c>
      <c r="BM833" s="222" t="s">
        <v>1730</v>
      </c>
    </row>
    <row r="834" spans="2:65" s="1" customFormat="1" ht="36" customHeight="1">
      <c r="B834" s="38"/>
      <c r="C834" s="211" t="s">
        <v>1731</v>
      </c>
      <c r="D834" s="211" t="s">
        <v>207</v>
      </c>
      <c r="E834" s="212" t="s">
        <v>1732</v>
      </c>
      <c r="F834" s="213" t="s">
        <v>1733</v>
      </c>
      <c r="G834" s="214" t="s">
        <v>221</v>
      </c>
      <c r="H834" s="215">
        <v>98.9</v>
      </c>
      <c r="I834" s="216"/>
      <c r="J834" s="217">
        <f>ROUND(I834*H834,2)</f>
        <v>0</v>
      </c>
      <c r="K834" s="213" t="s">
        <v>211</v>
      </c>
      <c r="L834" s="43"/>
      <c r="M834" s="218" t="s">
        <v>19</v>
      </c>
      <c r="N834" s="219" t="s">
        <v>44</v>
      </c>
      <c r="O834" s="83"/>
      <c r="P834" s="220">
        <f>O834*H834</f>
        <v>0</v>
      </c>
      <c r="Q834" s="220">
        <v>0</v>
      </c>
      <c r="R834" s="220">
        <f>Q834*H834</f>
        <v>0</v>
      </c>
      <c r="S834" s="220">
        <v>0</v>
      </c>
      <c r="T834" s="221">
        <f>S834*H834</f>
        <v>0</v>
      </c>
      <c r="AR834" s="222" t="s">
        <v>212</v>
      </c>
      <c r="AT834" s="222" t="s">
        <v>207</v>
      </c>
      <c r="AU834" s="222" t="s">
        <v>83</v>
      </c>
      <c r="AY834" s="17" t="s">
        <v>204</v>
      </c>
      <c r="BE834" s="223">
        <f>IF(N834="základní",J834,0)</f>
        <v>0</v>
      </c>
      <c r="BF834" s="223">
        <f>IF(N834="snížená",J834,0)</f>
        <v>0</v>
      </c>
      <c r="BG834" s="223">
        <f>IF(N834="zákl. přenesená",J834,0)</f>
        <v>0</v>
      </c>
      <c r="BH834" s="223">
        <f>IF(N834="sníž. přenesená",J834,0)</f>
        <v>0</v>
      </c>
      <c r="BI834" s="223">
        <f>IF(N834="nulová",J834,0)</f>
        <v>0</v>
      </c>
      <c r="BJ834" s="17" t="s">
        <v>81</v>
      </c>
      <c r="BK834" s="223">
        <f>ROUND(I834*H834,2)</f>
        <v>0</v>
      </c>
      <c r="BL834" s="17" t="s">
        <v>212</v>
      </c>
      <c r="BM834" s="222" t="s">
        <v>1734</v>
      </c>
    </row>
    <row r="835" spans="2:65" s="1" customFormat="1" ht="16.5" customHeight="1">
      <c r="B835" s="38"/>
      <c r="C835" s="257" t="s">
        <v>1018</v>
      </c>
      <c r="D835" s="257" t="s">
        <v>242</v>
      </c>
      <c r="E835" s="258" t="s">
        <v>593</v>
      </c>
      <c r="F835" s="259" t="s">
        <v>594</v>
      </c>
      <c r="G835" s="260" t="s">
        <v>221</v>
      </c>
      <c r="H835" s="261">
        <v>118.68</v>
      </c>
      <c r="I835" s="262"/>
      <c r="J835" s="263">
        <f>ROUND(I835*H835,2)</f>
        <v>0</v>
      </c>
      <c r="K835" s="259" t="s">
        <v>211</v>
      </c>
      <c r="L835" s="264"/>
      <c r="M835" s="265" t="s">
        <v>19</v>
      </c>
      <c r="N835" s="266" t="s">
        <v>44</v>
      </c>
      <c r="O835" s="83"/>
      <c r="P835" s="220">
        <f>O835*H835</f>
        <v>0</v>
      </c>
      <c r="Q835" s="220">
        <v>0</v>
      </c>
      <c r="R835" s="220">
        <f>Q835*H835</f>
        <v>0</v>
      </c>
      <c r="S835" s="220">
        <v>0</v>
      </c>
      <c r="T835" s="221">
        <f>S835*H835</f>
        <v>0</v>
      </c>
      <c r="AR835" s="222" t="s">
        <v>230</v>
      </c>
      <c r="AT835" s="222" t="s">
        <v>242</v>
      </c>
      <c r="AU835" s="222" t="s">
        <v>83</v>
      </c>
      <c r="AY835" s="17" t="s">
        <v>204</v>
      </c>
      <c r="BE835" s="223">
        <f>IF(N835="základní",J835,0)</f>
        <v>0</v>
      </c>
      <c r="BF835" s="223">
        <f>IF(N835="snížená",J835,0)</f>
        <v>0</v>
      </c>
      <c r="BG835" s="223">
        <f>IF(N835="zákl. přenesená",J835,0)</f>
        <v>0</v>
      </c>
      <c r="BH835" s="223">
        <f>IF(N835="sníž. přenesená",J835,0)</f>
        <v>0</v>
      </c>
      <c r="BI835" s="223">
        <f>IF(N835="nulová",J835,0)</f>
        <v>0</v>
      </c>
      <c r="BJ835" s="17" t="s">
        <v>81</v>
      </c>
      <c r="BK835" s="223">
        <f>ROUND(I835*H835,2)</f>
        <v>0</v>
      </c>
      <c r="BL835" s="17" t="s">
        <v>212</v>
      </c>
      <c r="BM835" s="222" t="s">
        <v>1735</v>
      </c>
    </row>
    <row r="836" spans="2:65" s="1" customFormat="1" ht="60" customHeight="1">
      <c r="B836" s="38"/>
      <c r="C836" s="211" t="s">
        <v>1736</v>
      </c>
      <c r="D836" s="211" t="s">
        <v>207</v>
      </c>
      <c r="E836" s="212" t="s">
        <v>1737</v>
      </c>
      <c r="F836" s="213" t="s">
        <v>1738</v>
      </c>
      <c r="G836" s="214" t="s">
        <v>250</v>
      </c>
      <c r="H836" s="215">
        <v>61.813</v>
      </c>
      <c r="I836" s="216"/>
      <c r="J836" s="217">
        <f>ROUND(I836*H836,2)</f>
        <v>0</v>
      </c>
      <c r="K836" s="213" t="s">
        <v>211</v>
      </c>
      <c r="L836" s="43"/>
      <c r="M836" s="218" t="s">
        <v>19</v>
      </c>
      <c r="N836" s="219" t="s">
        <v>44</v>
      </c>
      <c r="O836" s="83"/>
      <c r="P836" s="220">
        <f>O836*H836</f>
        <v>0</v>
      </c>
      <c r="Q836" s="220">
        <v>0</v>
      </c>
      <c r="R836" s="220">
        <f>Q836*H836</f>
        <v>0</v>
      </c>
      <c r="S836" s="220">
        <v>0</v>
      </c>
      <c r="T836" s="221">
        <f>S836*H836</f>
        <v>0</v>
      </c>
      <c r="AR836" s="222" t="s">
        <v>212</v>
      </c>
      <c r="AT836" s="222" t="s">
        <v>207</v>
      </c>
      <c r="AU836" s="222" t="s">
        <v>83</v>
      </c>
      <c r="AY836" s="17" t="s">
        <v>204</v>
      </c>
      <c r="BE836" s="223">
        <f>IF(N836="základní",J836,0)</f>
        <v>0</v>
      </c>
      <c r="BF836" s="223">
        <f>IF(N836="snížená",J836,0)</f>
        <v>0</v>
      </c>
      <c r="BG836" s="223">
        <f>IF(N836="zákl. přenesená",J836,0)</f>
        <v>0</v>
      </c>
      <c r="BH836" s="223">
        <f>IF(N836="sníž. přenesená",J836,0)</f>
        <v>0</v>
      </c>
      <c r="BI836" s="223">
        <f>IF(N836="nulová",J836,0)</f>
        <v>0</v>
      </c>
      <c r="BJ836" s="17" t="s">
        <v>81</v>
      </c>
      <c r="BK836" s="223">
        <f>ROUND(I836*H836,2)</f>
        <v>0</v>
      </c>
      <c r="BL836" s="17" t="s">
        <v>212</v>
      </c>
      <c r="BM836" s="222" t="s">
        <v>1739</v>
      </c>
    </row>
    <row r="837" spans="2:65" s="1" customFormat="1" ht="60" customHeight="1">
      <c r="B837" s="38"/>
      <c r="C837" s="211" t="s">
        <v>1021</v>
      </c>
      <c r="D837" s="211" t="s">
        <v>207</v>
      </c>
      <c r="E837" s="212" t="s">
        <v>1740</v>
      </c>
      <c r="F837" s="213" t="s">
        <v>1741</v>
      </c>
      <c r="G837" s="214" t="s">
        <v>250</v>
      </c>
      <c r="H837" s="215">
        <v>12.84</v>
      </c>
      <c r="I837" s="216"/>
      <c r="J837" s="217">
        <f>ROUND(I837*H837,2)</f>
        <v>0</v>
      </c>
      <c r="K837" s="213" t="s">
        <v>211</v>
      </c>
      <c r="L837" s="43"/>
      <c r="M837" s="218" t="s">
        <v>19</v>
      </c>
      <c r="N837" s="219" t="s">
        <v>44</v>
      </c>
      <c r="O837" s="83"/>
      <c r="P837" s="220">
        <f>O837*H837</f>
        <v>0</v>
      </c>
      <c r="Q837" s="220">
        <v>0</v>
      </c>
      <c r="R837" s="220">
        <f>Q837*H837</f>
        <v>0</v>
      </c>
      <c r="S837" s="220">
        <v>0</v>
      </c>
      <c r="T837" s="221">
        <f>S837*H837</f>
        <v>0</v>
      </c>
      <c r="AR837" s="222" t="s">
        <v>212</v>
      </c>
      <c r="AT837" s="222" t="s">
        <v>207</v>
      </c>
      <c r="AU837" s="222" t="s">
        <v>83</v>
      </c>
      <c r="AY837" s="17" t="s">
        <v>204</v>
      </c>
      <c r="BE837" s="223">
        <f>IF(N837="základní",J837,0)</f>
        <v>0</v>
      </c>
      <c r="BF837" s="223">
        <f>IF(N837="snížená",J837,0)</f>
        <v>0</v>
      </c>
      <c r="BG837" s="223">
        <f>IF(N837="zákl. přenesená",J837,0)</f>
        <v>0</v>
      </c>
      <c r="BH837" s="223">
        <f>IF(N837="sníž. přenesená",J837,0)</f>
        <v>0</v>
      </c>
      <c r="BI837" s="223">
        <f>IF(N837="nulová",J837,0)</f>
        <v>0</v>
      </c>
      <c r="BJ837" s="17" t="s">
        <v>81</v>
      </c>
      <c r="BK837" s="223">
        <f>ROUND(I837*H837,2)</f>
        <v>0</v>
      </c>
      <c r="BL837" s="17" t="s">
        <v>212</v>
      </c>
      <c r="BM837" s="222" t="s">
        <v>1742</v>
      </c>
    </row>
    <row r="838" spans="2:65" s="1" customFormat="1" ht="48" customHeight="1">
      <c r="B838" s="38"/>
      <c r="C838" s="211" t="s">
        <v>1743</v>
      </c>
      <c r="D838" s="211" t="s">
        <v>207</v>
      </c>
      <c r="E838" s="212" t="s">
        <v>1744</v>
      </c>
      <c r="F838" s="213" t="s">
        <v>1745</v>
      </c>
      <c r="G838" s="214" t="s">
        <v>297</v>
      </c>
      <c r="H838" s="215">
        <v>521.67</v>
      </c>
      <c r="I838" s="216"/>
      <c r="J838" s="217">
        <f>ROUND(I838*H838,2)</f>
        <v>0</v>
      </c>
      <c r="K838" s="213" t="s">
        <v>211</v>
      </c>
      <c r="L838" s="43"/>
      <c r="M838" s="218" t="s">
        <v>19</v>
      </c>
      <c r="N838" s="219" t="s">
        <v>44</v>
      </c>
      <c r="O838" s="83"/>
      <c r="P838" s="220">
        <f>O838*H838</f>
        <v>0</v>
      </c>
      <c r="Q838" s="220">
        <v>0</v>
      </c>
      <c r="R838" s="220">
        <f>Q838*H838</f>
        <v>0</v>
      </c>
      <c r="S838" s="220">
        <v>0</v>
      </c>
      <c r="T838" s="221">
        <f>S838*H838</f>
        <v>0</v>
      </c>
      <c r="AR838" s="222" t="s">
        <v>212</v>
      </c>
      <c r="AT838" s="222" t="s">
        <v>207</v>
      </c>
      <c r="AU838" s="222" t="s">
        <v>83</v>
      </c>
      <c r="AY838" s="17" t="s">
        <v>204</v>
      </c>
      <c r="BE838" s="223">
        <f>IF(N838="základní",J838,0)</f>
        <v>0</v>
      </c>
      <c r="BF838" s="223">
        <f>IF(N838="snížená",J838,0)</f>
        <v>0</v>
      </c>
      <c r="BG838" s="223">
        <f>IF(N838="zákl. přenesená",J838,0)</f>
        <v>0</v>
      </c>
      <c r="BH838" s="223">
        <f>IF(N838="sníž. přenesená",J838,0)</f>
        <v>0</v>
      </c>
      <c r="BI838" s="223">
        <f>IF(N838="nulová",J838,0)</f>
        <v>0</v>
      </c>
      <c r="BJ838" s="17" t="s">
        <v>81</v>
      </c>
      <c r="BK838" s="223">
        <f>ROUND(I838*H838,2)</f>
        <v>0</v>
      </c>
      <c r="BL838" s="17" t="s">
        <v>212</v>
      </c>
      <c r="BM838" s="222" t="s">
        <v>1746</v>
      </c>
    </row>
    <row r="839" spans="2:65" s="1" customFormat="1" ht="48" customHeight="1">
      <c r="B839" s="38"/>
      <c r="C839" s="211" t="s">
        <v>1025</v>
      </c>
      <c r="D839" s="211" t="s">
        <v>207</v>
      </c>
      <c r="E839" s="212" t="s">
        <v>1747</v>
      </c>
      <c r="F839" s="213" t="s">
        <v>1748</v>
      </c>
      <c r="G839" s="214" t="s">
        <v>297</v>
      </c>
      <c r="H839" s="215">
        <v>260.835</v>
      </c>
      <c r="I839" s="216"/>
      <c r="J839" s="217">
        <f>ROUND(I839*H839,2)</f>
        <v>0</v>
      </c>
      <c r="K839" s="213" t="s">
        <v>211</v>
      </c>
      <c r="L839" s="43"/>
      <c r="M839" s="218" t="s">
        <v>19</v>
      </c>
      <c r="N839" s="219" t="s">
        <v>44</v>
      </c>
      <c r="O839" s="83"/>
      <c r="P839" s="220">
        <f>O839*H839</f>
        <v>0</v>
      </c>
      <c r="Q839" s="220">
        <v>0</v>
      </c>
      <c r="R839" s="220">
        <f>Q839*H839</f>
        <v>0</v>
      </c>
      <c r="S839" s="220">
        <v>0</v>
      </c>
      <c r="T839" s="221">
        <f>S839*H839</f>
        <v>0</v>
      </c>
      <c r="AR839" s="222" t="s">
        <v>212</v>
      </c>
      <c r="AT839" s="222" t="s">
        <v>207</v>
      </c>
      <c r="AU839" s="222" t="s">
        <v>83</v>
      </c>
      <c r="AY839" s="17" t="s">
        <v>204</v>
      </c>
      <c r="BE839" s="223">
        <f>IF(N839="základní",J839,0)</f>
        <v>0</v>
      </c>
      <c r="BF839" s="223">
        <f>IF(N839="snížená",J839,0)</f>
        <v>0</v>
      </c>
      <c r="BG839" s="223">
        <f>IF(N839="zákl. přenesená",J839,0)</f>
        <v>0</v>
      </c>
      <c r="BH839" s="223">
        <f>IF(N839="sníž. přenesená",J839,0)</f>
        <v>0</v>
      </c>
      <c r="BI839" s="223">
        <f>IF(N839="nulová",J839,0)</f>
        <v>0</v>
      </c>
      <c r="BJ839" s="17" t="s">
        <v>81</v>
      </c>
      <c r="BK839" s="223">
        <f>ROUND(I839*H839,2)</f>
        <v>0</v>
      </c>
      <c r="BL839" s="17" t="s">
        <v>212</v>
      </c>
      <c r="BM839" s="222" t="s">
        <v>1749</v>
      </c>
    </row>
    <row r="840" spans="2:65" s="1" customFormat="1" ht="16.5" customHeight="1">
      <c r="B840" s="38"/>
      <c r="C840" s="257" t="s">
        <v>1750</v>
      </c>
      <c r="D840" s="257" t="s">
        <v>242</v>
      </c>
      <c r="E840" s="258" t="s">
        <v>1751</v>
      </c>
      <c r="F840" s="259" t="s">
        <v>1752</v>
      </c>
      <c r="G840" s="260" t="s">
        <v>1753</v>
      </c>
      <c r="H840" s="261">
        <v>0.522</v>
      </c>
      <c r="I840" s="262"/>
      <c r="J840" s="263">
        <f>ROUND(I840*H840,2)</f>
        <v>0</v>
      </c>
      <c r="K840" s="259" t="s">
        <v>211</v>
      </c>
      <c r="L840" s="264"/>
      <c r="M840" s="265" t="s">
        <v>19</v>
      </c>
      <c r="N840" s="266" t="s">
        <v>44</v>
      </c>
      <c r="O840" s="83"/>
      <c r="P840" s="220">
        <f>O840*H840</f>
        <v>0</v>
      </c>
      <c r="Q840" s="220">
        <v>0</v>
      </c>
      <c r="R840" s="220">
        <f>Q840*H840</f>
        <v>0</v>
      </c>
      <c r="S840" s="220">
        <v>0</v>
      </c>
      <c r="T840" s="221">
        <f>S840*H840</f>
        <v>0</v>
      </c>
      <c r="AR840" s="222" t="s">
        <v>230</v>
      </c>
      <c r="AT840" s="222" t="s">
        <v>242</v>
      </c>
      <c r="AU840" s="222" t="s">
        <v>83</v>
      </c>
      <c r="AY840" s="17" t="s">
        <v>204</v>
      </c>
      <c r="BE840" s="223">
        <f>IF(N840="základní",J840,0)</f>
        <v>0</v>
      </c>
      <c r="BF840" s="223">
        <f>IF(N840="snížená",J840,0)</f>
        <v>0</v>
      </c>
      <c r="BG840" s="223">
        <f>IF(N840="zákl. přenesená",J840,0)</f>
        <v>0</v>
      </c>
      <c r="BH840" s="223">
        <f>IF(N840="sníž. přenesená",J840,0)</f>
        <v>0</v>
      </c>
      <c r="BI840" s="223">
        <f>IF(N840="nulová",J840,0)</f>
        <v>0</v>
      </c>
      <c r="BJ840" s="17" t="s">
        <v>81</v>
      </c>
      <c r="BK840" s="223">
        <f>ROUND(I840*H840,2)</f>
        <v>0</v>
      </c>
      <c r="BL840" s="17" t="s">
        <v>212</v>
      </c>
      <c r="BM840" s="222" t="s">
        <v>1754</v>
      </c>
    </row>
    <row r="841" spans="2:65" s="1" customFormat="1" ht="16.5" customHeight="1">
      <c r="B841" s="38"/>
      <c r="C841" s="257" t="s">
        <v>1028</v>
      </c>
      <c r="D841" s="257" t="s">
        <v>242</v>
      </c>
      <c r="E841" s="258" t="s">
        <v>1755</v>
      </c>
      <c r="F841" s="259" t="s">
        <v>1756</v>
      </c>
      <c r="G841" s="260" t="s">
        <v>1753</v>
      </c>
      <c r="H841" s="261">
        <v>0.522</v>
      </c>
      <c r="I841" s="262"/>
      <c r="J841" s="263">
        <f>ROUND(I841*H841,2)</f>
        <v>0</v>
      </c>
      <c r="K841" s="259" t="s">
        <v>211</v>
      </c>
      <c r="L841" s="264"/>
      <c r="M841" s="265" t="s">
        <v>19</v>
      </c>
      <c r="N841" s="266" t="s">
        <v>44</v>
      </c>
      <c r="O841" s="83"/>
      <c r="P841" s="220">
        <f>O841*H841</f>
        <v>0</v>
      </c>
      <c r="Q841" s="220">
        <v>0</v>
      </c>
      <c r="R841" s="220">
        <f>Q841*H841</f>
        <v>0</v>
      </c>
      <c r="S841" s="220">
        <v>0</v>
      </c>
      <c r="T841" s="221">
        <f>S841*H841</f>
        <v>0</v>
      </c>
      <c r="AR841" s="222" t="s">
        <v>230</v>
      </c>
      <c r="AT841" s="222" t="s">
        <v>242</v>
      </c>
      <c r="AU841" s="222" t="s">
        <v>83</v>
      </c>
      <c r="AY841" s="17" t="s">
        <v>204</v>
      </c>
      <c r="BE841" s="223">
        <f>IF(N841="základní",J841,0)</f>
        <v>0</v>
      </c>
      <c r="BF841" s="223">
        <f>IF(N841="snížená",J841,0)</f>
        <v>0</v>
      </c>
      <c r="BG841" s="223">
        <f>IF(N841="zákl. přenesená",J841,0)</f>
        <v>0</v>
      </c>
      <c r="BH841" s="223">
        <f>IF(N841="sníž. přenesená",J841,0)</f>
        <v>0</v>
      </c>
      <c r="BI841" s="223">
        <f>IF(N841="nulová",J841,0)</f>
        <v>0</v>
      </c>
      <c r="BJ841" s="17" t="s">
        <v>81</v>
      </c>
      <c r="BK841" s="223">
        <f>ROUND(I841*H841,2)</f>
        <v>0</v>
      </c>
      <c r="BL841" s="17" t="s">
        <v>212</v>
      </c>
      <c r="BM841" s="222" t="s">
        <v>1757</v>
      </c>
    </row>
    <row r="842" spans="2:65" s="1" customFormat="1" ht="60" customHeight="1">
      <c r="B842" s="38"/>
      <c r="C842" s="211" t="s">
        <v>1758</v>
      </c>
      <c r="D842" s="211" t="s">
        <v>207</v>
      </c>
      <c r="E842" s="212" t="s">
        <v>1759</v>
      </c>
      <c r="F842" s="213" t="s">
        <v>1760</v>
      </c>
      <c r="G842" s="214" t="s">
        <v>297</v>
      </c>
      <c r="H842" s="215">
        <v>4</v>
      </c>
      <c r="I842" s="216"/>
      <c r="J842" s="217">
        <f>ROUND(I842*H842,2)</f>
        <v>0</v>
      </c>
      <c r="K842" s="213" t="s">
        <v>211</v>
      </c>
      <c r="L842" s="43"/>
      <c r="M842" s="218" t="s">
        <v>19</v>
      </c>
      <c r="N842" s="219" t="s">
        <v>44</v>
      </c>
      <c r="O842" s="83"/>
      <c r="P842" s="220">
        <f>O842*H842</f>
        <v>0</v>
      </c>
      <c r="Q842" s="220">
        <v>0</v>
      </c>
      <c r="R842" s="220">
        <f>Q842*H842</f>
        <v>0</v>
      </c>
      <c r="S842" s="220">
        <v>0</v>
      </c>
      <c r="T842" s="221">
        <f>S842*H842</f>
        <v>0</v>
      </c>
      <c r="AR842" s="222" t="s">
        <v>212</v>
      </c>
      <c r="AT842" s="222" t="s">
        <v>207</v>
      </c>
      <c r="AU842" s="222" t="s">
        <v>83</v>
      </c>
      <c r="AY842" s="17" t="s">
        <v>204</v>
      </c>
      <c r="BE842" s="223">
        <f>IF(N842="základní",J842,0)</f>
        <v>0</v>
      </c>
      <c r="BF842" s="223">
        <f>IF(N842="snížená",J842,0)</f>
        <v>0</v>
      </c>
      <c r="BG842" s="223">
        <f>IF(N842="zákl. přenesená",J842,0)</f>
        <v>0</v>
      </c>
      <c r="BH842" s="223">
        <f>IF(N842="sníž. přenesená",J842,0)</f>
        <v>0</v>
      </c>
      <c r="BI842" s="223">
        <f>IF(N842="nulová",J842,0)</f>
        <v>0</v>
      </c>
      <c r="BJ842" s="17" t="s">
        <v>81</v>
      </c>
      <c r="BK842" s="223">
        <f>ROUND(I842*H842,2)</f>
        <v>0</v>
      </c>
      <c r="BL842" s="17" t="s">
        <v>212</v>
      </c>
      <c r="BM842" s="222" t="s">
        <v>1761</v>
      </c>
    </row>
    <row r="843" spans="2:65" s="1" customFormat="1" ht="60" customHeight="1">
      <c r="B843" s="38"/>
      <c r="C843" s="211" t="s">
        <v>1034</v>
      </c>
      <c r="D843" s="211" t="s">
        <v>207</v>
      </c>
      <c r="E843" s="212" t="s">
        <v>1762</v>
      </c>
      <c r="F843" s="213" t="s">
        <v>1763</v>
      </c>
      <c r="G843" s="214" t="s">
        <v>297</v>
      </c>
      <c r="H843" s="215">
        <v>8</v>
      </c>
      <c r="I843" s="216"/>
      <c r="J843" s="217">
        <f>ROUND(I843*H843,2)</f>
        <v>0</v>
      </c>
      <c r="K843" s="213" t="s">
        <v>211</v>
      </c>
      <c r="L843" s="43"/>
      <c r="M843" s="218" t="s">
        <v>19</v>
      </c>
      <c r="N843" s="219" t="s">
        <v>44</v>
      </c>
      <c r="O843" s="83"/>
      <c r="P843" s="220">
        <f>O843*H843</f>
        <v>0</v>
      </c>
      <c r="Q843" s="220">
        <v>0</v>
      </c>
      <c r="R843" s="220">
        <f>Q843*H843</f>
        <v>0</v>
      </c>
      <c r="S843" s="220">
        <v>0</v>
      </c>
      <c r="T843" s="221">
        <f>S843*H843</f>
        <v>0</v>
      </c>
      <c r="AR843" s="222" t="s">
        <v>212</v>
      </c>
      <c r="AT843" s="222" t="s">
        <v>207</v>
      </c>
      <c r="AU843" s="222" t="s">
        <v>83</v>
      </c>
      <c r="AY843" s="17" t="s">
        <v>204</v>
      </c>
      <c r="BE843" s="223">
        <f>IF(N843="základní",J843,0)</f>
        <v>0</v>
      </c>
      <c r="BF843" s="223">
        <f>IF(N843="snížená",J843,0)</f>
        <v>0</v>
      </c>
      <c r="BG843" s="223">
        <f>IF(N843="zákl. přenesená",J843,0)</f>
        <v>0</v>
      </c>
      <c r="BH843" s="223">
        <f>IF(N843="sníž. přenesená",J843,0)</f>
        <v>0</v>
      </c>
      <c r="BI843" s="223">
        <f>IF(N843="nulová",J843,0)</f>
        <v>0</v>
      </c>
      <c r="BJ843" s="17" t="s">
        <v>81</v>
      </c>
      <c r="BK843" s="223">
        <f>ROUND(I843*H843,2)</f>
        <v>0</v>
      </c>
      <c r="BL843" s="17" t="s">
        <v>212</v>
      </c>
      <c r="BM843" s="222" t="s">
        <v>1764</v>
      </c>
    </row>
    <row r="844" spans="2:65" s="1" customFormat="1" ht="36" customHeight="1">
      <c r="B844" s="38"/>
      <c r="C844" s="211" t="s">
        <v>1765</v>
      </c>
      <c r="D844" s="211" t="s">
        <v>207</v>
      </c>
      <c r="E844" s="212" t="s">
        <v>1766</v>
      </c>
      <c r="F844" s="213" t="s">
        <v>1767</v>
      </c>
      <c r="G844" s="214" t="s">
        <v>297</v>
      </c>
      <c r="H844" s="215">
        <v>46.035</v>
      </c>
      <c r="I844" s="216"/>
      <c r="J844" s="217">
        <f>ROUND(I844*H844,2)</f>
        <v>0</v>
      </c>
      <c r="K844" s="213" t="s">
        <v>211</v>
      </c>
      <c r="L844" s="43"/>
      <c r="M844" s="218" t="s">
        <v>19</v>
      </c>
      <c r="N844" s="219" t="s">
        <v>44</v>
      </c>
      <c r="O844" s="83"/>
      <c r="P844" s="220">
        <f>O844*H844</f>
        <v>0</v>
      </c>
      <c r="Q844" s="220">
        <v>0</v>
      </c>
      <c r="R844" s="220">
        <f>Q844*H844</f>
        <v>0</v>
      </c>
      <c r="S844" s="220">
        <v>0</v>
      </c>
      <c r="T844" s="221">
        <f>S844*H844</f>
        <v>0</v>
      </c>
      <c r="AR844" s="222" t="s">
        <v>212</v>
      </c>
      <c r="AT844" s="222" t="s">
        <v>207</v>
      </c>
      <c r="AU844" s="222" t="s">
        <v>83</v>
      </c>
      <c r="AY844" s="17" t="s">
        <v>204</v>
      </c>
      <c r="BE844" s="223">
        <f>IF(N844="základní",J844,0)</f>
        <v>0</v>
      </c>
      <c r="BF844" s="223">
        <f>IF(N844="snížená",J844,0)</f>
        <v>0</v>
      </c>
      <c r="BG844" s="223">
        <f>IF(N844="zákl. přenesená",J844,0)</f>
        <v>0</v>
      </c>
      <c r="BH844" s="223">
        <f>IF(N844="sníž. přenesená",J844,0)</f>
        <v>0</v>
      </c>
      <c r="BI844" s="223">
        <f>IF(N844="nulová",J844,0)</f>
        <v>0</v>
      </c>
      <c r="BJ844" s="17" t="s">
        <v>81</v>
      </c>
      <c r="BK844" s="223">
        <f>ROUND(I844*H844,2)</f>
        <v>0</v>
      </c>
      <c r="BL844" s="17" t="s">
        <v>212</v>
      </c>
      <c r="BM844" s="222" t="s">
        <v>1768</v>
      </c>
    </row>
    <row r="845" spans="2:65" s="1" customFormat="1" ht="36" customHeight="1">
      <c r="B845" s="38"/>
      <c r="C845" s="211" t="s">
        <v>1038</v>
      </c>
      <c r="D845" s="211" t="s">
        <v>207</v>
      </c>
      <c r="E845" s="212" t="s">
        <v>1769</v>
      </c>
      <c r="F845" s="213" t="s">
        <v>1770</v>
      </c>
      <c r="G845" s="214" t="s">
        <v>297</v>
      </c>
      <c r="H845" s="215">
        <v>22.31</v>
      </c>
      <c r="I845" s="216"/>
      <c r="J845" s="217">
        <f>ROUND(I845*H845,2)</f>
        <v>0</v>
      </c>
      <c r="K845" s="213" t="s">
        <v>211</v>
      </c>
      <c r="L845" s="43"/>
      <c r="M845" s="218" t="s">
        <v>19</v>
      </c>
      <c r="N845" s="219" t="s">
        <v>44</v>
      </c>
      <c r="O845" s="83"/>
      <c r="P845" s="220">
        <f>O845*H845</f>
        <v>0</v>
      </c>
      <c r="Q845" s="220">
        <v>0</v>
      </c>
      <c r="R845" s="220">
        <f>Q845*H845</f>
        <v>0</v>
      </c>
      <c r="S845" s="220">
        <v>0</v>
      </c>
      <c r="T845" s="221">
        <f>S845*H845</f>
        <v>0</v>
      </c>
      <c r="AR845" s="222" t="s">
        <v>212</v>
      </c>
      <c r="AT845" s="222" t="s">
        <v>207</v>
      </c>
      <c r="AU845" s="222" t="s">
        <v>83</v>
      </c>
      <c r="AY845" s="17" t="s">
        <v>204</v>
      </c>
      <c r="BE845" s="223">
        <f>IF(N845="základní",J845,0)</f>
        <v>0</v>
      </c>
      <c r="BF845" s="223">
        <f>IF(N845="snížená",J845,0)</f>
        <v>0</v>
      </c>
      <c r="BG845" s="223">
        <f>IF(N845="zákl. přenesená",J845,0)</f>
        <v>0</v>
      </c>
      <c r="BH845" s="223">
        <f>IF(N845="sníž. přenesená",J845,0)</f>
        <v>0</v>
      </c>
      <c r="BI845" s="223">
        <f>IF(N845="nulová",J845,0)</f>
        <v>0</v>
      </c>
      <c r="BJ845" s="17" t="s">
        <v>81</v>
      </c>
      <c r="BK845" s="223">
        <f>ROUND(I845*H845,2)</f>
        <v>0</v>
      </c>
      <c r="BL845" s="17" t="s">
        <v>212</v>
      </c>
      <c r="BM845" s="222" t="s">
        <v>1771</v>
      </c>
    </row>
    <row r="846" spans="2:65" s="1" customFormat="1" ht="36" customHeight="1">
      <c r="B846" s="38"/>
      <c r="C846" s="211" t="s">
        <v>1772</v>
      </c>
      <c r="D846" s="211" t="s">
        <v>207</v>
      </c>
      <c r="E846" s="212" t="s">
        <v>1773</v>
      </c>
      <c r="F846" s="213" t="s">
        <v>1774</v>
      </c>
      <c r="G846" s="214" t="s">
        <v>297</v>
      </c>
      <c r="H846" s="215">
        <v>10.162</v>
      </c>
      <c r="I846" s="216"/>
      <c r="J846" s="217">
        <f>ROUND(I846*H846,2)</f>
        <v>0</v>
      </c>
      <c r="K846" s="213" t="s">
        <v>211</v>
      </c>
      <c r="L846" s="43"/>
      <c r="M846" s="218" t="s">
        <v>19</v>
      </c>
      <c r="N846" s="219" t="s">
        <v>44</v>
      </c>
      <c r="O846" s="83"/>
      <c r="P846" s="220">
        <f>O846*H846</f>
        <v>0</v>
      </c>
      <c r="Q846" s="220">
        <v>0</v>
      </c>
      <c r="R846" s="220">
        <f>Q846*H846</f>
        <v>0</v>
      </c>
      <c r="S846" s="220">
        <v>0</v>
      </c>
      <c r="T846" s="221">
        <f>S846*H846</f>
        <v>0</v>
      </c>
      <c r="AR846" s="222" t="s">
        <v>212</v>
      </c>
      <c r="AT846" s="222" t="s">
        <v>207</v>
      </c>
      <c r="AU846" s="222" t="s">
        <v>83</v>
      </c>
      <c r="AY846" s="17" t="s">
        <v>204</v>
      </c>
      <c r="BE846" s="223">
        <f>IF(N846="základní",J846,0)</f>
        <v>0</v>
      </c>
      <c r="BF846" s="223">
        <f>IF(N846="snížená",J846,0)</f>
        <v>0</v>
      </c>
      <c r="BG846" s="223">
        <f>IF(N846="zákl. přenesená",J846,0)</f>
        <v>0</v>
      </c>
      <c r="BH846" s="223">
        <f>IF(N846="sníž. přenesená",J846,0)</f>
        <v>0</v>
      </c>
      <c r="BI846" s="223">
        <f>IF(N846="nulová",J846,0)</f>
        <v>0</v>
      </c>
      <c r="BJ846" s="17" t="s">
        <v>81</v>
      </c>
      <c r="BK846" s="223">
        <f>ROUND(I846*H846,2)</f>
        <v>0</v>
      </c>
      <c r="BL846" s="17" t="s">
        <v>212</v>
      </c>
      <c r="BM846" s="222" t="s">
        <v>1775</v>
      </c>
    </row>
    <row r="847" spans="2:65" s="1" customFormat="1" ht="60" customHeight="1">
      <c r="B847" s="38"/>
      <c r="C847" s="211" t="s">
        <v>1042</v>
      </c>
      <c r="D847" s="211" t="s">
        <v>207</v>
      </c>
      <c r="E847" s="212" t="s">
        <v>1776</v>
      </c>
      <c r="F847" s="213" t="s">
        <v>1777</v>
      </c>
      <c r="G847" s="214" t="s">
        <v>297</v>
      </c>
      <c r="H847" s="215">
        <v>12</v>
      </c>
      <c r="I847" s="216"/>
      <c r="J847" s="217">
        <f>ROUND(I847*H847,2)</f>
        <v>0</v>
      </c>
      <c r="K847" s="213" t="s">
        <v>211</v>
      </c>
      <c r="L847" s="43"/>
      <c r="M847" s="218" t="s">
        <v>19</v>
      </c>
      <c r="N847" s="219" t="s">
        <v>44</v>
      </c>
      <c r="O847" s="83"/>
      <c r="P847" s="220">
        <f>O847*H847</f>
        <v>0</v>
      </c>
      <c r="Q847" s="220">
        <v>0</v>
      </c>
      <c r="R847" s="220">
        <f>Q847*H847</f>
        <v>0</v>
      </c>
      <c r="S847" s="220">
        <v>0</v>
      </c>
      <c r="T847" s="221">
        <f>S847*H847</f>
        <v>0</v>
      </c>
      <c r="AR847" s="222" t="s">
        <v>212</v>
      </c>
      <c r="AT847" s="222" t="s">
        <v>207</v>
      </c>
      <c r="AU847" s="222" t="s">
        <v>83</v>
      </c>
      <c r="AY847" s="17" t="s">
        <v>204</v>
      </c>
      <c r="BE847" s="223">
        <f>IF(N847="základní",J847,0)</f>
        <v>0</v>
      </c>
      <c r="BF847" s="223">
        <f>IF(N847="snížená",J847,0)</f>
        <v>0</v>
      </c>
      <c r="BG847" s="223">
        <f>IF(N847="zákl. přenesená",J847,0)</f>
        <v>0</v>
      </c>
      <c r="BH847" s="223">
        <f>IF(N847="sníž. přenesená",J847,0)</f>
        <v>0</v>
      </c>
      <c r="BI847" s="223">
        <f>IF(N847="nulová",J847,0)</f>
        <v>0</v>
      </c>
      <c r="BJ847" s="17" t="s">
        <v>81</v>
      </c>
      <c r="BK847" s="223">
        <f>ROUND(I847*H847,2)</f>
        <v>0</v>
      </c>
      <c r="BL847" s="17" t="s">
        <v>212</v>
      </c>
      <c r="BM847" s="222" t="s">
        <v>1778</v>
      </c>
    </row>
    <row r="848" spans="2:65" s="1" customFormat="1" ht="16.5" customHeight="1">
      <c r="B848" s="38"/>
      <c r="C848" s="257" t="s">
        <v>1779</v>
      </c>
      <c r="D848" s="257" t="s">
        <v>242</v>
      </c>
      <c r="E848" s="258" t="s">
        <v>1780</v>
      </c>
      <c r="F848" s="259" t="s">
        <v>1781</v>
      </c>
      <c r="G848" s="260" t="s">
        <v>552</v>
      </c>
      <c r="H848" s="261">
        <v>12</v>
      </c>
      <c r="I848" s="262"/>
      <c r="J848" s="263">
        <f>ROUND(I848*H848,2)</f>
        <v>0</v>
      </c>
      <c r="K848" s="259" t="s">
        <v>211</v>
      </c>
      <c r="L848" s="264"/>
      <c r="M848" s="265" t="s">
        <v>19</v>
      </c>
      <c r="N848" s="266" t="s">
        <v>44</v>
      </c>
      <c r="O848" s="83"/>
      <c r="P848" s="220">
        <f>O848*H848</f>
        <v>0</v>
      </c>
      <c r="Q848" s="220">
        <v>0</v>
      </c>
      <c r="R848" s="220">
        <f>Q848*H848</f>
        <v>0</v>
      </c>
      <c r="S848" s="220">
        <v>0</v>
      </c>
      <c r="T848" s="221">
        <f>S848*H848</f>
        <v>0</v>
      </c>
      <c r="AR848" s="222" t="s">
        <v>230</v>
      </c>
      <c r="AT848" s="222" t="s">
        <v>242</v>
      </c>
      <c r="AU848" s="222" t="s">
        <v>83</v>
      </c>
      <c r="AY848" s="17" t="s">
        <v>204</v>
      </c>
      <c r="BE848" s="223">
        <f>IF(N848="základní",J848,0)</f>
        <v>0</v>
      </c>
      <c r="BF848" s="223">
        <f>IF(N848="snížená",J848,0)</f>
        <v>0</v>
      </c>
      <c r="BG848" s="223">
        <f>IF(N848="zákl. přenesená",J848,0)</f>
        <v>0</v>
      </c>
      <c r="BH848" s="223">
        <f>IF(N848="sníž. přenesená",J848,0)</f>
        <v>0</v>
      </c>
      <c r="BI848" s="223">
        <f>IF(N848="nulová",J848,0)</f>
        <v>0</v>
      </c>
      <c r="BJ848" s="17" t="s">
        <v>81</v>
      </c>
      <c r="BK848" s="223">
        <f>ROUND(I848*H848,2)</f>
        <v>0</v>
      </c>
      <c r="BL848" s="17" t="s">
        <v>212</v>
      </c>
      <c r="BM848" s="222" t="s">
        <v>1782</v>
      </c>
    </row>
    <row r="849" spans="2:65" s="1" customFormat="1" ht="60" customHeight="1">
      <c r="B849" s="38"/>
      <c r="C849" s="211" t="s">
        <v>1045</v>
      </c>
      <c r="D849" s="211" t="s">
        <v>207</v>
      </c>
      <c r="E849" s="212" t="s">
        <v>1783</v>
      </c>
      <c r="F849" s="213" t="s">
        <v>1784</v>
      </c>
      <c r="G849" s="214" t="s">
        <v>239</v>
      </c>
      <c r="H849" s="215">
        <v>0.603</v>
      </c>
      <c r="I849" s="216"/>
      <c r="J849" s="217">
        <f>ROUND(I849*H849,2)</f>
        <v>0</v>
      </c>
      <c r="K849" s="213" t="s">
        <v>211</v>
      </c>
      <c r="L849" s="43"/>
      <c r="M849" s="218" t="s">
        <v>19</v>
      </c>
      <c r="N849" s="219" t="s">
        <v>44</v>
      </c>
      <c r="O849" s="83"/>
      <c r="P849" s="220">
        <f>O849*H849</f>
        <v>0</v>
      </c>
      <c r="Q849" s="220">
        <v>0</v>
      </c>
      <c r="R849" s="220">
        <f>Q849*H849</f>
        <v>0</v>
      </c>
      <c r="S849" s="220">
        <v>0</v>
      </c>
      <c r="T849" s="221">
        <f>S849*H849</f>
        <v>0</v>
      </c>
      <c r="AR849" s="222" t="s">
        <v>212</v>
      </c>
      <c r="AT849" s="222" t="s">
        <v>207</v>
      </c>
      <c r="AU849" s="222" t="s">
        <v>83</v>
      </c>
      <c r="AY849" s="17" t="s">
        <v>204</v>
      </c>
      <c r="BE849" s="223">
        <f>IF(N849="základní",J849,0)</f>
        <v>0</v>
      </c>
      <c r="BF849" s="223">
        <f>IF(N849="snížená",J849,0)</f>
        <v>0</v>
      </c>
      <c r="BG849" s="223">
        <f>IF(N849="zákl. přenesená",J849,0)</f>
        <v>0</v>
      </c>
      <c r="BH849" s="223">
        <f>IF(N849="sníž. přenesená",J849,0)</f>
        <v>0</v>
      </c>
      <c r="BI849" s="223">
        <f>IF(N849="nulová",J849,0)</f>
        <v>0</v>
      </c>
      <c r="BJ849" s="17" t="s">
        <v>81</v>
      </c>
      <c r="BK849" s="223">
        <f>ROUND(I849*H849,2)</f>
        <v>0</v>
      </c>
      <c r="BL849" s="17" t="s">
        <v>212</v>
      </c>
      <c r="BM849" s="222" t="s">
        <v>1785</v>
      </c>
    </row>
    <row r="850" spans="2:63" s="11" customFormat="1" ht="22.8" customHeight="1">
      <c r="B850" s="195"/>
      <c r="C850" s="196"/>
      <c r="D850" s="197" t="s">
        <v>72</v>
      </c>
      <c r="E850" s="209" t="s">
        <v>1786</v>
      </c>
      <c r="F850" s="209" t="s">
        <v>1787</v>
      </c>
      <c r="G850" s="196"/>
      <c r="H850" s="196"/>
      <c r="I850" s="199"/>
      <c r="J850" s="210">
        <f>BK850</f>
        <v>0</v>
      </c>
      <c r="K850" s="196"/>
      <c r="L850" s="201"/>
      <c r="M850" s="202"/>
      <c r="N850" s="203"/>
      <c r="O850" s="203"/>
      <c r="P850" s="204">
        <f>SUM(P851:P855)</f>
        <v>0</v>
      </c>
      <c r="Q850" s="203"/>
      <c r="R850" s="204">
        <f>SUM(R851:R855)</f>
        <v>0</v>
      </c>
      <c r="S850" s="203"/>
      <c r="T850" s="205">
        <f>SUM(T851:T855)</f>
        <v>0</v>
      </c>
      <c r="AR850" s="206" t="s">
        <v>81</v>
      </c>
      <c r="AT850" s="207" t="s">
        <v>72</v>
      </c>
      <c r="AU850" s="207" t="s">
        <v>81</v>
      </c>
      <c r="AY850" s="206" t="s">
        <v>204</v>
      </c>
      <c r="BK850" s="208">
        <f>SUM(BK851:BK855)</f>
        <v>0</v>
      </c>
    </row>
    <row r="851" spans="2:65" s="1" customFormat="1" ht="72" customHeight="1">
      <c r="B851" s="38"/>
      <c r="C851" s="211" t="s">
        <v>1788</v>
      </c>
      <c r="D851" s="211" t="s">
        <v>207</v>
      </c>
      <c r="E851" s="212" t="s">
        <v>1789</v>
      </c>
      <c r="F851" s="213" t="s">
        <v>1790</v>
      </c>
      <c r="G851" s="214" t="s">
        <v>221</v>
      </c>
      <c r="H851" s="215">
        <v>34.68</v>
      </c>
      <c r="I851" s="216"/>
      <c r="J851" s="217">
        <f>ROUND(I851*H851,2)</f>
        <v>0</v>
      </c>
      <c r="K851" s="213" t="s">
        <v>301</v>
      </c>
      <c r="L851" s="43"/>
      <c r="M851" s="218" t="s">
        <v>19</v>
      </c>
      <c r="N851" s="219" t="s">
        <v>44</v>
      </c>
      <c r="O851" s="83"/>
      <c r="P851" s="220">
        <f>O851*H851</f>
        <v>0</v>
      </c>
      <c r="Q851" s="220">
        <v>0</v>
      </c>
      <c r="R851" s="220">
        <f>Q851*H851</f>
        <v>0</v>
      </c>
      <c r="S851" s="220">
        <v>0</v>
      </c>
      <c r="T851" s="221">
        <f>S851*H851</f>
        <v>0</v>
      </c>
      <c r="AR851" s="222" t="s">
        <v>212</v>
      </c>
      <c r="AT851" s="222" t="s">
        <v>207</v>
      </c>
      <c r="AU851" s="222" t="s">
        <v>83</v>
      </c>
      <c r="AY851" s="17" t="s">
        <v>204</v>
      </c>
      <c r="BE851" s="223">
        <f>IF(N851="základní",J851,0)</f>
        <v>0</v>
      </c>
      <c r="BF851" s="223">
        <f>IF(N851="snížená",J851,0)</f>
        <v>0</v>
      </c>
      <c r="BG851" s="223">
        <f>IF(N851="zákl. přenesená",J851,0)</f>
        <v>0</v>
      </c>
      <c r="BH851" s="223">
        <f>IF(N851="sníž. přenesená",J851,0)</f>
        <v>0</v>
      </c>
      <c r="BI851" s="223">
        <f>IF(N851="nulová",J851,0)</f>
        <v>0</v>
      </c>
      <c r="BJ851" s="17" t="s">
        <v>81</v>
      </c>
      <c r="BK851" s="223">
        <f>ROUND(I851*H851,2)</f>
        <v>0</v>
      </c>
      <c r="BL851" s="17" t="s">
        <v>212</v>
      </c>
      <c r="BM851" s="222" t="s">
        <v>1791</v>
      </c>
    </row>
    <row r="852" spans="2:65" s="1" customFormat="1" ht="72" customHeight="1">
      <c r="B852" s="38"/>
      <c r="C852" s="211" t="s">
        <v>1047</v>
      </c>
      <c r="D852" s="211" t="s">
        <v>207</v>
      </c>
      <c r="E852" s="212" t="s">
        <v>1792</v>
      </c>
      <c r="F852" s="213" t="s">
        <v>1793</v>
      </c>
      <c r="G852" s="214" t="s">
        <v>221</v>
      </c>
      <c r="H852" s="215">
        <v>30.3</v>
      </c>
      <c r="I852" s="216"/>
      <c r="J852" s="217">
        <f>ROUND(I852*H852,2)</f>
        <v>0</v>
      </c>
      <c r="K852" s="213" t="s">
        <v>301</v>
      </c>
      <c r="L852" s="43"/>
      <c r="M852" s="218" t="s">
        <v>19</v>
      </c>
      <c r="N852" s="219" t="s">
        <v>44</v>
      </c>
      <c r="O852" s="83"/>
      <c r="P852" s="220">
        <f>O852*H852</f>
        <v>0</v>
      </c>
      <c r="Q852" s="220">
        <v>0</v>
      </c>
      <c r="R852" s="220">
        <f>Q852*H852</f>
        <v>0</v>
      </c>
      <c r="S852" s="220">
        <v>0</v>
      </c>
      <c r="T852" s="221">
        <f>S852*H852</f>
        <v>0</v>
      </c>
      <c r="AR852" s="222" t="s">
        <v>212</v>
      </c>
      <c r="AT852" s="222" t="s">
        <v>207</v>
      </c>
      <c r="AU852" s="222" t="s">
        <v>83</v>
      </c>
      <c r="AY852" s="17" t="s">
        <v>204</v>
      </c>
      <c r="BE852" s="223">
        <f>IF(N852="základní",J852,0)</f>
        <v>0</v>
      </c>
      <c r="BF852" s="223">
        <f>IF(N852="snížená",J852,0)</f>
        <v>0</v>
      </c>
      <c r="BG852" s="223">
        <f>IF(N852="zákl. přenesená",J852,0)</f>
        <v>0</v>
      </c>
      <c r="BH852" s="223">
        <f>IF(N852="sníž. přenesená",J852,0)</f>
        <v>0</v>
      </c>
      <c r="BI852" s="223">
        <f>IF(N852="nulová",J852,0)</f>
        <v>0</v>
      </c>
      <c r="BJ852" s="17" t="s">
        <v>81</v>
      </c>
      <c r="BK852" s="223">
        <f>ROUND(I852*H852,2)</f>
        <v>0</v>
      </c>
      <c r="BL852" s="17" t="s">
        <v>212</v>
      </c>
      <c r="BM852" s="222" t="s">
        <v>1794</v>
      </c>
    </row>
    <row r="853" spans="2:65" s="1" customFormat="1" ht="72" customHeight="1">
      <c r="B853" s="38"/>
      <c r="C853" s="211" t="s">
        <v>1795</v>
      </c>
      <c r="D853" s="211" t="s">
        <v>207</v>
      </c>
      <c r="E853" s="212" t="s">
        <v>1796</v>
      </c>
      <c r="F853" s="213" t="s">
        <v>1797</v>
      </c>
      <c r="G853" s="214" t="s">
        <v>221</v>
      </c>
      <c r="H853" s="215">
        <v>6.75</v>
      </c>
      <c r="I853" s="216"/>
      <c r="J853" s="217">
        <f>ROUND(I853*H853,2)</f>
        <v>0</v>
      </c>
      <c r="K853" s="213" t="s">
        <v>301</v>
      </c>
      <c r="L853" s="43"/>
      <c r="M853" s="218" t="s">
        <v>19</v>
      </c>
      <c r="N853" s="219" t="s">
        <v>44</v>
      </c>
      <c r="O853" s="83"/>
      <c r="P853" s="220">
        <f>O853*H853</f>
        <v>0</v>
      </c>
      <c r="Q853" s="220">
        <v>0</v>
      </c>
      <c r="R853" s="220">
        <f>Q853*H853</f>
        <v>0</v>
      </c>
      <c r="S853" s="220">
        <v>0</v>
      </c>
      <c r="T853" s="221">
        <f>S853*H853</f>
        <v>0</v>
      </c>
      <c r="AR853" s="222" t="s">
        <v>212</v>
      </c>
      <c r="AT853" s="222" t="s">
        <v>207</v>
      </c>
      <c r="AU853" s="222" t="s">
        <v>83</v>
      </c>
      <c r="AY853" s="17" t="s">
        <v>204</v>
      </c>
      <c r="BE853" s="223">
        <f>IF(N853="základní",J853,0)</f>
        <v>0</v>
      </c>
      <c r="BF853" s="223">
        <f>IF(N853="snížená",J853,0)</f>
        <v>0</v>
      </c>
      <c r="BG853" s="223">
        <f>IF(N853="zákl. přenesená",J853,0)</f>
        <v>0</v>
      </c>
      <c r="BH853" s="223">
        <f>IF(N853="sníž. přenesená",J853,0)</f>
        <v>0</v>
      </c>
      <c r="BI853" s="223">
        <f>IF(N853="nulová",J853,0)</f>
        <v>0</v>
      </c>
      <c r="BJ853" s="17" t="s">
        <v>81</v>
      </c>
      <c r="BK853" s="223">
        <f>ROUND(I853*H853,2)</f>
        <v>0</v>
      </c>
      <c r="BL853" s="17" t="s">
        <v>212</v>
      </c>
      <c r="BM853" s="222" t="s">
        <v>1798</v>
      </c>
    </row>
    <row r="854" spans="2:65" s="1" customFormat="1" ht="24" customHeight="1">
      <c r="B854" s="38"/>
      <c r="C854" s="257" t="s">
        <v>1048</v>
      </c>
      <c r="D854" s="257" t="s">
        <v>242</v>
      </c>
      <c r="E854" s="258" t="s">
        <v>1799</v>
      </c>
      <c r="F854" s="259" t="s">
        <v>1800</v>
      </c>
      <c r="G854" s="260" t="s">
        <v>221</v>
      </c>
      <c r="H854" s="261">
        <v>82.49</v>
      </c>
      <c r="I854" s="262"/>
      <c r="J854" s="263">
        <f>ROUND(I854*H854,2)</f>
        <v>0</v>
      </c>
      <c r="K854" s="259" t="s">
        <v>211</v>
      </c>
      <c r="L854" s="264"/>
      <c r="M854" s="265" t="s">
        <v>19</v>
      </c>
      <c r="N854" s="266" t="s">
        <v>44</v>
      </c>
      <c r="O854" s="83"/>
      <c r="P854" s="220">
        <f>O854*H854</f>
        <v>0</v>
      </c>
      <c r="Q854" s="220">
        <v>0</v>
      </c>
      <c r="R854" s="220">
        <f>Q854*H854</f>
        <v>0</v>
      </c>
      <c r="S854" s="220">
        <v>0</v>
      </c>
      <c r="T854" s="221">
        <f>S854*H854</f>
        <v>0</v>
      </c>
      <c r="AR854" s="222" t="s">
        <v>230</v>
      </c>
      <c r="AT854" s="222" t="s">
        <v>242</v>
      </c>
      <c r="AU854" s="222" t="s">
        <v>83</v>
      </c>
      <c r="AY854" s="17" t="s">
        <v>204</v>
      </c>
      <c r="BE854" s="223">
        <f>IF(N854="základní",J854,0)</f>
        <v>0</v>
      </c>
      <c r="BF854" s="223">
        <f>IF(N854="snížená",J854,0)</f>
        <v>0</v>
      </c>
      <c r="BG854" s="223">
        <f>IF(N854="zákl. přenesená",J854,0)</f>
        <v>0</v>
      </c>
      <c r="BH854" s="223">
        <f>IF(N854="sníž. přenesená",J854,0)</f>
        <v>0</v>
      </c>
      <c r="BI854" s="223">
        <f>IF(N854="nulová",J854,0)</f>
        <v>0</v>
      </c>
      <c r="BJ854" s="17" t="s">
        <v>81</v>
      </c>
      <c r="BK854" s="223">
        <f>ROUND(I854*H854,2)</f>
        <v>0</v>
      </c>
      <c r="BL854" s="17" t="s">
        <v>212</v>
      </c>
      <c r="BM854" s="222" t="s">
        <v>1801</v>
      </c>
    </row>
    <row r="855" spans="2:65" s="1" customFormat="1" ht="60" customHeight="1">
      <c r="B855" s="38"/>
      <c r="C855" s="211" t="s">
        <v>1802</v>
      </c>
      <c r="D855" s="211" t="s">
        <v>207</v>
      </c>
      <c r="E855" s="212" t="s">
        <v>881</v>
      </c>
      <c r="F855" s="213" t="s">
        <v>882</v>
      </c>
      <c r="G855" s="214" t="s">
        <v>239</v>
      </c>
      <c r="H855" s="215">
        <v>0.263</v>
      </c>
      <c r="I855" s="216"/>
      <c r="J855" s="217">
        <f>ROUND(I855*H855,2)</f>
        <v>0</v>
      </c>
      <c r="K855" s="213" t="s">
        <v>211</v>
      </c>
      <c r="L855" s="43"/>
      <c r="M855" s="218" t="s">
        <v>19</v>
      </c>
      <c r="N855" s="219" t="s">
        <v>44</v>
      </c>
      <c r="O855" s="83"/>
      <c r="P855" s="220">
        <f>O855*H855</f>
        <v>0</v>
      </c>
      <c r="Q855" s="220">
        <v>0</v>
      </c>
      <c r="R855" s="220">
        <f>Q855*H855</f>
        <v>0</v>
      </c>
      <c r="S855" s="220">
        <v>0</v>
      </c>
      <c r="T855" s="221">
        <f>S855*H855</f>
        <v>0</v>
      </c>
      <c r="AR855" s="222" t="s">
        <v>212</v>
      </c>
      <c r="AT855" s="222" t="s">
        <v>207</v>
      </c>
      <c r="AU855" s="222" t="s">
        <v>83</v>
      </c>
      <c r="AY855" s="17" t="s">
        <v>204</v>
      </c>
      <c r="BE855" s="223">
        <f>IF(N855="základní",J855,0)</f>
        <v>0</v>
      </c>
      <c r="BF855" s="223">
        <f>IF(N855="snížená",J855,0)</f>
        <v>0</v>
      </c>
      <c r="BG855" s="223">
        <f>IF(N855="zákl. přenesená",J855,0)</f>
        <v>0</v>
      </c>
      <c r="BH855" s="223">
        <f>IF(N855="sníž. přenesená",J855,0)</f>
        <v>0</v>
      </c>
      <c r="BI855" s="223">
        <f>IF(N855="nulová",J855,0)</f>
        <v>0</v>
      </c>
      <c r="BJ855" s="17" t="s">
        <v>81</v>
      </c>
      <c r="BK855" s="223">
        <f>ROUND(I855*H855,2)</f>
        <v>0</v>
      </c>
      <c r="BL855" s="17" t="s">
        <v>212</v>
      </c>
      <c r="BM855" s="222" t="s">
        <v>1803</v>
      </c>
    </row>
    <row r="856" spans="2:63" s="11" customFormat="1" ht="22.8" customHeight="1">
      <c r="B856" s="195"/>
      <c r="C856" s="196"/>
      <c r="D856" s="197" t="s">
        <v>72</v>
      </c>
      <c r="E856" s="209" t="s">
        <v>1804</v>
      </c>
      <c r="F856" s="209" t="s">
        <v>1805</v>
      </c>
      <c r="G856" s="196"/>
      <c r="H856" s="196"/>
      <c r="I856" s="199"/>
      <c r="J856" s="210">
        <f>BK856</f>
        <v>0</v>
      </c>
      <c r="K856" s="196"/>
      <c r="L856" s="201"/>
      <c r="M856" s="202"/>
      <c r="N856" s="203"/>
      <c r="O856" s="203"/>
      <c r="P856" s="204">
        <f>SUM(P857:P860)</f>
        <v>0</v>
      </c>
      <c r="Q856" s="203"/>
      <c r="R856" s="204">
        <f>SUM(R857:R860)</f>
        <v>0</v>
      </c>
      <c r="S856" s="203"/>
      <c r="T856" s="205">
        <f>SUM(T857:T860)</f>
        <v>0</v>
      </c>
      <c r="AR856" s="206" t="s">
        <v>81</v>
      </c>
      <c r="AT856" s="207" t="s">
        <v>72</v>
      </c>
      <c r="AU856" s="207" t="s">
        <v>81</v>
      </c>
      <c r="AY856" s="206" t="s">
        <v>204</v>
      </c>
      <c r="BK856" s="208">
        <f>SUM(BK857:BK860)</f>
        <v>0</v>
      </c>
    </row>
    <row r="857" spans="2:65" s="1" customFormat="1" ht="60" customHeight="1">
      <c r="B857" s="38"/>
      <c r="C857" s="211" t="s">
        <v>1052</v>
      </c>
      <c r="D857" s="211" t="s">
        <v>207</v>
      </c>
      <c r="E857" s="212" t="s">
        <v>1806</v>
      </c>
      <c r="F857" s="213" t="s">
        <v>1807</v>
      </c>
      <c r="G857" s="214" t="s">
        <v>221</v>
      </c>
      <c r="H857" s="215">
        <v>22.1</v>
      </c>
      <c r="I857" s="216"/>
      <c r="J857" s="217">
        <f>ROUND(I857*H857,2)</f>
        <v>0</v>
      </c>
      <c r="K857" s="213" t="s">
        <v>301</v>
      </c>
      <c r="L857" s="43"/>
      <c r="M857" s="218" t="s">
        <v>19</v>
      </c>
      <c r="N857" s="219" t="s">
        <v>44</v>
      </c>
      <c r="O857" s="83"/>
      <c r="P857" s="220">
        <f>O857*H857</f>
        <v>0</v>
      </c>
      <c r="Q857" s="220">
        <v>0</v>
      </c>
      <c r="R857" s="220">
        <f>Q857*H857</f>
        <v>0</v>
      </c>
      <c r="S857" s="220">
        <v>0</v>
      </c>
      <c r="T857" s="221">
        <f>S857*H857</f>
        <v>0</v>
      </c>
      <c r="AR857" s="222" t="s">
        <v>212</v>
      </c>
      <c r="AT857" s="222" t="s">
        <v>207</v>
      </c>
      <c r="AU857" s="222" t="s">
        <v>83</v>
      </c>
      <c r="AY857" s="17" t="s">
        <v>204</v>
      </c>
      <c r="BE857" s="223">
        <f>IF(N857="základní",J857,0)</f>
        <v>0</v>
      </c>
      <c r="BF857" s="223">
        <f>IF(N857="snížená",J857,0)</f>
        <v>0</v>
      </c>
      <c r="BG857" s="223">
        <f>IF(N857="zákl. přenesená",J857,0)</f>
        <v>0</v>
      </c>
      <c r="BH857" s="223">
        <f>IF(N857="sníž. přenesená",J857,0)</f>
        <v>0</v>
      </c>
      <c r="BI857" s="223">
        <f>IF(N857="nulová",J857,0)</f>
        <v>0</v>
      </c>
      <c r="BJ857" s="17" t="s">
        <v>81</v>
      </c>
      <c r="BK857" s="223">
        <f>ROUND(I857*H857,2)</f>
        <v>0</v>
      </c>
      <c r="BL857" s="17" t="s">
        <v>212</v>
      </c>
      <c r="BM857" s="222" t="s">
        <v>1808</v>
      </c>
    </row>
    <row r="858" spans="2:65" s="1" customFormat="1" ht="16.5" customHeight="1">
      <c r="B858" s="38"/>
      <c r="C858" s="257" t="s">
        <v>1809</v>
      </c>
      <c r="D858" s="257" t="s">
        <v>242</v>
      </c>
      <c r="E858" s="258" t="s">
        <v>1810</v>
      </c>
      <c r="F858" s="259" t="s">
        <v>1811</v>
      </c>
      <c r="G858" s="260" t="s">
        <v>221</v>
      </c>
      <c r="H858" s="261">
        <v>25.415</v>
      </c>
      <c r="I858" s="262"/>
      <c r="J858" s="263">
        <f>ROUND(I858*H858,2)</f>
        <v>0</v>
      </c>
      <c r="K858" s="259" t="s">
        <v>211</v>
      </c>
      <c r="L858" s="264"/>
      <c r="M858" s="265" t="s">
        <v>19</v>
      </c>
      <c r="N858" s="266" t="s">
        <v>44</v>
      </c>
      <c r="O858" s="83"/>
      <c r="P858" s="220">
        <f>O858*H858</f>
        <v>0</v>
      </c>
      <c r="Q858" s="220">
        <v>0</v>
      </c>
      <c r="R858" s="220">
        <f>Q858*H858</f>
        <v>0</v>
      </c>
      <c r="S858" s="220">
        <v>0</v>
      </c>
      <c r="T858" s="221">
        <f>S858*H858</f>
        <v>0</v>
      </c>
      <c r="AR858" s="222" t="s">
        <v>230</v>
      </c>
      <c r="AT858" s="222" t="s">
        <v>242</v>
      </c>
      <c r="AU858" s="222" t="s">
        <v>83</v>
      </c>
      <c r="AY858" s="17" t="s">
        <v>204</v>
      </c>
      <c r="BE858" s="223">
        <f>IF(N858="základní",J858,0)</f>
        <v>0</v>
      </c>
      <c r="BF858" s="223">
        <f>IF(N858="snížená",J858,0)</f>
        <v>0</v>
      </c>
      <c r="BG858" s="223">
        <f>IF(N858="zákl. přenesená",J858,0)</f>
        <v>0</v>
      </c>
      <c r="BH858" s="223">
        <f>IF(N858="sníž. přenesená",J858,0)</f>
        <v>0</v>
      </c>
      <c r="BI858" s="223">
        <f>IF(N858="nulová",J858,0)</f>
        <v>0</v>
      </c>
      <c r="BJ858" s="17" t="s">
        <v>81</v>
      </c>
      <c r="BK858" s="223">
        <f>ROUND(I858*H858,2)</f>
        <v>0</v>
      </c>
      <c r="BL858" s="17" t="s">
        <v>212</v>
      </c>
      <c r="BM858" s="222" t="s">
        <v>1812</v>
      </c>
    </row>
    <row r="859" spans="2:65" s="1" customFormat="1" ht="16.5" customHeight="1">
      <c r="B859" s="38"/>
      <c r="C859" s="257" t="s">
        <v>1055</v>
      </c>
      <c r="D859" s="257" t="s">
        <v>242</v>
      </c>
      <c r="E859" s="258" t="s">
        <v>1813</v>
      </c>
      <c r="F859" s="259" t="s">
        <v>1814</v>
      </c>
      <c r="G859" s="260" t="s">
        <v>221</v>
      </c>
      <c r="H859" s="261">
        <v>25.415</v>
      </c>
      <c r="I859" s="262"/>
      <c r="J859" s="263">
        <f>ROUND(I859*H859,2)</f>
        <v>0</v>
      </c>
      <c r="K859" s="259" t="s">
        <v>211</v>
      </c>
      <c r="L859" s="264"/>
      <c r="M859" s="265" t="s">
        <v>19</v>
      </c>
      <c r="N859" s="266" t="s">
        <v>44</v>
      </c>
      <c r="O859" s="83"/>
      <c r="P859" s="220">
        <f>O859*H859</f>
        <v>0</v>
      </c>
      <c r="Q859" s="220">
        <v>0</v>
      </c>
      <c r="R859" s="220">
        <f>Q859*H859</f>
        <v>0</v>
      </c>
      <c r="S859" s="220">
        <v>0</v>
      </c>
      <c r="T859" s="221">
        <f>S859*H859</f>
        <v>0</v>
      </c>
      <c r="AR859" s="222" t="s">
        <v>230</v>
      </c>
      <c r="AT859" s="222" t="s">
        <v>242</v>
      </c>
      <c r="AU859" s="222" t="s">
        <v>83</v>
      </c>
      <c r="AY859" s="17" t="s">
        <v>204</v>
      </c>
      <c r="BE859" s="223">
        <f>IF(N859="základní",J859,0)</f>
        <v>0</v>
      </c>
      <c r="BF859" s="223">
        <f>IF(N859="snížená",J859,0)</f>
        <v>0</v>
      </c>
      <c r="BG859" s="223">
        <f>IF(N859="zákl. přenesená",J859,0)</f>
        <v>0</v>
      </c>
      <c r="BH859" s="223">
        <f>IF(N859="sníž. přenesená",J859,0)</f>
        <v>0</v>
      </c>
      <c r="BI859" s="223">
        <f>IF(N859="nulová",J859,0)</f>
        <v>0</v>
      </c>
      <c r="BJ859" s="17" t="s">
        <v>81</v>
      </c>
      <c r="BK859" s="223">
        <f>ROUND(I859*H859,2)</f>
        <v>0</v>
      </c>
      <c r="BL859" s="17" t="s">
        <v>212</v>
      </c>
      <c r="BM859" s="222" t="s">
        <v>1815</v>
      </c>
    </row>
    <row r="860" spans="2:65" s="1" customFormat="1" ht="60" customHeight="1">
      <c r="B860" s="38"/>
      <c r="C860" s="211" t="s">
        <v>1816</v>
      </c>
      <c r="D860" s="211" t="s">
        <v>207</v>
      </c>
      <c r="E860" s="212" t="s">
        <v>881</v>
      </c>
      <c r="F860" s="213" t="s">
        <v>882</v>
      </c>
      <c r="G860" s="214" t="s">
        <v>239</v>
      </c>
      <c r="H860" s="215">
        <v>0.13</v>
      </c>
      <c r="I860" s="216"/>
      <c r="J860" s="217">
        <f>ROUND(I860*H860,2)</f>
        <v>0</v>
      </c>
      <c r="K860" s="213" t="s">
        <v>211</v>
      </c>
      <c r="L860" s="43"/>
      <c r="M860" s="218" t="s">
        <v>19</v>
      </c>
      <c r="N860" s="219" t="s">
        <v>44</v>
      </c>
      <c r="O860" s="83"/>
      <c r="P860" s="220">
        <f>O860*H860</f>
        <v>0</v>
      </c>
      <c r="Q860" s="220">
        <v>0</v>
      </c>
      <c r="R860" s="220">
        <f>Q860*H860</f>
        <v>0</v>
      </c>
      <c r="S860" s="220">
        <v>0</v>
      </c>
      <c r="T860" s="221">
        <f>S860*H860</f>
        <v>0</v>
      </c>
      <c r="AR860" s="222" t="s">
        <v>212</v>
      </c>
      <c r="AT860" s="222" t="s">
        <v>207</v>
      </c>
      <c r="AU860" s="222" t="s">
        <v>83</v>
      </c>
      <c r="AY860" s="17" t="s">
        <v>204</v>
      </c>
      <c r="BE860" s="223">
        <f>IF(N860="základní",J860,0)</f>
        <v>0</v>
      </c>
      <c r="BF860" s="223">
        <f>IF(N860="snížená",J860,0)</f>
        <v>0</v>
      </c>
      <c r="BG860" s="223">
        <f>IF(N860="zákl. přenesená",J860,0)</f>
        <v>0</v>
      </c>
      <c r="BH860" s="223">
        <f>IF(N860="sníž. přenesená",J860,0)</f>
        <v>0</v>
      </c>
      <c r="BI860" s="223">
        <f>IF(N860="nulová",J860,0)</f>
        <v>0</v>
      </c>
      <c r="BJ860" s="17" t="s">
        <v>81</v>
      </c>
      <c r="BK860" s="223">
        <f>ROUND(I860*H860,2)</f>
        <v>0</v>
      </c>
      <c r="BL860" s="17" t="s">
        <v>212</v>
      </c>
      <c r="BM860" s="222" t="s">
        <v>1817</v>
      </c>
    </row>
    <row r="861" spans="2:63" s="11" customFormat="1" ht="22.8" customHeight="1">
      <c r="B861" s="195"/>
      <c r="C861" s="196"/>
      <c r="D861" s="197" t="s">
        <v>72</v>
      </c>
      <c r="E861" s="209" t="s">
        <v>1818</v>
      </c>
      <c r="F861" s="209" t="s">
        <v>1819</v>
      </c>
      <c r="G861" s="196"/>
      <c r="H861" s="196"/>
      <c r="I861" s="199"/>
      <c r="J861" s="210">
        <f>BK861</f>
        <v>0</v>
      </c>
      <c r="K861" s="196"/>
      <c r="L861" s="201"/>
      <c r="M861" s="202"/>
      <c r="N861" s="203"/>
      <c r="O861" s="203"/>
      <c r="P861" s="204">
        <f>SUM(P862:P868)</f>
        <v>0</v>
      </c>
      <c r="Q861" s="203"/>
      <c r="R861" s="204">
        <f>SUM(R862:R868)</f>
        <v>0</v>
      </c>
      <c r="S861" s="203"/>
      <c r="T861" s="205">
        <f>SUM(T862:T868)</f>
        <v>0</v>
      </c>
      <c r="AR861" s="206" t="s">
        <v>81</v>
      </c>
      <c r="AT861" s="207" t="s">
        <v>72</v>
      </c>
      <c r="AU861" s="207" t="s">
        <v>81</v>
      </c>
      <c r="AY861" s="206" t="s">
        <v>204</v>
      </c>
      <c r="BK861" s="208">
        <f>SUM(BK862:BK868)</f>
        <v>0</v>
      </c>
    </row>
    <row r="862" spans="2:65" s="1" customFormat="1" ht="60" customHeight="1">
      <c r="B862" s="38"/>
      <c r="C862" s="211" t="s">
        <v>1059</v>
      </c>
      <c r="D862" s="211" t="s">
        <v>207</v>
      </c>
      <c r="E862" s="212" t="s">
        <v>1806</v>
      </c>
      <c r="F862" s="213" t="s">
        <v>1807</v>
      </c>
      <c r="G862" s="214" t="s">
        <v>221</v>
      </c>
      <c r="H862" s="215">
        <v>16.41</v>
      </c>
      <c r="I862" s="216"/>
      <c r="J862" s="217">
        <f>ROUND(I862*H862,2)</f>
        <v>0</v>
      </c>
      <c r="K862" s="213" t="s">
        <v>301</v>
      </c>
      <c r="L862" s="43"/>
      <c r="M862" s="218" t="s">
        <v>19</v>
      </c>
      <c r="N862" s="219" t="s">
        <v>44</v>
      </c>
      <c r="O862" s="83"/>
      <c r="P862" s="220">
        <f>O862*H862</f>
        <v>0</v>
      </c>
      <c r="Q862" s="220">
        <v>0</v>
      </c>
      <c r="R862" s="220">
        <f>Q862*H862</f>
        <v>0</v>
      </c>
      <c r="S862" s="220">
        <v>0</v>
      </c>
      <c r="T862" s="221">
        <f>S862*H862</f>
        <v>0</v>
      </c>
      <c r="AR862" s="222" t="s">
        <v>212</v>
      </c>
      <c r="AT862" s="222" t="s">
        <v>207</v>
      </c>
      <c r="AU862" s="222" t="s">
        <v>83</v>
      </c>
      <c r="AY862" s="17" t="s">
        <v>204</v>
      </c>
      <c r="BE862" s="223">
        <f>IF(N862="základní",J862,0)</f>
        <v>0</v>
      </c>
      <c r="BF862" s="223">
        <f>IF(N862="snížená",J862,0)</f>
        <v>0</v>
      </c>
      <c r="BG862" s="223">
        <f>IF(N862="zákl. přenesená",J862,0)</f>
        <v>0</v>
      </c>
      <c r="BH862" s="223">
        <f>IF(N862="sníž. přenesená",J862,0)</f>
        <v>0</v>
      </c>
      <c r="BI862" s="223">
        <f>IF(N862="nulová",J862,0)</f>
        <v>0</v>
      </c>
      <c r="BJ862" s="17" t="s">
        <v>81</v>
      </c>
      <c r="BK862" s="223">
        <f>ROUND(I862*H862,2)</f>
        <v>0</v>
      </c>
      <c r="BL862" s="17" t="s">
        <v>212</v>
      </c>
      <c r="BM862" s="222" t="s">
        <v>1820</v>
      </c>
    </row>
    <row r="863" spans="2:51" s="12" customFormat="1" ht="12">
      <c r="B863" s="224"/>
      <c r="C863" s="225"/>
      <c r="D863" s="226" t="s">
        <v>213</v>
      </c>
      <c r="E863" s="227" t="s">
        <v>19</v>
      </c>
      <c r="F863" s="228" t="s">
        <v>1821</v>
      </c>
      <c r="G863" s="225"/>
      <c r="H863" s="227" t="s">
        <v>19</v>
      </c>
      <c r="I863" s="229"/>
      <c r="J863" s="225"/>
      <c r="K863" s="225"/>
      <c r="L863" s="230"/>
      <c r="M863" s="231"/>
      <c r="N863" s="232"/>
      <c r="O863" s="232"/>
      <c r="P863" s="232"/>
      <c r="Q863" s="232"/>
      <c r="R863" s="232"/>
      <c r="S863" s="232"/>
      <c r="T863" s="233"/>
      <c r="AT863" s="234" t="s">
        <v>213</v>
      </c>
      <c r="AU863" s="234" t="s">
        <v>83</v>
      </c>
      <c r="AV863" s="12" t="s">
        <v>81</v>
      </c>
      <c r="AW863" s="12" t="s">
        <v>34</v>
      </c>
      <c r="AX863" s="12" t="s">
        <v>73</v>
      </c>
      <c r="AY863" s="234" t="s">
        <v>204</v>
      </c>
    </row>
    <row r="864" spans="2:51" s="13" customFormat="1" ht="12">
      <c r="B864" s="235"/>
      <c r="C864" s="236"/>
      <c r="D864" s="226" t="s">
        <v>213</v>
      </c>
      <c r="E864" s="237" t="s">
        <v>19</v>
      </c>
      <c r="F864" s="238" t="s">
        <v>1822</v>
      </c>
      <c r="G864" s="236"/>
      <c r="H864" s="239">
        <v>16.41</v>
      </c>
      <c r="I864" s="240"/>
      <c r="J864" s="236"/>
      <c r="K864" s="236"/>
      <c r="L864" s="241"/>
      <c r="M864" s="242"/>
      <c r="N864" s="243"/>
      <c r="O864" s="243"/>
      <c r="P864" s="243"/>
      <c r="Q864" s="243"/>
      <c r="R864" s="243"/>
      <c r="S864" s="243"/>
      <c r="T864" s="244"/>
      <c r="AT864" s="245" t="s">
        <v>213</v>
      </c>
      <c r="AU864" s="245" t="s">
        <v>83</v>
      </c>
      <c r="AV864" s="13" t="s">
        <v>83</v>
      </c>
      <c r="AW864" s="13" t="s">
        <v>34</v>
      </c>
      <c r="AX864" s="13" t="s">
        <v>73</v>
      </c>
      <c r="AY864" s="245" t="s">
        <v>204</v>
      </c>
    </row>
    <row r="865" spans="2:51" s="14" customFormat="1" ht="12">
      <c r="B865" s="246"/>
      <c r="C865" s="247"/>
      <c r="D865" s="226" t="s">
        <v>213</v>
      </c>
      <c r="E865" s="248" t="s">
        <v>19</v>
      </c>
      <c r="F865" s="249" t="s">
        <v>218</v>
      </c>
      <c r="G865" s="247"/>
      <c r="H865" s="250">
        <v>16.41</v>
      </c>
      <c r="I865" s="251"/>
      <c r="J865" s="247"/>
      <c r="K865" s="247"/>
      <c r="L865" s="252"/>
      <c r="M865" s="253"/>
      <c r="N865" s="254"/>
      <c r="O865" s="254"/>
      <c r="P865" s="254"/>
      <c r="Q865" s="254"/>
      <c r="R865" s="254"/>
      <c r="S865" s="254"/>
      <c r="T865" s="255"/>
      <c r="AT865" s="256" t="s">
        <v>213</v>
      </c>
      <c r="AU865" s="256" t="s">
        <v>83</v>
      </c>
      <c r="AV865" s="14" t="s">
        <v>212</v>
      </c>
      <c r="AW865" s="14" t="s">
        <v>34</v>
      </c>
      <c r="AX865" s="14" t="s">
        <v>81</v>
      </c>
      <c r="AY865" s="256" t="s">
        <v>204</v>
      </c>
    </row>
    <row r="866" spans="2:65" s="1" customFormat="1" ht="16.5" customHeight="1">
      <c r="B866" s="38"/>
      <c r="C866" s="257" t="s">
        <v>1823</v>
      </c>
      <c r="D866" s="257" t="s">
        <v>242</v>
      </c>
      <c r="E866" s="258" t="s">
        <v>1824</v>
      </c>
      <c r="F866" s="259" t="s">
        <v>1825</v>
      </c>
      <c r="G866" s="260" t="s">
        <v>221</v>
      </c>
      <c r="H866" s="261">
        <v>18.872</v>
      </c>
      <c r="I866" s="262"/>
      <c r="J866" s="263">
        <f>ROUND(I866*H866,2)</f>
        <v>0</v>
      </c>
      <c r="K866" s="259" t="s">
        <v>211</v>
      </c>
      <c r="L866" s="264"/>
      <c r="M866" s="265" t="s">
        <v>19</v>
      </c>
      <c r="N866" s="266" t="s">
        <v>44</v>
      </c>
      <c r="O866" s="83"/>
      <c r="P866" s="220">
        <f>O866*H866</f>
        <v>0</v>
      </c>
      <c r="Q866" s="220">
        <v>0</v>
      </c>
      <c r="R866" s="220">
        <f>Q866*H866</f>
        <v>0</v>
      </c>
      <c r="S866" s="220">
        <v>0</v>
      </c>
      <c r="T866" s="221">
        <f>S866*H866</f>
        <v>0</v>
      </c>
      <c r="AR866" s="222" t="s">
        <v>230</v>
      </c>
      <c r="AT866" s="222" t="s">
        <v>242</v>
      </c>
      <c r="AU866" s="222" t="s">
        <v>83</v>
      </c>
      <c r="AY866" s="17" t="s">
        <v>204</v>
      </c>
      <c r="BE866" s="223">
        <f>IF(N866="základní",J866,0)</f>
        <v>0</v>
      </c>
      <c r="BF866" s="223">
        <f>IF(N866="snížená",J866,0)</f>
        <v>0</v>
      </c>
      <c r="BG866" s="223">
        <f>IF(N866="zákl. přenesená",J866,0)</f>
        <v>0</v>
      </c>
      <c r="BH866" s="223">
        <f>IF(N866="sníž. přenesená",J866,0)</f>
        <v>0</v>
      </c>
      <c r="BI866" s="223">
        <f>IF(N866="nulová",J866,0)</f>
        <v>0</v>
      </c>
      <c r="BJ866" s="17" t="s">
        <v>81</v>
      </c>
      <c r="BK866" s="223">
        <f>ROUND(I866*H866,2)</f>
        <v>0</v>
      </c>
      <c r="BL866" s="17" t="s">
        <v>212</v>
      </c>
      <c r="BM866" s="222" t="s">
        <v>1826</v>
      </c>
    </row>
    <row r="867" spans="2:65" s="1" customFormat="1" ht="16.5" customHeight="1">
      <c r="B867" s="38"/>
      <c r="C867" s="257" t="s">
        <v>1062</v>
      </c>
      <c r="D867" s="257" t="s">
        <v>242</v>
      </c>
      <c r="E867" s="258" t="s">
        <v>1810</v>
      </c>
      <c r="F867" s="259" t="s">
        <v>1811</v>
      </c>
      <c r="G867" s="260" t="s">
        <v>221</v>
      </c>
      <c r="H867" s="261">
        <v>18.872</v>
      </c>
      <c r="I867" s="262"/>
      <c r="J867" s="263">
        <f>ROUND(I867*H867,2)</f>
        <v>0</v>
      </c>
      <c r="K867" s="259" t="s">
        <v>211</v>
      </c>
      <c r="L867" s="264"/>
      <c r="M867" s="265" t="s">
        <v>19</v>
      </c>
      <c r="N867" s="266" t="s">
        <v>44</v>
      </c>
      <c r="O867" s="83"/>
      <c r="P867" s="220">
        <f>O867*H867</f>
        <v>0</v>
      </c>
      <c r="Q867" s="220">
        <v>0</v>
      </c>
      <c r="R867" s="220">
        <f>Q867*H867</f>
        <v>0</v>
      </c>
      <c r="S867" s="220">
        <v>0</v>
      </c>
      <c r="T867" s="221">
        <f>S867*H867</f>
        <v>0</v>
      </c>
      <c r="AR867" s="222" t="s">
        <v>230</v>
      </c>
      <c r="AT867" s="222" t="s">
        <v>242</v>
      </c>
      <c r="AU867" s="222" t="s">
        <v>83</v>
      </c>
      <c r="AY867" s="17" t="s">
        <v>204</v>
      </c>
      <c r="BE867" s="223">
        <f>IF(N867="základní",J867,0)</f>
        <v>0</v>
      </c>
      <c r="BF867" s="223">
        <f>IF(N867="snížená",J867,0)</f>
        <v>0</v>
      </c>
      <c r="BG867" s="223">
        <f>IF(N867="zákl. přenesená",J867,0)</f>
        <v>0</v>
      </c>
      <c r="BH867" s="223">
        <f>IF(N867="sníž. přenesená",J867,0)</f>
        <v>0</v>
      </c>
      <c r="BI867" s="223">
        <f>IF(N867="nulová",J867,0)</f>
        <v>0</v>
      </c>
      <c r="BJ867" s="17" t="s">
        <v>81</v>
      </c>
      <c r="BK867" s="223">
        <f>ROUND(I867*H867,2)</f>
        <v>0</v>
      </c>
      <c r="BL867" s="17" t="s">
        <v>212</v>
      </c>
      <c r="BM867" s="222" t="s">
        <v>1827</v>
      </c>
    </row>
    <row r="868" spans="2:65" s="1" customFormat="1" ht="60" customHeight="1">
      <c r="B868" s="38"/>
      <c r="C868" s="211" t="s">
        <v>1828</v>
      </c>
      <c r="D868" s="211" t="s">
        <v>207</v>
      </c>
      <c r="E868" s="212" t="s">
        <v>881</v>
      </c>
      <c r="F868" s="213" t="s">
        <v>882</v>
      </c>
      <c r="G868" s="214" t="s">
        <v>239</v>
      </c>
      <c r="H868" s="215">
        <v>0.064</v>
      </c>
      <c r="I868" s="216"/>
      <c r="J868" s="217">
        <f>ROUND(I868*H868,2)</f>
        <v>0</v>
      </c>
      <c r="K868" s="213" t="s">
        <v>211</v>
      </c>
      <c r="L868" s="43"/>
      <c r="M868" s="218" t="s">
        <v>19</v>
      </c>
      <c r="N868" s="219" t="s">
        <v>44</v>
      </c>
      <c r="O868" s="83"/>
      <c r="P868" s="220">
        <f>O868*H868</f>
        <v>0</v>
      </c>
      <c r="Q868" s="220">
        <v>0</v>
      </c>
      <c r="R868" s="220">
        <f>Q868*H868</f>
        <v>0</v>
      </c>
      <c r="S868" s="220">
        <v>0</v>
      </c>
      <c r="T868" s="221">
        <f>S868*H868</f>
        <v>0</v>
      </c>
      <c r="AR868" s="222" t="s">
        <v>212</v>
      </c>
      <c r="AT868" s="222" t="s">
        <v>207</v>
      </c>
      <c r="AU868" s="222" t="s">
        <v>83</v>
      </c>
      <c r="AY868" s="17" t="s">
        <v>204</v>
      </c>
      <c r="BE868" s="223">
        <f>IF(N868="základní",J868,0)</f>
        <v>0</v>
      </c>
      <c r="BF868" s="223">
        <f>IF(N868="snížená",J868,0)</f>
        <v>0</v>
      </c>
      <c r="BG868" s="223">
        <f>IF(N868="zákl. přenesená",J868,0)</f>
        <v>0</v>
      </c>
      <c r="BH868" s="223">
        <f>IF(N868="sníž. přenesená",J868,0)</f>
        <v>0</v>
      </c>
      <c r="BI868" s="223">
        <f>IF(N868="nulová",J868,0)</f>
        <v>0</v>
      </c>
      <c r="BJ868" s="17" t="s">
        <v>81</v>
      </c>
      <c r="BK868" s="223">
        <f>ROUND(I868*H868,2)</f>
        <v>0</v>
      </c>
      <c r="BL868" s="17" t="s">
        <v>212</v>
      </c>
      <c r="BM868" s="222" t="s">
        <v>1829</v>
      </c>
    </row>
    <row r="869" spans="2:63" s="11" customFormat="1" ht="22.8" customHeight="1">
      <c r="B869" s="195"/>
      <c r="C869" s="196"/>
      <c r="D869" s="197" t="s">
        <v>72</v>
      </c>
      <c r="E869" s="209" t="s">
        <v>1830</v>
      </c>
      <c r="F869" s="209" t="s">
        <v>1831</v>
      </c>
      <c r="G869" s="196"/>
      <c r="H869" s="196"/>
      <c r="I869" s="199"/>
      <c r="J869" s="210">
        <f>BK869</f>
        <v>0</v>
      </c>
      <c r="K869" s="196"/>
      <c r="L869" s="201"/>
      <c r="M869" s="202"/>
      <c r="N869" s="203"/>
      <c r="O869" s="203"/>
      <c r="P869" s="204">
        <f>SUM(P870:P877)</f>
        <v>0</v>
      </c>
      <c r="Q869" s="203"/>
      <c r="R869" s="204">
        <f>SUM(R870:R877)</f>
        <v>0</v>
      </c>
      <c r="S869" s="203"/>
      <c r="T869" s="205">
        <f>SUM(T870:T877)</f>
        <v>0</v>
      </c>
      <c r="AR869" s="206" t="s">
        <v>81</v>
      </c>
      <c r="AT869" s="207" t="s">
        <v>72</v>
      </c>
      <c r="AU869" s="207" t="s">
        <v>81</v>
      </c>
      <c r="AY869" s="206" t="s">
        <v>204</v>
      </c>
      <c r="BK869" s="208">
        <f>SUM(BK870:BK877)</f>
        <v>0</v>
      </c>
    </row>
    <row r="870" spans="2:65" s="1" customFormat="1" ht="60" customHeight="1">
      <c r="B870" s="38"/>
      <c r="C870" s="211" t="s">
        <v>1066</v>
      </c>
      <c r="D870" s="211" t="s">
        <v>207</v>
      </c>
      <c r="E870" s="212" t="s">
        <v>1832</v>
      </c>
      <c r="F870" s="213" t="s">
        <v>1807</v>
      </c>
      <c r="G870" s="214" t="s">
        <v>221</v>
      </c>
      <c r="H870" s="215">
        <v>10.5</v>
      </c>
      <c r="I870" s="216"/>
      <c r="J870" s="217">
        <f>ROUND(I870*H870,2)</f>
        <v>0</v>
      </c>
      <c r="K870" s="213" t="s">
        <v>301</v>
      </c>
      <c r="L870" s="43"/>
      <c r="M870" s="218" t="s">
        <v>19</v>
      </c>
      <c r="N870" s="219" t="s">
        <v>44</v>
      </c>
      <c r="O870" s="83"/>
      <c r="P870" s="220">
        <f>O870*H870</f>
        <v>0</v>
      </c>
      <c r="Q870" s="220">
        <v>0</v>
      </c>
      <c r="R870" s="220">
        <f>Q870*H870</f>
        <v>0</v>
      </c>
      <c r="S870" s="220">
        <v>0</v>
      </c>
      <c r="T870" s="221">
        <f>S870*H870</f>
        <v>0</v>
      </c>
      <c r="AR870" s="222" t="s">
        <v>212</v>
      </c>
      <c r="AT870" s="222" t="s">
        <v>207</v>
      </c>
      <c r="AU870" s="222" t="s">
        <v>83</v>
      </c>
      <c r="AY870" s="17" t="s">
        <v>204</v>
      </c>
      <c r="BE870" s="223">
        <f>IF(N870="základní",J870,0)</f>
        <v>0</v>
      </c>
      <c r="BF870" s="223">
        <f>IF(N870="snížená",J870,0)</f>
        <v>0</v>
      </c>
      <c r="BG870" s="223">
        <f>IF(N870="zákl. přenesená",J870,0)</f>
        <v>0</v>
      </c>
      <c r="BH870" s="223">
        <f>IF(N870="sníž. přenesená",J870,0)</f>
        <v>0</v>
      </c>
      <c r="BI870" s="223">
        <f>IF(N870="nulová",J870,0)</f>
        <v>0</v>
      </c>
      <c r="BJ870" s="17" t="s">
        <v>81</v>
      </c>
      <c r="BK870" s="223">
        <f>ROUND(I870*H870,2)</f>
        <v>0</v>
      </c>
      <c r="BL870" s="17" t="s">
        <v>212</v>
      </c>
      <c r="BM870" s="222" t="s">
        <v>1833</v>
      </c>
    </row>
    <row r="871" spans="2:51" s="12" customFormat="1" ht="12">
      <c r="B871" s="224"/>
      <c r="C871" s="225"/>
      <c r="D871" s="226" t="s">
        <v>213</v>
      </c>
      <c r="E871" s="227" t="s">
        <v>19</v>
      </c>
      <c r="F871" s="228" t="s">
        <v>1834</v>
      </c>
      <c r="G871" s="225"/>
      <c r="H871" s="227" t="s">
        <v>19</v>
      </c>
      <c r="I871" s="229"/>
      <c r="J871" s="225"/>
      <c r="K871" s="225"/>
      <c r="L871" s="230"/>
      <c r="M871" s="231"/>
      <c r="N871" s="232"/>
      <c r="O871" s="232"/>
      <c r="P871" s="232"/>
      <c r="Q871" s="232"/>
      <c r="R871" s="232"/>
      <c r="S871" s="232"/>
      <c r="T871" s="233"/>
      <c r="AT871" s="234" t="s">
        <v>213</v>
      </c>
      <c r="AU871" s="234" t="s">
        <v>83</v>
      </c>
      <c r="AV871" s="12" t="s">
        <v>81</v>
      </c>
      <c r="AW871" s="12" t="s">
        <v>34</v>
      </c>
      <c r="AX871" s="12" t="s">
        <v>73</v>
      </c>
      <c r="AY871" s="234" t="s">
        <v>204</v>
      </c>
    </row>
    <row r="872" spans="2:51" s="13" customFormat="1" ht="12">
      <c r="B872" s="235"/>
      <c r="C872" s="236"/>
      <c r="D872" s="226" t="s">
        <v>213</v>
      </c>
      <c r="E872" s="237" t="s">
        <v>19</v>
      </c>
      <c r="F872" s="238" t="s">
        <v>1835</v>
      </c>
      <c r="G872" s="236"/>
      <c r="H872" s="239">
        <v>10.5</v>
      </c>
      <c r="I872" s="240"/>
      <c r="J872" s="236"/>
      <c r="K872" s="236"/>
      <c r="L872" s="241"/>
      <c r="M872" s="242"/>
      <c r="N872" s="243"/>
      <c r="O872" s="243"/>
      <c r="P872" s="243"/>
      <c r="Q872" s="243"/>
      <c r="R872" s="243"/>
      <c r="S872" s="243"/>
      <c r="T872" s="244"/>
      <c r="AT872" s="245" t="s">
        <v>213</v>
      </c>
      <c r="AU872" s="245" t="s">
        <v>83</v>
      </c>
      <c r="AV872" s="13" t="s">
        <v>83</v>
      </c>
      <c r="AW872" s="13" t="s">
        <v>34</v>
      </c>
      <c r="AX872" s="13" t="s">
        <v>73</v>
      </c>
      <c r="AY872" s="245" t="s">
        <v>204</v>
      </c>
    </row>
    <row r="873" spans="2:51" s="14" customFormat="1" ht="12">
      <c r="B873" s="246"/>
      <c r="C873" s="247"/>
      <c r="D873" s="226" t="s">
        <v>213</v>
      </c>
      <c r="E873" s="248" t="s">
        <v>19</v>
      </c>
      <c r="F873" s="249" t="s">
        <v>218</v>
      </c>
      <c r="G873" s="247"/>
      <c r="H873" s="250">
        <v>10.5</v>
      </c>
      <c r="I873" s="251"/>
      <c r="J873" s="247"/>
      <c r="K873" s="247"/>
      <c r="L873" s="252"/>
      <c r="M873" s="253"/>
      <c r="N873" s="254"/>
      <c r="O873" s="254"/>
      <c r="P873" s="254"/>
      <c r="Q873" s="254"/>
      <c r="R873" s="254"/>
      <c r="S873" s="254"/>
      <c r="T873" s="255"/>
      <c r="AT873" s="256" t="s">
        <v>213</v>
      </c>
      <c r="AU873" s="256" t="s">
        <v>83</v>
      </c>
      <c r="AV873" s="14" t="s">
        <v>212</v>
      </c>
      <c r="AW873" s="14" t="s">
        <v>34</v>
      </c>
      <c r="AX873" s="14" t="s">
        <v>81</v>
      </c>
      <c r="AY873" s="256" t="s">
        <v>204</v>
      </c>
    </row>
    <row r="874" spans="2:65" s="1" customFormat="1" ht="16.5" customHeight="1">
      <c r="B874" s="38"/>
      <c r="C874" s="257" t="s">
        <v>1836</v>
      </c>
      <c r="D874" s="257" t="s">
        <v>242</v>
      </c>
      <c r="E874" s="258" t="s">
        <v>1810</v>
      </c>
      <c r="F874" s="259" t="s">
        <v>1811</v>
      </c>
      <c r="G874" s="260" t="s">
        <v>221</v>
      </c>
      <c r="H874" s="261">
        <v>12.075</v>
      </c>
      <c r="I874" s="262"/>
      <c r="J874" s="263">
        <f>ROUND(I874*H874,2)</f>
        <v>0</v>
      </c>
      <c r="K874" s="259" t="s">
        <v>211</v>
      </c>
      <c r="L874" s="264"/>
      <c r="M874" s="265" t="s">
        <v>19</v>
      </c>
      <c r="N874" s="266" t="s">
        <v>44</v>
      </c>
      <c r="O874" s="83"/>
      <c r="P874" s="220">
        <f>O874*H874</f>
        <v>0</v>
      </c>
      <c r="Q874" s="220">
        <v>0</v>
      </c>
      <c r="R874" s="220">
        <f>Q874*H874</f>
        <v>0</v>
      </c>
      <c r="S874" s="220">
        <v>0</v>
      </c>
      <c r="T874" s="221">
        <f>S874*H874</f>
        <v>0</v>
      </c>
      <c r="AR874" s="222" t="s">
        <v>230</v>
      </c>
      <c r="AT874" s="222" t="s">
        <v>242</v>
      </c>
      <c r="AU874" s="222" t="s">
        <v>83</v>
      </c>
      <c r="AY874" s="17" t="s">
        <v>204</v>
      </c>
      <c r="BE874" s="223">
        <f>IF(N874="základní",J874,0)</f>
        <v>0</v>
      </c>
      <c r="BF874" s="223">
        <f>IF(N874="snížená",J874,0)</f>
        <v>0</v>
      </c>
      <c r="BG874" s="223">
        <f>IF(N874="zákl. přenesená",J874,0)</f>
        <v>0</v>
      </c>
      <c r="BH874" s="223">
        <f>IF(N874="sníž. přenesená",J874,0)</f>
        <v>0</v>
      </c>
      <c r="BI874" s="223">
        <f>IF(N874="nulová",J874,0)</f>
        <v>0</v>
      </c>
      <c r="BJ874" s="17" t="s">
        <v>81</v>
      </c>
      <c r="BK874" s="223">
        <f>ROUND(I874*H874,2)</f>
        <v>0</v>
      </c>
      <c r="BL874" s="17" t="s">
        <v>212</v>
      </c>
      <c r="BM874" s="222" t="s">
        <v>1837</v>
      </c>
    </row>
    <row r="875" spans="2:65" s="1" customFormat="1" ht="16.5" customHeight="1">
      <c r="B875" s="38"/>
      <c r="C875" s="257" t="s">
        <v>1069</v>
      </c>
      <c r="D875" s="257" t="s">
        <v>242</v>
      </c>
      <c r="E875" s="258" t="s">
        <v>1813</v>
      </c>
      <c r="F875" s="259" t="s">
        <v>1814</v>
      </c>
      <c r="G875" s="260" t="s">
        <v>221</v>
      </c>
      <c r="H875" s="261">
        <v>12.075</v>
      </c>
      <c r="I875" s="262"/>
      <c r="J875" s="263">
        <f>ROUND(I875*H875,2)</f>
        <v>0</v>
      </c>
      <c r="K875" s="259" t="s">
        <v>211</v>
      </c>
      <c r="L875" s="264"/>
      <c r="M875" s="265" t="s">
        <v>19</v>
      </c>
      <c r="N875" s="266" t="s">
        <v>44</v>
      </c>
      <c r="O875" s="83"/>
      <c r="P875" s="220">
        <f>O875*H875</f>
        <v>0</v>
      </c>
      <c r="Q875" s="220">
        <v>0</v>
      </c>
      <c r="R875" s="220">
        <f>Q875*H875</f>
        <v>0</v>
      </c>
      <c r="S875" s="220">
        <v>0</v>
      </c>
      <c r="T875" s="221">
        <f>S875*H875</f>
        <v>0</v>
      </c>
      <c r="AR875" s="222" t="s">
        <v>230</v>
      </c>
      <c r="AT875" s="222" t="s">
        <v>242</v>
      </c>
      <c r="AU875" s="222" t="s">
        <v>83</v>
      </c>
      <c r="AY875" s="17" t="s">
        <v>204</v>
      </c>
      <c r="BE875" s="223">
        <f>IF(N875="základní",J875,0)</f>
        <v>0</v>
      </c>
      <c r="BF875" s="223">
        <f>IF(N875="snížená",J875,0)</f>
        <v>0</v>
      </c>
      <c r="BG875" s="223">
        <f>IF(N875="zákl. přenesená",J875,0)</f>
        <v>0</v>
      </c>
      <c r="BH875" s="223">
        <f>IF(N875="sníž. přenesená",J875,0)</f>
        <v>0</v>
      </c>
      <c r="BI875" s="223">
        <f>IF(N875="nulová",J875,0)</f>
        <v>0</v>
      </c>
      <c r="BJ875" s="17" t="s">
        <v>81</v>
      </c>
      <c r="BK875" s="223">
        <f>ROUND(I875*H875,2)</f>
        <v>0</v>
      </c>
      <c r="BL875" s="17" t="s">
        <v>212</v>
      </c>
      <c r="BM875" s="222" t="s">
        <v>1838</v>
      </c>
    </row>
    <row r="876" spans="2:65" s="1" customFormat="1" ht="16.5" customHeight="1">
      <c r="B876" s="38"/>
      <c r="C876" s="257" t="s">
        <v>1839</v>
      </c>
      <c r="D876" s="257" t="s">
        <v>242</v>
      </c>
      <c r="E876" s="258" t="s">
        <v>1840</v>
      </c>
      <c r="F876" s="259" t="s">
        <v>1841</v>
      </c>
      <c r="G876" s="260" t="s">
        <v>221</v>
      </c>
      <c r="H876" s="261">
        <v>18.872</v>
      </c>
      <c r="I876" s="262"/>
      <c r="J876" s="263">
        <f>ROUND(I876*H876,2)</f>
        <v>0</v>
      </c>
      <c r="K876" s="259" t="s">
        <v>211</v>
      </c>
      <c r="L876" s="264"/>
      <c r="M876" s="265" t="s">
        <v>19</v>
      </c>
      <c r="N876" s="266" t="s">
        <v>44</v>
      </c>
      <c r="O876" s="83"/>
      <c r="P876" s="220">
        <f>O876*H876</f>
        <v>0</v>
      </c>
      <c r="Q876" s="220">
        <v>0</v>
      </c>
      <c r="R876" s="220">
        <f>Q876*H876</f>
        <v>0</v>
      </c>
      <c r="S876" s="220">
        <v>0</v>
      </c>
      <c r="T876" s="221">
        <f>S876*H876</f>
        <v>0</v>
      </c>
      <c r="AR876" s="222" t="s">
        <v>230</v>
      </c>
      <c r="AT876" s="222" t="s">
        <v>242</v>
      </c>
      <c r="AU876" s="222" t="s">
        <v>83</v>
      </c>
      <c r="AY876" s="17" t="s">
        <v>204</v>
      </c>
      <c r="BE876" s="223">
        <f>IF(N876="základní",J876,0)</f>
        <v>0</v>
      </c>
      <c r="BF876" s="223">
        <f>IF(N876="snížená",J876,0)</f>
        <v>0</v>
      </c>
      <c r="BG876" s="223">
        <f>IF(N876="zákl. přenesená",J876,0)</f>
        <v>0</v>
      </c>
      <c r="BH876" s="223">
        <f>IF(N876="sníž. přenesená",J876,0)</f>
        <v>0</v>
      </c>
      <c r="BI876" s="223">
        <f>IF(N876="nulová",J876,0)</f>
        <v>0</v>
      </c>
      <c r="BJ876" s="17" t="s">
        <v>81</v>
      </c>
      <c r="BK876" s="223">
        <f>ROUND(I876*H876,2)</f>
        <v>0</v>
      </c>
      <c r="BL876" s="17" t="s">
        <v>212</v>
      </c>
      <c r="BM876" s="222" t="s">
        <v>1842</v>
      </c>
    </row>
    <row r="877" spans="2:65" s="1" customFormat="1" ht="60" customHeight="1">
      <c r="B877" s="38"/>
      <c r="C877" s="211" t="s">
        <v>1073</v>
      </c>
      <c r="D877" s="211" t="s">
        <v>207</v>
      </c>
      <c r="E877" s="212" t="s">
        <v>881</v>
      </c>
      <c r="F877" s="213" t="s">
        <v>882</v>
      </c>
      <c r="G877" s="214" t="s">
        <v>239</v>
      </c>
      <c r="H877" s="215">
        <v>0.076</v>
      </c>
      <c r="I877" s="216"/>
      <c r="J877" s="217">
        <f>ROUND(I877*H877,2)</f>
        <v>0</v>
      </c>
      <c r="K877" s="213" t="s">
        <v>211</v>
      </c>
      <c r="L877" s="43"/>
      <c r="M877" s="218" t="s">
        <v>19</v>
      </c>
      <c r="N877" s="219" t="s">
        <v>44</v>
      </c>
      <c r="O877" s="83"/>
      <c r="P877" s="220">
        <f>O877*H877</f>
        <v>0</v>
      </c>
      <c r="Q877" s="220">
        <v>0</v>
      </c>
      <c r="R877" s="220">
        <f>Q877*H877</f>
        <v>0</v>
      </c>
      <c r="S877" s="220">
        <v>0</v>
      </c>
      <c r="T877" s="221">
        <f>S877*H877</f>
        <v>0</v>
      </c>
      <c r="AR877" s="222" t="s">
        <v>212</v>
      </c>
      <c r="AT877" s="222" t="s">
        <v>207</v>
      </c>
      <c r="AU877" s="222" t="s">
        <v>83</v>
      </c>
      <c r="AY877" s="17" t="s">
        <v>204</v>
      </c>
      <c r="BE877" s="223">
        <f>IF(N877="základní",J877,0)</f>
        <v>0</v>
      </c>
      <c r="BF877" s="223">
        <f>IF(N877="snížená",J877,0)</f>
        <v>0</v>
      </c>
      <c r="BG877" s="223">
        <f>IF(N877="zákl. přenesená",J877,0)</f>
        <v>0</v>
      </c>
      <c r="BH877" s="223">
        <f>IF(N877="sníž. přenesená",J877,0)</f>
        <v>0</v>
      </c>
      <c r="BI877" s="223">
        <f>IF(N877="nulová",J877,0)</f>
        <v>0</v>
      </c>
      <c r="BJ877" s="17" t="s">
        <v>81</v>
      </c>
      <c r="BK877" s="223">
        <f>ROUND(I877*H877,2)</f>
        <v>0</v>
      </c>
      <c r="BL877" s="17" t="s">
        <v>212</v>
      </c>
      <c r="BM877" s="222" t="s">
        <v>1843</v>
      </c>
    </row>
    <row r="878" spans="2:63" s="11" customFormat="1" ht="22.8" customHeight="1">
      <c r="B878" s="195"/>
      <c r="C878" s="196"/>
      <c r="D878" s="197" t="s">
        <v>72</v>
      </c>
      <c r="E878" s="209" t="s">
        <v>884</v>
      </c>
      <c r="F878" s="209" t="s">
        <v>885</v>
      </c>
      <c r="G878" s="196"/>
      <c r="H878" s="196"/>
      <c r="I878" s="199"/>
      <c r="J878" s="210">
        <f>BK878</f>
        <v>0</v>
      </c>
      <c r="K878" s="196"/>
      <c r="L878" s="201"/>
      <c r="M878" s="202"/>
      <c r="N878" s="203"/>
      <c r="O878" s="203"/>
      <c r="P878" s="204">
        <f>SUM(P879:P880)</f>
        <v>0</v>
      </c>
      <c r="Q878" s="203"/>
      <c r="R878" s="204">
        <f>SUM(R879:R880)</f>
        <v>0</v>
      </c>
      <c r="S878" s="203"/>
      <c r="T878" s="205">
        <f>SUM(T879:T880)</f>
        <v>0</v>
      </c>
      <c r="AR878" s="206" t="s">
        <v>83</v>
      </c>
      <c r="AT878" s="207" t="s">
        <v>72</v>
      </c>
      <c r="AU878" s="207" t="s">
        <v>81</v>
      </c>
      <c r="AY878" s="206" t="s">
        <v>204</v>
      </c>
      <c r="BK878" s="208">
        <f>SUM(BK879:BK880)</f>
        <v>0</v>
      </c>
    </row>
    <row r="879" spans="2:65" s="1" customFormat="1" ht="60" customHeight="1">
      <c r="B879" s="38"/>
      <c r="C879" s="211" t="s">
        <v>1844</v>
      </c>
      <c r="D879" s="211" t="s">
        <v>207</v>
      </c>
      <c r="E879" s="212" t="s">
        <v>1845</v>
      </c>
      <c r="F879" s="213" t="s">
        <v>1846</v>
      </c>
      <c r="G879" s="214" t="s">
        <v>297</v>
      </c>
      <c r="H879" s="215">
        <v>0</v>
      </c>
      <c r="I879" s="216"/>
      <c r="J879" s="217">
        <f>ROUND(I879*H879,2)</f>
        <v>0</v>
      </c>
      <c r="K879" s="213" t="s">
        <v>211</v>
      </c>
      <c r="L879" s="43"/>
      <c r="M879" s="218" t="s">
        <v>19</v>
      </c>
      <c r="N879" s="219" t="s">
        <v>44</v>
      </c>
      <c r="O879" s="83"/>
      <c r="P879" s="220">
        <f>O879*H879</f>
        <v>0</v>
      </c>
      <c r="Q879" s="220">
        <v>0</v>
      </c>
      <c r="R879" s="220">
        <f>Q879*H879</f>
        <v>0</v>
      </c>
      <c r="S879" s="220">
        <v>0</v>
      </c>
      <c r="T879" s="221">
        <f>S879*H879</f>
        <v>0</v>
      </c>
      <c r="AR879" s="222" t="s">
        <v>251</v>
      </c>
      <c r="AT879" s="222" t="s">
        <v>207</v>
      </c>
      <c r="AU879" s="222" t="s">
        <v>83</v>
      </c>
      <c r="AY879" s="17" t="s">
        <v>204</v>
      </c>
      <c r="BE879" s="223">
        <f>IF(N879="základní",J879,0)</f>
        <v>0</v>
      </c>
      <c r="BF879" s="223">
        <f>IF(N879="snížená",J879,0)</f>
        <v>0</v>
      </c>
      <c r="BG879" s="223">
        <f>IF(N879="zákl. přenesená",J879,0)</f>
        <v>0</v>
      </c>
      <c r="BH879" s="223">
        <f>IF(N879="sníž. přenesená",J879,0)</f>
        <v>0</v>
      </c>
      <c r="BI879" s="223">
        <f>IF(N879="nulová",J879,0)</f>
        <v>0</v>
      </c>
      <c r="BJ879" s="17" t="s">
        <v>81</v>
      </c>
      <c r="BK879" s="223">
        <f>ROUND(I879*H879,2)</f>
        <v>0</v>
      </c>
      <c r="BL879" s="17" t="s">
        <v>251</v>
      </c>
      <c r="BM879" s="222" t="s">
        <v>1847</v>
      </c>
    </row>
    <row r="880" spans="2:65" s="1" customFormat="1" ht="24" customHeight="1">
      <c r="B880" s="38"/>
      <c r="C880" s="211" t="s">
        <v>1074</v>
      </c>
      <c r="D880" s="211" t="s">
        <v>207</v>
      </c>
      <c r="E880" s="212" t="s">
        <v>1848</v>
      </c>
      <c r="F880" s="213" t="s">
        <v>1849</v>
      </c>
      <c r="G880" s="214" t="s">
        <v>297</v>
      </c>
      <c r="H880" s="215">
        <v>1</v>
      </c>
      <c r="I880" s="216"/>
      <c r="J880" s="217">
        <f>ROUND(I880*H880,2)</f>
        <v>0</v>
      </c>
      <c r="K880" s="213" t="s">
        <v>301</v>
      </c>
      <c r="L880" s="43"/>
      <c r="M880" s="218" t="s">
        <v>19</v>
      </c>
      <c r="N880" s="219" t="s">
        <v>44</v>
      </c>
      <c r="O880" s="83"/>
      <c r="P880" s="220">
        <f>O880*H880</f>
        <v>0</v>
      </c>
      <c r="Q880" s="220">
        <v>0</v>
      </c>
      <c r="R880" s="220">
        <f>Q880*H880</f>
        <v>0</v>
      </c>
      <c r="S880" s="220">
        <v>0</v>
      </c>
      <c r="T880" s="221">
        <f>S880*H880</f>
        <v>0</v>
      </c>
      <c r="AR880" s="222" t="s">
        <v>251</v>
      </c>
      <c r="AT880" s="222" t="s">
        <v>207</v>
      </c>
      <c r="AU880" s="222" t="s">
        <v>83</v>
      </c>
      <c r="AY880" s="17" t="s">
        <v>204</v>
      </c>
      <c r="BE880" s="223">
        <f>IF(N880="základní",J880,0)</f>
        <v>0</v>
      </c>
      <c r="BF880" s="223">
        <f>IF(N880="snížená",J880,0)</f>
        <v>0</v>
      </c>
      <c r="BG880" s="223">
        <f>IF(N880="zákl. přenesená",J880,0)</f>
        <v>0</v>
      </c>
      <c r="BH880" s="223">
        <f>IF(N880="sníž. přenesená",J880,0)</f>
        <v>0</v>
      </c>
      <c r="BI880" s="223">
        <f>IF(N880="nulová",J880,0)</f>
        <v>0</v>
      </c>
      <c r="BJ880" s="17" t="s">
        <v>81</v>
      </c>
      <c r="BK880" s="223">
        <f>ROUND(I880*H880,2)</f>
        <v>0</v>
      </c>
      <c r="BL880" s="17" t="s">
        <v>251</v>
      </c>
      <c r="BM880" s="222" t="s">
        <v>1850</v>
      </c>
    </row>
    <row r="881" spans="2:63" s="11" customFormat="1" ht="22.8" customHeight="1">
      <c r="B881" s="195"/>
      <c r="C881" s="196"/>
      <c r="D881" s="197" t="s">
        <v>72</v>
      </c>
      <c r="E881" s="209" t="s">
        <v>637</v>
      </c>
      <c r="F881" s="209" t="s">
        <v>638</v>
      </c>
      <c r="G881" s="196"/>
      <c r="H881" s="196"/>
      <c r="I881" s="199"/>
      <c r="J881" s="210">
        <f>BK881</f>
        <v>0</v>
      </c>
      <c r="K881" s="196"/>
      <c r="L881" s="201"/>
      <c r="M881" s="202"/>
      <c r="N881" s="203"/>
      <c r="O881" s="203"/>
      <c r="P881" s="204">
        <f>P882</f>
        <v>0</v>
      </c>
      <c r="Q881" s="203"/>
      <c r="R881" s="204">
        <f>R882</f>
        <v>0</v>
      </c>
      <c r="S881" s="203"/>
      <c r="T881" s="205">
        <f>T882</f>
        <v>0</v>
      </c>
      <c r="AR881" s="206" t="s">
        <v>83</v>
      </c>
      <c r="AT881" s="207" t="s">
        <v>72</v>
      </c>
      <c r="AU881" s="207" t="s">
        <v>81</v>
      </c>
      <c r="AY881" s="206" t="s">
        <v>204</v>
      </c>
      <c r="BK881" s="208">
        <f>BK882</f>
        <v>0</v>
      </c>
    </row>
    <row r="882" spans="2:65" s="1" customFormat="1" ht="16.5" customHeight="1">
      <c r="B882" s="38"/>
      <c r="C882" s="211" t="s">
        <v>1851</v>
      </c>
      <c r="D882" s="211" t="s">
        <v>207</v>
      </c>
      <c r="E882" s="212" t="s">
        <v>1852</v>
      </c>
      <c r="F882" s="213" t="s">
        <v>1853</v>
      </c>
      <c r="G882" s="214" t="s">
        <v>297</v>
      </c>
      <c r="H882" s="215">
        <v>8</v>
      </c>
      <c r="I882" s="216"/>
      <c r="J882" s="217">
        <f>ROUND(I882*H882,2)</f>
        <v>0</v>
      </c>
      <c r="K882" s="213" t="s">
        <v>301</v>
      </c>
      <c r="L882" s="43"/>
      <c r="M882" s="218" t="s">
        <v>19</v>
      </c>
      <c r="N882" s="219" t="s">
        <v>44</v>
      </c>
      <c r="O882" s="83"/>
      <c r="P882" s="220">
        <f>O882*H882</f>
        <v>0</v>
      </c>
      <c r="Q882" s="220">
        <v>0</v>
      </c>
      <c r="R882" s="220">
        <f>Q882*H882</f>
        <v>0</v>
      </c>
      <c r="S882" s="220">
        <v>0</v>
      </c>
      <c r="T882" s="221">
        <f>S882*H882</f>
        <v>0</v>
      </c>
      <c r="AR882" s="222" t="s">
        <v>251</v>
      </c>
      <c r="AT882" s="222" t="s">
        <v>207</v>
      </c>
      <c r="AU882" s="222" t="s">
        <v>83</v>
      </c>
      <c r="AY882" s="17" t="s">
        <v>204</v>
      </c>
      <c r="BE882" s="223">
        <f>IF(N882="základní",J882,0)</f>
        <v>0</v>
      </c>
      <c r="BF882" s="223">
        <f>IF(N882="snížená",J882,0)</f>
        <v>0</v>
      </c>
      <c r="BG882" s="223">
        <f>IF(N882="zákl. přenesená",J882,0)</f>
        <v>0</v>
      </c>
      <c r="BH882" s="223">
        <f>IF(N882="sníž. přenesená",J882,0)</f>
        <v>0</v>
      </c>
      <c r="BI882" s="223">
        <f>IF(N882="nulová",J882,0)</f>
        <v>0</v>
      </c>
      <c r="BJ882" s="17" t="s">
        <v>81</v>
      </c>
      <c r="BK882" s="223">
        <f>ROUND(I882*H882,2)</f>
        <v>0</v>
      </c>
      <c r="BL882" s="17" t="s">
        <v>251</v>
      </c>
      <c r="BM882" s="222" t="s">
        <v>1854</v>
      </c>
    </row>
    <row r="883" spans="2:63" s="11" customFormat="1" ht="22.8" customHeight="1">
      <c r="B883" s="195"/>
      <c r="C883" s="196"/>
      <c r="D883" s="197" t="s">
        <v>72</v>
      </c>
      <c r="E883" s="209" t="s">
        <v>1270</v>
      </c>
      <c r="F883" s="209" t="s">
        <v>1271</v>
      </c>
      <c r="G883" s="196"/>
      <c r="H883" s="196"/>
      <c r="I883" s="199"/>
      <c r="J883" s="210">
        <f>BK883</f>
        <v>0</v>
      </c>
      <c r="K883" s="196"/>
      <c r="L883" s="201"/>
      <c r="M883" s="202"/>
      <c r="N883" s="203"/>
      <c r="O883" s="203"/>
      <c r="P883" s="204">
        <f>P884</f>
        <v>0</v>
      </c>
      <c r="Q883" s="203"/>
      <c r="R883" s="204">
        <f>R884</f>
        <v>0</v>
      </c>
      <c r="S883" s="203"/>
      <c r="T883" s="205">
        <f>T884</f>
        <v>0</v>
      </c>
      <c r="AR883" s="206" t="s">
        <v>83</v>
      </c>
      <c r="AT883" s="207" t="s">
        <v>72</v>
      </c>
      <c r="AU883" s="207" t="s">
        <v>81</v>
      </c>
      <c r="AY883" s="206" t="s">
        <v>204</v>
      </c>
      <c r="BK883" s="208">
        <f>BK884</f>
        <v>0</v>
      </c>
    </row>
    <row r="884" spans="2:65" s="1" customFormat="1" ht="48" customHeight="1">
      <c r="B884" s="38"/>
      <c r="C884" s="211" t="s">
        <v>1078</v>
      </c>
      <c r="D884" s="211" t="s">
        <v>207</v>
      </c>
      <c r="E884" s="212" t="s">
        <v>1855</v>
      </c>
      <c r="F884" s="213" t="s">
        <v>1856</v>
      </c>
      <c r="G884" s="214" t="s">
        <v>221</v>
      </c>
      <c r="H884" s="215">
        <v>19.96</v>
      </c>
      <c r="I884" s="216"/>
      <c r="J884" s="217">
        <f>ROUND(I884*H884,2)</f>
        <v>0</v>
      </c>
      <c r="K884" s="213" t="s">
        <v>211</v>
      </c>
      <c r="L884" s="43"/>
      <c r="M884" s="218" t="s">
        <v>19</v>
      </c>
      <c r="N884" s="219" t="s">
        <v>44</v>
      </c>
      <c r="O884" s="83"/>
      <c r="P884" s="220">
        <f>O884*H884</f>
        <v>0</v>
      </c>
      <c r="Q884" s="220">
        <v>0</v>
      </c>
      <c r="R884" s="220">
        <f>Q884*H884</f>
        <v>0</v>
      </c>
      <c r="S884" s="220">
        <v>0</v>
      </c>
      <c r="T884" s="221">
        <f>S884*H884</f>
        <v>0</v>
      </c>
      <c r="AR884" s="222" t="s">
        <v>251</v>
      </c>
      <c r="AT884" s="222" t="s">
        <v>207</v>
      </c>
      <c r="AU884" s="222" t="s">
        <v>83</v>
      </c>
      <c r="AY884" s="17" t="s">
        <v>204</v>
      </c>
      <c r="BE884" s="223">
        <f>IF(N884="základní",J884,0)</f>
        <v>0</v>
      </c>
      <c r="BF884" s="223">
        <f>IF(N884="snížená",J884,0)</f>
        <v>0</v>
      </c>
      <c r="BG884" s="223">
        <f>IF(N884="zákl. přenesená",J884,0)</f>
        <v>0</v>
      </c>
      <c r="BH884" s="223">
        <f>IF(N884="sníž. přenesená",J884,0)</f>
        <v>0</v>
      </c>
      <c r="BI884" s="223">
        <f>IF(N884="nulová",J884,0)</f>
        <v>0</v>
      </c>
      <c r="BJ884" s="17" t="s">
        <v>81</v>
      </c>
      <c r="BK884" s="223">
        <f>ROUND(I884*H884,2)</f>
        <v>0</v>
      </c>
      <c r="BL884" s="17" t="s">
        <v>251</v>
      </c>
      <c r="BM884" s="222" t="s">
        <v>1857</v>
      </c>
    </row>
    <row r="885" spans="2:63" s="11" customFormat="1" ht="25.9" customHeight="1">
      <c r="B885" s="195"/>
      <c r="C885" s="196"/>
      <c r="D885" s="197" t="s">
        <v>72</v>
      </c>
      <c r="E885" s="198" t="s">
        <v>1858</v>
      </c>
      <c r="F885" s="198" t="s">
        <v>1859</v>
      </c>
      <c r="G885" s="196"/>
      <c r="H885" s="196"/>
      <c r="I885" s="199"/>
      <c r="J885" s="200">
        <f>BK885</f>
        <v>0</v>
      </c>
      <c r="K885" s="196"/>
      <c r="L885" s="201"/>
      <c r="M885" s="202"/>
      <c r="N885" s="203"/>
      <c r="O885" s="203"/>
      <c r="P885" s="204">
        <f>P886+P889+P897+P904+P907</f>
        <v>0</v>
      </c>
      <c r="Q885" s="203"/>
      <c r="R885" s="204">
        <f>R886+R889+R897+R904+R907</f>
        <v>0</v>
      </c>
      <c r="S885" s="203"/>
      <c r="T885" s="205">
        <f>T886+T889+T897+T904+T907</f>
        <v>0</v>
      </c>
      <c r="AR885" s="206" t="s">
        <v>81</v>
      </c>
      <c r="AT885" s="207" t="s">
        <v>72</v>
      </c>
      <c r="AU885" s="207" t="s">
        <v>73</v>
      </c>
      <c r="AY885" s="206" t="s">
        <v>204</v>
      </c>
      <c r="BK885" s="208">
        <f>BK886+BK889+BK897+BK904+BK907</f>
        <v>0</v>
      </c>
    </row>
    <row r="886" spans="2:63" s="11" customFormat="1" ht="22.8" customHeight="1">
      <c r="B886" s="195"/>
      <c r="C886" s="196"/>
      <c r="D886" s="197" t="s">
        <v>72</v>
      </c>
      <c r="E886" s="209" t="s">
        <v>205</v>
      </c>
      <c r="F886" s="209" t="s">
        <v>206</v>
      </c>
      <c r="G886" s="196"/>
      <c r="H886" s="196"/>
      <c r="I886" s="199"/>
      <c r="J886" s="210">
        <f>BK886</f>
        <v>0</v>
      </c>
      <c r="K886" s="196"/>
      <c r="L886" s="201"/>
      <c r="M886" s="202"/>
      <c r="N886" s="203"/>
      <c r="O886" s="203"/>
      <c r="P886" s="204">
        <f>SUM(P887:P888)</f>
        <v>0</v>
      </c>
      <c r="Q886" s="203"/>
      <c r="R886" s="204">
        <f>SUM(R887:R888)</f>
        <v>0</v>
      </c>
      <c r="S886" s="203"/>
      <c r="T886" s="205">
        <f>SUM(T887:T888)</f>
        <v>0</v>
      </c>
      <c r="AR886" s="206" t="s">
        <v>81</v>
      </c>
      <c r="AT886" s="207" t="s">
        <v>72</v>
      </c>
      <c r="AU886" s="207" t="s">
        <v>81</v>
      </c>
      <c r="AY886" s="206" t="s">
        <v>204</v>
      </c>
      <c r="BK886" s="208">
        <f>SUM(BK887:BK888)</f>
        <v>0</v>
      </c>
    </row>
    <row r="887" spans="2:65" s="1" customFormat="1" ht="36" customHeight="1">
      <c r="B887" s="38"/>
      <c r="C887" s="211" t="s">
        <v>1860</v>
      </c>
      <c r="D887" s="211" t="s">
        <v>207</v>
      </c>
      <c r="E887" s="212" t="s">
        <v>1861</v>
      </c>
      <c r="F887" s="213" t="s">
        <v>1862</v>
      </c>
      <c r="G887" s="214" t="s">
        <v>221</v>
      </c>
      <c r="H887" s="215">
        <v>162.27</v>
      </c>
      <c r="I887" s="216"/>
      <c r="J887" s="217">
        <f>ROUND(I887*H887,2)</f>
        <v>0</v>
      </c>
      <c r="K887" s="213" t="s">
        <v>211</v>
      </c>
      <c r="L887" s="43"/>
      <c r="M887" s="218" t="s">
        <v>19</v>
      </c>
      <c r="N887" s="219" t="s">
        <v>44</v>
      </c>
      <c r="O887" s="83"/>
      <c r="P887" s="220">
        <f>O887*H887</f>
        <v>0</v>
      </c>
      <c r="Q887" s="220">
        <v>0</v>
      </c>
      <c r="R887" s="220">
        <f>Q887*H887</f>
        <v>0</v>
      </c>
      <c r="S887" s="220">
        <v>0</v>
      </c>
      <c r="T887" s="221">
        <f>S887*H887</f>
        <v>0</v>
      </c>
      <c r="AR887" s="222" t="s">
        <v>212</v>
      </c>
      <c r="AT887" s="222" t="s">
        <v>207</v>
      </c>
      <c r="AU887" s="222" t="s">
        <v>83</v>
      </c>
      <c r="AY887" s="17" t="s">
        <v>204</v>
      </c>
      <c r="BE887" s="223">
        <f>IF(N887="základní",J887,0)</f>
        <v>0</v>
      </c>
      <c r="BF887" s="223">
        <f>IF(N887="snížená",J887,0)</f>
        <v>0</v>
      </c>
      <c r="BG887" s="223">
        <f>IF(N887="zákl. přenesená",J887,0)</f>
        <v>0</v>
      </c>
      <c r="BH887" s="223">
        <f>IF(N887="sníž. přenesená",J887,0)</f>
        <v>0</v>
      </c>
      <c r="BI887" s="223">
        <f>IF(N887="nulová",J887,0)</f>
        <v>0</v>
      </c>
      <c r="BJ887" s="17" t="s">
        <v>81</v>
      </c>
      <c r="BK887" s="223">
        <f>ROUND(I887*H887,2)</f>
        <v>0</v>
      </c>
      <c r="BL887" s="17" t="s">
        <v>212</v>
      </c>
      <c r="BM887" s="222" t="s">
        <v>1863</v>
      </c>
    </row>
    <row r="888" spans="2:65" s="1" customFormat="1" ht="72" customHeight="1">
      <c r="B888" s="38"/>
      <c r="C888" s="211" t="s">
        <v>1079</v>
      </c>
      <c r="D888" s="211" t="s">
        <v>207</v>
      </c>
      <c r="E888" s="212" t="s">
        <v>1864</v>
      </c>
      <c r="F888" s="213" t="s">
        <v>1865</v>
      </c>
      <c r="G888" s="214" t="s">
        <v>221</v>
      </c>
      <c r="H888" s="215">
        <v>162.27</v>
      </c>
      <c r="I888" s="216"/>
      <c r="J888" s="217">
        <f>ROUND(I888*H888,2)</f>
        <v>0</v>
      </c>
      <c r="K888" s="213" t="s">
        <v>211</v>
      </c>
      <c r="L888" s="43"/>
      <c r="M888" s="218" t="s">
        <v>19</v>
      </c>
      <c r="N888" s="219" t="s">
        <v>44</v>
      </c>
      <c r="O888" s="83"/>
      <c r="P888" s="220">
        <f>O888*H888</f>
        <v>0</v>
      </c>
      <c r="Q888" s="220">
        <v>0</v>
      </c>
      <c r="R888" s="220">
        <f>Q888*H888</f>
        <v>0</v>
      </c>
      <c r="S888" s="220">
        <v>0</v>
      </c>
      <c r="T888" s="221">
        <f>S888*H888</f>
        <v>0</v>
      </c>
      <c r="AR888" s="222" t="s">
        <v>212</v>
      </c>
      <c r="AT888" s="222" t="s">
        <v>207</v>
      </c>
      <c r="AU888" s="222" t="s">
        <v>83</v>
      </c>
      <c r="AY888" s="17" t="s">
        <v>204</v>
      </c>
      <c r="BE888" s="223">
        <f>IF(N888="základní",J888,0)</f>
        <v>0</v>
      </c>
      <c r="BF888" s="223">
        <f>IF(N888="snížená",J888,0)</f>
        <v>0</v>
      </c>
      <c r="BG888" s="223">
        <f>IF(N888="zákl. přenesená",J888,0)</f>
        <v>0</v>
      </c>
      <c r="BH888" s="223">
        <f>IF(N888="sníž. přenesená",J888,0)</f>
        <v>0</v>
      </c>
      <c r="BI888" s="223">
        <f>IF(N888="nulová",J888,0)</f>
        <v>0</v>
      </c>
      <c r="BJ888" s="17" t="s">
        <v>81</v>
      </c>
      <c r="BK888" s="223">
        <f>ROUND(I888*H888,2)</f>
        <v>0</v>
      </c>
      <c r="BL888" s="17" t="s">
        <v>212</v>
      </c>
      <c r="BM888" s="222" t="s">
        <v>1866</v>
      </c>
    </row>
    <row r="889" spans="2:63" s="11" customFormat="1" ht="22.8" customHeight="1">
      <c r="B889" s="195"/>
      <c r="C889" s="196"/>
      <c r="D889" s="197" t="s">
        <v>72</v>
      </c>
      <c r="E889" s="209" t="s">
        <v>231</v>
      </c>
      <c r="F889" s="209" t="s">
        <v>232</v>
      </c>
      <c r="G889" s="196"/>
      <c r="H889" s="196"/>
      <c r="I889" s="199"/>
      <c r="J889" s="210">
        <f>BK889</f>
        <v>0</v>
      </c>
      <c r="K889" s="196"/>
      <c r="L889" s="201"/>
      <c r="M889" s="202"/>
      <c r="N889" s="203"/>
      <c r="O889" s="203"/>
      <c r="P889" s="204">
        <f>SUM(P890:P896)</f>
        <v>0</v>
      </c>
      <c r="Q889" s="203"/>
      <c r="R889" s="204">
        <f>SUM(R890:R896)</f>
        <v>0</v>
      </c>
      <c r="S889" s="203"/>
      <c r="T889" s="205">
        <f>SUM(T890:T896)</f>
        <v>0</v>
      </c>
      <c r="AR889" s="206" t="s">
        <v>81</v>
      </c>
      <c r="AT889" s="207" t="s">
        <v>72</v>
      </c>
      <c r="AU889" s="207" t="s">
        <v>81</v>
      </c>
      <c r="AY889" s="206" t="s">
        <v>204</v>
      </c>
      <c r="BK889" s="208">
        <f>SUM(BK890:BK896)</f>
        <v>0</v>
      </c>
    </row>
    <row r="890" spans="2:65" s="1" customFormat="1" ht="72" customHeight="1">
      <c r="B890" s="38"/>
      <c r="C890" s="211" t="s">
        <v>1867</v>
      </c>
      <c r="D890" s="211" t="s">
        <v>207</v>
      </c>
      <c r="E890" s="212" t="s">
        <v>1868</v>
      </c>
      <c r="F890" s="213" t="s">
        <v>1869</v>
      </c>
      <c r="G890" s="214" t="s">
        <v>221</v>
      </c>
      <c r="H890" s="215">
        <v>3.6</v>
      </c>
      <c r="I890" s="216"/>
      <c r="J890" s="217">
        <f>ROUND(I890*H890,2)</f>
        <v>0</v>
      </c>
      <c r="K890" s="213" t="s">
        <v>211</v>
      </c>
      <c r="L890" s="43"/>
      <c r="M890" s="218" t="s">
        <v>19</v>
      </c>
      <c r="N890" s="219" t="s">
        <v>44</v>
      </c>
      <c r="O890" s="83"/>
      <c r="P890" s="220">
        <f>O890*H890</f>
        <v>0</v>
      </c>
      <c r="Q890" s="220">
        <v>0</v>
      </c>
      <c r="R890" s="220">
        <f>Q890*H890</f>
        <v>0</v>
      </c>
      <c r="S890" s="220">
        <v>0</v>
      </c>
      <c r="T890" s="221">
        <f>S890*H890</f>
        <v>0</v>
      </c>
      <c r="AR890" s="222" t="s">
        <v>212</v>
      </c>
      <c r="AT890" s="222" t="s">
        <v>207</v>
      </c>
      <c r="AU890" s="222" t="s">
        <v>83</v>
      </c>
      <c r="AY890" s="17" t="s">
        <v>204</v>
      </c>
      <c r="BE890" s="223">
        <f>IF(N890="základní",J890,0)</f>
        <v>0</v>
      </c>
      <c r="BF890" s="223">
        <f>IF(N890="snížená",J890,0)</f>
        <v>0</v>
      </c>
      <c r="BG890" s="223">
        <f>IF(N890="zákl. přenesená",J890,0)</f>
        <v>0</v>
      </c>
      <c r="BH890" s="223">
        <f>IF(N890="sníž. přenesená",J890,0)</f>
        <v>0</v>
      </c>
      <c r="BI890" s="223">
        <f>IF(N890="nulová",J890,0)</f>
        <v>0</v>
      </c>
      <c r="BJ890" s="17" t="s">
        <v>81</v>
      </c>
      <c r="BK890" s="223">
        <f>ROUND(I890*H890,2)</f>
        <v>0</v>
      </c>
      <c r="BL890" s="17" t="s">
        <v>212</v>
      </c>
      <c r="BM890" s="222" t="s">
        <v>1870</v>
      </c>
    </row>
    <row r="891" spans="2:65" s="1" customFormat="1" ht="36" customHeight="1">
      <c r="B891" s="38"/>
      <c r="C891" s="211" t="s">
        <v>1081</v>
      </c>
      <c r="D891" s="211" t="s">
        <v>207</v>
      </c>
      <c r="E891" s="212" t="s">
        <v>1871</v>
      </c>
      <c r="F891" s="213" t="s">
        <v>1872</v>
      </c>
      <c r="G891" s="214" t="s">
        <v>221</v>
      </c>
      <c r="H891" s="215">
        <v>3.6</v>
      </c>
      <c r="I891" s="216"/>
      <c r="J891" s="217">
        <f>ROUND(I891*H891,2)</f>
        <v>0</v>
      </c>
      <c r="K891" s="213" t="s">
        <v>211</v>
      </c>
      <c r="L891" s="43"/>
      <c r="M891" s="218" t="s">
        <v>19</v>
      </c>
      <c r="N891" s="219" t="s">
        <v>44</v>
      </c>
      <c r="O891" s="83"/>
      <c r="P891" s="220">
        <f>O891*H891</f>
        <v>0</v>
      </c>
      <c r="Q891" s="220">
        <v>0</v>
      </c>
      <c r="R891" s="220">
        <f>Q891*H891</f>
        <v>0</v>
      </c>
      <c r="S891" s="220">
        <v>0</v>
      </c>
      <c r="T891" s="221">
        <f>S891*H891</f>
        <v>0</v>
      </c>
      <c r="AR891" s="222" t="s">
        <v>212</v>
      </c>
      <c r="AT891" s="222" t="s">
        <v>207</v>
      </c>
      <c r="AU891" s="222" t="s">
        <v>83</v>
      </c>
      <c r="AY891" s="17" t="s">
        <v>204</v>
      </c>
      <c r="BE891" s="223">
        <f>IF(N891="základní",J891,0)</f>
        <v>0</v>
      </c>
      <c r="BF891" s="223">
        <f>IF(N891="snížená",J891,0)</f>
        <v>0</v>
      </c>
      <c r="BG891" s="223">
        <f>IF(N891="zákl. přenesená",J891,0)</f>
        <v>0</v>
      </c>
      <c r="BH891" s="223">
        <f>IF(N891="sníž. přenesená",J891,0)</f>
        <v>0</v>
      </c>
      <c r="BI891" s="223">
        <f>IF(N891="nulová",J891,0)</f>
        <v>0</v>
      </c>
      <c r="BJ891" s="17" t="s">
        <v>81</v>
      </c>
      <c r="BK891" s="223">
        <f>ROUND(I891*H891,2)</f>
        <v>0</v>
      </c>
      <c r="BL891" s="17" t="s">
        <v>212</v>
      </c>
      <c r="BM891" s="222" t="s">
        <v>1873</v>
      </c>
    </row>
    <row r="892" spans="2:65" s="1" customFormat="1" ht="48" customHeight="1">
      <c r="B892" s="38"/>
      <c r="C892" s="211" t="s">
        <v>1874</v>
      </c>
      <c r="D892" s="211" t="s">
        <v>207</v>
      </c>
      <c r="E892" s="212" t="s">
        <v>1875</v>
      </c>
      <c r="F892" s="213" t="s">
        <v>1876</v>
      </c>
      <c r="G892" s="214" t="s">
        <v>297</v>
      </c>
      <c r="H892" s="215">
        <v>12</v>
      </c>
      <c r="I892" s="216"/>
      <c r="J892" s="217">
        <f>ROUND(I892*H892,2)</f>
        <v>0</v>
      </c>
      <c r="K892" s="213" t="s">
        <v>211</v>
      </c>
      <c r="L892" s="43"/>
      <c r="M892" s="218" t="s">
        <v>19</v>
      </c>
      <c r="N892" s="219" t="s">
        <v>44</v>
      </c>
      <c r="O892" s="83"/>
      <c r="P892" s="220">
        <f>O892*H892</f>
        <v>0</v>
      </c>
      <c r="Q892" s="220">
        <v>0</v>
      </c>
      <c r="R892" s="220">
        <f>Q892*H892</f>
        <v>0</v>
      </c>
      <c r="S892" s="220">
        <v>0</v>
      </c>
      <c r="T892" s="221">
        <f>S892*H892</f>
        <v>0</v>
      </c>
      <c r="AR892" s="222" t="s">
        <v>212</v>
      </c>
      <c r="AT892" s="222" t="s">
        <v>207</v>
      </c>
      <c r="AU892" s="222" t="s">
        <v>83</v>
      </c>
      <c r="AY892" s="17" t="s">
        <v>204</v>
      </c>
      <c r="BE892" s="223">
        <f>IF(N892="základní",J892,0)</f>
        <v>0</v>
      </c>
      <c r="BF892" s="223">
        <f>IF(N892="snížená",J892,0)</f>
        <v>0</v>
      </c>
      <c r="BG892" s="223">
        <f>IF(N892="zákl. přenesená",J892,0)</f>
        <v>0</v>
      </c>
      <c r="BH892" s="223">
        <f>IF(N892="sníž. přenesená",J892,0)</f>
        <v>0</v>
      </c>
      <c r="BI892" s="223">
        <f>IF(N892="nulová",J892,0)</f>
        <v>0</v>
      </c>
      <c r="BJ892" s="17" t="s">
        <v>81</v>
      </c>
      <c r="BK892" s="223">
        <f>ROUND(I892*H892,2)</f>
        <v>0</v>
      </c>
      <c r="BL892" s="17" t="s">
        <v>212</v>
      </c>
      <c r="BM892" s="222" t="s">
        <v>1877</v>
      </c>
    </row>
    <row r="893" spans="2:65" s="1" customFormat="1" ht="48" customHeight="1">
      <c r="B893" s="38"/>
      <c r="C893" s="211" t="s">
        <v>1082</v>
      </c>
      <c r="D893" s="211" t="s">
        <v>207</v>
      </c>
      <c r="E893" s="212" t="s">
        <v>1878</v>
      </c>
      <c r="F893" s="213" t="s">
        <v>1879</v>
      </c>
      <c r="G893" s="214" t="s">
        <v>297</v>
      </c>
      <c r="H893" s="215">
        <v>4</v>
      </c>
      <c r="I893" s="216"/>
      <c r="J893" s="217">
        <f>ROUND(I893*H893,2)</f>
        <v>0</v>
      </c>
      <c r="K893" s="213" t="s">
        <v>211</v>
      </c>
      <c r="L893" s="43"/>
      <c r="M893" s="218" t="s">
        <v>19</v>
      </c>
      <c r="N893" s="219" t="s">
        <v>44</v>
      </c>
      <c r="O893" s="83"/>
      <c r="P893" s="220">
        <f>O893*H893</f>
        <v>0</v>
      </c>
      <c r="Q893" s="220">
        <v>0</v>
      </c>
      <c r="R893" s="220">
        <f>Q893*H893</f>
        <v>0</v>
      </c>
      <c r="S893" s="220">
        <v>0</v>
      </c>
      <c r="T893" s="221">
        <f>S893*H893</f>
        <v>0</v>
      </c>
      <c r="AR893" s="222" t="s">
        <v>212</v>
      </c>
      <c r="AT893" s="222" t="s">
        <v>207</v>
      </c>
      <c r="AU893" s="222" t="s">
        <v>83</v>
      </c>
      <c r="AY893" s="17" t="s">
        <v>204</v>
      </c>
      <c r="BE893" s="223">
        <f>IF(N893="základní",J893,0)</f>
        <v>0</v>
      </c>
      <c r="BF893" s="223">
        <f>IF(N893="snížená",J893,0)</f>
        <v>0</v>
      </c>
      <c r="BG893" s="223">
        <f>IF(N893="zákl. přenesená",J893,0)</f>
        <v>0</v>
      </c>
      <c r="BH893" s="223">
        <f>IF(N893="sníž. přenesená",J893,0)</f>
        <v>0</v>
      </c>
      <c r="BI893" s="223">
        <f>IF(N893="nulová",J893,0)</f>
        <v>0</v>
      </c>
      <c r="BJ893" s="17" t="s">
        <v>81</v>
      </c>
      <c r="BK893" s="223">
        <f>ROUND(I893*H893,2)</f>
        <v>0</v>
      </c>
      <c r="BL893" s="17" t="s">
        <v>212</v>
      </c>
      <c r="BM893" s="222" t="s">
        <v>1880</v>
      </c>
    </row>
    <row r="894" spans="2:65" s="1" customFormat="1" ht="36" customHeight="1">
      <c r="B894" s="38"/>
      <c r="C894" s="211" t="s">
        <v>1881</v>
      </c>
      <c r="D894" s="211" t="s">
        <v>207</v>
      </c>
      <c r="E894" s="212" t="s">
        <v>1882</v>
      </c>
      <c r="F894" s="213" t="s">
        <v>1883</v>
      </c>
      <c r="G894" s="214" t="s">
        <v>250</v>
      </c>
      <c r="H894" s="215">
        <v>4</v>
      </c>
      <c r="I894" s="216"/>
      <c r="J894" s="217">
        <f>ROUND(I894*H894,2)</f>
        <v>0</v>
      </c>
      <c r="K894" s="213" t="s">
        <v>301</v>
      </c>
      <c r="L894" s="43"/>
      <c r="M894" s="218" t="s">
        <v>19</v>
      </c>
      <c r="N894" s="219" t="s">
        <v>44</v>
      </c>
      <c r="O894" s="83"/>
      <c r="P894" s="220">
        <f>O894*H894</f>
        <v>0</v>
      </c>
      <c r="Q894" s="220">
        <v>0</v>
      </c>
      <c r="R894" s="220">
        <f>Q894*H894</f>
        <v>0</v>
      </c>
      <c r="S894" s="220">
        <v>0</v>
      </c>
      <c r="T894" s="221">
        <f>S894*H894</f>
        <v>0</v>
      </c>
      <c r="AR894" s="222" t="s">
        <v>212</v>
      </c>
      <c r="AT894" s="222" t="s">
        <v>207</v>
      </c>
      <c r="AU894" s="222" t="s">
        <v>83</v>
      </c>
      <c r="AY894" s="17" t="s">
        <v>204</v>
      </c>
      <c r="BE894" s="223">
        <f>IF(N894="základní",J894,0)</f>
        <v>0</v>
      </c>
      <c r="BF894" s="223">
        <f>IF(N894="snížená",J894,0)</f>
        <v>0</v>
      </c>
      <c r="BG894" s="223">
        <f>IF(N894="zákl. přenesená",J894,0)</f>
        <v>0</v>
      </c>
      <c r="BH894" s="223">
        <f>IF(N894="sníž. přenesená",J894,0)</f>
        <v>0</v>
      </c>
      <c r="BI894" s="223">
        <f>IF(N894="nulová",J894,0)</f>
        <v>0</v>
      </c>
      <c r="BJ894" s="17" t="s">
        <v>81</v>
      </c>
      <c r="BK894" s="223">
        <f>ROUND(I894*H894,2)</f>
        <v>0</v>
      </c>
      <c r="BL894" s="17" t="s">
        <v>212</v>
      </c>
      <c r="BM894" s="222" t="s">
        <v>1884</v>
      </c>
    </row>
    <row r="895" spans="2:65" s="1" customFormat="1" ht="16.5" customHeight="1">
      <c r="B895" s="38"/>
      <c r="C895" s="257" t="s">
        <v>1084</v>
      </c>
      <c r="D895" s="257" t="s">
        <v>242</v>
      </c>
      <c r="E895" s="258" t="s">
        <v>1885</v>
      </c>
      <c r="F895" s="259" t="s">
        <v>1886</v>
      </c>
      <c r="G895" s="260" t="s">
        <v>250</v>
      </c>
      <c r="H895" s="261">
        <v>4.138</v>
      </c>
      <c r="I895" s="262"/>
      <c r="J895" s="263">
        <f>ROUND(I895*H895,2)</f>
        <v>0</v>
      </c>
      <c r="K895" s="259" t="s">
        <v>301</v>
      </c>
      <c r="L895" s="264"/>
      <c r="M895" s="265" t="s">
        <v>19</v>
      </c>
      <c r="N895" s="266" t="s">
        <v>44</v>
      </c>
      <c r="O895" s="83"/>
      <c r="P895" s="220">
        <f>O895*H895</f>
        <v>0</v>
      </c>
      <c r="Q895" s="220">
        <v>0</v>
      </c>
      <c r="R895" s="220">
        <f>Q895*H895</f>
        <v>0</v>
      </c>
      <c r="S895" s="220">
        <v>0</v>
      </c>
      <c r="T895" s="221">
        <f>S895*H895</f>
        <v>0</v>
      </c>
      <c r="AR895" s="222" t="s">
        <v>230</v>
      </c>
      <c r="AT895" s="222" t="s">
        <v>242</v>
      </c>
      <c r="AU895" s="222" t="s">
        <v>83</v>
      </c>
      <c r="AY895" s="17" t="s">
        <v>204</v>
      </c>
      <c r="BE895" s="223">
        <f>IF(N895="základní",J895,0)</f>
        <v>0</v>
      </c>
      <c r="BF895" s="223">
        <f>IF(N895="snížená",J895,0)</f>
        <v>0</v>
      </c>
      <c r="BG895" s="223">
        <f>IF(N895="zákl. přenesená",J895,0)</f>
        <v>0</v>
      </c>
      <c r="BH895" s="223">
        <f>IF(N895="sníž. přenesená",J895,0)</f>
        <v>0</v>
      </c>
      <c r="BI895" s="223">
        <f>IF(N895="nulová",J895,0)</f>
        <v>0</v>
      </c>
      <c r="BJ895" s="17" t="s">
        <v>81</v>
      </c>
      <c r="BK895" s="223">
        <f>ROUND(I895*H895,2)</f>
        <v>0</v>
      </c>
      <c r="BL895" s="17" t="s">
        <v>212</v>
      </c>
      <c r="BM895" s="222" t="s">
        <v>1887</v>
      </c>
    </row>
    <row r="896" spans="2:65" s="1" customFormat="1" ht="16.5" customHeight="1">
      <c r="B896" s="38"/>
      <c r="C896" s="257" t="s">
        <v>1888</v>
      </c>
      <c r="D896" s="257" t="s">
        <v>242</v>
      </c>
      <c r="E896" s="258" t="s">
        <v>1889</v>
      </c>
      <c r="F896" s="259" t="s">
        <v>1890</v>
      </c>
      <c r="G896" s="260" t="s">
        <v>552</v>
      </c>
      <c r="H896" s="261">
        <v>4.138</v>
      </c>
      <c r="I896" s="262"/>
      <c r="J896" s="263">
        <f>ROUND(I896*H896,2)</f>
        <v>0</v>
      </c>
      <c r="K896" s="259" t="s">
        <v>301</v>
      </c>
      <c r="L896" s="264"/>
      <c r="M896" s="265" t="s">
        <v>19</v>
      </c>
      <c r="N896" s="266" t="s">
        <v>44</v>
      </c>
      <c r="O896" s="83"/>
      <c r="P896" s="220">
        <f>O896*H896</f>
        <v>0</v>
      </c>
      <c r="Q896" s="220">
        <v>0</v>
      </c>
      <c r="R896" s="220">
        <f>Q896*H896</f>
        <v>0</v>
      </c>
      <c r="S896" s="220">
        <v>0</v>
      </c>
      <c r="T896" s="221">
        <f>S896*H896</f>
        <v>0</v>
      </c>
      <c r="AR896" s="222" t="s">
        <v>230</v>
      </c>
      <c r="AT896" s="222" t="s">
        <v>242</v>
      </c>
      <c r="AU896" s="222" t="s">
        <v>83</v>
      </c>
      <c r="AY896" s="17" t="s">
        <v>204</v>
      </c>
      <c r="BE896" s="223">
        <f>IF(N896="základní",J896,0)</f>
        <v>0</v>
      </c>
      <c r="BF896" s="223">
        <f>IF(N896="snížená",J896,0)</f>
        <v>0</v>
      </c>
      <c r="BG896" s="223">
        <f>IF(N896="zákl. přenesená",J896,0)</f>
        <v>0</v>
      </c>
      <c r="BH896" s="223">
        <f>IF(N896="sníž. přenesená",J896,0)</f>
        <v>0</v>
      </c>
      <c r="BI896" s="223">
        <f>IF(N896="nulová",J896,0)</f>
        <v>0</v>
      </c>
      <c r="BJ896" s="17" t="s">
        <v>81</v>
      </c>
      <c r="BK896" s="223">
        <f>ROUND(I896*H896,2)</f>
        <v>0</v>
      </c>
      <c r="BL896" s="17" t="s">
        <v>212</v>
      </c>
      <c r="BM896" s="222" t="s">
        <v>1891</v>
      </c>
    </row>
    <row r="897" spans="2:63" s="11" customFormat="1" ht="22.8" customHeight="1">
      <c r="B897" s="195"/>
      <c r="C897" s="196"/>
      <c r="D897" s="197" t="s">
        <v>72</v>
      </c>
      <c r="E897" s="209" t="s">
        <v>940</v>
      </c>
      <c r="F897" s="209" t="s">
        <v>941</v>
      </c>
      <c r="G897" s="196"/>
      <c r="H897" s="196"/>
      <c r="I897" s="199"/>
      <c r="J897" s="210">
        <f>BK897</f>
        <v>0</v>
      </c>
      <c r="K897" s="196"/>
      <c r="L897" s="201"/>
      <c r="M897" s="202"/>
      <c r="N897" s="203"/>
      <c r="O897" s="203"/>
      <c r="P897" s="204">
        <f>SUM(P898:P903)</f>
        <v>0</v>
      </c>
      <c r="Q897" s="203"/>
      <c r="R897" s="204">
        <f>SUM(R898:R903)</f>
        <v>0</v>
      </c>
      <c r="S897" s="203"/>
      <c r="T897" s="205">
        <f>SUM(T898:T903)</f>
        <v>0</v>
      </c>
      <c r="AR897" s="206" t="s">
        <v>81</v>
      </c>
      <c r="AT897" s="207" t="s">
        <v>72</v>
      </c>
      <c r="AU897" s="207" t="s">
        <v>81</v>
      </c>
      <c r="AY897" s="206" t="s">
        <v>204</v>
      </c>
      <c r="BK897" s="208">
        <f>SUM(BK898:BK903)</f>
        <v>0</v>
      </c>
    </row>
    <row r="898" spans="2:65" s="1" customFormat="1" ht="36" customHeight="1">
      <c r="B898" s="38"/>
      <c r="C898" s="211" t="s">
        <v>1087</v>
      </c>
      <c r="D898" s="211" t="s">
        <v>207</v>
      </c>
      <c r="E898" s="212" t="s">
        <v>1892</v>
      </c>
      <c r="F898" s="213" t="s">
        <v>1893</v>
      </c>
      <c r="G898" s="214" t="s">
        <v>221</v>
      </c>
      <c r="H898" s="215">
        <v>70.2</v>
      </c>
      <c r="I898" s="216"/>
      <c r="J898" s="217">
        <f>ROUND(I898*H898,2)</f>
        <v>0</v>
      </c>
      <c r="K898" s="213" t="s">
        <v>211</v>
      </c>
      <c r="L898" s="43"/>
      <c r="M898" s="218" t="s">
        <v>19</v>
      </c>
      <c r="N898" s="219" t="s">
        <v>44</v>
      </c>
      <c r="O898" s="83"/>
      <c r="P898" s="220">
        <f>O898*H898</f>
        <v>0</v>
      </c>
      <c r="Q898" s="220">
        <v>0</v>
      </c>
      <c r="R898" s="220">
        <f>Q898*H898</f>
        <v>0</v>
      </c>
      <c r="S898" s="220">
        <v>0</v>
      </c>
      <c r="T898" s="221">
        <f>S898*H898</f>
        <v>0</v>
      </c>
      <c r="AR898" s="222" t="s">
        <v>212</v>
      </c>
      <c r="AT898" s="222" t="s">
        <v>207</v>
      </c>
      <c r="AU898" s="222" t="s">
        <v>83</v>
      </c>
      <c r="AY898" s="17" t="s">
        <v>204</v>
      </c>
      <c r="BE898" s="223">
        <f>IF(N898="základní",J898,0)</f>
        <v>0</v>
      </c>
      <c r="BF898" s="223">
        <f>IF(N898="snížená",J898,0)</f>
        <v>0</v>
      </c>
      <c r="BG898" s="223">
        <f>IF(N898="zákl. přenesená",J898,0)</f>
        <v>0</v>
      </c>
      <c r="BH898" s="223">
        <f>IF(N898="sníž. přenesená",J898,0)</f>
        <v>0</v>
      </c>
      <c r="BI898" s="223">
        <f>IF(N898="nulová",J898,0)</f>
        <v>0</v>
      </c>
      <c r="BJ898" s="17" t="s">
        <v>81</v>
      </c>
      <c r="BK898" s="223">
        <f>ROUND(I898*H898,2)</f>
        <v>0</v>
      </c>
      <c r="BL898" s="17" t="s">
        <v>212</v>
      </c>
      <c r="BM898" s="222" t="s">
        <v>1894</v>
      </c>
    </row>
    <row r="899" spans="2:65" s="1" customFormat="1" ht="36" customHeight="1">
      <c r="B899" s="38"/>
      <c r="C899" s="211" t="s">
        <v>1895</v>
      </c>
      <c r="D899" s="211" t="s">
        <v>207</v>
      </c>
      <c r="E899" s="212" t="s">
        <v>1896</v>
      </c>
      <c r="F899" s="213" t="s">
        <v>1897</v>
      </c>
      <c r="G899" s="214" t="s">
        <v>221</v>
      </c>
      <c r="H899" s="215">
        <v>70.2</v>
      </c>
      <c r="I899" s="216"/>
      <c r="J899" s="217">
        <f>ROUND(I899*H899,2)</f>
        <v>0</v>
      </c>
      <c r="K899" s="213" t="s">
        <v>211</v>
      </c>
      <c r="L899" s="43"/>
      <c r="M899" s="218" t="s">
        <v>19</v>
      </c>
      <c r="N899" s="219" t="s">
        <v>44</v>
      </c>
      <c r="O899" s="83"/>
      <c r="P899" s="220">
        <f>O899*H899</f>
        <v>0</v>
      </c>
      <c r="Q899" s="220">
        <v>0</v>
      </c>
      <c r="R899" s="220">
        <f>Q899*H899</f>
        <v>0</v>
      </c>
      <c r="S899" s="220">
        <v>0</v>
      </c>
      <c r="T899" s="221">
        <f>S899*H899</f>
        <v>0</v>
      </c>
      <c r="AR899" s="222" t="s">
        <v>212</v>
      </c>
      <c r="AT899" s="222" t="s">
        <v>207</v>
      </c>
      <c r="AU899" s="222" t="s">
        <v>83</v>
      </c>
      <c r="AY899" s="17" t="s">
        <v>204</v>
      </c>
      <c r="BE899" s="223">
        <f>IF(N899="základní",J899,0)</f>
        <v>0</v>
      </c>
      <c r="BF899" s="223">
        <f>IF(N899="snížená",J899,0)</f>
        <v>0</v>
      </c>
      <c r="BG899" s="223">
        <f>IF(N899="zákl. přenesená",J899,0)</f>
        <v>0</v>
      </c>
      <c r="BH899" s="223">
        <f>IF(N899="sníž. přenesená",J899,0)</f>
        <v>0</v>
      </c>
      <c r="BI899" s="223">
        <f>IF(N899="nulová",J899,0)</f>
        <v>0</v>
      </c>
      <c r="BJ899" s="17" t="s">
        <v>81</v>
      </c>
      <c r="BK899" s="223">
        <f>ROUND(I899*H899,2)</f>
        <v>0</v>
      </c>
      <c r="BL899" s="17" t="s">
        <v>212</v>
      </c>
      <c r="BM899" s="222" t="s">
        <v>1898</v>
      </c>
    </row>
    <row r="900" spans="2:65" s="1" customFormat="1" ht="60" customHeight="1">
      <c r="B900" s="38"/>
      <c r="C900" s="211" t="s">
        <v>1091</v>
      </c>
      <c r="D900" s="211" t="s">
        <v>207</v>
      </c>
      <c r="E900" s="212" t="s">
        <v>1899</v>
      </c>
      <c r="F900" s="213" t="s">
        <v>1900</v>
      </c>
      <c r="G900" s="214" t="s">
        <v>250</v>
      </c>
      <c r="H900" s="215">
        <v>26.4</v>
      </c>
      <c r="I900" s="216"/>
      <c r="J900" s="217">
        <f>ROUND(I900*H900,2)</f>
        <v>0</v>
      </c>
      <c r="K900" s="213" t="s">
        <v>211</v>
      </c>
      <c r="L900" s="43"/>
      <c r="M900" s="218" t="s">
        <v>19</v>
      </c>
      <c r="N900" s="219" t="s">
        <v>44</v>
      </c>
      <c r="O900" s="83"/>
      <c r="P900" s="220">
        <f>O900*H900</f>
        <v>0</v>
      </c>
      <c r="Q900" s="220">
        <v>0</v>
      </c>
      <c r="R900" s="220">
        <f>Q900*H900</f>
        <v>0</v>
      </c>
      <c r="S900" s="220">
        <v>0</v>
      </c>
      <c r="T900" s="221">
        <f>S900*H900</f>
        <v>0</v>
      </c>
      <c r="AR900" s="222" t="s">
        <v>212</v>
      </c>
      <c r="AT900" s="222" t="s">
        <v>207</v>
      </c>
      <c r="AU900" s="222" t="s">
        <v>83</v>
      </c>
      <c r="AY900" s="17" t="s">
        <v>204</v>
      </c>
      <c r="BE900" s="223">
        <f>IF(N900="základní",J900,0)</f>
        <v>0</v>
      </c>
      <c r="BF900" s="223">
        <f>IF(N900="snížená",J900,0)</f>
        <v>0</v>
      </c>
      <c r="BG900" s="223">
        <f>IF(N900="zákl. přenesená",J900,0)</f>
        <v>0</v>
      </c>
      <c r="BH900" s="223">
        <f>IF(N900="sníž. přenesená",J900,0)</f>
        <v>0</v>
      </c>
      <c r="BI900" s="223">
        <f>IF(N900="nulová",J900,0)</f>
        <v>0</v>
      </c>
      <c r="BJ900" s="17" t="s">
        <v>81</v>
      </c>
      <c r="BK900" s="223">
        <f>ROUND(I900*H900,2)</f>
        <v>0</v>
      </c>
      <c r="BL900" s="17" t="s">
        <v>212</v>
      </c>
      <c r="BM900" s="222" t="s">
        <v>1901</v>
      </c>
    </row>
    <row r="901" spans="2:65" s="1" customFormat="1" ht="16.5" customHeight="1">
      <c r="B901" s="38"/>
      <c r="C901" s="257" t="s">
        <v>1902</v>
      </c>
      <c r="D901" s="257" t="s">
        <v>242</v>
      </c>
      <c r="E901" s="258" t="s">
        <v>1903</v>
      </c>
      <c r="F901" s="259" t="s">
        <v>1904</v>
      </c>
      <c r="G901" s="260" t="s">
        <v>552</v>
      </c>
      <c r="H901" s="261">
        <v>32</v>
      </c>
      <c r="I901" s="262"/>
      <c r="J901" s="263">
        <f>ROUND(I901*H901,2)</f>
        <v>0</v>
      </c>
      <c r="K901" s="259" t="s">
        <v>211</v>
      </c>
      <c r="L901" s="264"/>
      <c r="M901" s="265" t="s">
        <v>19</v>
      </c>
      <c r="N901" s="266" t="s">
        <v>44</v>
      </c>
      <c r="O901" s="83"/>
      <c r="P901" s="220">
        <f>O901*H901</f>
        <v>0</v>
      </c>
      <c r="Q901" s="220">
        <v>0</v>
      </c>
      <c r="R901" s="220">
        <f>Q901*H901</f>
        <v>0</v>
      </c>
      <c r="S901" s="220">
        <v>0</v>
      </c>
      <c r="T901" s="221">
        <f>S901*H901</f>
        <v>0</v>
      </c>
      <c r="AR901" s="222" t="s">
        <v>230</v>
      </c>
      <c r="AT901" s="222" t="s">
        <v>242</v>
      </c>
      <c r="AU901" s="222" t="s">
        <v>83</v>
      </c>
      <c r="AY901" s="17" t="s">
        <v>204</v>
      </c>
      <c r="BE901" s="223">
        <f>IF(N901="základní",J901,0)</f>
        <v>0</v>
      </c>
      <c r="BF901" s="223">
        <f>IF(N901="snížená",J901,0)</f>
        <v>0</v>
      </c>
      <c r="BG901" s="223">
        <f>IF(N901="zákl. přenesená",J901,0)</f>
        <v>0</v>
      </c>
      <c r="BH901" s="223">
        <f>IF(N901="sníž. přenesená",J901,0)</f>
        <v>0</v>
      </c>
      <c r="BI901" s="223">
        <f>IF(N901="nulová",J901,0)</f>
        <v>0</v>
      </c>
      <c r="BJ901" s="17" t="s">
        <v>81</v>
      </c>
      <c r="BK901" s="223">
        <f>ROUND(I901*H901,2)</f>
        <v>0</v>
      </c>
      <c r="BL901" s="17" t="s">
        <v>212</v>
      </c>
      <c r="BM901" s="222" t="s">
        <v>1905</v>
      </c>
    </row>
    <row r="902" spans="2:65" s="1" customFormat="1" ht="72" customHeight="1">
      <c r="B902" s="38"/>
      <c r="C902" s="211" t="s">
        <v>1094</v>
      </c>
      <c r="D902" s="211" t="s">
        <v>207</v>
      </c>
      <c r="E902" s="212" t="s">
        <v>1906</v>
      </c>
      <c r="F902" s="213" t="s">
        <v>1907</v>
      </c>
      <c r="G902" s="214" t="s">
        <v>221</v>
      </c>
      <c r="H902" s="215">
        <v>35.1</v>
      </c>
      <c r="I902" s="216"/>
      <c r="J902" s="217">
        <f>ROUND(I902*H902,2)</f>
        <v>0</v>
      </c>
      <c r="K902" s="213" t="s">
        <v>211</v>
      </c>
      <c r="L902" s="43"/>
      <c r="M902" s="218" t="s">
        <v>19</v>
      </c>
      <c r="N902" s="219" t="s">
        <v>44</v>
      </c>
      <c r="O902" s="83"/>
      <c r="P902" s="220">
        <f>O902*H902</f>
        <v>0</v>
      </c>
      <c r="Q902" s="220">
        <v>0</v>
      </c>
      <c r="R902" s="220">
        <f>Q902*H902</f>
        <v>0</v>
      </c>
      <c r="S902" s="220">
        <v>0</v>
      </c>
      <c r="T902" s="221">
        <f>S902*H902</f>
        <v>0</v>
      </c>
      <c r="AR902" s="222" t="s">
        <v>212</v>
      </c>
      <c r="AT902" s="222" t="s">
        <v>207</v>
      </c>
      <c r="AU902" s="222" t="s">
        <v>83</v>
      </c>
      <c r="AY902" s="17" t="s">
        <v>204</v>
      </c>
      <c r="BE902" s="223">
        <f>IF(N902="základní",J902,0)</f>
        <v>0</v>
      </c>
      <c r="BF902" s="223">
        <f>IF(N902="snížená",J902,0)</f>
        <v>0</v>
      </c>
      <c r="BG902" s="223">
        <f>IF(N902="zákl. přenesená",J902,0)</f>
        <v>0</v>
      </c>
      <c r="BH902" s="223">
        <f>IF(N902="sníž. přenesená",J902,0)</f>
        <v>0</v>
      </c>
      <c r="BI902" s="223">
        <f>IF(N902="nulová",J902,0)</f>
        <v>0</v>
      </c>
      <c r="BJ902" s="17" t="s">
        <v>81</v>
      </c>
      <c r="BK902" s="223">
        <f>ROUND(I902*H902,2)</f>
        <v>0</v>
      </c>
      <c r="BL902" s="17" t="s">
        <v>212</v>
      </c>
      <c r="BM902" s="222" t="s">
        <v>1908</v>
      </c>
    </row>
    <row r="903" spans="2:65" s="1" customFormat="1" ht="16.5" customHeight="1">
      <c r="B903" s="38"/>
      <c r="C903" s="257" t="s">
        <v>1909</v>
      </c>
      <c r="D903" s="257" t="s">
        <v>242</v>
      </c>
      <c r="E903" s="258" t="s">
        <v>1910</v>
      </c>
      <c r="F903" s="259" t="s">
        <v>1911</v>
      </c>
      <c r="G903" s="260" t="s">
        <v>221</v>
      </c>
      <c r="H903" s="261">
        <v>42.12</v>
      </c>
      <c r="I903" s="262"/>
      <c r="J903" s="263">
        <f>ROUND(I903*H903,2)</f>
        <v>0</v>
      </c>
      <c r="K903" s="259" t="s">
        <v>211</v>
      </c>
      <c r="L903" s="264"/>
      <c r="M903" s="265" t="s">
        <v>19</v>
      </c>
      <c r="N903" s="266" t="s">
        <v>44</v>
      </c>
      <c r="O903" s="83"/>
      <c r="P903" s="220">
        <f>O903*H903</f>
        <v>0</v>
      </c>
      <c r="Q903" s="220">
        <v>0</v>
      </c>
      <c r="R903" s="220">
        <f>Q903*H903</f>
        <v>0</v>
      </c>
      <c r="S903" s="220">
        <v>0</v>
      </c>
      <c r="T903" s="221">
        <f>S903*H903</f>
        <v>0</v>
      </c>
      <c r="AR903" s="222" t="s">
        <v>230</v>
      </c>
      <c r="AT903" s="222" t="s">
        <v>242</v>
      </c>
      <c r="AU903" s="222" t="s">
        <v>83</v>
      </c>
      <c r="AY903" s="17" t="s">
        <v>204</v>
      </c>
      <c r="BE903" s="223">
        <f>IF(N903="základní",J903,0)</f>
        <v>0</v>
      </c>
      <c r="BF903" s="223">
        <f>IF(N903="snížená",J903,0)</f>
        <v>0</v>
      </c>
      <c r="BG903" s="223">
        <f>IF(N903="zákl. přenesená",J903,0)</f>
        <v>0</v>
      </c>
      <c r="BH903" s="223">
        <f>IF(N903="sníž. přenesená",J903,0)</f>
        <v>0</v>
      </c>
      <c r="BI903" s="223">
        <f>IF(N903="nulová",J903,0)</f>
        <v>0</v>
      </c>
      <c r="BJ903" s="17" t="s">
        <v>81</v>
      </c>
      <c r="BK903" s="223">
        <f>ROUND(I903*H903,2)</f>
        <v>0</v>
      </c>
      <c r="BL903" s="17" t="s">
        <v>212</v>
      </c>
      <c r="BM903" s="222" t="s">
        <v>1912</v>
      </c>
    </row>
    <row r="904" spans="2:63" s="11" customFormat="1" ht="22.8" customHeight="1">
      <c r="B904" s="195"/>
      <c r="C904" s="196"/>
      <c r="D904" s="197" t="s">
        <v>72</v>
      </c>
      <c r="E904" s="209" t="s">
        <v>524</v>
      </c>
      <c r="F904" s="209" t="s">
        <v>525</v>
      </c>
      <c r="G904" s="196"/>
      <c r="H904" s="196"/>
      <c r="I904" s="199"/>
      <c r="J904" s="210">
        <f>BK904</f>
        <v>0</v>
      </c>
      <c r="K904" s="196"/>
      <c r="L904" s="201"/>
      <c r="M904" s="202"/>
      <c r="N904" s="203"/>
      <c r="O904" s="203"/>
      <c r="P904" s="204">
        <f>SUM(P905:P906)</f>
        <v>0</v>
      </c>
      <c r="Q904" s="203"/>
      <c r="R904" s="204">
        <f>SUM(R905:R906)</f>
        <v>0</v>
      </c>
      <c r="S904" s="203"/>
      <c r="T904" s="205">
        <f>SUM(T905:T906)</f>
        <v>0</v>
      </c>
      <c r="AR904" s="206" t="s">
        <v>81</v>
      </c>
      <c r="AT904" s="207" t="s">
        <v>72</v>
      </c>
      <c r="AU904" s="207" t="s">
        <v>81</v>
      </c>
      <c r="AY904" s="206" t="s">
        <v>204</v>
      </c>
      <c r="BK904" s="208">
        <f>SUM(BK905:BK906)</f>
        <v>0</v>
      </c>
    </row>
    <row r="905" spans="2:65" s="1" customFormat="1" ht="36" customHeight="1">
      <c r="B905" s="38"/>
      <c r="C905" s="211" t="s">
        <v>1098</v>
      </c>
      <c r="D905" s="211" t="s">
        <v>207</v>
      </c>
      <c r="E905" s="212" t="s">
        <v>1913</v>
      </c>
      <c r="F905" s="213" t="s">
        <v>1914</v>
      </c>
      <c r="G905" s="214" t="s">
        <v>221</v>
      </c>
      <c r="H905" s="215">
        <v>22.045</v>
      </c>
      <c r="I905" s="216"/>
      <c r="J905" s="217">
        <f>ROUND(I905*H905,2)</f>
        <v>0</v>
      </c>
      <c r="K905" s="213" t="s">
        <v>211</v>
      </c>
      <c r="L905" s="43"/>
      <c r="M905" s="218" t="s">
        <v>19</v>
      </c>
      <c r="N905" s="219" t="s">
        <v>44</v>
      </c>
      <c r="O905" s="83"/>
      <c r="P905" s="220">
        <f>O905*H905</f>
        <v>0</v>
      </c>
      <c r="Q905" s="220">
        <v>0</v>
      </c>
      <c r="R905" s="220">
        <f>Q905*H905</f>
        <v>0</v>
      </c>
      <c r="S905" s="220">
        <v>0</v>
      </c>
      <c r="T905" s="221">
        <f>S905*H905</f>
        <v>0</v>
      </c>
      <c r="AR905" s="222" t="s">
        <v>212</v>
      </c>
      <c r="AT905" s="222" t="s">
        <v>207</v>
      </c>
      <c r="AU905" s="222" t="s">
        <v>83</v>
      </c>
      <c r="AY905" s="17" t="s">
        <v>204</v>
      </c>
      <c r="BE905" s="223">
        <f>IF(N905="základní",J905,0)</f>
        <v>0</v>
      </c>
      <c r="BF905" s="223">
        <f>IF(N905="snížená",J905,0)</f>
        <v>0</v>
      </c>
      <c r="BG905" s="223">
        <f>IF(N905="zákl. přenesená",J905,0)</f>
        <v>0</v>
      </c>
      <c r="BH905" s="223">
        <f>IF(N905="sníž. přenesená",J905,0)</f>
        <v>0</v>
      </c>
      <c r="BI905" s="223">
        <f>IF(N905="nulová",J905,0)</f>
        <v>0</v>
      </c>
      <c r="BJ905" s="17" t="s">
        <v>81</v>
      </c>
      <c r="BK905" s="223">
        <f>ROUND(I905*H905,2)</f>
        <v>0</v>
      </c>
      <c r="BL905" s="17" t="s">
        <v>212</v>
      </c>
      <c r="BM905" s="222" t="s">
        <v>1915</v>
      </c>
    </row>
    <row r="906" spans="2:65" s="1" customFormat="1" ht="60" customHeight="1">
      <c r="B906" s="38"/>
      <c r="C906" s="211" t="s">
        <v>1916</v>
      </c>
      <c r="D906" s="211" t="s">
        <v>207</v>
      </c>
      <c r="E906" s="212" t="s">
        <v>1917</v>
      </c>
      <c r="F906" s="213" t="s">
        <v>1918</v>
      </c>
      <c r="G906" s="214" t="s">
        <v>221</v>
      </c>
      <c r="H906" s="215">
        <v>22.045</v>
      </c>
      <c r="I906" s="216"/>
      <c r="J906" s="217">
        <f>ROUND(I906*H906,2)</f>
        <v>0</v>
      </c>
      <c r="K906" s="213" t="s">
        <v>211</v>
      </c>
      <c r="L906" s="43"/>
      <c r="M906" s="218" t="s">
        <v>19</v>
      </c>
      <c r="N906" s="219" t="s">
        <v>44</v>
      </c>
      <c r="O906" s="83"/>
      <c r="P906" s="220">
        <f>O906*H906</f>
        <v>0</v>
      </c>
      <c r="Q906" s="220">
        <v>0</v>
      </c>
      <c r="R906" s="220">
        <f>Q906*H906</f>
        <v>0</v>
      </c>
      <c r="S906" s="220">
        <v>0</v>
      </c>
      <c r="T906" s="221">
        <f>S906*H906</f>
        <v>0</v>
      </c>
      <c r="AR906" s="222" t="s">
        <v>212</v>
      </c>
      <c r="AT906" s="222" t="s">
        <v>207</v>
      </c>
      <c r="AU906" s="222" t="s">
        <v>83</v>
      </c>
      <c r="AY906" s="17" t="s">
        <v>204</v>
      </c>
      <c r="BE906" s="223">
        <f>IF(N906="základní",J906,0)</f>
        <v>0</v>
      </c>
      <c r="BF906" s="223">
        <f>IF(N906="snížená",J906,0)</f>
        <v>0</v>
      </c>
      <c r="BG906" s="223">
        <f>IF(N906="zákl. přenesená",J906,0)</f>
        <v>0</v>
      </c>
      <c r="BH906" s="223">
        <f>IF(N906="sníž. přenesená",J906,0)</f>
        <v>0</v>
      </c>
      <c r="BI906" s="223">
        <f>IF(N906="nulová",J906,0)</f>
        <v>0</v>
      </c>
      <c r="BJ906" s="17" t="s">
        <v>81</v>
      </c>
      <c r="BK906" s="223">
        <f>ROUND(I906*H906,2)</f>
        <v>0</v>
      </c>
      <c r="BL906" s="17" t="s">
        <v>212</v>
      </c>
      <c r="BM906" s="222" t="s">
        <v>1919</v>
      </c>
    </row>
    <row r="907" spans="2:63" s="11" customFormat="1" ht="22.8" customHeight="1">
      <c r="B907" s="195"/>
      <c r="C907" s="196"/>
      <c r="D907" s="197" t="s">
        <v>72</v>
      </c>
      <c r="E907" s="209" t="s">
        <v>637</v>
      </c>
      <c r="F907" s="209" t="s">
        <v>638</v>
      </c>
      <c r="G907" s="196"/>
      <c r="H907" s="196"/>
      <c r="I907" s="199"/>
      <c r="J907" s="210">
        <f>BK907</f>
        <v>0</v>
      </c>
      <c r="K907" s="196"/>
      <c r="L907" s="201"/>
      <c r="M907" s="202"/>
      <c r="N907" s="203"/>
      <c r="O907" s="203"/>
      <c r="P907" s="204">
        <f>SUM(P908:P909)</f>
        <v>0</v>
      </c>
      <c r="Q907" s="203"/>
      <c r="R907" s="204">
        <f>SUM(R908:R909)</f>
        <v>0</v>
      </c>
      <c r="S907" s="203"/>
      <c r="T907" s="205">
        <f>SUM(T908:T909)</f>
        <v>0</v>
      </c>
      <c r="AR907" s="206" t="s">
        <v>83</v>
      </c>
      <c r="AT907" s="207" t="s">
        <v>72</v>
      </c>
      <c r="AU907" s="207" t="s">
        <v>81</v>
      </c>
      <c r="AY907" s="206" t="s">
        <v>204</v>
      </c>
      <c r="BK907" s="208">
        <f>SUM(BK908:BK909)</f>
        <v>0</v>
      </c>
    </row>
    <row r="908" spans="2:65" s="1" customFormat="1" ht="48" customHeight="1">
      <c r="B908" s="38"/>
      <c r="C908" s="211" t="s">
        <v>1101</v>
      </c>
      <c r="D908" s="211" t="s">
        <v>207</v>
      </c>
      <c r="E908" s="212" t="s">
        <v>1920</v>
      </c>
      <c r="F908" s="213" t="s">
        <v>1921</v>
      </c>
      <c r="G908" s="214" t="s">
        <v>250</v>
      </c>
      <c r="H908" s="215">
        <v>3</v>
      </c>
      <c r="I908" s="216"/>
      <c r="J908" s="217">
        <f>ROUND(I908*H908,2)</f>
        <v>0</v>
      </c>
      <c r="K908" s="213" t="s">
        <v>211</v>
      </c>
      <c r="L908" s="43"/>
      <c r="M908" s="218" t="s">
        <v>19</v>
      </c>
      <c r="N908" s="219" t="s">
        <v>44</v>
      </c>
      <c r="O908" s="83"/>
      <c r="P908" s="220">
        <f>O908*H908</f>
        <v>0</v>
      </c>
      <c r="Q908" s="220">
        <v>0</v>
      </c>
      <c r="R908" s="220">
        <f>Q908*H908</f>
        <v>0</v>
      </c>
      <c r="S908" s="220">
        <v>0</v>
      </c>
      <c r="T908" s="221">
        <f>S908*H908</f>
        <v>0</v>
      </c>
      <c r="AR908" s="222" t="s">
        <v>251</v>
      </c>
      <c r="AT908" s="222" t="s">
        <v>207</v>
      </c>
      <c r="AU908" s="222" t="s">
        <v>83</v>
      </c>
      <c r="AY908" s="17" t="s">
        <v>204</v>
      </c>
      <c r="BE908" s="223">
        <f>IF(N908="základní",J908,0)</f>
        <v>0</v>
      </c>
      <c r="BF908" s="223">
        <f>IF(N908="snížená",J908,0)</f>
        <v>0</v>
      </c>
      <c r="BG908" s="223">
        <f>IF(N908="zákl. přenesená",J908,0)</f>
        <v>0</v>
      </c>
      <c r="BH908" s="223">
        <f>IF(N908="sníž. přenesená",J908,0)</f>
        <v>0</v>
      </c>
      <c r="BI908" s="223">
        <f>IF(N908="nulová",J908,0)</f>
        <v>0</v>
      </c>
      <c r="BJ908" s="17" t="s">
        <v>81</v>
      </c>
      <c r="BK908" s="223">
        <f>ROUND(I908*H908,2)</f>
        <v>0</v>
      </c>
      <c r="BL908" s="17" t="s">
        <v>251</v>
      </c>
      <c r="BM908" s="222" t="s">
        <v>1922</v>
      </c>
    </row>
    <row r="909" spans="2:65" s="1" customFormat="1" ht="16.5" customHeight="1">
      <c r="B909" s="38"/>
      <c r="C909" s="211" t="s">
        <v>1923</v>
      </c>
      <c r="D909" s="211" t="s">
        <v>207</v>
      </c>
      <c r="E909" s="212" t="s">
        <v>1924</v>
      </c>
      <c r="F909" s="213" t="s">
        <v>1925</v>
      </c>
      <c r="G909" s="214" t="s">
        <v>974</v>
      </c>
      <c r="H909" s="215">
        <v>20</v>
      </c>
      <c r="I909" s="216"/>
      <c r="J909" s="217">
        <f>ROUND(I909*H909,2)</f>
        <v>0</v>
      </c>
      <c r="K909" s="213" t="s">
        <v>301</v>
      </c>
      <c r="L909" s="43"/>
      <c r="M909" s="218" t="s">
        <v>19</v>
      </c>
      <c r="N909" s="219" t="s">
        <v>44</v>
      </c>
      <c r="O909" s="83"/>
      <c r="P909" s="220">
        <f>O909*H909</f>
        <v>0</v>
      </c>
      <c r="Q909" s="220">
        <v>0</v>
      </c>
      <c r="R909" s="220">
        <f>Q909*H909</f>
        <v>0</v>
      </c>
      <c r="S909" s="220">
        <v>0</v>
      </c>
      <c r="T909" s="221">
        <f>S909*H909</f>
        <v>0</v>
      </c>
      <c r="AR909" s="222" t="s">
        <v>251</v>
      </c>
      <c r="AT909" s="222" t="s">
        <v>207</v>
      </c>
      <c r="AU909" s="222" t="s">
        <v>83</v>
      </c>
      <c r="AY909" s="17" t="s">
        <v>204</v>
      </c>
      <c r="BE909" s="223">
        <f>IF(N909="základní",J909,0)</f>
        <v>0</v>
      </c>
      <c r="BF909" s="223">
        <f>IF(N909="snížená",J909,0)</f>
        <v>0</v>
      </c>
      <c r="BG909" s="223">
        <f>IF(N909="zákl. přenesená",J909,0)</f>
        <v>0</v>
      </c>
      <c r="BH909" s="223">
        <f>IF(N909="sníž. přenesená",J909,0)</f>
        <v>0</v>
      </c>
      <c r="BI909" s="223">
        <f>IF(N909="nulová",J909,0)</f>
        <v>0</v>
      </c>
      <c r="BJ909" s="17" t="s">
        <v>81</v>
      </c>
      <c r="BK909" s="223">
        <f>ROUND(I909*H909,2)</f>
        <v>0</v>
      </c>
      <c r="BL909" s="17" t="s">
        <v>251</v>
      </c>
      <c r="BM909" s="222" t="s">
        <v>1926</v>
      </c>
    </row>
    <row r="910" spans="2:63" s="11" customFormat="1" ht="25.9" customHeight="1">
      <c r="B910" s="195"/>
      <c r="C910" s="196"/>
      <c r="D910" s="197" t="s">
        <v>72</v>
      </c>
      <c r="E910" s="198" t="s">
        <v>1927</v>
      </c>
      <c r="F910" s="198" t="s">
        <v>1928</v>
      </c>
      <c r="G910" s="196"/>
      <c r="H910" s="196"/>
      <c r="I910" s="199"/>
      <c r="J910" s="200">
        <f>BK910</f>
        <v>0</v>
      </c>
      <c r="K910" s="196"/>
      <c r="L910" s="201"/>
      <c r="M910" s="202"/>
      <c r="N910" s="203"/>
      <c r="O910" s="203"/>
      <c r="P910" s="204">
        <f>P911</f>
        <v>0</v>
      </c>
      <c r="Q910" s="203"/>
      <c r="R910" s="204">
        <f>R911</f>
        <v>0</v>
      </c>
      <c r="S910" s="203"/>
      <c r="T910" s="205">
        <f>T911</f>
        <v>0</v>
      </c>
      <c r="AR910" s="206" t="s">
        <v>81</v>
      </c>
      <c r="AT910" s="207" t="s">
        <v>72</v>
      </c>
      <c r="AU910" s="207" t="s">
        <v>73</v>
      </c>
      <c r="AY910" s="206" t="s">
        <v>204</v>
      </c>
      <c r="BK910" s="208">
        <f>BK911</f>
        <v>0</v>
      </c>
    </row>
    <row r="911" spans="2:63" s="11" customFormat="1" ht="22.8" customHeight="1">
      <c r="B911" s="195"/>
      <c r="C911" s="196"/>
      <c r="D911" s="197" t="s">
        <v>72</v>
      </c>
      <c r="E911" s="209" t="s">
        <v>246</v>
      </c>
      <c r="F911" s="209" t="s">
        <v>247</v>
      </c>
      <c r="G911" s="196"/>
      <c r="H911" s="196"/>
      <c r="I911" s="199"/>
      <c r="J911" s="210">
        <f>BK911</f>
        <v>0</v>
      </c>
      <c r="K911" s="196"/>
      <c r="L911" s="201"/>
      <c r="M911" s="202"/>
      <c r="N911" s="203"/>
      <c r="O911" s="203"/>
      <c r="P911" s="204">
        <f>SUM(P912:P916)</f>
        <v>0</v>
      </c>
      <c r="Q911" s="203"/>
      <c r="R911" s="204">
        <f>SUM(R912:R916)</f>
        <v>0</v>
      </c>
      <c r="S911" s="203"/>
      <c r="T911" s="205">
        <f>SUM(T912:T916)</f>
        <v>0</v>
      </c>
      <c r="AR911" s="206" t="s">
        <v>81</v>
      </c>
      <c r="AT911" s="207" t="s">
        <v>72</v>
      </c>
      <c r="AU911" s="207" t="s">
        <v>81</v>
      </c>
      <c r="AY911" s="206" t="s">
        <v>204</v>
      </c>
      <c r="BK911" s="208">
        <f>SUM(BK912:BK916)</f>
        <v>0</v>
      </c>
    </row>
    <row r="912" spans="2:65" s="1" customFormat="1" ht="16.5" customHeight="1">
      <c r="B912" s="38"/>
      <c r="C912" s="211" t="s">
        <v>1103</v>
      </c>
      <c r="D912" s="211" t="s">
        <v>207</v>
      </c>
      <c r="E912" s="212" t="s">
        <v>1929</v>
      </c>
      <c r="F912" s="213" t="s">
        <v>1930</v>
      </c>
      <c r="G912" s="214" t="s">
        <v>221</v>
      </c>
      <c r="H912" s="215">
        <v>175.645</v>
      </c>
      <c r="I912" s="216"/>
      <c r="J912" s="217">
        <f>ROUND(I912*H912,2)</f>
        <v>0</v>
      </c>
      <c r="K912" s="213" t="s">
        <v>301</v>
      </c>
      <c r="L912" s="43"/>
      <c r="M912" s="218" t="s">
        <v>19</v>
      </c>
      <c r="N912" s="219" t="s">
        <v>44</v>
      </c>
      <c r="O912" s="83"/>
      <c r="P912" s="220">
        <f>O912*H912</f>
        <v>0</v>
      </c>
      <c r="Q912" s="220">
        <v>0</v>
      </c>
      <c r="R912" s="220">
        <f>Q912*H912</f>
        <v>0</v>
      </c>
      <c r="S912" s="220">
        <v>0</v>
      </c>
      <c r="T912" s="221">
        <f>S912*H912</f>
        <v>0</v>
      </c>
      <c r="AR912" s="222" t="s">
        <v>212</v>
      </c>
      <c r="AT912" s="222" t="s">
        <v>207</v>
      </c>
      <c r="AU912" s="222" t="s">
        <v>83</v>
      </c>
      <c r="AY912" s="17" t="s">
        <v>204</v>
      </c>
      <c r="BE912" s="223">
        <f>IF(N912="základní",J912,0)</f>
        <v>0</v>
      </c>
      <c r="BF912" s="223">
        <f>IF(N912="snížená",J912,0)</f>
        <v>0</v>
      </c>
      <c r="BG912" s="223">
        <f>IF(N912="zákl. přenesená",J912,0)</f>
        <v>0</v>
      </c>
      <c r="BH912" s="223">
        <f>IF(N912="sníž. přenesená",J912,0)</f>
        <v>0</v>
      </c>
      <c r="BI912" s="223">
        <f>IF(N912="nulová",J912,0)</f>
        <v>0</v>
      </c>
      <c r="BJ912" s="17" t="s">
        <v>81</v>
      </c>
      <c r="BK912" s="223">
        <f>ROUND(I912*H912,2)</f>
        <v>0</v>
      </c>
      <c r="BL912" s="17" t="s">
        <v>212</v>
      </c>
      <c r="BM912" s="222" t="s">
        <v>1931</v>
      </c>
    </row>
    <row r="913" spans="2:65" s="1" customFormat="1" ht="60" customHeight="1">
      <c r="B913" s="38"/>
      <c r="C913" s="211" t="s">
        <v>1932</v>
      </c>
      <c r="D913" s="211" t="s">
        <v>207</v>
      </c>
      <c r="E913" s="212" t="s">
        <v>1933</v>
      </c>
      <c r="F913" s="213" t="s">
        <v>1934</v>
      </c>
      <c r="G913" s="214" t="s">
        <v>221</v>
      </c>
      <c r="H913" s="215">
        <v>182.68</v>
      </c>
      <c r="I913" s="216"/>
      <c r="J913" s="217">
        <f>ROUND(I913*H913,2)</f>
        <v>0</v>
      </c>
      <c r="K913" s="213" t="s">
        <v>1134</v>
      </c>
      <c r="L913" s="43"/>
      <c r="M913" s="218" t="s">
        <v>19</v>
      </c>
      <c r="N913" s="219" t="s">
        <v>44</v>
      </c>
      <c r="O913" s="83"/>
      <c r="P913" s="220">
        <f>O913*H913</f>
        <v>0</v>
      </c>
      <c r="Q913" s="220">
        <v>0</v>
      </c>
      <c r="R913" s="220">
        <f>Q913*H913</f>
        <v>0</v>
      </c>
      <c r="S913" s="220">
        <v>0</v>
      </c>
      <c r="T913" s="221">
        <f>S913*H913</f>
        <v>0</v>
      </c>
      <c r="AR913" s="222" t="s">
        <v>212</v>
      </c>
      <c r="AT913" s="222" t="s">
        <v>207</v>
      </c>
      <c r="AU913" s="222" t="s">
        <v>83</v>
      </c>
      <c r="AY913" s="17" t="s">
        <v>204</v>
      </c>
      <c r="BE913" s="223">
        <f>IF(N913="základní",J913,0)</f>
        <v>0</v>
      </c>
      <c r="BF913" s="223">
        <f>IF(N913="snížená",J913,0)</f>
        <v>0</v>
      </c>
      <c r="BG913" s="223">
        <f>IF(N913="zákl. přenesená",J913,0)</f>
        <v>0</v>
      </c>
      <c r="BH913" s="223">
        <f>IF(N913="sníž. přenesená",J913,0)</f>
        <v>0</v>
      </c>
      <c r="BI913" s="223">
        <f>IF(N913="nulová",J913,0)</f>
        <v>0</v>
      </c>
      <c r="BJ913" s="17" t="s">
        <v>81</v>
      </c>
      <c r="BK913" s="223">
        <f>ROUND(I913*H913,2)</f>
        <v>0</v>
      </c>
      <c r="BL913" s="17" t="s">
        <v>212</v>
      </c>
      <c r="BM913" s="222" t="s">
        <v>1935</v>
      </c>
    </row>
    <row r="914" spans="2:65" s="1" customFormat="1" ht="48" customHeight="1">
      <c r="B914" s="38"/>
      <c r="C914" s="211" t="s">
        <v>1106</v>
      </c>
      <c r="D914" s="211" t="s">
        <v>207</v>
      </c>
      <c r="E914" s="212" t="s">
        <v>1936</v>
      </c>
      <c r="F914" s="213" t="s">
        <v>1937</v>
      </c>
      <c r="G914" s="214" t="s">
        <v>552</v>
      </c>
      <c r="H914" s="215">
        <v>6</v>
      </c>
      <c r="I914" s="216"/>
      <c r="J914" s="217">
        <f>ROUND(I914*H914,2)</f>
        <v>0</v>
      </c>
      <c r="K914" s="213" t="s">
        <v>301</v>
      </c>
      <c r="L914" s="43"/>
      <c r="M914" s="218" t="s">
        <v>19</v>
      </c>
      <c r="N914" s="219" t="s">
        <v>44</v>
      </c>
      <c r="O914" s="83"/>
      <c r="P914" s="220">
        <f>O914*H914</f>
        <v>0</v>
      </c>
      <c r="Q914" s="220">
        <v>0</v>
      </c>
      <c r="R914" s="220">
        <f>Q914*H914</f>
        <v>0</v>
      </c>
      <c r="S914" s="220">
        <v>0</v>
      </c>
      <c r="T914" s="221">
        <f>S914*H914</f>
        <v>0</v>
      </c>
      <c r="AR914" s="222" t="s">
        <v>212</v>
      </c>
      <c r="AT914" s="222" t="s">
        <v>207</v>
      </c>
      <c r="AU914" s="222" t="s">
        <v>83</v>
      </c>
      <c r="AY914" s="17" t="s">
        <v>204</v>
      </c>
      <c r="BE914" s="223">
        <f>IF(N914="základní",J914,0)</f>
        <v>0</v>
      </c>
      <c r="BF914" s="223">
        <f>IF(N914="snížená",J914,0)</f>
        <v>0</v>
      </c>
      <c r="BG914" s="223">
        <f>IF(N914="zákl. přenesená",J914,0)</f>
        <v>0</v>
      </c>
      <c r="BH914" s="223">
        <f>IF(N914="sníž. přenesená",J914,0)</f>
        <v>0</v>
      </c>
      <c r="BI914" s="223">
        <f>IF(N914="nulová",J914,0)</f>
        <v>0</v>
      </c>
      <c r="BJ914" s="17" t="s">
        <v>81</v>
      </c>
      <c r="BK914" s="223">
        <f>ROUND(I914*H914,2)</f>
        <v>0</v>
      </c>
      <c r="BL914" s="17" t="s">
        <v>212</v>
      </c>
      <c r="BM914" s="222" t="s">
        <v>1938</v>
      </c>
    </row>
    <row r="915" spans="2:65" s="1" customFormat="1" ht="16.5" customHeight="1">
      <c r="B915" s="38"/>
      <c r="C915" s="211" t="s">
        <v>1939</v>
      </c>
      <c r="D915" s="211" t="s">
        <v>207</v>
      </c>
      <c r="E915" s="212" t="s">
        <v>1940</v>
      </c>
      <c r="F915" s="213" t="s">
        <v>1941</v>
      </c>
      <c r="G915" s="214" t="s">
        <v>297</v>
      </c>
      <c r="H915" s="215">
        <v>2</v>
      </c>
      <c r="I915" s="216"/>
      <c r="J915" s="217">
        <f>ROUND(I915*H915,2)</f>
        <v>0</v>
      </c>
      <c r="K915" s="213" t="s">
        <v>301</v>
      </c>
      <c r="L915" s="43"/>
      <c r="M915" s="218" t="s">
        <v>19</v>
      </c>
      <c r="N915" s="219" t="s">
        <v>44</v>
      </c>
      <c r="O915" s="83"/>
      <c r="P915" s="220">
        <f>O915*H915</f>
        <v>0</v>
      </c>
      <c r="Q915" s="220">
        <v>0</v>
      </c>
      <c r="R915" s="220">
        <f>Q915*H915</f>
        <v>0</v>
      </c>
      <c r="S915" s="220">
        <v>0</v>
      </c>
      <c r="T915" s="221">
        <f>S915*H915</f>
        <v>0</v>
      </c>
      <c r="AR915" s="222" t="s">
        <v>212</v>
      </c>
      <c r="AT915" s="222" t="s">
        <v>207</v>
      </c>
      <c r="AU915" s="222" t="s">
        <v>83</v>
      </c>
      <c r="AY915" s="17" t="s">
        <v>204</v>
      </c>
      <c r="BE915" s="223">
        <f>IF(N915="základní",J915,0)</f>
        <v>0</v>
      </c>
      <c r="BF915" s="223">
        <f>IF(N915="snížená",J915,0)</f>
        <v>0</v>
      </c>
      <c r="BG915" s="223">
        <f>IF(N915="zákl. přenesená",J915,0)</f>
        <v>0</v>
      </c>
      <c r="BH915" s="223">
        <f>IF(N915="sníž. přenesená",J915,0)</f>
        <v>0</v>
      </c>
      <c r="BI915" s="223">
        <f>IF(N915="nulová",J915,0)</f>
        <v>0</v>
      </c>
      <c r="BJ915" s="17" t="s">
        <v>81</v>
      </c>
      <c r="BK915" s="223">
        <f>ROUND(I915*H915,2)</f>
        <v>0</v>
      </c>
      <c r="BL915" s="17" t="s">
        <v>212</v>
      </c>
      <c r="BM915" s="222" t="s">
        <v>1942</v>
      </c>
    </row>
    <row r="916" spans="2:65" s="1" customFormat="1" ht="16.5" customHeight="1">
      <c r="B916" s="38"/>
      <c r="C916" s="257" t="s">
        <v>1110</v>
      </c>
      <c r="D916" s="257" t="s">
        <v>242</v>
      </c>
      <c r="E916" s="258" t="s">
        <v>1943</v>
      </c>
      <c r="F916" s="259" t="s">
        <v>1944</v>
      </c>
      <c r="G916" s="260" t="s">
        <v>552</v>
      </c>
      <c r="H916" s="261">
        <v>2</v>
      </c>
      <c r="I916" s="262"/>
      <c r="J916" s="263">
        <f>ROUND(I916*H916,2)</f>
        <v>0</v>
      </c>
      <c r="K916" s="259" t="s">
        <v>1945</v>
      </c>
      <c r="L916" s="264"/>
      <c r="M916" s="265" t="s">
        <v>19</v>
      </c>
      <c r="N916" s="266" t="s">
        <v>44</v>
      </c>
      <c r="O916" s="83"/>
      <c r="P916" s="220">
        <f>O916*H916</f>
        <v>0</v>
      </c>
      <c r="Q916" s="220">
        <v>0</v>
      </c>
      <c r="R916" s="220">
        <f>Q916*H916</f>
        <v>0</v>
      </c>
      <c r="S916" s="220">
        <v>0</v>
      </c>
      <c r="T916" s="221">
        <f>S916*H916</f>
        <v>0</v>
      </c>
      <c r="AR916" s="222" t="s">
        <v>230</v>
      </c>
      <c r="AT916" s="222" t="s">
        <v>242</v>
      </c>
      <c r="AU916" s="222" t="s">
        <v>83</v>
      </c>
      <c r="AY916" s="17" t="s">
        <v>204</v>
      </c>
      <c r="BE916" s="223">
        <f>IF(N916="základní",J916,0)</f>
        <v>0</v>
      </c>
      <c r="BF916" s="223">
        <f>IF(N916="snížená",J916,0)</f>
        <v>0</v>
      </c>
      <c r="BG916" s="223">
        <f>IF(N916="zákl. přenesená",J916,0)</f>
        <v>0</v>
      </c>
      <c r="BH916" s="223">
        <f>IF(N916="sníž. přenesená",J916,0)</f>
        <v>0</v>
      </c>
      <c r="BI916" s="223">
        <f>IF(N916="nulová",J916,0)</f>
        <v>0</v>
      </c>
      <c r="BJ916" s="17" t="s">
        <v>81</v>
      </c>
      <c r="BK916" s="223">
        <f>ROUND(I916*H916,2)</f>
        <v>0</v>
      </c>
      <c r="BL916" s="17" t="s">
        <v>212</v>
      </c>
      <c r="BM916" s="222" t="s">
        <v>1946</v>
      </c>
    </row>
    <row r="917" spans="2:63" s="11" customFormat="1" ht="25.9" customHeight="1">
      <c r="B917" s="195"/>
      <c r="C917" s="196"/>
      <c r="D917" s="197" t="s">
        <v>72</v>
      </c>
      <c r="E917" s="198" t="s">
        <v>1947</v>
      </c>
      <c r="F917" s="198" t="s">
        <v>1948</v>
      </c>
      <c r="G917" s="196"/>
      <c r="H917" s="196"/>
      <c r="I917" s="199"/>
      <c r="J917" s="200">
        <f>BK917</f>
        <v>0</v>
      </c>
      <c r="K917" s="196"/>
      <c r="L917" s="201"/>
      <c r="M917" s="202"/>
      <c r="N917" s="203"/>
      <c r="O917" s="203"/>
      <c r="P917" s="204">
        <f>P918+P923+P930+P933</f>
        <v>0</v>
      </c>
      <c r="Q917" s="203"/>
      <c r="R917" s="204">
        <f>R918+R923+R930+R933</f>
        <v>0</v>
      </c>
      <c r="S917" s="203"/>
      <c r="T917" s="205">
        <f>T918+T923+T930+T933</f>
        <v>0</v>
      </c>
      <c r="AR917" s="206" t="s">
        <v>81</v>
      </c>
      <c r="AT917" s="207" t="s">
        <v>72</v>
      </c>
      <c r="AU917" s="207" t="s">
        <v>73</v>
      </c>
      <c r="AY917" s="206" t="s">
        <v>204</v>
      </c>
      <c r="BK917" s="208">
        <f>BK918+BK923+BK930+BK933</f>
        <v>0</v>
      </c>
    </row>
    <row r="918" spans="2:63" s="11" customFormat="1" ht="22.8" customHeight="1">
      <c r="B918" s="195"/>
      <c r="C918" s="196"/>
      <c r="D918" s="197" t="s">
        <v>72</v>
      </c>
      <c r="E918" s="209" t="s">
        <v>1949</v>
      </c>
      <c r="F918" s="209" t="s">
        <v>1950</v>
      </c>
      <c r="G918" s="196"/>
      <c r="H918" s="196"/>
      <c r="I918" s="199"/>
      <c r="J918" s="210">
        <f>BK918</f>
        <v>0</v>
      </c>
      <c r="K918" s="196"/>
      <c r="L918" s="201"/>
      <c r="M918" s="202"/>
      <c r="N918" s="203"/>
      <c r="O918" s="203"/>
      <c r="P918" s="204">
        <f>SUM(P919:P922)</f>
        <v>0</v>
      </c>
      <c r="Q918" s="203"/>
      <c r="R918" s="204">
        <f>SUM(R919:R922)</f>
        <v>0</v>
      </c>
      <c r="S918" s="203"/>
      <c r="T918" s="205">
        <f>SUM(T919:T922)</f>
        <v>0</v>
      </c>
      <c r="AR918" s="206" t="s">
        <v>81</v>
      </c>
      <c r="AT918" s="207" t="s">
        <v>72</v>
      </c>
      <c r="AU918" s="207" t="s">
        <v>81</v>
      </c>
      <c r="AY918" s="206" t="s">
        <v>204</v>
      </c>
      <c r="BK918" s="208">
        <f>SUM(BK919:BK922)</f>
        <v>0</v>
      </c>
    </row>
    <row r="919" spans="2:65" s="1" customFormat="1" ht="60" customHeight="1">
      <c r="B919" s="38"/>
      <c r="C919" s="211" t="s">
        <v>1951</v>
      </c>
      <c r="D919" s="211" t="s">
        <v>207</v>
      </c>
      <c r="E919" s="212" t="s">
        <v>1952</v>
      </c>
      <c r="F919" s="213" t="s">
        <v>1953</v>
      </c>
      <c r="G919" s="214" t="s">
        <v>982</v>
      </c>
      <c r="H919" s="267"/>
      <c r="I919" s="216"/>
      <c r="J919" s="217">
        <f>ROUND(I919*H919,2)</f>
        <v>0</v>
      </c>
      <c r="K919" s="213" t="s">
        <v>211</v>
      </c>
      <c r="L919" s="43"/>
      <c r="M919" s="218" t="s">
        <v>19</v>
      </c>
      <c r="N919" s="219" t="s">
        <v>44</v>
      </c>
      <c r="O919" s="83"/>
      <c r="P919" s="220">
        <f>O919*H919</f>
        <v>0</v>
      </c>
      <c r="Q919" s="220">
        <v>0</v>
      </c>
      <c r="R919" s="220">
        <f>Q919*H919</f>
        <v>0</v>
      </c>
      <c r="S919" s="220">
        <v>0</v>
      </c>
      <c r="T919" s="221">
        <f>S919*H919</f>
        <v>0</v>
      </c>
      <c r="AR919" s="222" t="s">
        <v>212</v>
      </c>
      <c r="AT919" s="222" t="s">
        <v>207</v>
      </c>
      <c r="AU919" s="222" t="s">
        <v>83</v>
      </c>
      <c r="AY919" s="17" t="s">
        <v>204</v>
      </c>
      <c r="BE919" s="223">
        <f>IF(N919="základní",J919,0)</f>
        <v>0</v>
      </c>
      <c r="BF919" s="223">
        <f>IF(N919="snížená",J919,0)</f>
        <v>0</v>
      </c>
      <c r="BG919" s="223">
        <f>IF(N919="zákl. přenesená",J919,0)</f>
        <v>0</v>
      </c>
      <c r="BH919" s="223">
        <f>IF(N919="sníž. přenesená",J919,0)</f>
        <v>0</v>
      </c>
      <c r="BI919" s="223">
        <f>IF(N919="nulová",J919,0)</f>
        <v>0</v>
      </c>
      <c r="BJ919" s="17" t="s">
        <v>81</v>
      </c>
      <c r="BK919" s="223">
        <f>ROUND(I919*H919,2)</f>
        <v>0</v>
      </c>
      <c r="BL919" s="17" t="s">
        <v>212</v>
      </c>
      <c r="BM919" s="222" t="s">
        <v>1954</v>
      </c>
    </row>
    <row r="920" spans="2:65" s="1" customFormat="1" ht="24" customHeight="1">
      <c r="B920" s="38"/>
      <c r="C920" s="211" t="s">
        <v>1113</v>
      </c>
      <c r="D920" s="211" t="s">
        <v>207</v>
      </c>
      <c r="E920" s="212" t="s">
        <v>1955</v>
      </c>
      <c r="F920" s="213" t="s">
        <v>1956</v>
      </c>
      <c r="G920" s="214" t="s">
        <v>982</v>
      </c>
      <c r="H920" s="267"/>
      <c r="I920" s="216"/>
      <c r="J920" s="217">
        <f>ROUND(I920*H920,2)</f>
        <v>0</v>
      </c>
      <c r="K920" s="213" t="s">
        <v>211</v>
      </c>
      <c r="L920" s="43"/>
      <c r="M920" s="218" t="s">
        <v>19</v>
      </c>
      <c r="N920" s="219" t="s">
        <v>44</v>
      </c>
      <c r="O920" s="83"/>
      <c r="P920" s="220">
        <f>O920*H920</f>
        <v>0</v>
      </c>
      <c r="Q920" s="220">
        <v>0</v>
      </c>
      <c r="R920" s="220">
        <f>Q920*H920</f>
        <v>0</v>
      </c>
      <c r="S920" s="220">
        <v>0</v>
      </c>
      <c r="T920" s="221">
        <f>S920*H920</f>
        <v>0</v>
      </c>
      <c r="AR920" s="222" t="s">
        <v>212</v>
      </c>
      <c r="AT920" s="222" t="s">
        <v>207</v>
      </c>
      <c r="AU920" s="222" t="s">
        <v>83</v>
      </c>
      <c r="AY920" s="17" t="s">
        <v>204</v>
      </c>
      <c r="BE920" s="223">
        <f>IF(N920="základní",J920,0)</f>
        <v>0</v>
      </c>
      <c r="BF920" s="223">
        <f>IF(N920="snížená",J920,0)</f>
        <v>0</v>
      </c>
      <c r="BG920" s="223">
        <f>IF(N920="zákl. přenesená",J920,0)</f>
        <v>0</v>
      </c>
      <c r="BH920" s="223">
        <f>IF(N920="sníž. přenesená",J920,0)</f>
        <v>0</v>
      </c>
      <c r="BI920" s="223">
        <f>IF(N920="nulová",J920,0)</f>
        <v>0</v>
      </c>
      <c r="BJ920" s="17" t="s">
        <v>81</v>
      </c>
      <c r="BK920" s="223">
        <f>ROUND(I920*H920,2)</f>
        <v>0</v>
      </c>
      <c r="BL920" s="17" t="s">
        <v>212</v>
      </c>
      <c r="BM920" s="222" t="s">
        <v>1957</v>
      </c>
    </row>
    <row r="921" spans="2:65" s="1" customFormat="1" ht="16.5" customHeight="1">
      <c r="B921" s="38"/>
      <c r="C921" s="211" t="s">
        <v>1958</v>
      </c>
      <c r="D921" s="211" t="s">
        <v>207</v>
      </c>
      <c r="E921" s="212" t="s">
        <v>1959</v>
      </c>
      <c r="F921" s="213" t="s">
        <v>1960</v>
      </c>
      <c r="G921" s="214" t="s">
        <v>982</v>
      </c>
      <c r="H921" s="267"/>
      <c r="I921" s="216"/>
      <c r="J921" s="217">
        <f>ROUND(I921*H921,2)</f>
        <v>0</v>
      </c>
      <c r="K921" s="213" t="s">
        <v>211</v>
      </c>
      <c r="L921" s="43"/>
      <c r="M921" s="218" t="s">
        <v>19</v>
      </c>
      <c r="N921" s="219" t="s">
        <v>44</v>
      </c>
      <c r="O921" s="83"/>
      <c r="P921" s="220">
        <f>O921*H921</f>
        <v>0</v>
      </c>
      <c r="Q921" s="220">
        <v>0</v>
      </c>
      <c r="R921" s="220">
        <f>Q921*H921</f>
        <v>0</v>
      </c>
      <c r="S921" s="220">
        <v>0</v>
      </c>
      <c r="T921" s="221">
        <f>S921*H921</f>
        <v>0</v>
      </c>
      <c r="AR921" s="222" t="s">
        <v>212</v>
      </c>
      <c r="AT921" s="222" t="s">
        <v>207</v>
      </c>
      <c r="AU921" s="222" t="s">
        <v>83</v>
      </c>
      <c r="AY921" s="17" t="s">
        <v>204</v>
      </c>
      <c r="BE921" s="223">
        <f>IF(N921="základní",J921,0)</f>
        <v>0</v>
      </c>
      <c r="BF921" s="223">
        <f>IF(N921="snížená",J921,0)</f>
        <v>0</v>
      </c>
      <c r="BG921" s="223">
        <f>IF(N921="zákl. přenesená",J921,0)</f>
        <v>0</v>
      </c>
      <c r="BH921" s="223">
        <f>IF(N921="sníž. přenesená",J921,0)</f>
        <v>0</v>
      </c>
      <c r="BI921" s="223">
        <f>IF(N921="nulová",J921,0)</f>
        <v>0</v>
      </c>
      <c r="BJ921" s="17" t="s">
        <v>81</v>
      </c>
      <c r="BK921" s="223">
        <f>ROUND(I921*H921,2)</f>
        <v>0</v>
      </c>
      <c r="BL921" s="17" t="s">
        <v>212</v>
      </c>
      <c r="BM921" s="222" t="s">
        <v>1961</v>
      </c>
    </row>
    <row r="922" spans="2:65" s="1" customFormat="1" ht="16.5" customHeight="1">
      <c r="B922" s="38"/>
      <c r="C922" s="211" t="s">
        <v>1117</v>
      </c>
      <c r="D922" s="211" t="s">
        <v>207</v>
      </c>
      <c r="E922" s="212" t="s">
        <v>1962</v>
      </c>
      <c r="F922" s="213" t="s">
        <v>1963</v>
      </c>
      <c r="G922" s="214" t="s">
        <v>982</v>
      </c>
      <c r="H922" s="267"/>
      <c r="I922" s="216"/>
      <c r="J922" s="217">
        <f>ROUND(I922*H922,2)</f>
        <v>0</v>
      </c>
      <c r="K922" s="213" t="s">
        <v>211</v>
      </c>
      <c r="L922" s="43"/>
      <c r="M922" s="218" t="s">
        <v>19</v>
      </c>
      <c r="N922" s="219" t="s">
        <v>44</v>
      </c>
      <c r="O922" s="83"/>
      <c r="P922" s="220">
        <f>O922*H922</f>
        <v>0</v>
      </c>
      <c r="Q922" s="220">
        <v>0</v>
      </c>
      <c r="R922" s="220">
        <f>Q922*H922</f>
        <v>0</v>
      </c>
      <c r="S922" s="220">
        <v>0</v>
      </c>
      <c r="T922" s="221">
        <f>S922*H922</f>
        <v>0</v>
      </c>
      <c r="AR922" s="222" t="s">
        <v>212</v>
      </c>
      <c r="AT922" s="222" t="s">
        <v>207</v>
      </c>
      <c r="AU922" s="222" t="s">
        <v>83</v>
      </c>
      <c r="AY922" s="17" t="s">
        <v>204</v>
      </c>
      <c r="BE922" s="223">
        <f>IF(N922="základní",J922,0)</f>
        <v>0</v>
      </c>
      <c r="BF922" s="223">
        <f>IF(N922="snížená",J922,0)</f>
        <v>0</v>
      </c>
      <c r="BG922" s="223">
        <f>IF(N922="zákl. přenesená",J922,0)</f>
        <v>0</v>
      </c>
      <c r="BH922" s="223">
        <f>IF(N922="sníž. přenesená",J922,0)</f>
        <v>0</v>
      </c>
      <c r="BI922" s="223">
        <f>IF(N922="nulová",J922,0)</f>
        <v>0</v>
      </c>
      <c r="BJ922" s="17" t="s">
        <v>81</v>
      </c>
      <c r="BK922" s="223">
        <f>ROUND(I922*H922,2)</f>
        <v>0</v>
      </c>
      <c r="BL922" s="17" t="s">
        <v>212</v>
      </c>
      <c r="BM922" s="222" t="s">
        <v>1964</v>
      </c>
    </row>
    <row r="923" spans="2:63" s="11" customFormat="1" ht="22.8" customHeight="1">
      <c r="B923" s="195"/>
      <c r="C923" s="196"/>
      <c r="D923" s="197" t="s">
        <v>72</v>
      </c>
      <c r="E923" s="209" t="s">
        <v>1965</v>
      </c>
      <c r="F923" s="209" t="s">
        <v>1966</v>
      </c>
      <c r="G923" s="196"/>
      <c r="H923" s="196"/>
      <c r="I923" s="199"/>
      <c r="J923" s="210">
        <f>BK923</f>
        <v>0</v>
      </c>
      <c r="K923" s="196"/>
      <c r="L923" s="201"/>
      <c r="M923" s="202"/>
      <c r="N923" s="203"/>
      <c r="O923" s="203"/>
      <c r="P923" s="204">
        <f>SUM(P924:P929)</f>
        <v>0</v>
      </c>
      <c r="Q923" s="203"/>
      <c r="R923" s="204">
        <f>SUM(R924:R929)</f>
        <v>0</v>
      </c>
      <c r="S923" s="203"/>
      <c r="T923" s="205">
        <f>SUM(T924:T929)</f>
        <v>0</v>
      </c>
      <c r="AR923" s="206" t="s">
        <v>81</v>
      </c>
      <c r="AT923" s="207" t="s">
        <v>72</v>
      </c>
      <c r="AU923" s="207" t="s">
        <v>81</v>
      </c>
      <c r="AY923" s="206" t="s">
        <v>204</v>
      </c>
      <c r="BK923" s="208">
        <f>SUM(BK924:BK929)</f>
        <v>0</v>
      </c>
    </row>
    <row r="924" spans="2:65" s="1" customFormat="1" ht="24" customHeight="1">
      <c r="B924" s="38"/>
      <c r="C924" s="211" t="s">
        <v>1967</v>
      </c>
      <c r="D924" s="211" t="s">
        <v>207</v>
      </c>
      <c r="E924" s="212" t="s">
        <v>1968</v>
      </c>
      <c r="F924" s="213" t="s">
        <v>1969</v>
      </c>
      <c r="G924" s="214" t="s">
        <v>982</v>
      </c>
      <c r="H924" s="267"/>
      <c r="I924" s="216"/>
      <c r="J924" s="217">
        <f>ROUND(I924*H924,2)</f>
        <v>0</v>
      </c>
      <c r="K924" s="213" t="s">
        <v>211</v>
      </c>
      <c r="L924" s="43"/>
      <c r="M924" s="218" t="s">
        <v>19</v>
      </c>
      <c r="N924" s="219" t="s">
        <v>44</v>
      </c>
      <c r="O924" s="83"/>
      <c r="P924" s="220">
        <f>O924*H924</f>
        <v>0</v>
      </c>
      <c r="Q924" s="220">
        <v>0</v>
      </c>
      <c r="R924" s="220">
        <f>Q924*H924</f>
        <v>0</v>
      </c>
      <c r="S924" s="220">
        <v>0</v>
      </c>
      <c r="T924" s="221">
        <f>S924*H924</f>
        <v>0</v>
      </c>
      <c r="AR924" s="222" t="s">
        <v>212</v>
      </c>
      <c r="AT924" s="222" t="s">
        <v>207</v>
      </c>
      <c r="AU924" s="222" t="s">
        <v>83</v>
      </c>
      <c r="AY924" s="17" t="s">
        <v>204</v>
      </c>
      <c r="BE924" s="223">
        <f>IF(N924="základní",J924,0)</f>
        <v>0</v>
      </c>
      <c r="BF924" s="223">
        <f>IF(N924="snížená",J924,0)</f>
        <v>0</v>
      </c>
      <c r="BG924" s="223">
        <f>IF(N924="zákl. přenesená",J924,0)</f>
        <v>0</v>
      </c>
      <c r="BH924" s="223">
        <f>IF(N924="sníž. přenesená",J924,0)</f>
        <v>0</v>
      </c>
      <c r="BI924" s="223">
        <f>IF(N924="nulová",J924,0)</f>
        <v>0</v>
      </c>
      <c r="BJ924" s="17" t="s">
        <v>81</v>
      </c>
      <c r="BK924" s="223">
        <f>ROUND(I924*H924,2)</f>
        <v>0</v>
      </c>
      <c r="BL924" s="17" t="s">
        <v>212</v>
      </c>
      <c r="BM924" s="222" t="s">
        <v>1970</v>
      </c>
    </row>
    <row r="925" spans="2:65" s="1" customFormat="1" ht="36" customHeight="1">
      <c r="B925" s="38"/>
      <c r="C925" s="211" t="s">
        <v>1120</v>
      </c>
      <c r="D925" s="211" t="s">
        <v>207</v>
      </c>
      <c r="E925" s="212" t="s">
        <v>1971</v>
      </c>
      <c r="F925" s="213" t="s">
        <v>1972</v>
      </c>
      <c r="G925" s="214" t="s">
        <v>982</v>
      </c>
      <c r="H925" s="267"/>
      <c r="I925" s="216"/>
      <c r="J925" s="217">
        <f>ROUND(I925*H925,2)</f>
        <v>0</v>
      </c>
      <c r="K925" s="213" t="s">
        <v>211</v>
      </c>
      <c r="L925" s="43"/>
      <c r="M925" s="218" t="s">
        <v>19</v>
      </c>
      <c r="N925" s="219" t="s">
        <v>44</v>
      </c>
      <c r="O925" s="83"/>
      <c r="P925" s="220">
        <f>O925*H925</f>
        <v>0</v>
      </c>
      <c r="Q925" s="220">
        <v>0</v>
      </c>
      <c r="R925" s="220">
        <f>Q925*H925</f>
        <v>0</v>
      </c>
      <c r="S925" s="220">
        <v>0</v>
      </c>
      <c r="T925" s="221">
        <f>S925*H925</f>
        <v>0</v>
      </c>
      <c r="AR925" s="222" t="s">
        <v>212</v>
      </c>
      <c r="AT925" s="222" t="s">
        <v>207</v>
      </c>
      <c r="AU925" s="222" t="s">
        <v>83</v>
      </c>
      <c r="AY925" s="17" t="s">
        <v>204</v>
      </c>
      <c r="BE925" s="223">
        <f>IF(N925="základní",J925,0)</f>
        <v>0</v>
      </c>
      <c r="BF925" s="223">
        <f>IF(N925="snížená",J925,0)</f>
        <v>0</v>
      </c>
      <c r="BG925" s="223">
        <f>IF(N925="zákl. přenesená",J925,0)</f>
        <v>0</v>
      </c>
      <c r="BH925" s="223">
        <f>IF(N925="sníž. přenesená",J925,0)</f>
        <v>0</v>
      </c>
      <c r="BI925" s="223">
        <f>IF(N925="nulová",J925,0)</f>
        <v>0</v>
      </c>
      <c r="BJ925" s="17" t="s">
        <v>81</v>
      </c>
      <c r="BK925" s="223">
        <f>ROUND(I925*H925,2)</f>
        <v>0</v>
      </c>
      <c r="BL925" s="17" t="s">
        <v>212</v>
      </c>
      <c r="BM925" s="222" t="s">
        <v>1973</v>
      </c>
    </row>
    <row r="926" spans="2:65" s="1" customFormat="1" ht="36" customHeight="1">
      <c r="B926" s="38"/>
      <c r="C926" s="211" t="s">
        <v>1974</v>
      </c>
      <c r="D926" s="211" t="s">
        <v>207</v>
      </c>
      <c r="E926" s="212" t="s">
        <v>1975</v>
      </c>
      <c r="F926" s="213" t="s">
        <v>1976</v>
      </c>
      <c r="G926" s="214" t="s">
        <v>982</v>
      </c>
      <c r="H926" s="267"/>
      <c r="I926" s="216"/>
      <c r="J926" s="217">
        <f>ROUND(I926*H926,2)</f>
        <v>0</v>
      </c>
      <c r="K926" s="213" t="s">
        <v>211</v>
      </c>
      <c r="L926" s="43"/>
      <c r="M926" s="218" t="s">
        <v>19</v>
      </c>
      <c r="N926" s="219" t="s">
        <v>44</v>
      </c>
      <c r="O926" s="83"/>
      <c r="P926" s="220">
        <f>O926*H926</f>
        <v>0</v>
      </c>
      <c r="Q926" s="220">
        <v>0</v>
      </c>
      <c r="R926" s="220">
        <f>Q926*H926</f>
        <v>0</v>
      </c>
      <c r="S926" s="220">
        <v>0</v>
      </c>
      <c r="T926" s="221">
        <f>S926*H926</f>
        <v>0</v>
      </c>
      <c r="AR926" s="222" t="s">
        <v>212</v>
      </c>
      <c r="AT926" s="222" t="s">
        <v>207</v>
      </c>
      <c r="AU926" s="222" t="s">
        <v>83</v>
      </c>
      <c r="AY926" s="17" t="s">
        <v>204</v>
      </c>
      <c r="BE926" s="223">
        <f>IF(N926="základní",J926,0)</f>
        <v>0</v>
      </c>
      <c r="BF926" s="223">
        <f>IF(N926="snížená",J926,0)</f>
        <v>0</v>
      </c>
      <c r="BG926" s="223">
        <f>IF(N926="zákl. přenesená",J926,0)</f>
        <v>0</v>
      </c>
      <c r="BH926" s="223">
        <f>IF(N926="sníž. přenesená",J926,0)</f>
        <v>0</v>
      </c>
      <c r="BI926" s="223">
        <f>IF(N926="nulová",J926,0)</f>
        <v>0</v>
      </c>
      <c r="BJ926" s="17" t="s">
        <v>81</v>
      </c>
      <c r="BK926" s="223">
        <f>ROUND(I926*H926,2)</f>
        <v>0</v>
      </c>
      <c r="BL926" s="17" t="s">
        <v>212</v>
      </c>
      <c r="BM926" s="222" t="s">
        <v>1977</v>
      </c>
    </row>
    <row r="927" spans="2:65" s="1" customFormat="1" ht="36" customHeight="1">
      <c r="B927" s="38"/>
      <c r="C927" s="211" t="s">
        <v>1124</v>
      </c>
      <c r="D927" s="211" t="s">
        <v>207</v>
      </c>
      <c r="E927" s="212" t="s">
        <v>1978</v>
      </c>
      <c r="F927" s="213" t="s">
        <v>1979</v>
      </c>
      <c r="G927" s="214" t="s">
        <v>982</v>
      </c>
      <c r="H927" s="267"/>
      <c r="I927" s="216"/>
      <c r="J927" s="217">
        <f>ROUND(I927*H927,2)</f>
        <v>0</v>
      </c>
      <c r="K927" s="213" t="s">
        <v>211</v>
      </c>
      <c r="L927" s="43"/>
      <c r="M927" s="218" t="s">
        <v>19</v>
      </c>
      <c r="N927" s="219" t="s">
        <v>44</v>
      </c>
      <c r="O927" s="83"/>
      <c r="P927" s="220">
        <f>O927*H927</f>
        <v>0</v>
      </c>
      <c r="Q927" s="220">
        <v>0</v>
      </c>
      <c r="R927" s="220">
        <f>Q927*H927</f>
        <v>0</v>
      </c>
      <c r="S927" s="220">
        <v>0</v>
      </c>
      <c r="T927" s="221">
        <f>S927*H927</f>
        <v>0</v>
      </c>
      <c r="AR927" s="222" t="s">
        <v>212</v>
      </c>
      <c r="AT927" s="222" t="s">
        <v>207</v>
      </c>
      <c r="AU927" s="222" t="s">
        <v>83</v>
      </c>
      <c r="AY927" s="17" t="s">
        <v>204</v>
      </c>
      <c r="BE927" s="223">
        <f>IF(N927="základní",J927,0)</f>
        <v>0</v>
      </c>
      <c r="BF927" s="223">
        <f>IF(N927="snížená",J927,0)</f>
        <v>0</v>
      </c>
      <c r="BG927" s="223">
        <f>IF(N927="zákl. přenesená",J927,0)</f>
        <v>0</v>
      </c>
      <c r="BH927" s="223">
        <f>IF(N927="sníž. přenesená",J927,0)</f>
        <v>0</v>
      </c>
      <c r="BI927" s="223">
        <f>IF(N927="nulová",J927,0)</f>
        <v>0</v>
      </c>
      <c r="BJ927" s="17" t="s">
        <v>81</v>
      </c>
      <c r="BK927" s="223">
        <f>ROUND(I927*H927,2)</f>
        <v>0</v>
      </c>
      <c r="BL927" s="17" t="s">
        <v>212</v>
      </c>
      <c r="BM927" s="222" t="s">
        <v>1980</v>
      </c>
    </row>
    <row r="928" spans="2:65" s="1" customFormat="1" ht="36" customHeight="1">
      <c r="B928" s="38"/>
      <c r="C928" s="211" t="s">
        <v>1981</v>
      </c>
      <c r="D928" s="211" t="s">
        <v>207</v>
      </c>
      <c r="E928" s="212" t="s">
        <v>1982</v>
      </c>
      <c r="F928" s="213" t="s">
        <v>1983</v>
      </c>
      <c r="G928" s="214" t="s">
        <v>982</v>
      </c>
      <c r="H928" s="267"/>
      <c r="I928" s="216"/>
      <c r="J928" s="217">
        <f>ROUND(I928*H928,2)</f>
        <v>0</v>
      </c>
      <c r="K928" s="213" t="s">
        <v>211</v>
      </c>
      <c r="L928" s="43"/>
      <c r="M928" s="218" t="s">
        <v>19</v>
      </c>
      <c r="N928" s="219" t="s">
        <v>44</v>
      </c>
      <c r="O928" s="83"/>
      <c r="P928" s="220">
        <f>O928*H928</f>
        <v>0</v>
      </c>
      <c r="Q928" s="220">
        <v>0</v>
      </c>
      <c r="R928" s="220">
        <f>Q928*H928</f>
        <v>0</v>
      </c>
      <c r="S928" s="220">
        <v>0</v>
      </c>
      <c r="T928" s="221">
        <f>S928*H928</f>
        <v>0</v>
      </c>
      <c r="AR928" s="222" t="s">
        <v>212</v>
      </c>
      <c r="AT928" s="222" t="s">
        <v>207</v>
      </c>
      <c r="AU928" s="222" t="s">
        <v>83</v>
      </c>
      <c r="AY928" s="17" t="s">
        <v>204</v>
      </c>
      <c r="BE928" s="223">
        <f>IF(N928="základní",J928,0)</f>
        <v>0</v>
      </c>
      <c r="BF928" s="223">
        <f>IF(N928="snížená",J928,0)</f>
        <v>0</v>
      </c>
      <c r="BG928" s="223">
        <f>IF(N928="zákl. přenesená",J928,0)</f>
        <v>0</v>
      </c>
      <c r="BH928" s="223">
        <f>IF(N928="sníž. přenesená",J928,0)</f>
        <v>0</v>
      </c>
      <c r="BI928" s="223">
        <f>IF(N928="nulová",J928,0)</f>
        <v>0</v>
      </c>
      <c r="BJ928" s="17" t="s">
        <v>81</v>
      </c>
      <c r="BK928" s="223">
        <f>ROUND(I928*H928,2)</f>
        <v>0</v>
      </c>
      <c r="BL928" s="17" t="s">
        <v>212</v>
      </c>
      <c r="BM928" s="222" t="s">
        <v>1984</v>
      </c>
    </row>
    <row r="929" spans="2:65" s="1" customFormat="1" ht="16.5" customHeight="1">
      <c r="B929" s="38"/>
      <c r="C929" s="211" t="s">
        <v>1127</v>
      </c>
      <c r="D929" s="211" t="s">
        <v>207</v>
      </c>
      <c r="E929" s="212" t="s">
        <v>1985</v>
      </c>
      <c r="F929" s="213" t="s">
        <v>1986</v>
      </c>
      <c r="G929" s="214" t="s">
        <v>982</v>
      </c>
      <c r="H929" s="267"/>
      <c r="I929" s="216"/>
      <c r="J929" s="217">
        <f>ROUND(I929*H929,2)</f>
        <v>0</v>
      </c>
      <c r="K929" s="213" t="s">
        <v>211</v>
      </c>
      <c r="L929" s="43"/>
      <c r="M929" s="218" t="s">
        <v>19</v>
      </c>
      <c r="N929" s="219" t="s">
        <v>44</v>
      </c>
      <c r="O929" s="83"/>
      <c r="P929" s="220">
        <f>O929*H929</f>
        <v>0</v>
      </c>
      <c r="Q929" s="220">
        <v>0</v>
      </c>
      <c r="R929" s="220">
        <f>Q929*H929</f>
        <v>0</v>
      </c>
      <c r="S929" s="220">
        <v>0</v>
      </c>
      <c r="T929" s="221">
        <f>S929*H929</f>
        <v>0</v>
      </c>
      <c r="AR929" s="222" t="s">
        <v>212</v>
      </c>
      <c r="AT929" s="222" t="s">
        <v>207</v>
      </c>
      <c r="AU929" s="222" t="s">
        <v>83</v>
      </c>
      <c r="AY929" s="17" t="s">
        <v>204</v>
      </c>
      <c r="BE929" s="223">
        <f>IF(N929="základní",J929,0)</f>
        <v>0</v>
      </c>
      <c r="BF929" s="223">
        <f>IF(N929="snížená",J929,0)</f>
        <v>0</v>
      </c>
      <c r="BG929" s="223">
        <f>IF(N929="zákl. přenesená",J929,0)</f>
        <v>0</v>
      </c>
      <c r="BH929" s="223">
        <f>IF(N929="sníž. přenesená",J929,0)</f>
        <v>0</v>
      </c>
      <c r="BI929" s="223">
        <f>IF(N929="nulová",J929,0)</f>
        <v>0</v>
      </c>
      <c r="BJ929" s="17" t="s">
        <v>81</v>
      </c>
      <c r="BK929" s="223">
        <f>ROUND(I929*H929,2)</f>
        <v>0</v>
      </c>
      <c r="BL929" s="17" t="s">
        <v>212</v>
      </c>
      <c r="BM929" s="222" t="s">
        <v>1987</v>
      </c>
    </row>
    <row r="930" spans="2:63" s="11" customFormat="1" ht="22.8" customHeight="1">
      <c r="B930" s="195"/>
      <c r="C930" s="196"/>
      <c r="D930" s="197" t="s">
        <v>72</v>
      </c>
      <c r="E930" s="209" t="s">
        <v>1988</v>
      </c>
      <c r="F930" s="209" t="s">
        <v>1989</v>
      </c>
      <c r="G930" s="196"/>
      <c r="H930" s="196"/>
      <c r="I930" s="199"/>
      <c r="J930" s="210">
        <f>BK930</f>
        <v>0</v>
      </c>
      <c r="K930" s="196"/>
      <c r="L930" s="201"/>
      <c r="M930" s="202"/>
      <c r="N930" s="203"/>
      <c r="O930" s="203"/>
      <c r="P930" s="204">
        <f>SUM(P931:P932)</f>
        <v>0</v>
      </c>
      <c r="Q930" s="203"/>
      <c r="R930" s="204">
        <f>SUM(R931:R932)</f>
        <v>0</v>
      </c>
      <c r="S930" s="203"/>
      <c r="T930" s="205">
        <f>SUM(T931:T932)</f>
        <v>0</v>
      </c>
      <c r="AR930" s="206" t="s">
        <v>81</v>
      </c>
      <c r="AT930" s="207" t="s">
        <v>72</v>
      </c>
      <c r="AU930" s="207" t="s">
        <v>81</v>
      </c>
      <c r="AY930" s="206" t="s">
        <v>204</v>
      </c>
      <c r="BK930" s="208">
        <f>SUM(BK931:BK932)</f>
        <v>0</v>
      </c>
    </row>
    <row r="931" spans="2:65" s="1" customFormat="1" ht="16.5" customHeight="1">
      <c r="B931" s="38"/>
      <c r="C931" s="211" t="s">
        <v>1990</v>
      </c>
      <c r="D931" s="211" t="s">
        <v>207</v>
      </c>
      <c r="E931" s="212" t="s">
        <v>1991</v>
      </c>
      <c r="F931" s="213" t="s">
        <v>1992</v>
      </c>
      <c r="G931" s="214" t="s">
        <v>982</v>
      </c>
      <c r="H931" s="267"/>
      <c r="I931" s="216"/>
      <c r="J931" s="217">
        <f>ROUND(I931*H931,2)</f>
        <v>0</v>
      </c>
      <c r="K931" s="213" t="s">
        <v>211</v>
      </c>
      <c r="L931" s="43"/>
      <c r="M931" s="218" t="s">
        <v>19</v>
      </c>
      <c r="N931" s="219" t="s">
        <v>44</v>
      </c>
      <c r="O931" s="83"/>
      <c r="P931" s="220">
        <f>O931*H931</f>
        <v>0</v>
      </c>
      <c r="Q931" s="220">
        <v>0</v>
      </c>
      <c r="R931" s="220">
        <f>Q931*H931</f>
        <v>0</v>
      </c>
      <c r="S931" s="220">
        <v>0</v>
      </c>
      <c r="T931" s="221">
        <f>S931*H931</f>
        <v>0</v>
      </c>
      <c r="AR931" s="222" t="s">
        <v>212</v>
      </c>
      <c r="AT931" s="222" t="s">
        <v>207</v>
      </c>
      <c r="AU931" s="222" t="s">
        <v>83</v>
      </c>
      <c r="AY931" s="17" t="s">
        <v>204</v>
      </c>
      <c r="BE931" s="223">
        <f>IF(N931="základní",J931,0)</f>
        <v>0</v>
      </c>
      <c r="BF931" s="223">
        <f>IF(N931="snížená",J931,0)</f>
        <v>0</v>
      </c>
      <c r="BG931" s="223">
        <f>IF(N931="zákl. přenesená",J931,0)</f>
        <v>0</v>
      </c>
      <c r="BH931" s="223">
        <f>IF(N931="sníž. přenesená",J931,0)</f>
        <v>0</v>
      </c>
      <c r="BI931" s="223">
        <f>IF(N931="nulová",J931,0)</f>
        <v>0</v>
      </c>
      <c r="BJ931" s="17" t="s">
        <v>81</v>
      </c>
      <c r="BK931" s="223">
        <f>ROUND(I931*H931,2)</f>
        <v>0</v>
      </c>
      <c r="BL931" s="17" t="s">
        <v>212</v>
      </c>
      <c r="BM931" s="222" t="s">
        <v>1993</v>
      </c>
    </row>
    <row r="932" spans="2:65" s="1" customFormat="1" ht="36" customHeight="1">
      <c r="B932" s="38"/>
      <c r="C932" s="211" t="s">
        <v>1131</v>
      </c>
      <c r="D932" s="211" t="s">
        <v>207</v>
      </c>
      <c r="E932" s="212" t="s">
        <v>1994</v>
      </c>
      <c r="F932" s="213" t="s">
        <v>1995</v>
      </c>
      <c r="G932" s="214" t="s">
        <v>982</v>
      </c>
      <c r="H932" s="267"/>
      <c r="I932" s="216"/>
      <c r="J932" s="217">
        <f>ROUND(I932*H932,2)</f>
        <v>0</v>
      </c>
      <c r="K932" s="213" t="s">
        <v>211</v>
      </c>
      <c r="L932" s="43"/>
      <c r="M932" s="218" t="s">
        <v>19</v>
      </c>
      <c r="N932" s="219" t="s">
        <v>44</v>
      </c>
      <c r="O932" s="83"/>
      <c r="P932" s="220">
        <f>O932*H932</f>
        <v>0</v>
      </c>
      <c r="Q932" s="220">
        <v>0</v>
      </c>
      <c r="R932" s="220">
        <f>Q932*H932</f>
        <v>0</v>
      </c>
      <c r="S932" s="220">
        <v>0</v>
      </c>
      <c r="T932" s="221">
        <f>S932*H932</f>
        <v>0</v>
      </c>
      <c r="AR932" s="222" t="s">
        <v>212</v>
      </c>
      <c r="AT932" s="222" t="s">
        <v>207</v>
      </c>
      <c r="AU932" s="222" t="s">
        <v>83</v>
      </c>
      <c r="AY932" s="17" t="s">
        <v>204</v>
      </c>
      <c r="BE932" s="223">
        <f>IF(N932="základní",J932,0)</f>
        <v>0</v>
      </c>
      <c r="BF932" s="223">
        <f>IF(N932="snížená",J932,0)</f>
        <v>0</v>
      </c>
      <c r="BG932" s="223">
        <f>IF(N932="zákl. přenesená",J932,0)</f>
        <v>0</v>
      </c>
      <c r="BH932" s="223">
        <f>IF(N932="sníž. přenesená",J932,0)</f>
        <v>0</v>
      </c>
      <c r="BI932" s="223">
        <f>IF(N932="nulová",J932,0)</f>
        <v>0</v>
      </c>
      <c r="BJ932" s="17" t="s">
        <v>81</v>
      </c>
      <c r="BK932" s="223">
        <f>ROUND(I932*H932,2)</f>
        <v>0</v>
      </c>
      <c r="BL932" s="17" t="s">
        <v>212</v>
      </c>
      <c r="BM932" s="222" t="s">
        <v>1996</v>
      </c>
    </row>
    <row r="933" spans="2:63" s="11" customFormat="1" ht="22.8" customHeight="1">
      <c r="B933" s="195"/>
      <c r="C933" s="196"/>
      <c r="D933" s="197" t="s">
        <v>72</v>
      </c>
      <c r="E933" s="209" t="s">
        <v>444</v>
      </c>
      <c r="F933" s="209" t="s">
        <v>445</v>
      </c>
      <c r="G933" s="196"/>
      <c r="H933" s="196"/>
      <c r="I933" s="199"/>
      <c r="J933" s="210">
        <f>BK933</f>
        <v>0</v>
      </c>
      <c r="K933" s="196"/>
      <c r="L933" s="201"/>
      <c r="M933" s="202"/>
      <c r="N933" s="203"/>
      <c r="O933" s="203"/>
      <c r="P933" s="204">
        <f>SUM(P934:P935)</f>
        <v>0</v>
      </c>
      <c r="Q933" s="203"/>
      <c r="R933" s="204">
        <f>SUM(R934:R935)</f>
        <v>0</v>
      </c>
      <c r="S933" s="203"/>
      <c r="T933" s="205">
        <f>SUM(T934:T935)</f>
        <v>0</v>
      </c>
      <c r="AR933" s="206" t="s">
        <v>81</v>
      </c>
      <c r="AT933" s="207" t="s">
        <v>72</v>
      </c>
      <c r="AU933" s="207" t="s">
        <v>81</v>
      </c>
      <c r="AY933" s="206" t="s">
        <v>204</v>
      </c>
      <c r="BK933" s="208">
        <f>SUM(BK934:BK935)</f>
        <v>0</v>
      </c>
    </row>
    <row r="934" spans="2:65" s="1" customFormat="1" ht="36" customHeight="1">
      <c r="B934" s="38"/>
      <c r="C934" s="211" t="s">
        <v>1997</v>
      </c>
      <c r="D934" s="211" t="s">
        <v>207</v>
      </c>
      <c r="E934" s="212" t="s">
        <v>1998</v>
      </c>
      <c r="F934" s="213" t="s">
        <v>1999</v>
      </c>
      <c r="G934" s="214" t="s">
        <v>982</v>
      </c>
      <c r="H934" s="267"/>
      <c r="I934" s="216"/>
      <c r="J934" s="217">
        <f>ROUND(I934*H934,2)</f>
        <v>0</v>
      </c>
      <c r="K934" s="213" t="s">
        <v>211</v>
      </c>
      <c r="L934" s="43"/>
      <c r="M934" s="218" t="s">
        <v>19</v>
      </c>
      <c r="N934" s="219" t="s">
        <v>44</v>
      </c>
      <c r="O934" s="83"/>
      <c r="P934" s="220">
        <f>O934*H934</f>
        <v>0</v>
      </c>
      <c r="Q934" s="220">
        <v>0</v>
      </c>
      <c r="R934" s="220">
        <f>Q934*H934</f>
        <v>0</v>
      </c>
      <c r="S934" s="220">
        <v>0</v>
      </c>
      <c r="T934" s="221">
        <f>S934*H934</f>
        <v>0</v>
      </c>
      <c r="AR934" s="222" t="s">
        <v>212</v>
      </c>
      <c r="AT934" s="222" t="s">
        <v>207</v>
      </c>
      <c r="AU934" s="222" t="s">
        <v>83</v>
      </c>
      <c r="AY934" s="17" t="s">
        <v>204</v>
      </c>
      <c r="BE934" s="223">
        <f>IF(N934="základní",J934,0)</f>
        <v>0</v>
      </c>
      <c r="BF934" s="223">
        <f>IF(N934="snížená",J934,0)</f>
        <v>0</v>
      </c>
      <c r="BG934" s="223">
        <f>IF(N934="zákl. přenesená",J934,0)</f>
        <v>0</v>
      </c>
      <c r="BH934" s="223">
        <f>IF(N934="sníž. přenesená",J934,0)</f>
        <v>0</v>
      </c>
      <c r="BI934" s="223">
        <f>IF(N934="nulová",J934,0)</f>
        <v>0</v>
      </c>
      <c r="BJ934" s="17" t="s">
        <v>81</v>
      </c>
      <c r="BK934" s="223">
        <f>ROUND(I934*H934,2)</f>
        <v>0</v>
      </c>
      <c r="BL934" s="17" t="s">
        <v>212</v>
      </c>
      <c r="BM934" s="222" t="s">
        <v>2000</v>
      </c>
    </row>
    <row r="935" spans="2:65" s="1" customFormat="1" ht="24" customHeight="1">
      <c r="B935" s="38"/>
      <c r="C935" s="211" t="s">
        <v>1135</v>
      </c>
      <c r="D935" s="211" t="s">
        <v>207</v>
      </c>
      <c r="E935" s="212" t="s">
        <v>2001</v>
      </c>
      <c r="F935" s="213" t="s">
        <v>2002</v>
      </c>
      <c r="G935" s="214" t="s">
        <v>982</v>
      </c>
      <c r="H935" s="267"/>
      <c r="I935" s="216"/>
      <c r="J935" s="217">
        <f>ROUND(I935*H935,2)</f>
        <v>0</v>
      </c>
      <c r="K935" s="213" t="s">
        <v>211</v>
      </c>
      <c r="L935" s="43"/>
      <c r="M935" s="268" t="s">
        <v>19</v>
      </c>
      <c r="N935" s="269" t="s">
        <v>44</v>
      </c>
      <c r="O935" s="270"/>
      <c r="P935" s="271">
        <f>O935*H935</f>
        <v>0</v>
      </c>
      <c r="Q935" s="271">
        <v>0</v>
      </c>
      <c r="R935" s="271">
        <f>Q935*H935</f>
        <v>0</v>
      </c>
      <c r="S935" s="271">
        <v>0</v>
      </c>
      <c r="T935" s="272">
        <f>S935*H935</f>
        <v>0</v>
      </c>
      <c r="AR935" s="222" t="s">
        <v>212</v>
      </c>
      <c r="AT935" s="222" t="s">
        <v>207</v>
      </c>
      <c r="AU935" s="222" t="s">
        <v>83</v>
      </c>
      <c r="AY935" s="17" t="s">
        <v>204</v>
      </c>
      <c r="BE935" s="223">
        <f>IF(N935="základní",J935,0)</f>
        <v>0</v>
      </c>
      <c r="BF935" s="223">
        <f>IF(N935="snížená",J935,0)</f>
        <v>0</v>
      </c>
      <c r="BG935" s="223">
        <f>IF(N935="zákl. přenesená",J935,0)</f>
        <v>0</v>
      </c>
      <c r="BH935" s="223">
        <f>IF(N935="sníž. přenesená",J935,0)</f>
        <v>0</v>
      </c>
      <c r="BI935" s="223">
        <f>IF(N935="nulová",J935,0)</f>
        <v>0</v>
      </c>
      <c r="BJ935" s="17" t="s">
        <v>81</v>
      </c>
      <c r="BK935" s="223">
        <f>ROUND(I935*H935,2)</f>
        <v>0</v>
      </c>
      <c r="BL935" s="17" t="s">
        <v>212</v>
      </c>
      <c r="BM935" s="222" t="s">
        <v>2003</v>
      </c>
    </row>
    <row r="936" spans="2:12" s="1" customFormat="1" ht="6.95" customHeight="1">
      <c r="B936" s="58"/>
      <c r="C936" s="59"/>
      <c r="D936" s="59"/>
      <c r="E936" s="59"/>
      <c r="F936" s="59"/>
      <c r="G936" s="59"/>
      <c r="H936" s="59"/>
      <c r="I936" s="161"/>
      <c r="J936" s="59"/>
      <c r="K936" s="59"/>
      <c r="L936" s="43"/>
    </row>
  </sheetData>
  <sheetProtection password="CC35" sheet="1" objects="1" scenarios="1" formatColumns="0" formatRows="0" autoFilter="0"/>
  <autoFilter ref="C190:K935"/>
  <mergeCells count="9">
    <mergeCell ref="E7:H7"/>
    <mergeCell ref="E9:H9"/>
    <mergeCell ref="E18:H18"/>
    <mergeCell ref="E27:H27"/>
    <mergeCell ref="E48:H48"/>
    <mergeCell ref="E50:H50"/>
    <mergeCell ref="E181:H181"/>
    <mergeCell ref="E183:H1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2004</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ROUND(J97,2)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ROUND((SUM(BE97:BE227)),2)</f>
        <v>0</v>
      </c>
      <c r="I33" s="150">
        <v>0.21</v>
      </c>
      <c r="J33" s="149">
        <f>ROUND(((SUM(BE97:BE227))*I33),2)</f>
        <v>0</v>
      </c>
      <c r="L33" s="43"/>
    </row>
    <row r="34" spans="2:12" s="1" customFormat="1" ht="14.4" customHeight="1">
      <c r="B34" s="43"/>
      <c r="E34" s="133" t="s">
        <v>45</v>
      </c>
      <c r="F34" s="149">
        <f>ROUND((SUM(BF97:BF227)),2)</f>
        <v>0</v>
      </c>
      <c r="I34" s="150">
        <v>0.15</v>
      </c>
      <c r="J34" s="149">
        <f>ROUND(((SUM(BF97:BF227))*I34),2)</f>
        <v>0</v>
      </c>
      <c r="L34" s="43"/>
    </row>
    <row r="35" spans="2:12" s="1" customFormat="1" ht="14.4" customHeight="1" hidden="1">
      <c r="B35" s="43"/>
      <c r="E35" s="133" t="s">
        <v>46</v>
      </c>
      <c r="F35" s="149">
        <f>ROUND((SUM(BG97:BG227)),2)</f>
        <v>0</v>
      </c>
      <c r="I35" s="150">
        <v>0.21</v>
      </c>
      <c r="J35" s="149">
        <f>0</f>
        <v>0</v>
      </c>
      <c r="L35" s="43"/>
    </row>
    <row r="36" spans="2:12" s="1" customFormat="1" ht="14.4" customHeight="1" hidden="1">
      <c r="B36" s="43"/>
      <c r="E36" s="133" t="s">
        <v>47</v>
      </c>
      <c r="F36" s="149">
        <f>ROUND((SUM(BH97:BH227)),2)</f>
        <v>0</v>
      </c>
      <c r="I36" s="150">
        <v>0.15</v>
      </c>
      <c r="J36" s="149">
        <f>0</f>
        <v>0</v>
      </c>
      <c r="L36" s="43"/>
    </row>
    <row r="37" spans="2:12" s="1" customFormat="1" ht="14.4" customHeight="1" hidden="1">
      <c r="B37" s="43"/>
      <c r="E37" s="133" t="s">
        <v>48</v>
      </c>
      <c r="F37" s="149">
        <f>ROUND((SUM(BI97:BI227)),2)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D.1.1.1 - Sklad hraček</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J97</f>
        <v>0</v>
      </c>
      <c r="K59" s="39"/>
      <c r="L59" s="43"/>
      <c r="AU59" s="17" t="s">
        <v>123</v>
      </c>
    </row>
    <row r="60" spans="2:12" s="8" customFormat="1" ht="24.95" customHeight="1">
      <c r="B60" s="171"/>
      <c r="C60" s="172"/>
      <c r="D60" s="173" t="s">
        <v>2005</v>
      </c>
      <c r="E60" s="174"/>
      <c r="F60" s="174"/>
      <c r="G60" s="174"/>
      <c r="H60" s="174"/>
      <c r="I60" s="175"/>
      <c r="J60" s="176">
        <f>J98</f>
        <v>0</v>
      </c>
      <c r="K60" s="172"/>
      <c r="L60" s="177"/>
    </row>
    <row r="61" spans="2:12" s="9" customFormat="1" ht="19.9" customHeight="1">
      <c r="B61" s="178"/>
      <c r="C61" s="179"/>
      <c r="D61" s="180" t="s">
        <v>125</v>
      </c>
      <c r="E61" s="181"/>
      <c r="F61" s="181"/>
      <c r="G61" s="181"/>
      <c r="H61" s="181"/>
      <c r="I61" s="182"/>
      <c r="J61" s="183">
        <f>J99</f>
        <v>0</v>
      </c>
      <c r="K61" s="179"/>
      <c r="L61" s="184"/>
    </row>
    <row r="62" spans="2:12" s="9" customFormat="1" ht="19.9" customHeight="1">
      <c r="B62" s="178"/>
      <c r="C62" s="179"/>
      <c r="D62" s="180" t="s">
        <v>139</v>
      </c>
      <c r="E62" s="181"/>
      <c r="F62" s="181"/>
      <c r="G62" s="181"/>
      <c r="H62" s="181"/>
      <c r="I62" s="182"/>
      <c r="J62" s="183">
        <f>J107</f>
        <v>0</v>
      </c>
      <c r="K62" s="179"/>
      <c r="L62" s="184"/>
    </row>
    <row r="63" spans="2:12" s="9" customFormat="1" ht="19.9" customHeight="1">
      <c r="B63" s="178"/>
      <c r="C63" s="179"/>
      <c r="D63" s="180" t="s">
        <v>126</v>
      </c>
      <c r="E63" s="181"/>
      <c r="F63" s="181"/>
      <c r="G63" s="181"/>
      <c r="H63" s="181"/>
      <c r="I63" s="182"/>
      <c r="J63" s="183">
        <f>J117</f>
        <v>0</v>
      </c>
      <c r="K63" s="179"/>
      <c r="L63" s="184"/>
    </row>
    <row r="64" spans="2:12" s="9" customFormat="1" ht="19.9" customHeight="1">
      <c r="B64" s="178"/>
      <c r="C64" s="179"/>
      <c r="D64" s="180" t="s">
        <v>145</v>
      </c>
      <c r="E64" s="181"/>
      <c r="F64" s="181"/>
      <c r="G64" s="181"/>
      <c r="H64" s="181"/>
      <c r="I64" s="182"/>
      <c r="J64" s="183">
        <f>J126</f>
        <v>0</v>
      </c>
      <c r="K64" s="179"/>
      <c r="L64" s="184"/>
    </row>
    <row r="65" spans="2:12" s="9" customFormat="1" ht="19.9" customHeight="1">
      <c r="B65" s="178"/>
      <c r="C65" s="179"/>
      <c r="D65" s="180" t="s">
        <v>2006</v>
      </c>
      <c r="E65" s="181"/>
      <c r="F65" s="181"/>
      <c r="G65" s="181"/>
      <c r="H65" s="181"/>
      <c r="I65" s="182"/>
      <c r="J65" s="183">
        <f>J130</f>
        <v>0</v>
      </c>
      <c r="K65" s="179"/>
      <c r="L65" s="184"/>
    </row>
    <row r="66" spans="2:12" s="9" customFormat="1" ht="19.9" customHeight="1">
      <c r="B66" s="178"/>
      <c r="C66" s="179"/>
      <c r="D66" s="180" t="s">
        <v>2007</v>
      </c>
      <c r="E66" s="181"/>
      <c r="F66" s="181"/>
      <c r="G66" s="181"/>
      <c r="H66" s="181"/>
      <c r="I66" s="182"/>
      <c r="J66" s="183">
        <f>J136</f>
        <v>0</v>
      </c>
      <c r="K66" s="179"/>
      <c r="L66" s="184"/>
    </row>
    <row r="67" spans="2:12" s="9" customFormat="1" ht="19.9" customHeight="1">
      <c r="B67" s="178"/>
      <c r="C67" s="179"/>
      <c r="D67" s="180" t="s">
        <v>2008</v>
      </c>
      <c r="E67" s="181"/>
      <c r="F67" s="181"/>
      <c r="G67" s="181"/>
      <c r="H67" s="181"/>
      <c r="I67" s="182"/>
      <c r="J67" s="183">
        <f>J151</f>
        <v>0</v>
      </c>
      <c r="K67" s="179"/>
      <c r="L67" s="184"/>
    </row>
    <row r="68" spans="2:12" s="9" customFormat="1" ht="19.9" customHeight="1">
      <c r="B68" s="178"/>
      <c r="C68" s="179"/>
      <c r="D68" s="180" t="s">
        <v>127</v>
      </c>
      <c r="E68" s="181"/>
      <c r="F68" s="181"/>
      <c r="G68" s="181"/>
      <c r="H68" s="181"/>
      <c r="I68" s="182"/>
      <c r="J68" s="183">
        <f>J165</f>
        <v>0</v>
      </c>
      <c r="K68" s="179"/>
      <c r="L68" s="184"/>
    </row>
    <row r="69" spans="2:12" s="9" customFormat="1" ht="19.9" customHeight="1">
      <c r="B69" s="178"/>
      <c r="C69" s="179"/>
      <c r="D69" s="180" t="s">
        <v>129</v>
      </c>
      <c r="E69" s="181"/>
      <c r="F69" s="181"/>
      <c r="G69" s="181"/>
      <c r="H69" s="181"/>
      <c r="I69" s="182"/>
      <c r="J69" s="183">
        <f>J172</f>
        <v>0</v>
      </c>
      <c r="K69" s="179"/>
      <c r="L69" s="184"/>
    </row>
    <row r="70" spans="2:12" s="9" customFormat="1" ht="19.9" customHeight="1">
      <c r="B70" s="178"/>
      <c r="C70" s="179"/>
      <c r="D70" s="180" t="s">
        <v>131</v>
      </c>
      <c r="E70" s="181"/>
      <c r="F70" s="181"/>
      <c r="G70" s="181"/>
      <c r="H70" s="181"/>
      <c r="I70" s="182"/>
      <c r="J70" s="183">
        <f>J175</f>
        <v>0</v>
      </c>
      <c r="K70" s="179"/>
      <c r="L70" s="184"/>
    </row>
    <row r="71" spans="2:12" s="9" customFormat="1" ht="19.9" customHeight="1">
      <c r="B71" s="178"/>
      <c r="C71" s="179"/>
      <c r="D71" s="180" t="s">
        <v>167</v>
      </c>
      <c r="E71" s="181"/>
      <c r="F71" s="181"/>
      <c r="G71" s="181"/>
      <c r="H71" s="181"/>
      <c r="I71" s="182"/>
      <c r="J71" s="183">
        <f>J183</f>
        <v>0</v>
      </c>
      <c r="K71" s="179"/>
      <c r="L71" s="184"/>
    </row>
    <row r="72" spans="2:12" s="9" customFormat="1" ht="19.9" customHeight="1">
      <c r="B72" s="178"/>
      <c r="C72" s="179"/>
      <c r="D72" s="180" t="s">
        <v>128</v>
      </c>
      <c r="E72" s="181"/>
      <c r="F72" s="181"/>
      <c r="G72" s="181"/>
      <c r="H72" s="181"/>
      <c r="I72" s="182"/>
      <c r="J72" s="183">
        <f>J195</f>
        <v>0</v>
      </c>
      <c r="K72" s="179"/>
      <c r="L72" s="184"/>
    </row>
    <row r="73" spans="2:12" s="9" customFormat="1" ht="19.9" customHeight="1">
      <c r="B73" s="178"/>
      <c r="C73" s="179"/>
      <c r="D73" s="180" t="s">
        <v>141</v>
      </c>
      <c r="E73" s="181"/>
      <c r="F73" s="181"/>
      <c r="G73" s="181"/>
      <c r="H73" s="181"/>
      <c r="I73" s="182"/>
      <c r="J73" s="183">
        <f>J199</f>
        <v>0</v>
      </c>
      <c r="K73" s="179"/>
      <c r="L73" s="184"/>
    </row>
    <row r="74" spans="2:12" s="9" customFormat="1" ht="19.9" customHeight="1">
      <c r="B74" s="178"/>
      <c r="C74" s="179"/>
      <c r="D74" s="180" t="s">
        <v>2009</v>
      </c>
      <c r="E74" s="181"/>
      <c r="F74" s="181"/>
      <c r="G74" s="181"/>
      <c r="H74" s="181"/>
      <c r="I74" s="182"/>
      <c r="J74" s="183">
        <f>J205</f>
        <v>0</v>
      </c>
      <c r="K74" s="179"/>
      <c r="L74" s="184"/>
    </row>
    <row r="75" spans="2:12" s="9" customFormat="1" ht="19.9" customHeight="1">
      <c r="B75" s="178"/>
      <c r="C75" s="179"/>
      <c r="D75" s="180" t="s">
        <v>135</v>
      </c>
      <c r="E75" s="181"/>
      <c r="F75" s="181"/>
      <c r="G75" s="181"/>
      <c r="H75" s="181"/>
      <c r="I75" s="182"/>
      <c r="J75" s="183">
        <f>J208</f>
        <v>0</v>
      </c>
      <c r="K75" s="179"/>
      <c r="L75" s="184"/>
    </row>
    <row r="76" spans="2:12" s="9" customFormat="1" ht="19.9" customHeight="1">
      <c r="B76" s="178"/>
      <c r="C76" s="179"/>
      <c r="D76" s="180" t="s">
        <v>156</v>
      </c>
      <c r="E76" s="181"/>
      <c r="F76" s="181"/>
      <c r="G76" s="181"/>
      <c r="H76" s="181"/>
      <c r="I76" s="182"/>
      <c r="J76" s="183">
        <f>J210</f>
        <v>0</v>
      </c>
      <c r="K76" s="179"/>
      <c r="L76" s="184"/>
    </row>
    <row r="77" spans="2:12" s="9" customFormat="1" ht="19.9" customHeight="1">
      <c r="B77" s="178"/>
      <c r="C77" s="179"/>
      <c r="D77" s="180" t="s">
        <v>162</v>
      </c>
      <c r="E77" s="181"/>
      <c r="F77" s="181"/>
      <c r="G77" s="181"/>
      <c r="H77" s="181"/>
      <c r="I77" s="182"/>
      <c r="J77" s="183">
        <f>J218</f>
        <v>0</v>
      </c>
      <c r="K77" s="179"/>
      <c r="L77" s="184"/>
    </row>
    <row r="78" spans="2:12" s="1" customFormat="1" ht="21.8" customHeight="1">
      <c r="B78" s="38"/>
      <c r="C78" s="39"/>
      <c r="D78" s="39"/>
      <c r="E78" s="39"/>
      <c r="F78" s="39"/>
      <c r="G78" s="39"/>
      <c r="H78" s="39"/>
      <c r="I78" s="135"/>
      <c r="J78" s="39"/>
      <c r="K78" s="39"/>
      <c r="L78" s="43"/>
    </row>
    <row r="79" spans="2:12" s="1" customFormat="1" ht="6.95" customHeight="1">
      <c r="B79" s="58"/>
      <c r="C79" s="59"/>
      <c r="D79" s="59"/>
      <c r="E79" s="59"/>
      <c r="F79" s="59"/>
      <c r="G79" s="59"/>
      <c r="H79" s="59"/>
      <c r="I79" s="161"/>
      <c r="J79" s="59"/>
      <c r="K79" s="59"/>
      <c r="L79" s="43"/>
    </row>
    <row r="83" spans="2:12" s="1" customFormat="1" ht="6.95" customHeight="1">
      <c r="B83" s="60"/>
      <c r="C83" s="61"/>
      <c r="D83" s="61"/>
      <c r="E83" s="61"/>
      <c r="F83" s="61"/>
      <c r="G83" s="61"/>
      <c r="H83" s="61"/>
      <c r="I83" s="164"/>
      <c r="J83" s="61"/>
      <c r="K83" s="61"/>
      <c r="L83" s="43"/>
    </row>
    <row r="84" spans="2:12" s="1" customFormat="1" ht="24.95" customHeight="1">
      <c r="B84" s="38"/>
      <c r="C84" s="23" t="s">
        <v>189</v>
      </c>
      <c r="D84" s="39"/>
      <c r="E84" s="39"/>
      <c r="F84" s="39"/>
      <c r="G84" s="39"/>
      <c r="H84" s="39"/>
      <c r="I84" s="135"/>
      <c r="J84" s="39"/>
      <c r="K84" s="39"/>
      <c r="L84" s="43"/>
    </row>
    <row r="85" spans="2:12" s="1" customFormat="1" ht="6.95" customHeight="1">
      <c r="B85" s="38"/>
      <c r="C85" s="39"/>
      <c r="D85" s="39"/>
      <c r="E85" s="39"/>
      <c r="F85" s="39"/>
      <c r="G85" s="39"/>
      <c r="H85" s="39"/>
      <c r="I85" s="135"/>
      <c r="J85" s="39"/>
      <c r="K85" s="39"/>
      <c r="L85" s="43"/>
    </row>
    <row r="86" spans="2:12" s="1" customFormat="1" ht="12" customHeight="1">
      <c r="B86" s="38"/>
      <c r="C86" s="32" t="s">
        <v>16</v>
      </c>
      <c r="D86" s="39"/>
      <c r="E86" s="39"/>
      <c r="F86" s="39"/>
      <c r="G86" s="39"/>
      <c r="H86" s="39"/>
      <c r="I86" s="135"/>
      <c r="J86" s="39"/>
      <c r="K86" s="39"/>
      <c r="L86" s="43"/>
    </row>
    <row r="87" spans="2:12" s="1" customFormat="1" ht="16.5" customHeight="1">
      <c r="B87" s="38"/>
      <c r="C87" s="39"/>
      <c r="D87" s="39"/>
      <c r="E87" s="165" t="str">
        <f>E7</f>
        <v>Ústí nad Labem - Severní Terasa – rekonstrukce bazénu v jeslích</v>
      </c>
      <c r="F87" s="32"/>
      <c r="G87" s="32"/>
      <c r="H87" s="32"/>
      <c r="I87" s="135"/>
      <c r="J87" s="39"/>
      <c r="K87" s="39"/>
      <c r="L87" s="43"/>
    </row>
    <row r="88" spans="2:12" s="1" customFormat="1" ht="12" customHeight="1">
      <c r="B88" s="38"/>
      <c r="C88" s="32" t="s">
        <v>117</v>
      </c>
      <c r="D88" s="39"/>
      <c r="E88" s="39"/>
      <c r="F88" s="39"/>
      <c r="G88" s="39"/>
      <c r="H88" s="39"/>
      <c r="I88" s="135"/>
      <c r="J88" s="39"/>
      <c r="K88" s="39"/>
      <c r="L88" s="43"/>
    </row>
    <row r="89" spans="2:12" s="1" customFormat="1" ht="16.5" customHeight="1">
      <c r="B89" s="38"/>
      <c r="C89" s="39"/>
      <c r="D89" s="39"/>
      <c r="E89" s="68" t="str">
        <f>E9</f>
        <v>D.1.1.1 - Sklad hraček</v>
      </c>
      <c r="F89" s="39"/>
      <c r="G89" s="39"/>
      <c r="H89" s="39"/>
      <c r="I89" s="135"/>
      <c r="J89" s="39"/>
      <c r="K89" s="39"/>
      <c r="L89" s="43"/>
    </row>
    <row r="90" spans="2:12" s="1" customFormat="1" ht="6.95" customHeight="1">
      <c r="B90" s="38"/>
      <c r="C90" s="39"/>
      <c r="D90" s="39"/>
      <c r="E90" s="39"/>
      <c r="F90" s="39"/>
      <c r="G90" s="39"/>
      <c r="H90" s="39"/>
      <c r="I90" s="135"/>
      <c r="J90" s="39"/>
      <c r="K90" s="39"/>
      <c r="L90" s="43"/>
    </row>
    <row r="91" spans="2:12" s="1" customFormat="1" ht="12" customHeight="1">
      <c r="B91" s="38"/>
      <c r="C91" s="32" t="s">
        <v>21</v>
      </c>
      <c r="D91" s="39"/>
      <c r="E91" s="39"/>
      <c r="F91" s="27" t="str">
        <f>F12</f>
        <v>Ústí nad Labem</v>
      </c>
      <c r="G91" s="39"/>
      <c r="H91" s="39"/>
      <c r="I91" s="138" t="s">
        <v>23</v>
      </c>
      <c r="J91" s="71" t="str">
        <f>IF(J12="","",J12)</f>
        <v>3. 10. 2017</v>
      </c>
      <c r="K91" s="39"/>
      <c r="L91" s="43"/>
    </row>
    <row r="92" spans="2:12" s="1" customFormat="1" ht="6.95" customHeight="1">
      <c r="B92" s="38"/>
      <c r="C92" s="39"/>
      <c r="D92" s="39"/>
      <c r="E92" s="39"/>
      <c r="F92" s="39"/>
      <c r="G92" s="39"/>
      <c r="H92" s="39"/>
      <c r="I92" s="135"/>
      <c r="J92" s="39"/>
      <c r="K92" s="39"/>
      <c r="L92" s="43"/>
    </row>
    <row r="93" spans="2:12" s="1" customFormat="1" ht="27.9" customHeight="1">
      <c r="B93" s="38"/>
      <c r="C93" s="32" t="s">
        <v>25</v>
      </c>
      <c r="D93" s="39"/>
      <c r="E93" s="39"/>
      <c r="F93" s="27" t="str">
        <f>E15</f>
        <v>Statutární město Ústí nad Labem</v>
      </c>
      <c r="G93" s="39"/>
      <c r="H93" s="39"/>
      <c r="I93" s="138" t="s">
        <v>32</v>
      </c>
      <c r="J93" s="36" t="str">
        <f>E21</f>
        <v>AZ Consult spol. s r.o.</v>
      </c>
      <c r="K93" s="39"/>
      <c r="L93" s="43"/>
    </row>
    <row r="94" spans="2:12" s="1" customFormat="1" ht="15.15" customHeight="1">
      <c r="B94" s="38"/>
      <c r="C94" s="32" t="s">
        <v>30</v>
      </c>
      <c r="D94" s="39"/>
      <c r="E94" s="39"/>
      <c r="F94" s="27" t="str">
        <f>IF(E18="","",E18)</f>
        <v>Vyplň údaj</v>
      </c>
      <c r="G94" s="39"/>
      <c r="H94" s="39"/>
      <c r="I94" s="138" t="s">
        <v>35</v>
      </c>
      <c r="J94" s="36" t="str">
        <f>E24</f>
        <v xml:space="preserve"> </v>
      </c>
      <c r="K94" s="39"/>
      <c r="L94" s="43"/>
    </row>
    <row r="95" spans="2:12" s="1" customFormat="1" ht="10.3" customHeight="1">
      <c r="B95" s="38"/>
      <c r="C95" s="39"/>
      <c r="D95" s="39"/>
      <c r="E95" s="39"/>
      <c r="F95" s="39"/>
      <c r="G95" s="39"/>
      <c r="H95" s="39"/>
      <c r="I95" s="135"/>
      <c r="J95" s="39"/>
      <c r="K95" s="39"/>
      <c r="L95" s="43"/>
    </row>
    <row r="96" spans="2:20" s="10" customFormat="1" ht="29.25" customHeight="1">
      <c r="B96" s="185"/>
      <c r="C96" s="186" t="s">
        <v>190</v>
      </c>
      <c r="D96" s="187" t="s">
        <v>58</v>
      </c>
      <c r="E96" s="187" t="s">
        <v>54</v>
      </c>
      <c r="F96" s="187" t="s">
        <v>55</v>
      </c>
      <c r="G96" s="187" t="s">
        <v>191</v>
      </c>
      <c r="H96" s="187" t="s">
        <v>192</v>
      </c>
      <c r="I96" s="188" t="s">
        <v>193</v>
      </c>
      <c r="J96" s="187" t="s">
        <v>122</v>
      </c>
      <c r="K96" s="189" t="s">
        <v>194</v>
      </c>
      <c r="L96" s="190"/>
      <c r="M96" s="91" t="s">
        <v>19</v>
      </c>
      <c r="N96" s="92" t="s">
        <v>43</v>
      </c>
      <c r="O96" s="92" t="s">
        <v>195</v>
      </c>
      <c r="P96" s="92" t="s">
        <v>196</v>
      </c>
      <c r="Q96" s="92" t="s">
        <v>197</v>
      </c>
      <c r="R96" s="92" t="s">
        <v>198</v>
      </c>
      <c r="S96" s="92" t="s">
        <v>199</v>
      </c>
      <c r="T96" s="93" t="s">
        <v>200</v>
      </c>
    </row>
    <row r="97" spans="2:63" s="1" customFormat="1" ht="22.8" customHeight="1">
      <c r="B97" s="38"/>
      <c r="C97" s="98" t="s">
        <v>201</v>
      </c>
      <c r="D97" s="39"/>
      <c r="E97" s="39"/>
      <c r="F97" s="39"/>
      <c r="G97" s="39"/>
      <c r="H97" s="39"/>
      <c r="I97" s="135"/>
      <c r="J97" s="191">
        <f>BK97</f>
        <v>0</v>
      </c>
      <c r="K97" s="39"/>
      <c r="L97" s="43"/>
      <c r="M97" s="94"/>
      <c r="N97" s="95"/>
      <c r="O97" s="95"/>
      <c r="P97" s="192">
        <f>P98</f>
        <v>0</v>
      </c>
      <c r="Q97" s="95"/>
      <c r="R97" s="192">
        <f>R98</f>
        <v>0</v>
      </c>
      <c r="S97" s="95"/>
      <c r="T97" s="193">
        <f>T98</f>
        <v>0</v>
      </c>
      <c r="AT97" s="17" t="s">
        <v>72</v>
      </c>
      <c r="AU97" s="17" t="s">
        <v>123</v>
      </c>
      <c r="BK97" s="194">
        <f>BK98</f>
        <v>0</v>
      </c>
    </row>
    <row r="98" spans="2:63" s="11" customFormat="1" ht="25.9" customHeight="1">
      <c r="B98" s="195"/>
      <c r="C98" s="196"/>
      <c r="D98" s="197" t="s">
        <v>72</v>
      </c>
      <c r="E98" s="198" t="s">
        <v>2010</v>
      </c>
      <c r="F98" s="198" t="s">
        <v>2011</v>
      </c>
      <c r="G98" s="196"/>
      <c r="H98" s="196"/>
      <c r="I98" s="199"/>
      <c r="J98" s="200">
        <f>BK98</f>
        <v>0</v>
      </c>
      <c r="K98" s="196"/>
      <c r="L98" s="201"/>
      <c r="M98" s="202"/>
      <c r="N98" s="203"/>
      <c r="O98" s="203"/>
      <c r="P98" s="204">
        <f>P99+P107+P117+P126+P130+P136+P151+P165+P172+P175+P183+P195+P199+P205+P208+P210+P218</f>
        <v>0</v>
      </c>
      <c r="Q98" s="203"/>
      <c r="R98" s="204">
        <f>R99+R107+R117+R126+R130+R136+R151+R165+R172+R175+R183+R195+R199+R205+R208+R210+R218</f>
        <v>0</v>
      </c>
      <c r="S98" s="203"/>
      <c r="T98" s="205">
        <f>T99+T107+T117+T126+T130+T136+T151+T165+T172+T175+T183+T195+T199+T205+T208+T210+T218</f>
        <v>0</v>
      </c>
      <c r="AR98" s="206" t="s">
        <v>81</v>
      </c>
      <c r="AT98" s="207" t="s">
        <v>72</v>
      </c>
      <c r="AU98" s="207" t="s">
        <v>73</v>
      </c>
      <c r="AY98" s="206" t="s">
        <v>204</v>
      </c>
      <c r="BK98" s="208">
        <f>BK99+BK107+BK117+BK126+BK130+BK136+BK151+BK165+BK172+BK175+BK183+BK195+BK199+BK205+BK208+BK210+BK218</f>
        <v>0</v>
      </c>
    </row>
    <row r="99" spans="2:63" s="11" customFormat="1" ht="22.8" customHeight="1">
      <c r="B99" s="195"/>
      <c r="C99" s="196"/>
      <c r="D99" s="197" t="s">
        <v>72</v>
      </c>
      <c r="E99" s="209" t="s">
        <v>205</v>
      </c>
      <c r="F99" s="209" t="s">
        <v>206</v>
      </c>
      <c r="G99" s="196"/>
      <c r="H99" s="196"/>
      <c r="I99" s="199"/>
      <c r="J99" s="210">
        <f>BK99</f>
        <v>0</v>
      </c>
      <c r="K99" s="196"/>
      <c r="L99" s="201"/>
      <c r="M99" s="202"/>
      <c r="N99" s="203"/>
      <c r="O99" s="203"/>
      <c r="P99" s="204">
        <f>SUM(P100:P106)</f>
        <v>0</v>
      </c>
      <c r="Q99" s="203"/>
      <c r="R99" s="204">
        <f>SUM(R100:R106)</f>
        <v>0</v>
      </c>
      <c r="S99" s="203"/>
      <c r="T99" s="205">
        <f>SUM(T100:T106)</f>
        <v>0</v>
      </c>
      <c r="AR99" s="206" t="s">
        <v>81</v>
      </c>
      <c r="AT99" s="207" t="s">
        <v>72</v>
      </c>
      <c r="AU99" s="207" t="s">
        <v>81</v>
      </c>
      <c r="AY99" s="206" t="s">
        <v>204</v>
      </c>
      <c r="BK99" s="208">
        <f>SUM(BK100:BK106)</f>
        <v>0</v>
      </c>
    </row>
    <row r="100" spans="2:65" s="1" customFormat="1" ht="48" customHeight="1">
      <c r="B100" s="38"/>
      <c r="C100" s="211" t="s">
        <v>81</v>
      </c>
      <c r="D100" s="211" t="s">
        <v>207</v>
      </c>
      <c r="E100" s="212" t="s">
        <v>2012</v>
      </c>
      <c r="F100" s="213" t="s">
        <v>2013</v>
      </c>
      <c r="G100" s="214" t="s">
        <v>210</v>
      </c>
      <c r="H100" s="215">
        <v>14.4</v>
      </c>
      <c r="I100" s="216"/>
      <c r="J100" s="217">
        <f>ROUND(I100*H100,2)</f>
        <v>0</v>
      </c>
      <c r="K100" s="213" t="s">
        <v>19</v>
      </c>
      <c r="L100" s="43"/>
      <c r="M100" s="218" t="s">
        <v>19</v>
      </c>
      <c r="N100" s="219" t="s">
        <v>44</v>
      </c>
      <c r="O100" s="83"/>
      <c r="P100" s="220">
        <f>O100*H100</f>
        <v>0</v>
      </c>
      <c r="Q100" s="220">
        <v>0</v>
      </c>
      <c r="R100" s="220">
        <f>Q100*H100</f>
        <v>0</v>
      </c>
      <c r="S100" s="220">
        <v>0</v>
      </c>
      <c r="T100" s="221">
        <f>S100*H100</f>
        <v>0</v>
      </c>
      <c r="AR100" s="222" t="s">
        <v>212</v>
      </c>
      <c r="AT100" s="222" t="s">
        <v>207</v>
      </c>
      <c r="AU100" s="222" t="s">
        <v>83</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212</v>
      </c>
      <c r="BM100" s="222" t="s">
        <v>2014</v>
      </c>
    </row>
    <row r="101" spans="2:65" s="1" customFormat="1" ht="48" customHeight="1">
      <c r="B101" s="38"/>
      <c r="C101" s="211" t="s">
        <v>83</v>
      </c>
      <c r="D101" s="211" t="s">
        <v>207</v>
      </c>
      <c r="E101" s="212" t="s">
        <v>2015</v>
      </c>
      <c r="F101" s="213" t="s">
        <v>2016</v>
      </c>
      <c r="G101" s="214" t="s">
        <v>210</v>
      </c>
      <c r="H101" s="215">
        <v>14.544</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212</v>
      </c>
      <c r="AT101" s="222" t="s">
        <v>207</v>
      </c>
      <c r="AU101" s="222" t="s">
        <v>83</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212</v>
      </c>
      <c r="BM101" s="222" t="s">
        <v>2017</v>
      </c>
    </row>
    <row r="102" spans="2:65" s="1" customFormat="1" ht="48" customHeight="1">
      <c r="B102" s="38"/>
      <c r="C102" s="211" t="s">
        <v>224</v>
      </c>
      <c r="D102" s="211" t="s">
        <v>207</v>
      </c>
      <c r="E102" s="212" t="s">
        <v>663</v>
      </c>
      <c r="F102" s="213" t="s">
        <v>664</v>
      </c>
      <c r="G102" s="214" t="s">
        <v>210</v>
      </c>
      <c r="H102" s="215">
        <v>1.458</v>
      </c>
      <c r="I102" s="216"/>
      <c r="J102" s="217">
        <f>ROUND(I102*H102,2)</f>
        <v>0</v>
      </c>
      <c r="K102" s="213" t="s">
        <v>19</v>
      </c>
      <c r="L102" s="43"/>
      <c r="M102" s="218" t="s">
        <v>19</v>
      </c>
      <c r="N102" s="219" t="s">
        <v>44</v>
      </c>
      <c r="O102" s="83"/>
      <c r="P102" s="220">
        <f>O102*H102</f>
        <v>0</v>
      </c>
      <c r="Q102" s="220">
        <v>0</v>
      </c>
      <c r="R102" s="220">
        <f>Q102*H102</f>
        <v>0</v>
      </c>
      <c r="S102" s="220">
        <v>0</v>
      </c>
      <c r="T102" s="221">
        <f>S102*H102</f>
        <v>0</v>
      </c>
      <c r="AR102" s="222" t="s">
        <v>212</v>
      </c>
      <c r="AT102" s="222" t="s">
        <v>207</v>
      </c>
      <c r="AU102" s="222" t="s">
        <v>83</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212</v>
      </c>
      <c r="BM102" s="222" t="s">
        <v>2018</v>
      </c>
    </row>
    <row r="103" spans="2:65" s="1" customFormat="1" ht="60" customHeight="1">
      <c r="B103" s="38"/>
      <c r="C103" s="211" t="s">
        <v>212</v>
      </c>
      <c r="D103" s="211" t="s">
        <v>207</v>
      </c>
      <c r="E103" s="212" t="s">
        <v>666</v>
      </c>
      <c r="F103" s="213" t="s">
        <v>667</v>
      </c>
      <c r="G103" s="214" t="s">
        <v>210</v>
      </c>
      <c r="H103" s="215">
        <v>1.458</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212</v>
      </c>
      <c r="AT103" s="222" t="s">
        <v>207</v>
      </c>
      <c r="AU103" s="222" t="s">
        <v>83</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212</v>
      </c>
      <c r="BM103" s="222" t="s">
        <v>2019</v>
      </c>
    </row>
    <row r="104" spans="2:65" s="1" customFormat="1" ht="48" customHeight="1">
      <c r="B104" s="38"/>
      <c r="C104" s="211" t="s">
        <v>233</v>
      </c>
      <c r="D104" s="211" t="s">
        <v>207</v>
      </c>
      <c r="E104" s="212" t="s">
        <v>347</v>
      </c>
      <c r="F104" s="213" t="s">
        <v>348</v>
      </c>
      <c r="G104" s="214" t="s">
        <v>210</v>
      </c>
      <c r="H104" s="215">
        <v>16.002</v>
      </c>
      <c r="I104" s="216"/>
      <c r="J104" s="217">
        <f>ROUND(I104*H104,2)</f>
        <v>0</v>
      </c>
      <c r="K104" s="213" t="s">
        <v>19</v>
      </c>
      <c r="L104" s="43"/>
      <c r="M104" s="218" t="s">
        <v>19</v>
      </c>
      <c r="N104" s="219" t="s">
        <v>44</v>
      </c>
      <c r="O104" s="83"/>
      <c r="P104" s="220">
        <f>O104*H104</f>
        <v>0</v>
      </c>
      <c r="Q104" s="220">
        <v>0</v>
      </c>
      <c r="R104" s="220">
        <f>Q104*H104</f>
        <v>0</v>
      </c>
      <c r="S104" s="220">
        <v>0</v>
      </c>
      <c r="T104" s="221">
        <f>S104*H104</f>
        <v>0</v>
      </c>
      <c r="AR104" s="222" t="s">
        <v>212</v>
      </c>
      <c r="AT104" s="222" t="s">
        <v>207</v>
      </c>
      <c r="AU104" s="222" t="s">
        <v>83</v>
      </c>
      <c r="AY104" s="17" t="s">
        <v>204</v>
      </c>
      <c r="BE104" s="223">
        <f>IF(N104="základní",J104,0)</f>
        <v>0</v>
      </c>
      <c r="BF104" s="223">
        <f>IF(N104="snížená",J104,0)</f>
        <v>0</v>
      </c>
      <c r="BG104" s="223">
        <f>IF(N104="zákl. přenesená",J104,0)</f>
        <v>0</v>
      </c>
      <c r="BH104" s="223">
        <f>IF(N104="sníž. přenesená",J104,0)</f>
        <v>0</v>
      </c>
      <c r="BI104" s="223">
        <f>IF(N104="nulová",J104,0)</f>
        <v>0</v>
      </c>
      <c r="BJ104" s="17" t="s">
        <v>81</v>
      </c>
      <c r="BK104" s="223">
        <f>ROUND(I104*H104,2)</f>
        <v>0</v>
      </c>
      <c r="BL104" s="17" t="s">
        <v>212</v>
      </c>
      <c r="BM104" s="222" t="s">
        <v>2020</v>
      </c>
    </row>
    <row r="105" spans="2:65" s="1" customFormat="1" ht="48" customHeight="1">
      <c r="B105" s="38"/>
      <c r="C105" s="211" t="s">
        <v>227</v>
      </c>
      <c r="D105" s="211" t="s">
        <v>207</v>
      </c>
      <c r="E105" s="212" t="s">
        <v>670</v>
      </c>
      <c r="F105" s="213" t="s">
        <v>671</v>
      </c>
      <c r="G105" s="214" t="s">
        <v>210</v>
      </c>
      <c r="H105" s="215">
        <v>15.858</v>
      </c>
      <c r="I105" s="216"/>
      <c r="J105" s="217">
        <f>ROUND(I105*H105,2)</f>
        <v>0</v>
      </c>
      <c r="K105" s="213" t="s">
        <v>19</v>
      </c>
      <c r="L105" s="43"/>
      <c r="M105" s="218" t="s">
        <v>19</v>
      </c>
      <c r="N105" s="219" t="s">
        <v>44</v>
      </c>
      <c r="O105" s="83"/>
      <c r="P105" s="220">
        <f>O105*H105</f>
        <v>0</v>
      </c>
      <c r="Q105" s="220">
        <v>0</v>
      </c>
      <c r="R105" s="220">
        <f>Q105*H105</f>
        <v>0</v>
      </c>
      <c r="S105" s="220">
        <v>0</v>
      </c>
      <c r="T105" s="221">
        <f>S105*H105</f>
        <v>0</v>
      </c>
      <c r="AR105" s="222" t="s">
        <v>212</v>
      </c>
      <c r="AT105" s="222" t="s">
        <v>207</v>
      </c>
      <c r="AU105" s="222" t="s">
        <v>83</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212</v>
      </c>
      <c r="BM105" s="222" t="s">
        <v>2021</v>
      </c>
    </row>
    <row r="106" spans="2:65" s="1" customFormat="1" ht="24" customHeight="1">
      <c r="B106" s="38"/>
      <c r="C106" s="211" t="s">
        <v>241</v>
      </c>
      <c r="D106" s="211" t="s">
        <v>207</v>
      </c>
      <c r="E106" s="212" t="s">
        <v>351</v>
      </c>
      <c r="F106" s="213" t="s">
        <v>352</v>
      </c>
      <c r="G106" s="214" t="s">
        <v>239</v>
      </c>
      <c r="H106" s="215">
        <v>25.63</v>
      </c>
      <c r="I106" s="216"/>
      <c r="J106" s="217">
        <f>ROUND(I106*H106,2)</f>
        <v>0</v>
      </c>
      <c r="K106" s="213" t="s">
        <v>19</v>
      </c>
      <c r="L106" s="43"/>
      <c r="M106" s="218" t="s">
        <v>19</v>
      </c>
      <c r="N106" s="219" t="s">
        <v>44</v>
      </c>
      <c r="O106" s="83"/>
      <c r="P106" s="220">
        <f>O106*H106</f>
        <v>0</v>
      </c>
      <c r="Q106" s="220">
        <v>0</v>
      </c>
      <c r="R106" s="220">
        <f>Q106*H106</f>
        <v>0</v>
      </c>
      <c r="S106" s="220">
        <v>0</v>
      </c>
      <c r="T106" s="221">
        <f>S106*H106</f>
        <v>0</v>
      </c>
      <c r="AR106" s="222" t="s">
        <v>212</v>
      </c>
      <c r="AT106" s="222" t="s">
        <v>207</v>
      </c>
      <c r="AU106" s="222" t="s">
        <v>83</v>
      </c>
      <c r="AY106" s="17" t="s">
        <v>204</v>
      </c>
      <c r="BE106" s="223">
        <f>IF(N106="základní",J106,0)</f>
        <v>0</v>
      </c>
      <c r="BF106" s="223">
        <f>IF(N106="snížená",J106,0)</f>
        <v>0</v>
      </c>
      <c r="BG106" s="223">
        <f>IF(N106="zákl. přenesená",J106,0)</f>
        <v>0</v>
      </c>
      <c r="BH106" s="223">
        <f>IF(N106="sníž. přenesená",J106,0)</f>
        <v>0</v>
      </c>
      <c r="BI106" s="223">
        <f>IF(N106="nulová",J106,0)</f>
        <v>0</v>
      </c>
      <c r="BJ106" s="17" t="s">
        <v>81</v>
      </c>
      <c r="BK106" s="223">
        <f>ROUND(I106*H106,2)</f>
        <v>0</v>
      </c>
      <c r="BL106" s="17" t="s">
        <v>212</v>
      </c>
      <c r="BM106" s="222" t="s">
        <v>2022</v>
      </c>
    </row>
    <row r="107" spans="2:63" s="11" customFormat="1" ht="22.8" customHeight="1">
      <c r="B107" s="195"/>
      <c r="C107" s="196"/>
      <c r="D107" s="197" t="s">
        <v>72</v>
      </c>
      <c r="E107" s="209" t="s">
        <v>487</v>
      </c>
      <c r="F107" s="209" t="s">
        <v>488</v>
      </c>
      <c r="G107" s="196"/>
      <c r="H107" s="196"/>
      <c r="I107" s="199"/>
      <c r="J107" s="210">
        <f>BK107</f>
        <v>0</v>
      </c>
      <c r="K107" s="196"/>
      <c r="L107" s="201"/>
      <c r="M107" s="202"/>
      <c r="N107" s="203"/>
      <c r="O107" s="203"/>
      <c r="P107" s="204">
        <f>SUM(P108:P116)</f>
        <v>0</v>
      </c>
      <c r="Q107" s="203"/>
      <c r="R107" s="204">
        <f>SUM(R108:R116)</f>
        <v>0</v>
      </c>
      <c r="S107" s="203"/>
      <c r="T107" s="205">
        <f>SUM(T108:T116)</f>
        <v>0</v>
      </c>
      <c r="AR107" s="206" t="s">
        <v>81</v>
      </c>
      <c r="AT107" s="207" t="s">
        <v>72</v>
      </c>
      <c r="AU107" s="207" t="s">
        <v>81</v>
      </c>
      <c r="AY107" s="206" t="s">
        <v>204</v>
      </c>
      <c r="BK107" s="208">
        <f>SUM(BK108:BK116)</f>
        <v>0</v>
      </c>
    </row>
    <row r="108" spans="2:65" s="1" customFormat="1" ht="72" customHeight="1">
      <c r="B108" s="38"/>
      <c r="C108" s="211" t="s">
        <v>230</v>
      </c>
      <c r="D108" s="211" t="s">
        <v>207</v>
      </c>
      <c r="E108" s="212" t="s">
        <v>2023</v>
      </c>
      <c r="F108" s="213" t="s">
        <v>2024</v>
      </c>
      <c r="G108" s="214" t="s">
        <v>250</v>
      </c>
      <c r="H108" s="215">
        <v>15.3</v>
      </c>
      <c r="I108" s="216"/>
      <c r="J108" s="217">
        <f>ROUND(I108*H108,2)</f>
        <v>0</v>
      </c>
      <c r="K108" s="213" t="s">
        <v>19</v>
      </c>
      <c r="L108" s="43"/>
      <c r="M108" s="218" t="s">
        <v>19</v>
      </c>
      <c r="N108" s="219" t="s">
        <v>44</v>
      </c>
      <c r="O108" s="83"/>
      <c r="P108" s="220">
        <f>O108*H108</f>
        <v>0</v>
      </c>
      <c r="Q108" s="220">
        <v>0</v>
      </c>
      <c r="R108" s="220">
        <f>Q108*H108</f>
        <v>0</v>
      </c>
      <c r="S108" s="220">
        <v>0</v>
      </c>
      <c r="T108" s="221">
        <f>S108*H108</f>
        <v>0</v>
      </c>
      <c r="AR108" s="222" t="s">
        <v>212</v>
      </c>
      <c r="AT108" s="222" t="s">
        <v>207</v>
      </c>
      <c r="AU108" s="222" t="s">
        <v>83</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212</v>
      </c>
      <c r="BM108" s="222" t="s">
        <v>2025</v>
      </c>
    </row>
    <row r="109" spans="2:51" s="13" customFormat="1" ht="12">
      <c r="B109" s="235"/>
      <c r="C109" s="236"/>
      <c r="D109" s="226" t="s">
        <v>213</v>
      </c>
      <c r="E109" s="237" t="s">
        <v>19</v>
      </c>
      <c r="F109" s="238" t="s">
        <v>2026</v>
      </c>
      <c r="G109" s="236"/>
      <c r="H109" s="239">
        <v>15.3</v>
      </c>
      <c r="I109" s="240"/>
      <c r="J109" s="236"/>
      <c r="K109" s="236"/>
      <c r="L109" s="241"/>
      <c r="M109" s="242"/>
      <c r="N109" s="243"/>
      <c r="O109" s="243"/>
      <c r="P109" s="243"/>
      <c r="Q109" s="243"/>
      <c r="R109" s="243"/>
      <c r="S109" s="243"/>
      <c r="T109" s="244"/>
      <c r="AT109" s="245" t="s">
        <v>213</v>
      </c>
      <c r="AU109" s="245" t="s">
        <v>83</v>
      </c>
      <c r="AV109" s="13" t="s">
        <v>83</v>
      </c>
      <c r="AW109" s="13" t="s">
        <v>34</v>
      </c>
      <c r="AX109" s="13" t="s">
        <v>73</v>
      </c>
      <c r="AY109" s="245" t="s">
        <v>204</v>
      </c>
    </row>
    <row r="110" spans="2:51" s="14" customFormat="1" ht="12">
      <c r="B110" s="246"/>
      <c r="C110" s="247"/>
      <c r="D110" s="226" t="s">
        <v>213</v>
      </c>
      <c r="E110" s="248" t="s">
        <v>19</v>
      </c>
      <c r="F110" s="249" t="s">
        <v>218</v>
      </c>
      <c r="G110" s="247"/>
      <c r="H110" s="250">
        <v>15.3</v>
      </c>
      <c r="I110" s="251"/>
      <c r="J110" s="247"/>
      <c r="K110" s="247"/>
      <c r="L110" s="252"/>
      <c r="M110" s="253"/>
      <c r="N110" s="254"/>
      <c r="O110" s="254"/>
      <c r="P110" s="254"/>
      <c r="Q110" s="254"/>
      <c r="R110" s="254"/>
      <c r="S110" s="254"/>
      <c r="T110" s="255"/>
      <c r="AT110" s="256" t="s">
        <v>213</v>
      </c>
      <c r="AU110" s="256" t="s">
        <v>83</v>
      </c>
      <c r="AV110" s="14" t="s">
        <v>212</v>
      </c>
      <c r="AW110" s="14" t="s">
        <v>34</v>
      </c>
      <c r="AX110" s="14" t="s">
        <v>81</v>
      </c>
      <c r="AY110" s="256" t="s">
        <v>204</v>
      </c>
    </row>
    <row r="111" spans="2:65" s="1" customFormat="1" ht="36" customHeight="1">
      <c r="B111" s="38"/>
      <c r="C111" s="211" t="s">
        <v>252</v>
      </c>
      <c r="D111" s="211" t="s">
        <v>207</v>
      </c>
      <c r="E111" s="212" t="s">
        <v>490</v>
      </c>
      <c r="F111" s="213" t="s">
        <v>491</v>
      </c>
      <c r="G111" s="214" t="s">
        <v>210</v>
      </c>
      <c r="H111" s="215">
        <v>7.048</v>
      </c>
      <c r="I111" s="216"/>
      <c r="J111" s="217">
        <f>ROUND(I111*H111,2)</f>
        <v>0</v>
      </c>
      <c r="K111" s="213" t="s">
        <v>19</v>
      </c>
      <c r="L111" s="43"/>
      <c r="M111" s="218" t="s">
        <v>19</v>
      </c>
      <c r="N111" s="219" t="s">
        <v>44</v>
      </c>
      <c r="O111" s="83"/>
      <c r="P111" s="220">
        <f>O111*H111</f>
        <v>0</v>
      </c>
      <c r="Q111" s="220">
        <v>0</v>
      </c>
      <c r="R111" s="220">
        <f>Q111*H111</f>
        <v>0</v>
      </c>
      <c r="S111" s="220">
        <v>0</v>
      </c>
      <c r="T111" s="221">
        <f>S111*H111</f>
        <v>0</v>
      </c>
      <c r="AR111" s="222" t="s">
        <v>212</v>
      </c>
      <c r="AT111" s="222" t="s">
        <v>207</v>
      </c>
      <c r="AU111" s="222" t="s">
        <v>83</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212</v>
      </c>
      <c r="BM111" s="222" t="s">
        <v>2027</v>
      </c>
    </row>
    <row r="112" spans="2:65" s="1" customFormat="1" ht="48" customHeight="1">
      <c r="B112" s="38"/>
      <c r="C112" s="211" t="s">
        <v>236</v>
      </c>
      <c r="D112" s="211" t="s">
        <v>207</v>
      </c>
      <c r="E112" s="212" t="s">
        <v>2028</v>
      </c>
      <c r="F112" s="213" t="s">
        <v>2029</v>
      </c>
      <c r="G112" s="214" t="s">
        <v>210</v>
      </c>
      <c r="H112" s="215">
        <v>2.052</v>
      </c>
      <c r="I112" s="216"/>
      <c r="J112" s="217">
        <f>ROUND(I112*H112,2)</f>
        <v>0</v>
      </c>
      <c r="K112" s="213" t="s">
        <v>19</v>
      </c>
      <c r="L112" s="43"/>
      <c r="M112" s="218" t="s">
        <v>19</v>
      </c>
      <c r="N112" s="219" t="s">
        <v>44</v>
      </c>
      <c r="O112" s="83"/>
      <c r="P112" s="220">
        <f>O112*H112</f>
        <v>0</v>
      </c>
      <c r="Q112" s="220">
        <v>0</v>
      </c>
      <c r="R112" s="220">
        <f>Q112*H112</f>
        <v>0</v>
      </c>
      <c r="S112" s="220">
        <v>0</v>
      </c>
      <c r="T112" s="221">
        <f>S112*H112</f>
        <v>0</v>
      </c>
      <c r="AR112" s="222" t="s">
        <v>212</v>
      </c>
      <c r="AT112" s="222" t="s">
        <v>207</v>
      </c>
      <c r="AU112" s="222" t="s">
        <v>83</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212</v>
      </c>
      <c r="BM112" s="222" t="s">
        <v>2030</v>
      </c>
    </row>
    <row r="113" spans="2:65" s="1" customFormat="1" ht="60" customHeight="1">
      <c r="B113" s="38"/>
      <c r="C113" s="211" t="s">
        <v>259</v>
      </c>
      <c r="D113" s="211" t="s">
        <v>207</v>
      </c>
      <c r="E113" s="212" t="s">
        <v>2031</v>
      </c>
      <c r="F113" s="213" t="s">
        <v>2032</v>
      </c>
      <c r="G113" s="214" t="s">
        <v>221</v>
      </c>
      <c r="H113" s="215">
        <v>3</v>
      </c>
      <c r="I113" s="216"/>
      <c r="J113" s="217">
        <f>ROUND(I113*H113,2)</f>
        <v>0</v>
      </c>
      <c r="K113" s="213" t="s">
        <v>19</v>
      </c>
      <c r="L113" s="43"/>
      <c r="M113" s="218" t="s">
        <v>19</v>
      </c>
      <c r="N113" s="219" t="s">
        <v>44</v>
      </c>
      <c r="O113" s="83"/>
      <c r="P113" s="220">
        <f>O113*H113</f>
        <v>0</v>
      </c>
      <c r="Q113" s="220">
        <v>0</v>
      </c>
      <c r="R113" s="220">
        <f>Q113*H113</f>
        <v>0</v>
      </c>
      <c r="S113" s="220">
        <v>0</v>
      </c>
      <c r="T113" s="221">
        <f>S113*H113</f>
        <v>0</v>
      </c>
      <c r="AR113" s="222" t="s">
        <v>212</v>
      </c>
      <c r="AT113" s="222" t="s">
        <v>207</v>
      </c>
      <c r="AU113" s="222" t="s">
        <v>83</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212</v>
      </c>
      <c r="BM113" s="222" t="s">
        <v>2033</v>
      </c>
    </row>
    <row r="114" spans="2:65" s="1" customFormat="1" ht="60" customHeight="1">
      <c r="B114" s="38"/>
      <c r="C114" s="211" t="s">
        <v>240</v>
      </c>
      <c r="D114" s="211" t="s">
        <v>207</v>
      </c>
      <c r="E114" s="212" t="s">
        <v>2034</v>
      </c>
      <c r="F114" s="213" t="s">
        <v>2035</v>
      </c>
      <c r="G114" s="214" t="s">
        <v>221</v>
      </c>
      <c r="H114" s="215">
        <v>3</v>
      </c>
      <c r="I114" s="216"/>
      <c r="J114" s="217">
        <f>ROUND(I114*H114,2)</f>
        <v>0</v>
      </c>
      <c r="K114" s="213" t="s">
        <v>19</v>
      </c>
      <c r="L114" s="43"/>
      <c r="M114" s="218" t="s">
        <v>19</v>
      </c>
      <c r="N114" s="219" t="s">
        <v>44</v>
      </c>
      <c r="O114" s="83"/>
      <c r="P114" s="220">
        <f>O114*H114</f>
        <v>0</v>
      </c>
      <c r="Q114" s="220">
        <v>0</v>
      </c>
      <c r="R114" s="220">
        <f>Q114*H114</f>
        <v>0</v>
      </c>
      <c r="S114" s="220">
        <v>0</v>
      </c>
      <c r="T114" s="221">
        <f>S114*H114</f>
        <v>0</v>
      </c>
      <c r="AR114" s="222" t="s">
        <v>212</v>
      </c>
      <c r="AT114" s="222" t="s">
        <v>207</v>
      </c>
      <c r="AU114" s="222" t="s">
        <v>83</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212</v>
      </c>
      <c r="BM114" s="222" t="s">
        <v>2036</v>
      </c>
    </row>
    <row r="115" spans="2:65" s="1" customFormat="1" ht="48" customHeight="1">
      <c r="B115" s="38"/>
      <c r="C115" s="211" t="s">
        <v>266</v>
      </c>
      <c r="D115" s="211" t="s">
        <v>207</v>
      </c>
      <c r="E115" s="212" t="s">
        <v>2037</v>
      </c>
      <c r="F115" s="213" t="s">
        <v>2038</v>
      </c>
      <c r="G115" s="214" t="s">
        <v>239</v>
      </c>
      <c r="H115" s="215">
        <v>0.246</v>
      </c>
      <c r="I115" s="216"/>
      <c r="J115" s="217">
        <f>ROUND(I115*H115,2)</f>
        <v>0</v>
      </c>
      <c r="K115" s="213" t="s">
        <v>19</v>
      </c>
      <c r="L115" s="43"/>
      <c r="M115" s="218" t="s">
        <v>19</v>
      </c>
      <c r="N115" s="219" t="s">
        <v>44</v>
      </c>
      <c r="O115" s="83"/>
      <c r="P115" s="220">
        <f>O115*H115</f>
        <v>0</v>
      </c>
      <c r="Q115" s="220">
        <v>0</v>
      </c>
      <c r="R115" s="220">
        <f>Q115*H115</f>
        <v>0</v>
      </c>
      <c r="S115" s="220">
        <v>0</v>
      </c>
      <c r="T115" s="221">
        <f>S115*H115</f>
        <v>0</v>
      </c>
      <c r="AR115" s="222" t="s">
        <v>212</v>
      </c>
      <c r="AT115" s="222" t="s">
        <v>207</v>
      </c>
      <c r="AU115" s="222" t="s">
        <v>83</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212</v>
      </c>
      <c r="BM115" s="222" t="s">
        <v>2039</v>
      </c>
    </row>
    <row r="116" spans="2:65" s="1" customFormat="1" ht="24" customHeight="1">
      <c r="B116" s="38"/>
      <c r="C116" s="211" t="s">
        <v>245</v>
      </c>
      <c r="D116" s="211" t="s">
        <v>207</v>
      </c>
      <c r="E116" s="212" t="s">
        <v>543</v>
      </c>
      <c r="F116" s="213" t="s">
        <v>544</v>
      </c>
      <c r="G116" s="214" t="s">
        <v>221</v>
      </c>
      <c r="H116" s="215">
        <v>10.26</v>
      </c>
      <c r="I116" s="216"/>
      <c r="J116" s="217">
        <f>ROUND(I116*H116,2)</f>
        <v>0</v>
      </c>
      <c r="K116" s="213" t="s">
        <v>19</v>
      </c>
      <c r="L116" s="43"/>
      <c r="M116" s="218" t="s">
        <v>19</v>
      </c>
      <c r="N116" s="219" t="s">
        <v>44</v>
      </c>
      <c r="O116" s="83"/>
      <c r="P116" s="220">
        <f>O116*H116</f>
        <v>0</v>
      </c>
      <c r="Q116" s="220">
        <v>0</v>
      </c>
      <c r="R116" s="220">
        <f>Q116*H116</f>
        <v>0</v>
      </c>
      <c r="S116" s="220">
        <v>0</v>
      </c>
      <c r="T116" s="221">
        <f>S116*H116</f>
        <v>0</v>
      </c>
      <c r="AR116" s="222" t="s">
        <v>212</v>
      </c>
      <c r="AT116" s="222" t="s">
        <v>207</v>
      </c>
      <c r="AU116" s="222" t="s">
        <v>83</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212</v>
      </c>
      <c r="BM116" s="222" t="s">
        <v>2040</v>
      </c>
    </row>
    <row r="117" spans="2:63" s="11" customFormat="1" ht="22.8" customHeight="1">
      <c r="B117" s="195"/>
      <c r="C117" s="196"/>
      <c r="D117" s="197" t="s">
        <v>72</v>
      </c>
      <c r="E117" s="209" t="s">
        <v>231</v>
      </c>
      <c r="F117" s="209" t="s">
        <v>232</v>
      </c>
      <c r="G117" s="196"/>
      <c r="H117" s="196"/>
      <c r="I117" s="199"/>
      <c r="J117" s="210">
        <f>BK117</f>
        <v>0</v>
      </c>
      <c r="K117" s="196"/>
      <c r="L117" s="201"/>
      <c r="M117" s="202"/>
      <c r="N117" s="203"/>
      <c r="O117" s="203"/>
      <c r="P117" s="204">
        <f>SUM(P118:P125)</f>
        <v>0</v>
      </c>
      <c r="Q117" s="203"/>
      <c r="R117" s="204">
        <f>SUM(R118:R125)</f>
        <v>0</v>
      </c>
      <c r="S117" s="203"/>
      <c r="T117" s="205">
        <f>SUM(T118:T125)</f>
        <v>0</v>
      </c>
      <c r="AR117" s="206" t="s">
        <v>81</v>
      </c>
      <c r="AT117" s="207" t="s">
        <v>72</v>
      </c>
      <c r="AU117" s="207" t="s">
        <v>81</v>
      </c>
      <c r="AY117" s="206" t="s">
        <v>204</v>
      </c>
      <c r="BK117" s="208">
        <f>SUM(BK118:BK125)</f>
        <v>0</v>
      </c>
    </row>
    <row r="118" spans="2:65" s="1" customFormat="1" ht="72" customHeight="1">
      <c r="B118" s="38"/>
      <c r="C118" s="211" t="s">
        <v>8</v>
      </c>
      <c r="D118" s="211" t="s">
        <v>207</v>
      </c>
      <c r="E118" s="212" t="s">
        <v>2041</v>
      </c>
      <c r="F118" s="213" t="s">
        <v>2042</v>
      </c>
      <c r="G118" s="214" t="s">
        <v>210</v>
      </c>
      <c r="H118" s="215">
        <v>4.267</v>
      </c>
      <c r="I118" s="216"/>
      <c r="J118" s="217">
        <f>ROUND(I118*H118,2)</f>
        <v>0</v>
      </c>
      <c r="K118" s="213" t="s">
        <v>19</v>
      </c>
      <c r="L118" s="43"/>
      <c r="M118" s="218" t="s">
        <v>19</v>
      </c>
      <c r="N118" s="219" t="s">
        <v>44</v>
      </c>
      <c r="O118" s="83"/>
      <c r="P118" s="220">
        <f>O118*H118</f>
        <v>0</v>
      </c>
      <c r="Q118" s="220">
        <v>0</v>
      </c>
      <c r="R118" s="220">
        <f>Q118*H118</f>
        <v>0</v>
      </c>
      <c r="S118" s="220">
        <v>0</v>
      </c>
      <c r="T118" s="221">
        <f>S118*H118</f>
        <v>0</v>
      </c>
      <c r="AR118" s="222" t="s">
        <v>212</v>
      </c>
      <c r="AT118" s="222" t="s">
        <v>207</v>
      </c>
      <c r="AU118" s="222" t="s">
        <v>83</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212</v>
      </c>
      <c r="BM118" s="222" t="s">
        <v>2043</v>
      </c>
    </row>
    <row r="119" spans="2:65" s="1" customFormat="1" ht="48" customHeight="1">
      <c r="B119" s="38"/>
      <c r="C119" s="211" t="s">
        <v>251</v>
      </c>
      <c r="D119" s="211" t="s">
        <v>207</v>
      </c>
      <c r="E119" s="212" t="s">
        <v>2044</v>
      </c>
      <c r="F119" s="213" t="s">
        <v>2045</v>
      </c>
      <c r="G119" s="214" t="s">
        <v>297</v>
      </c>
      <c r="H119" s="215">
        <v>1</v>
      </c>
      <c r="I119" s="216"/>
      <c r="J119" s="217">
        <f>ROUND(I119*H119,2)</f>
        <v>0</v>
      </c>
      <c r="K119" s="213" t="s">
        <v>19</v>
      </c>
      <c r="L119" s="43"/>
      <c r="M119" s="218" t="s">
        <v>19</v>
      </c>
      <c r="N119" s="219" t="s">
        <v>44</v>
      </c>
      <c r="O119" s="83"/>
      <c r="P119" s="220">
        <f>O119*H119</f>
        <v>0</v>
      </c>
      <c r="Q119" s="220">
        <v>0</v>
      </c>
      <c r="R119" s="220">
        <f>Q119*H119</f>
        <v>0</v>
      </c>
      <c r="S119" s="220">
        <v>0</v>
      </c>
      <c r="T119" s="221">
        <f>S119*H119</f>
        <v>0</v>
      </c>
      <c r="AR119" s="222" t="s">
        <v>212</v>
      </c>
      <c r="AT119" s="222" t="s">
        <v>207</v>
      </c>
      <c r="AU119" s="222" t="s">
        <v>83</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212</v>
      </c>
      <c r="BM119" s="222" t="s">
        <v>2046</v>
      </c>
    </row>
    <row r="120" spans="2:65" s="1" customFormat="1" ht="16.5" customHeight="1">
      <c r="B120" s="38"/>
      <c r="C120" s="211" t="s">
        <v>282</v>
      </c>
      <c r="D120" s="211" t="s">
        <v>207</v>
      </c>
      <c r="E120" s="212" t="s">
        <v>2047</v>
      </c>
      <c r="F120" s="213" t="s">
        <v>2048</v>
      </c>
      <c r="G120" s="214" t="s">
        <v>297</v>
      </c>
      <c r="H120" s="215">
        <v>16</v>
      </c>
      <c r="I120" s="216"/>
      <c r="J120" s="217">
        <f>ROUND(I120*H120,2)</f>
        <v>0</v>
      </c>
      <c r="K120" s="213" t="s">
        <v>19</v>
      </c>
      <c r="L120" s="43"/>
      <c r="M120" s="218" t="s">
        <v>19</v>
      </c>
      <c r="N120" s="219" t="s">
        <v>44</v>
      </c>
      <c r="O120" s="83"/>
      <c r="P120" s="220">
        <f>O120*H120</f>
        <v>0</v>
      </c>
      <c r="Q120" s="220">
        <v>0</v>
      </c>
      <c r="R120" s="220">
        <f>Q120*H120</f>
        <v>0</v>
      </c>
      <c r="S120" s="220">
        <v>0</v>
      </c>
      <c r="T120" s="221">
        <f>S120*H120</f>
        <v>0</v>
      </c>
      <c r="AR120" s="222" t="s">
        <v>212</v>
      </c>
      <c r="AT120" s="222" t="s">
        <v>207</v>
      </c>
      <c r="AU120" s="222" t="s">
        <v>83</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212</v>
      </c>
      <c r="BM120" s="222" t="s">
        <v>2049</v>
      </c>
    </row>
    <row r="121" spans="2:51" s="12" customFormat="1" ht="12">
      <c r="B121" s="224"/>
      <c r="C121" s="225"/>
      <c r="D121" s="226" t="s">
        <v>213</v>
      </c>
      <c r="E121" s="227" t="s">
        <v>19</v>
      </c>
      <c r="F121" s="228" t="s">
        <v>2050</v>
      </c>
      <c r="G121" s="225"/>
      <c r="H121" s="227" t="s">
        <v>19</v>
      </c>
      <c r="I121" s="229"/>
      <c r="J121" s="225"/>
      <c r="K121" s="225"/>
      <c r="L121" s="230"/>
      <c r="M121" s="231"/>
      <c r="N121" s="232"/>
      <c r="O121" s="232"/>
      <c r="P121" s="232"/>
      <c r="Q121" s="232"/>
      <c r="R121" s="232"/>
      <c r="S121" s="232"/>
      <c r="T121" s="233"/>
      <c r="AT121" s="234" t="s">
        <v>213</v>
      </c>
      <c r="AU121" s="234" t="s">
        <v>83</v>
      </c>
      <c r="AV121" s="12" t="s">
        <v>81</v>
      </c>
      <c r="AW121" s="12" t="s">
        <v>34</v>
      </c>
      <c r="AX121" s="12" t="s">
        <v>73</v>
      </c>
      <c r="AY121" s="234" t="s">
        <v>204</v>
      </c>
    </row>
    <row r="122" spans="2:51" s="13" customFormat="1" ht="12">
      <c r="B122" s="235"/>
      <c r="C122" s="236"/>
      <c r="D122" s="226" t="s">
        <v>213</v>
      </c>
      <c r="E122" s="237" t="s">
        <v>19</v>
      </c>
      <c r="F122" s="238" t="s">
        <v>2051</v>
      </c>
      <c r="G122" s="236"/>
      <c r="H122" s="239">
        <v>8</v>
      </c>
      <c r="I122" s="240"/>
      <c r="J122" s="236"/>
      <c r="K122" s="236"/>
      <c r="L122" s="241"/>
      <c r="M122" s="242"/>
      <c r="N122" s="243"/>
      <c r="O122" s="243"/>
      <c r="P122" s="243"/>
      <c r="Q122" s="243"/>
      <c r="R122" s="243"/>
      <c r="S122" s="243"/>
      <c r="T122" s="244"/>
      <c r="AT122" s="245" t="s">
        <v>213</v>
      </c>
      <c r="AU122" s="245" t="s">
        <v>83</v>
      </c>
      <c r="AV122" s="13" t="s">
        <v>83</v>
      </c>
      <c r="AW122" s="13" t="s">
        <v>34</v>
      </c>
      <c r="AX122" s="13" t="s">
        <v>73</v>
      </c>
      <c r="AY122" s="245" t="s">
        <v>204</v>
      </c>
    </row>
    <row r="123" spans="2:51" s="12" customFormat="1" ht="12">
      <c r="B123" s="224"/>
      <c r="C123" s="225"/>
      <c r="D123" s="226" t="s">
        <v>213</v>
      </c>
      <c r="E123" s="227" t="s">
        <v>19</v>
      </c>
      <c r="F123" s="228" t="s">
        <v>2052</v>
      </c>
      <c r="G123" s="225"/>
      <c r="H123" s="227" t="s">
        <v>19</v>
      </c>
      <c r="I123" s="229"/>
      <c r="J123" s="225"/>
      <c r="K123" s="225"/>
      <c r="L123" s="230"/>
      <c r="M123" s="231"/>
      <c r="N123" s="232"/>
      <c r="O123" s="232"/>
      <c r="P123" s="232"/>
      <c r="Q123" s="232"/>
      <c r="R123" s="232"/>
      <c r="S123" s="232"/>
      <c r="T123" s="233"/>
      <c r="AT123" s="234" t="s">
        <v>213</v>
      </c>
      <c r="AU123" s="234" t="s">
        <v>83</v>
      </c>
      <c r="AV123" s="12" t="s">
        <v>81</v>
      </c>
      <c r="AW123" s="12" t="s">
        <v>34</v>
      </c>
      <c r="AX123" s="12" t="s">
        <v>73</v>
      </c>
      <c r="AY123" s="234" t="s">
        <v>204</v>
      </c>
    </row>
    <row r="124" spans="2:51" s="13" customFormat="1" ht="12">
      <c r="B124" s="235"/>
      <c r="C124" s="236"/>
      <c r="D124" s="226" t="s">
        <v>213</v>
      </c>
      <c r="E124" s="237" t="s">
        <v>19</v>
      </c>
      <c r="F124" s="238" t="s">
        <v>230</v>
      </c>
      <c r="G124" s="236"/>
      <c r="H124" s="239">
        <v>8</v>
      </c>
      <c r="I124" s="240"/>
      <c r="J124" s="236"/>
      <c r="K124" s="236"/>
      <c r="L124" s="241"/>
      <c r="M124" s="242"/>
      <c r="N124" s="243"/>
      <c r="O124" s="243"/>
      <c r="P124" s="243"/>
      <c r="Q124" s="243"/>
      <c r="R124" s="243"/>
      <c r="S124" s="243"/>
      <c r="T124" s="244"/>
      <c r="AT124" s="245" t="s">
        <v>213</v>
      </c>
      <c r="AU124" s="245" t="s">
        <v>83</v>
      </c>
      <c r="AV124" s="13" t="s">
        <v>83</v>
      </c>
      <c r="AW124" s="13" t="s">
        <v>34</v>
      </c>
      <c r="AX124" s="13" t="s">
        <v>73</v>
      </c>
      <c r="AY124" s="245" t="s">
        <v>204</v>
      </c>
    </row>
    <row r="125" spans="2:51" s="14" customFormat="1" ht="12">
      <c r="B125" s="246"/>
      <c r="C125" s="247"/>
      <c r="D125" s="226" t="s">
        <v>213</v>
      </c>
      <c r="E125" s="248" t="s">
        <v>19</v>
      </c>
      <c r="F125" s="249" t="s">
        <v>218</v>
      </c>
      <c r="G125" s="247"/>
      <c r="H125" s="250">
        <v>16</v>
      </c>
      <c r="I125" s="251"/>
      <c r="J125" s="247"/>
      <c r="K125" s="247"/>
      <c r="L125" s="252"/>
      <c r="M125" s="253"/>
      <c r="N125" s="254"/>
      <c r="O125" s="254"/>
      <c r="P125" s="254"/>
      <c r="Q125" s="254"/>
      <c r="R125" s="254"/>
      <c r="S125" s="254"/>
      <c r="T125" s="255"/>
      <c r="AT125" s="256" t="s">
        <v>213</v>
      </c>
      <c r="AU125" s="256" t="s">
        <v>83</v>
      </c>
      <c r="AV125" s="14" t="s">
        <v>212</v>
      </c>
      <c r="AW125" s="14" t="s">
        <v>34</v>
      </c>
      <c r="AX125" s="14" t="s">
        <v>81</v>
      </c>
      <c r="AY125" s="256" t="s">
        <v>204</v>
      </c>
    </row>
    <row r="126" spans="2:63" s="11" customFormat="1" ht="22.8" customHeight="1">
      <c r="B126" s="195"/>
      <c r="C126" s="196"/>
      <c r="D126" s="197" t="s">
        <v>72</v>
      </c>
      <c r="E126" s="209" t="s">
        <v>711</v>
      </c>
      <c r="F126" s="209" t="s">
        <v>712</v>
      </c>
      <c r="G126" s="196"/>
      <c r="H126" s="196"/>
      <c r="I126" s="199"/>
      <c r="J126" s="210">
        <f>BK126</f>
        <v>0</v>
      </c>
      <c r="K126" s="196"/>
      <c r="L126" s="201"/>
      <c r="M126" s="202"/>
      <c r="N126" s="203"/>
      <c r="O126" s="203"/>
      <c r="P126" s="204">
        <f>SUM(P127:P129)</f>
        <v>0</v>
      </c>
      <c r="Q126" s="203"/>
      <c r="R126" s="204">
        <f>SUM(R127:R129)</f>
        <v>0</v>
      </c>
      <c r="S126" s="203"/>
      <c r="T126" s="205">
        <f>SUM(T127:T129)</f>
        <v>0</v>
      </c>
      <c r="AR126" s="206" t="s">
        <v>81</v>
      </c>
      <c r="AT126" s="207" t="s">
        <v>72</v>
      </c>
      <c r="AU126" s="207" t="s">
        <v>81</v>
      </c>
      <c r="AY126" s="206" t="s">
        <v>204</v>
      </c>
      <c r="BK126" s="208">
        <f>SUM(BK127:BK129)</f>
        <v>0</v>
      </c>
    </row>
    <row r="127" spans="2:65" s="1" customFormat="1" ht="24" customHeight="1">
      <c r="B127" s="38"/>
      <c r="C127" s="211" t="s">
        <v>255</v>
      </c>
      <c r="D127" s="211" t="s">
        <v>207</v>
      </c>
      <c r="E127" s="212" t="s">
        <v>2053</v>
      </c>
      <c r="F127" s="213" t="s">
        <v>2054</v>
      </c>
      <c r="G127" s="214" t="s">
        <v>210</v>
      </c>
      <c r="H127" s="215">
        <v>0.421</v>
      </c>
      <c r="I127" s="216"/>
      <c r="J127" s="217">
        <f>ROUND(I127*H127,2)</f>
        <v>0</v>
      </c>
      <c r="K127" s="213" t="s">
        <v>19</v>
      </c>
      <c r="L127" s="43"/>
      <c r="M127" s="218" t="s">
        <v>19</v>
      </c>
      <c r="N127" s="219" t="s">
        <v>44</v>
      </c>
      <c r="O127" s="83"/>
      <c r="P127" s="220">
        <f>O127*H127</f>
        <v>0</v>
      </c>
      <c r="Q127" s="220">
        <v>0</v>
      </c>
      <c r="R127" s="220">
        <f>Q127*H127</f>
        <v>0</v>
      </c>
      <c r="S127" s="220">
        <v>0</v>
      </c>
      <c r="T127" s="221">
        <f>S127*H127</f>
        <v>0</v>
      </c>
      <c r="AR127" s="222" t="s">
        <v>212</v>
      </c>
      <c r="AT127" s="222" t="s">
        <v>207</v>
      </c>
      <c r="AU127" s="222" t="s">
        <v>83</v>
      </c>
      <c r="AY127" s="17" t="s">
        <v>204</v>
      </c>
      <c r="BE127" s="223">
        <f>IF(N127="základní",J127,0)</f>
        <v>0</v>
      </c>
      <c r="BF127" s="223">
        <f>IF(N127="snížená",J127,0)</f>
        <v>0</v>
      </c>
      <c r="BG127" s="223">
        <f>IF(N127="zákl. přenesená",J127,0)</f>
        <v>0</v>
      </c>
      <c r="BH127" s="223">
        <f>IF(N127="sníž. přenesená",J127,0)</f>
        <v>0</v>
      </c>
      <c r="BI127" s="223">
        <f>IF(N127="nulová",J127,0)</f>
        <v>0</v>
      </c>
      <c r="BJ127" s="17" t="s">
        <v>81</v>
      </c>
      <c r="BK127" s="223">
        <f>ROUND(I127*H127,2)</f>
        <v>0</v>
      </c>
      <c r="BL127" s="17" t="s">
        <v>212</v>
      </c>
      <c r="BM127" s="222" t="s">
        <v>2055</v>
      </c>
    </row>
    <row r="128" spans="2:65" s="1" customFormat="1" ht="48" customHeight="1">
      <c r="B128" s="38"/>
      <c r="C128" s="211" t="s">
        <v>291</v>
      </c>
      <c r="D128" s="211" t="s">
        <v>207</v>
      </c>
      <c r="E128" s="212" t="s">
        <v>717</v>
      </c>
      <c r="F128" s="213" t="s">
        <v>718</v>
      </c>
      <c r="G128" s="214" t="s">
        <v>250</v>
      </c>
      <c r="H128" s="215">
        <v>8.425</v>
      </c>
      <c r="I128" s="216"/>
      <c r="J128" s="217">
        <f>ROUND(I128*H128,2)</f>
        <v>0</v>
      </c>
      <c r="K128" s="213" t="s">
        <v>19</v>
      </c>
      <c r="L128" s="43"/>
      <c r="M128" s="218" t="s">
        <v>19</v>
      </c>
      <c r="N128" s="219" t="s">
        <v>44</v>
      </c>
      <c r="O128" s="83"/>
      <c r="P128" s="220">
        <f>O128*H128</f>
        <v>0</v>
      </c>
      <c r="Q128" s="220">
        <v>0</v>
      </c>
      <c r="R128" s="220">
        <f>Q128*H128</f>
        <v>0</v>
      </c>
      <c r="S128" s="220">
        <v>0</v>
      </c>
      <c r="T128" s="221">
        <f>S128*H128</f>
        <v>0</v>
      </c>
      <c r="AR128" s="222" t="s">
        <v>212</v>
      </c>
      <c r="AT128" s="222" t="s">
        <v>207</v>
      </c>
      <c r="AU128" s="222" t="s">
        <v>83</v>
      </c>
      <c r="AY128" s="17" t="s">
        <v>204</v>
      </c>
      <c r="BE128" s="223">
        <f>IF(N128="základní",J128,0)</f>
        <v>0</v>
      </c>
      <c r="BF128" s="223">
        <f>IF(N128="snížená",J128,0)</f>
        <v>0</v>
      </c>
      <c r="BG128" s="223">
        <f>IF(N128="zákl. přenesená",J128,0)</f>
        <v>0</v>
      </c>
      <c r="BH128" s="223">
        <f>IF(N128="sníž. přenesená",J128,0)</f>
        <v>0</v>
      </c>
      <c r="BI128" s="223">
        <f>IF(N128="nulová",J128,0)</f>
        <v>0</v>
      </c>
      <c r="BJ128" s="17" t="s">
        <v>81</v>
      </c>
      <c r="BK128" s="223">
        <f>ROUND(I128*H128,2)</f>
        <v>0</v>
      </c>
      <c r="BL128" s="17" t="s">
        <v>212</v>
      </c>
      <c r="BM128" s="222" t="s">
        <v>2056</v>
      </c>
    </row>
    <row r="129" spans="2:65" s="1" customFormat="1" ht="36" customHeight="1">
      <c r="B129" s="38"/>
      <c r="C129" s="211" t="s">
        <v>258</v>
      </c>
      <c r="D129" s="211" t="s">
        <v>207</v>
      </c>
      <c r="E129" s="212" t="s">
        <v>724</v>
      </c>
      <c r="F129" s="213" t="s">
        <v>725</v>
      </c>
      <c r="G129" s="214" t="s">
        <v>239</v>
      </c>
      <c r="H129" s="215">
        <v>0.042</v>
      </c>
      <c r="I129" s="216"/>
      <c r="J129" s="217">
        <f>ROUND(I129*H129,2)</f>
        <v>0</v>
      </c>
      <c r="K129" s="213" t="s">
        <v>19</v>
      </c>
      <c r="L129" s="43"/>
      <c r="M129" s="218" t="s">
        <v>19</v>
      </c>
      <c r="N129" s="219" t="s">
        <v>44</v>
      </c>
      <c r="O129" s="83"/>
      <c r="P129" s="220">
        <f>O129*H129</f>
        <v>0</v>
      </c>
      <c r="Q129" s="220">
        <v>0</v>
      </c>
      <c r="R129" s="220">
        <f>Q129*H129</f>
        <v>0</v>
      </c>
      <c r="S129" s="220">
        <v>0</v>
      </c>
      <c r="T129" s="221">
        <f>S129*H129</f>
        <v>0</v>
      </c>
      <c r="AR129" s="222" t="s">
        <v>212</v>
      </c>
      <c r="AT129" s="222" t="s">
        <v>207</v>
      </c>
      <c r="AU129" s="222" t="s">
        <v>83</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212</v>
      </c>
      <c r="BM129" s="222" t="s">
        <v>2057</v>
      </c>
    </row>
    <row r="130" spans="2:63" s="11" customFormat="1" ht="22.8" customHeight="1">
      <c r="B130" s="195"/>
      <c r="C130" s="196"/>
      <c r="D130" s="197" t="s">
        <v>72</v>
      </c>
      <c r="E130" s="209" t="s">
        <v>2058</v>
      </c>
      <c r="F130" s="209" t="s">
        <v>2059</v>
      </c>
      <c r="G130" s="196"/>
      <c r="H130" s="196"/>
      <c r="I130" s="199"/>
      <c r="J130" s="210">
        <f>BK130</f>
        <v>0</v>
      </c>
      <c r="K130" s="196"/>
      <c r="L130" s="201"/>
      <c r="M130" s="202"/>
      <c r="N130" s="203"/>
      <c r="O130" s="203"/>
      <c r="P130" s="204">
        <f>SUM(P131:P135)</f>
        <v>0</v>
      </c>
      <c r="Q130" s="203"/>
      <c r="R130" s="204">
        <f>SUM(R131:R135)</f>
        <v>0</v>
      </c>
      <c r="S130" s="203"/>
      <c r="T130" s="205">
        <f>SUM(T131:T135)</f>
        <v>0</v>
      </c>
      <c r="AR130" s="206" t="s">
        <v>81</v>
      </c>
      <c r="AT130" s="207" t="s">
        <v>72</v>
      </c>
      <c r="AU130" s="207" t="s">
        <v>81</v>
      </c>
      <c r="AY130" s="206" t="s">
        <v>204</v>
      </c>
      <c r="BK130" s="208">
        <f>SUM(BK131:BK135)</f>
        <v>0</v>
      </c>
    </row>
    <row r="131" spans="2:65" s="1" customFormat="1" ht="48" customHeight="1">
      <c r="B131" s="38"/>
      <c r="C131" s="211" t="s">
        <v>7</v>
      </c>
      <c r="D131" s="211" t="s">
        <v>207</v>
      </c>
      <c r="E131" s="212" t="s">
        <v>2060</v>
      </c>
      <c r="F131" s="213" t="s">
        <v>2061</v>
      </c>
      <c r="G131" s="214" t="s">
        <v>210</v>
      </c>
      <c r="H131" s="215">
        <v>1.026</v>
      </c>
      <c r="I131" s="216"/>
      <c r="J131" s="217">
        <f>ROUND(I131*H131,2)</f>
        <v>0</v>
      </c>
      <c r="K131" s="213" t="s">
        <v>19</v>
      </c>
      <c r="L131" s="43"/>
      <c r="M131" s="218" t="s">
        <v>19</v>
      </c>
      <c r="N131" s="219" t="s">
        <v>44</v>
      </c>
      <c r="O131" s="83"/>
      <c r="P131" s="220">
        <f>O131*H131</f>
        <v>0</v>
      </c>
      <c r="Q131" s="220">
        <v>0</v>
      </c>
      <c r="R131" s="220">
        <f>Q131*H131</f>
        <v>0</v>
      </c>
      <c r="S131" s="220">
        <v>0</v>
      </c>
      <c r="T131" s="221">
        <f>S131*H131</f>
        <v>0</v>
      </c>
      <c r="AR131" s="222" t="s">
        <v>212</v>
      </c>
      <c r="AT131" s="222" t="s">
        <v>207</v>
      </c>
      <c r="AU131" s="222" t="s">
        <v>83</v>
      </c>
      <c r="AY131" s="17" t="s">
        <v>204</v>
      </c>
      <c r="BE131" s="223">
        <f>IF(N131="základní",J131,0)</f>
        <v>0</v>
      </c>
      <c r="BF131" s="223">
        <f>IF(N131="snížená",J131,0)</f>
        <v>0</v>
      </c>
      <c r="BG131" s="223">
        <f>IF(N131="zákl. přenesená",J131,0)</f>
        <v>0</v>
      </c>
      <c r="BH131" s="223">
        <f>IF(N131="sníž. přenesená",J131,0)</f>
        <v>0</v>
      </c>
      <c r="BI131" s="223">
        <f>IF(N131="nulová",J131,0)</f>
        <v>0</v>
      </c>
      <c r="BJ131" s="17" t="s">
        <v>81</v>
      </c>
      <c r="BK131" s="223">
        <f>ROUND(I131*H131,2)</f>
        <v>0</v>
      </c>
      <c r="BL131" s="17" t="s">
        <v>212</v>
      </c>
      <c r="BM131" s="222" t="s">
        <v>2062</v>
      </c>
    </row>
    <row r="132" spans="2:65" s="1" customFormat="1" ht="48" customHeight="1">
      <c r="B132" s="38"/>
      <c r="C132" s="211" t="s">
        <v>262</v>
      </c>
      <c r="D132" s="211" t="s">
        <v>207</v>
      </c>
      <c r="E132" s="212" t="s">
        <v>530</v>
      </c>
      <c r="F132" s="213" t="s">
        <v>531</v>
      </c>
      <c r="G132" s="214" t="s">
        <v>210</v>
      </c>
      <c r="H132" s="215">
        <v>1.04</v>
      </c>
      <c r="I132" s="216"/>
      <c r="J132" s="217">
        <f>ROUND(I132*H132,2)</f>
        <v>0</v>
      </c>
      <c r="K132" s="213" t="s">
        <v>19</v>
      </c>
      <c r="L132" s="43"/>
      <c r="M132" s="218" t="s">
        <v>19</v>
      </c>
      <c r="N132" s="219" t="s">
        <v>44</v>
      </c>
      <c r="O132" s="83"/>
      <c r="P132" s="220">
        <f>O132*H132</f>
        <v>0</v>
      </c>
      <c r="Q132" s="220">
        <v>0</v>
      </c>
      <c r="R132" s="220">
        <f>Q132*H132</f>
        <v>0</v>
      </c>
      <c r="S132" s="220">
        <v>0</v>
      </c>
      <c r="T132" s="221">
        <f>S132*H132</f>
        <v>0</v>
      </c>
      <c r="AR132" s="222" t="s">
        <v>212</v>
      </c>
      <c r="AT132" s="222" t="s">
        <v>207</v>
      </c>
      <c r="AU132" s="222" t="s">
        <v>83</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212</v>
      </c>
      <c r="BM132" s="222" t="s">
        <v>2063</v>
      </c>
    </row>
    <row r="133" spans="2:65" s="1" customFormat="1" ht="36" customHeight="1">
      <c r="B133" s="38"/>
      <c r="C133" s="211" t="s">
        <v>308</v>
      </c>
      <c r="D133" s="211" t="s">
        <v>207</v>
      </c>
      <c r="E133" s="212" t="s">
        <v>2064</v>
      </c>
      <c r="F133" s="213" t="s">
        <v>2065</v>
      </c>
      <c r="G133" s="214" t="s">
        <v>221</v>
      </c>
      <c r="H133" s="215">
        <v>6.5</v>
      </c>
      <c r="I133" s="216"/>
      <c r="J133" s="217">
        <f>ROUND(I133*H133,2)</f>
        <v>0</v>
      </c>
      <c r="K133" s="213" t="s">
        <v>19</v>
      </c>
      <c r="L133" s="43"/>
      <c r="M133" s="218" t="s">
        <v>19</v>
      </c>
      <c r="N133" s="219" t="s">
        <v>44</v>
      </c>
      <c r="O133" s="83"/>
      <c r="P133" s="220">
        <f>O133*H133</f>
        <v>0</v>
      </c>
      <c r="Q133" s="220">
        <v>0</v>
      </c>
      <c r="R133" s="220">
        <f>Q133*H133</f>
        <v>0</v>
      </c>
      <c r="S133" s="220">
        <v>0</v>
      </c>
      <c r="T133" s="221">
        <f>S133*H133</f>
        <v>0</v>
      </c>
      <c r="AR133" s="222" t="s">
        <v>212</v>
      </c>
      <c r="AT133" s="222" t="s">
        <v>207</v>
      </c>
      <c r="AU133" s="222" t="s">
        <v>83</v>
      </c>
      <c r="AY133" s="17" t="s">
        <v>204</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212</v>
      </c>
      <c r="BM133" s="222" t="s">
        <v>2066</v>
      </c>
    </row>
    <row r="134" spans="2:65" s="1" customFormat="1" ht="24" customHeight="1">
      <c r="B134" s="38"/>
      <c r="C134" s="211" t="s">
        <v>265</v>
      </c>
      <c r="D134" s="211" t="s">
        <v>207</v>
      </c>
      <c r="E134" s="212" t="s">
        <v>543</v>
      </c>
      <c r="F134" s="213" t="s">
        <v>544</v>
      </c>
      <c r="G134" s="214" t="s">
        <v>221</v>
      </c>
      <c r="H134" s="215">
        <v>6.5</v>
      </c>
      <c r="I134" s="216"/>
      <c r="J134" s="217">
        <f>ROUND(I134*H134,2)</f>
        <v>0</v>
      </c>
      <c r="K134" s="213" t="s">
        <v>19</v>
      </c>
      <c r="L134" s="43"/>
      <c r="M134" s="218" t="s">
        <v>19</v>
      </c>
      <c r="N134" s="219" t="s">
        <v>44</v>
      </c>
      <c r="O134" s="83"/>
      <c r="P134" s="220">
        <f>O134*H134</f>
        <v>0</v>
      </c>
      <c r="Q134" s="220">
        <v>0</v>
      </c>
      <c r="R134" s="220">
        <f>Q134*H134</f>
        <v>0</v>
      </c>
      <c r="S134" s="220">
        <v>0</v>
      </c>
      <c r="T134" s="221">
        <f>S134*H134</f>
        <v>0</v>
      </c>
      <c r="AR134" s="222" t="s">
        <v>212</v>
      </c>
      <c r="AT134" s="222" t="s">
        <v>207</v>
      </c>
      <c r="AU134" s="222" t="s">
        <v>83</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212</v>
      </c>
      <c r="BM134" s="222" t="s">
        <v>2067</v>
      </c>
    </row>
    <row r="135" spans="2:65" s="1" customFormat="1" ht="36" customHeight="1">
      <c r="B135" s="38"/>
      <c r="C135" s="211" t="s">
        <v>315</v>
      </c>
      <c r="D135" s="211" t="s">
        <v>207</v>
      </c>
      <c r="E135" s="212" t="s">
        <v>847</v>
      </c>
      <c r="F135" s="213" t="s">
        <v>848</v>
      </c>
      <c r="G135" s="214" t="s">
        <v>250</v>
      </c>
      <c r="H135" s="215">
        <v>12.2</v>
      </c>
      <c r="I135" s="216"/>
      <c r="J135" s="217">
        <f>ROUND(I135*H135,2)</f>
        <v>0</v>
      </c>
      <c r="K135" s="213" t="s">
        <v>19</v>
      </c>
      <c r="L135" s="43"/>
      <c r="M135" s="218" t="s">
        <v>19</v>
      </c>
      <c r="N135" s="219" t="s">
        <v>44</v>
      </c>
      <c r="O135" s="83"/>
      <c r="P135" s="220">
        <f>O135*H135</f>
        <v>0</v>
      </c>
      <c r="Q135" s="220">
        <v>0</v>
      </c>
      <c r="R135" s="220">
        <f>Q135*H135</f>
        <v>0</v>
      </c>
      <c r="S135" s="220">
        <v>0</v>
      </c>
      <c r="T135" s="221">
        <f>S135*H135</f>
        <v>0</v>
      </c>
      <c r="AR135" s="222" t="s">
        <v>212</v>
      </c>
      <c r="AT135" s="222" t="s">
        <v>207</v>
      </c>
      <c r="AU135" s="222" t="s">
        <v>83</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212</v>
      </c>
      <c r="BM135" s="222" t="s">
        <v>2068</v>
      </c>
    </row>
    <row r="136" spans="2:63" s="11" customFormat="1" ht="22.8" customHeight="1">
      <c r="B136" s="195"/>
      <c r="C136" s="196"/>
      <c r="D136" s="197" t="s">
        <v>72</v>
      </c>
      <c r="E136" s="209" t="s">
        <v>2069</v>
      </c>
      <c r="F136" s="209" t="s">
        <v>2070</v>
      </c>
      <c r="G136" s="196"/>
      <c r="H136" s="196"/>
      <c r="I136" s="199"/>
      <c r="J136" s="210">
        <f>BK136</f>
        <v>0</v>
      </c>
      <c r="K136" s="196"/>
      <c r="L136" s="201"/>
      <c r="M136" s="202"/>
      <c r="N136" s="203"/>
      <c r="O136" s="203"/>
      <c r="P136" s="204">
        <f>SUM(P137:P150)</f>
        <v>0</v>
      </c>
      <c r="Q136" s="203"/>
      <c r="R136" s="204">
        <f>SUM(R137:R150)</f>
        <v>0</v>
      </c>
      <c r="S136" s="203"/>
      <c r="T136" s="205">
        <f>SUM(T137:T150)</f>
        <v>0</v>
      </c>
      <c r="AR136" s="206" t="s">
        <v>81</v>
      </c>
      <c r="AT136" s="207" t="s">
        <v>72</v>
      </c>
      <c r="AU136" s="207" t="s">
        <v>81</v>
      </c>
      <c r="AY136" s="206" t="s">
        <v>204</v>
      </c>
      <c r="BK136" s="208">
        <f>SUM(BK137:BK150)</f>
        <v>0</v>
      </c>
    </row>
    <row r="137" spans="2:65" s="1" customFormat="1" ht="60" customHeight="1">
      <c r="B137" s="38"/>
      <c r="C137" s="211" t="s">
        <v>269</v>
      </c>
      <c r="D137" s="211" t="s">
        <v>207</v>
      </c>
      <c r="E137" s="212" t="s">
        <v>1023</v>
      </c>
      <c r="F137" s="213" t="s">
        <v>1024</v>
      </c>
      <c r="G137" s="214" t="s">
        <v>221</v>
      </c>
      <c r="H137" s="215">
        <v>6.5</v>
      </c>
      <c r="I137" s="216"/>
      <c r="J137" s="217">
        <f>ROUND(I137*H137,2)</f>
        <v>0</v>
      </c>
      <c r="K137" s="213" t="s">
        <v>19</v>
      </c>
      <c r="L137" s="43"/>
      <c r="M137" s="218" t="s">
        <v>19</v>
      </c>
      <c r="N137" s="219" t="s">
        <v>44</v>
      </c>
      <c r="O137" s="83"/>
      <c r="P137" s="220">
        <f>O137*H137</f>
        <v>0</v>
      </c>
      <c r="Q137" s="220">
        <v>0</v>
      </c>
      <c r="R137" s="220">
        <f>Q137*H137</f>
        <v>0</v>
      </c>
      <c r="S137" s="220">
        <v>0</v>
      </c>
      <c r="T137" s="221">
        <f>S137*H137</f>
        <v>0</v>
      </c>
      <c r="AR137" s="222" t="s">
        <v>212</v>
      </c>
      <c r="AT137" s="222" t="s">
        <v>207</v>
      </c>
      <c r="AU137" s="222" t="s">
        <v>83</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212</v>
      </c>
      <c r="BM137" s="222" t="s">
        <v>2071</v>
      </c>
    </row>
    <row r="138" spans="2:65" s="1" customFormat="1" ht="48" customHeight="1">
      <c r="B138" s="38"/>
      <c r="C138" s="211" t="s">
        <v>322</v>
      </c>
      <c r="D138" s="211" t="s">
        <v>207</v>
      </c>
      <c r="E138" s="212" t="s">
        <v>1026</v>
      </c>
      <c r="F138" s="213" t="s">
        <v>1027</v>
      </c>
      <c r="G138" s="214" t="s">
        <v>221</v>
      </c>
      <c r="H138" s="215">
        <v>6.5</v>
      </c>
      <c r="I138" s="216"/>
      <c r="J138" s="217">
        <f>ROUND(I138*H138,2)</f>
        <v>0</v>
      </c>
      <c r="K138" s="213" t="s">
        <v>19</v>
      </c>
      <c r="L138" s="43"/>
      <c r="M138" s="218" t="s">
        <v>19</v>
      </c>
      <c r="N138" s="219" t="s">
        <v>44</v>
      </c>
      <c r="O138" s="83"/>
      <c r="P138" s="220">
        <f>O138*H138</f>
        <v>0</v>
      </c>
      <c r="Q138" s="220">
        <v>0</v>
      </c>
      <c r="R138" s="220">
        <f>Q138*H138</f>
        <v>0</v>
      </c>
      <c r="S138" s="220">
        <v>0</v>
      </c>
      <c r="T138" s="221">
        <f>S138*H138</f>
        <v>0</v>
      </c>
      <c r="AR138" s="222" t="s">
        <v>212</v>
      </c>
      <c r="AT138" s="222" t="s">
        <v>207</v>
      </c>
      <c r="AU138" s="222" t="s">
        <v>83</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212</v>
      </c>
      <c r="BM138" s="222" t="s">
        <v>2072</v>
      </c>
    </row>
    <row r="139" spans="2:65" s="1" customFormat="1" ht="48" customHeight="1">
      <c r="B139" s="38"/>
      <c r="C139" s="211" t="s">
        <v>274</v>
      </c>
      <c r="D139" s="211" t="s">
        <v>207</v>
      </c>
      <c r="E139" s="212" t="s">
        <v>2073</v>
      </c>
      <c r="F139" s="213" t="s">
        <v>2074</v>
      </c>
      <c r="G139" s="214" t="s">
        <v>221</v>
      </c>
      <c r="H139" s="215">
        <v>6.5</v>
      </c>
      <c r="I139" s="216"/>
      <c r="J139" s="217">
        <f>ROUND(I139*H139,2)</f>
        <v>0</v>
      </c>
      <c r="K139" s="213" t="s">
        <v>19</v>
      </c>
      <c r="L139" s="43"/>
      <c r="M139" s="218" t="s">
        <v>19</v>
      </c>
      <c r="N139" s="219" t="s">
        <v>44</v>
      </c>
      <c r="O139" s="83"/>
      <c r="P139" s="220">
        <f>O139*H139</f>
        <v>0</v>
      </c>
      <c r="Q139" s="220">
        <v>0</v>
      </c>
      <c r="R139" s="220">
        <f>Q139*H139</f>
        <v>0</v>
      </c>
      <c r="S139" s="220">
        <v>0</v>
      </c>
      <c r="T139" s="221">
        <f>S139*H139</f>
        <v>0</v>
      </c>
      <c r="AR139" s="222" t="s">
        <v>212</v>
      </c>
      <c r="AT139" s="222" t="s">
        <v>207</v>
      </c>
      <c r="AU139" s="222" t="s">
        <v>83</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212</v>
      </c>
      <c r="BM139" s="222" t="s">
        <v>2075</v>
      </c>
    </row>
    <row r="140" spans="2:65" s="1" customFormat="1" ht="72" customHeight="1">
      <c r="B140" s="38"/>
      <c r="C140" s="211" t="s">
        <v>329</v>
      </c>
      <c r="D140" s="211" t="s">
        <v>207</v>
      </c>
      <c r="E140" s="212" t="s">
        <v>2076</v>
      </c>
      <c r="F140" s="213" t="s">
        <v>2077</v>
      </c>
      <c r="G140" s="214" t="s">
        <v>221</v>
      </c>
      <c r="H140" s="215">
        <v>6.5</v>
      </c>
      <c r="I140" s="216"/>
      <c r="J140" s="217">
        <f>ROUND(I140*H140,2)</f>
        <v>0</v>
      </c>
      <c r="K140" s="213" t="s">
        <v>19</v>
      </c>
      <c r="L140" s="43"/>
      <c r="M140" s="218" t="s">
        <v>19</v>
      </c>
      <c r="N140" s="219" t="s">
        <v>44</v>
      </c>
      <c r="O140" s="83"/>
      <c r="P140" s="220">
        <f>O140*H140</f>
        <v>0</v>
      </c>
      <c r="Q140" s="220">
        <v>0</v>
      </c>
      <c r="R140" s="220">
        <f>Q140*H140</f>
        <v>0</v>
      </c>
      <c r="S140" s="220">
        <v>0</v>
      </c>
      <c r="T140" s="221">
        <f>S140*H140</f>
        <v>0</v>
      </c>
      <c r="AR140" s="222" t="s">
        <v>212</v>
      </c>
      <c r="AT140" s="222" t="s">
        <v>207</v>
      </c>
      <c r="AU140" s="222" t="s">
        <v>83</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212</v>
      </c>
      <c r="BM140" s="222" t="s">
        <v>2078</v>
      </c>
    </row>
    <row r="141" spans="2:65" s="1" customFormat="1" ht="60" customHeight="1">
      <c r="B141" s="38"/>
      <c r="C141" s="211" t="s">
        <v>277</v>
      </c>
      <c r="D141" s="211" t="s">
        <v>207</v>
      </c>
      <c r="E141" s="212" t="s">
        <v>2079</v>
      </c>
      <c r="F141" s="213" t="s">
        <v>1000</v>
      </c>
      <c r="G141" s="214" t="s">
        <v>221</v>
      </c>
      <c r="H141" s="215">
        <v>15.3</v>
      </c>
      <c r="I141" s="216"/>
      <c r="J141" s="217">
        <f>ROUND(I141*H141,2)</f>
        <v>0</v>
      </c>
      <c r="K141" s="213" t="s">
        <v>19</v>
      </c>
      <c r="L141" s="43"/>
      <c r="M141" s="218" t="s">
        <v>19</v>
      </c>
      <c r="N141" s="219" t="s">
        <v>44</v>
      </c>
      <c r="O141" s="83"/>
      <c r="P141" s="220">
        <f>O141*H141</f>
        <v>0</v>
      </c>
      <c r="Q141" s="220">
        <v>0</v>
      </c>
      <c r="R141" s="220">
        <f>Q141*H141</f>
        <v>0</v>
      </c>
      <c r="S141" s="220">
        <v>0</v>
      </c>
      <c r="T141" s="221">
        <f>S141*H141</f>
        <v>0</v>
      </c>
      <c r="AR141" s="222" t="s">
        <v>212</v>
      </c>
      <c r="AT141" s="222" t="s">
        <v>207</v>
      </c>
      <c r="AU141" s="222" t="s">
        <v>83</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212</v>
      </c>
      <c r="BM141" s="222" t="s">
        <v>2080</v>
      </c>
    </row>
    <row r="142" spans="2:65" s="1" customFormat="1" ht="48" customHeight="1">
      <c r="B142" s="38"/>
      <c r="C142" s="211" t="s">
        <v>336</v>
      </c>
      <c r="D142" s="211" t="s">
        <v>207</v>
      </c>
      <c r="E142" s="212" t="s">
        <v>2081</v>
      </c>
      <c r="F142" s="213" t="s">
        <v>1003</v>
      </c>
      <c r="G142" s="214" t="s">
        <v>221</v>
      </c>
      <c r="H142" s="215">
        <v>15.3</v>
      </c>
      <c r="I142" s="216"/>
      <c r="J142" s="217">
        <f>ROUND(I142*H142,2)</f>
        <v>0</v>
      </c>
      <c r="K142" s="213" t="s">
        <v>19</v>
      </c>
      <c r="L142" s="43"/>
      <c r="M142" s="218" t="s">
        <v>19</v>
      </c>
      <c r="N142" s="219" t="s">
        <v>44</v>
      </c>
      <c r="O142" s="83"/>
      <c r="P142" s="220">
        <f>O142*H142</f>
        <v>0</v>
      </c>
      <c r="Q142" s="220">
        <v>0</v>
      </c>
      <c r="R142" s="220">
        <f>Q142*H142</f>
        <v>0</v>
      </c>
      <c r="S142" s="220">
        <v>0</v>
      </c>
      <c r="T142" s="221">
        <f>S142*H142</f>
        <v>0</v>
      </c>
      <c r="AR142" s="222" t="s">
        <v>212</v>
      </c>
      <c r="AT142" s="222" t="s">
        <v>207</v>
      </c>
      <c r="AU142" s="222" t="s">
        <v>83</v>
      </c>
      <c r="AY142" s="17" t="s">
        <v>204</v>
      </c>
      <c r="BE142" s="223">
        <f>IF(N142="základní",J142,0)</f>
        <v>0</v>
      </c>
      <c r="BF142" s="223">
        <f>IF(N142="snížená",J142,0)</f>
        <v>0</v>
      </c>
      <c r="BG142" s="223">
        <f>IF(N142="zákl. přenesená",J142,0)</f>
        <v>0</v>
      </c>
      <c r="BH142" s="223">
        <f>IF(N142="sníž. přenesená",J142,0)</f>
        <v>0</v>
      </c>
      <c r="BI142" s="223">
        <f>IF(N142="nulová",J142,0)</f>
        <v>0</v>
      </c>
      <c r="BJ142" s="17" t="s">
        <v>81</v>
      </c>
      <c r="BK142" s="223">
        <f>ROUND(I142*H142,2)</f>
        <v>0</v>
      </c>
      <c r="BL142" s="17" t="s">
        <v>212</v>
      </c>
      <c r="BM142" s="222" t="s">
        <v>2082</v>
      </c>
    </row>
    <row r="143" spans="2:65" s="1" customFormat="1" ht="60" customHeight="1">
      <c r="B143" s="38"/>
      <c r="C143" s="211" t="s">
        <v>280</v>
      </c>
      <c r="D143" s="211" t="s">
        <v>207</v>
      </c>
      <c r="E143" s="212" t="s">
        <v>2083</v>
      </c>
      <c r="F143" s="213" t="s">
        <v>2084</v>
      </c>
      <c r="G143" s="214" t="s">
        <v>221</v>
      </c>
      <c r="H143" s="215">
        <v>21.764</v>
      </c>
      <c r="I143" s="216"/>
      <c r="J143" s="217">
        <f>ROUND(I143*H143,2)</f>
        <v>0</v>
      </c>
      <c r="K143" s="213" t="s">
        <v>19</v>
      </c>
      <c r="L143" s="43"/>
      <c r="M143" s="218" t="s">
        <v>19</v>
      </c>
      <c r="N143" s="219" t="s">
        <v>44</v>
      </c>
      <c r="O143" s="83"/>
      <c r="P143" s="220">
        <f>O143*H143</f>
        <v>0</v>
      </c>
      <c r="Q143" s="220">
        <v>0</v>
      </c>
      <c r="R143" s="220">
        <f>Q143*H143</f>
        <v>0</v>
      </c>
      <c r="S143" s="220">
        <v>0</v>
      </c>
      <c r="T143" s="221">
        <f>S143*H143</f>
        <v>0</v>
      </c>
      <c r="AR143" s="222" t="s">
        <v>212</v>
      </c>
      <c r="AT143" s="222" t="s">
        <v>207</v>
      </c>
      <c r="AU143" s="222" t="s">
        <v>83</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212</v>
      </c>
      <c r="BM143" s="222" t="s">
        <v>2085</v>
      </c>
    </row>
    <row r="144" spans="2:65" s="1" customFormat="1" ht="48" customHeight="1">
      <c r="B144" s="38"/>
      <c r="C144" s="211" t="s">
        <v>343</v>
      </c>
      <c r="D144" s="211" t="s">
        <v>207</v>
      </c>
      <c r="E144" s="212" t="s">
        <v>2086</v>
      </c>
      <c r="F144" s="213" t="s">
        <v>2087</v>
      </c>
      <c r="G144" s="214" t="s">
        <v>221</v>
      </c>
      <c r="H144" s="215">
        <v>37.064</v>
      </c>
      <c r="I144" s="216"/>
      <c r="J144" s="217">
        <f>ROUND(I144*H144,2)</f>
        <v>0</v>
      </c>
      <c r="K144" s="213" t="s">
        <v>19</v>
      </c>
      <c r="L144" s="43"/>
      <c r="M144" s="218" t="s">
        <v>19</v>
      </c>
      <c r="N144" s="219" t="s">
        <v>44</v>
      </c>
      <c r="O144" s="83"/>
      <c r="P144" s="220">
        <f>O144*H144</f>
        <v>0</v>
      </c>
      <c r="Q144" s="220">
        <v>0</v>
      </c>
      <c r="R144" s="220">
        <f>Q144*H144</f>
        <v>0</v>
      </c>
      <c r="S144" s="220">
        <v>0</v>
      </c>
      <c r="T144" s="221">
        <f>S144*H144</f>
        <v>0</v>
      </c>
      <c r="AR144" s="222" t="s">
        <v>212</v>
      </c>
      <c r="AT144" s="222" t="s">
        <v>207</v>
      </c>
      <c r="AU144" s="222" t="s">
        <v>83</v>
      </c>
      <c r="AY144" s="17" t="s">
        <v>204</v>
      </c>
      <c r="BE144" s="223">
        <f>IF(N144="základní",J144,0)</f>
        <v>0</v>
      </c>
      <c r="BF144" s="223">
        <f>IF(N144="snížená",J144,0)</f>
        <v>0</v>
      </c>
      <c r="BG144" s="223">
        <f>IF(N144="zákl. přenesená",J144,0)</f>
        <v>0</v>
      </c>
      <c r="BH144" s="223">
        <f>IF(N144="sníž. přenesená",J144,0)</f>
        <v>0</v>
      </c>
      <c r="BI144" s="223">
        <f>IF(N144="nulová",J144,0)</f>
        <v>0</v>
      </c>
      <c r="BJ144" s="17" t="s">
        <v>81</v>
      </c>
      <c r="BK144" s="223">
        <f>ROUND(I144*H144,2)</f>
        <v>0</v>
      </c>
      <c r="BL144" s="17" t="s">
        <v>212</v>
      </c>
      <c r="BM144" s="222" t="s">
        <v>2088</v>
      </c>
    </row>
    <row r="145" spans="2:65" s="1" customFormat="1" ht="72" customHeight="1">
      <c r="B145" s="38"/>
      <c r="C145" s="211" t="s">
        <v>285</v>
      </c>
      <c r="D145" s="211" t="s">
        <v>207</v>
      </c>
      <c r="E145" s="212" t="s">
        <v>2089</v>
      </c>
      <c r="F145" s="213" t="s">
        <v>1013</v>
      </c>
      <c r="G145" s="214" t="s">
        <v>221</v>
      </c>
      <c r="H145" s="215">
        <v>15.3</v>
      </c>
      <c r="I145" s="216"/>
      <c r="J145" s="217">
        <f>ROUND(I145*H145,2)</f>
        <v>0</v>
      </c>
      <c r="K145" s="213" t="s">
        <v>19</v>
      </c>
      <c r="L145" s="43"/>
      <c r="M145" s="218" t="s">
        <v>19</v>
      </c>
      <c r="N145" s="219" t="s">
        <v>44</v>
      </c>
      <c r="O145" s="83"/>
      <c r="P145" s="220">
        <f>O145*H145</f>
        <v>0</v>
      </c>
      <c r="Q145" s="220">
        <v>0</v>
      </c>
      <c r="R145" s="220">
        <f>Q145*H145</f>
        <v>0</v>
      </c>
      <c r="S145" s="220">
        <v>0</v>
      </c>
      <c r="T145" s="221">
        <f>S145*H145</f>
        <v>0</v>
      </c>
      <c r="AR145" s="222" t="s">
        <v>212</v>
      </c>
      <c r="AT145" s="222" t="s">
        <v>207</v>
      </c>
      <c r="AU145" s="222" t="s">
        <v>83</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212</v>
      </c>
      <c r="BM145" s="222" t="s">
        <v>2090</v>
      </c>
    </row>
    <row r="146" spans="2:65" s="1" customFormat="1" ht="24" customHeight="1">
      <c r="B146" s="38"/>
      <c r="C146" s="211" t="s">
        <v>350</v>
      </c>
      <c r="D146" s="211" t="s">
        <v>207</v>
      </c>
      <c r="E146" s="212" t="s">
        <v>1043</v>
      </c>
      <c r="F146" s="213" t="s">
        <v>1044</v>
      </c>
      <c r="G146" s="214" t="s">
        <v>250</v>
      </c>
      <c r="H146" s="215">
        <v>5.1</v>
      </c>
      <c r="I146" s="216"/>
      <c r="J146" s="217">
        <f>ROUND(I146*H146,2)</f>
        <v>0</v>
      </c>
      <c r="K146" s="213" t="s">
        <v>19</v>
      </c>
      <c r="L146" s="43"/>
      <c r="M146" s="218" t="s">
        <v>19</v>
      </c>
      <c r="N146" s="219" t="s">
        <v>44</v>
      </c>
      <c r="O146" s="83"/>
      <c r="P146" s="220">
        <f>O146*H146</f>
        <v>0</v>
      </c>
      <c r="Q146" s="220">
        <v>0</v>
      </c>
      <c r="R146" s="220">
        <f>Q146*H146</f>
        <v>0</v>
      </c>
      <c r="S146" s="220">
        <v>0</v>
      </c>
      <c r="T146" s="221">
        <f>S146*H146</f>
        <v>0</v>
      </c>
      <c r="AR146" s="222" t="s">
        <v>212</v>
      </c>
      <c r="AT146" s="222" t="s">
        <v>207</v>
      </c>
      <c r="AU146" s="222" t="s">
        <v>83</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212</v>
      </c>
      <c r="BM146" s="222" t="s">
        <v>2091</v>
      </c>
    </row>
    <row r="147" spans="2:65" s="1" customFormat="1" ht="48" customHeight="1">
      <c r="B147" s="38"/>
      <c r="C147" s="211" t="s">
        <v>290</v>
      </c>
      <c r="D147" s="211" t="s">
        <v>207</v>
      </c>
      <c r="E147" s="212" t="s">
        <v>2092</v>
      </c>
      <c r="F147" s="213" t="s">
        <v>2093</v>
      </c>
      <c r="G147" s="214" t="s">
        <v>250</v>
      </c>
      <c r="H147" s="215">
        <v>14.2</v>
      </c>
      <c r="I147" s="216"/>
      <c r="J147" s="217">
        <f>ROUND(I147*H147,2)</f>
        <v>0</v>
      </c>
      <c r="K147" s="213" t="s">
        <v>19</v>
      </c>
      <c r="L147" s="43"/>
      <c r="M147" s="218" t="s">
        <v>19</v>
      </c>
      <c r="N147" s="219" t="s">
        <v>44</v>
      </c>
      <c r="O147" s="83"/>
      <c r="P147" s="220">
        <f>O147*H147</f>
        <v>0</v>
      </c>
      <c r="Q147" s="220">
        <v>0</v>
      </c>
      <c r="R147" s="220">
        <f>Q147*H147</f>
        <v>0</v>
      </c>
      <c r="S147" s="220">
        <v>0</v>
      </c>
      <c r="T147" s="221">
        <f>S147*H147</f>
        <v>0</v>
      </c>
      <c r="AR147" s="222" t="s">
        <v>212</v>
      </c>
      <c r="AT147" s="222" t="s">
        <v>207</v>
      </c>
      <c r="AU147" s="222" t="s">
        <v>83</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212</v>
      </c>
      <c r="BM147" s="222" t="s">
        <v>2094</v>
      </c>
    </row>
    <row r="148" spans="2:65" s="1" customFormat="1" ht="48" customHeight="1">
      <c r="B148" s="38"/>
      <c r="C148" s="211" t="s">
        <v>361</v>
      </c>
      <c r="D148" s="211" t="s">
        <v>207</v>
      </c>
      <c r="E148" s="212" t="s">
        <v>995</v>
      </c>
      <c r="F148" s="213" t="s">
        <v>996</v>
      </c>
      <c r="G148" s="214" t="s">
        <v>221</v>
      </c>
      <c r="H148" s="215">
        <v>6.5</v>
      </c>
      <c r="I148" s="216"/>
      <c r="J148" s="217">
        <f>ROUND(I148*H148,2)</f>
        <v>0</v>
      </c>
      <c r="K148" s="213" t="s">
        <v>19</v>
      </c>
      <c r="L148" s="43"/>
      <c r="M148" s="218" t="s">
        <v>19</v>
      </c>
      <c r="N148" s="219" t="s">
        <v>44</v>
      </c>
      <c r="O148" s="83"/>
      <c r="P148" s="220">
        <f>O148*H148</f>
        <v>0</v>
      </c>
      <c r="Q148" s="220">
        <v>0</v>
      </c>
      <c r="R148" s="220">
        <f>Q148*H148</f>
        <v>0</v>
      </c>
      <c r="S148" s="220">
        <v>0</v>
      </c>
      <c r="T148" s="221">
        <f>S148*H148</f>
        <v>0</v>
      </c>
      <c r="AR148" s="222" t="s">
        <v>212</v>
      </c>
      <c r="AT148" s="222" t="s">
        <v>207</v>
      </c>
      <c r="AU148" s="222" t="s">
        <v>83</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212</v>
      </c>
      <c r="BM148" s="222" t="s">
        <v>2095</v>
      </c>
    </row>
    <row r="149" spans="2:65" s="1" customFormat="1" ht="48" customHeight="1">
      <c r="B149" s="38"/>
      <c r="C149" s="211" t="s">
        <v>294</v>
      </c>
      <c r="D149" s="211" t="s">
        <v>207</v>
      </c>
      <c r="E149" s="212" t="s">
        <v>992</v>
      </c>
      <c r="F149" s="213" t="s">
        <v>993</v>
      </c>
      <c r="G149" s="214" t="s">
        <v>221</v>
      </c>
      <c r="H149" s="215">
        <v>2.2</v>
      </c>
      <c r="I149" s="216"/>
      <c r="J149" s="217">
        <f>ROUND(I149*H149,2)</f>
        <v>0</v>
      </c>
      <c r="K149" s="213" t="s">
        <v>19</v>
      </c>
      <c r="L149" s="43"/>
      <c r="M149" s="218" t="s">
        <v>19</v>
      </c>
      <c r="N149" s="219" t="s">
        <v>44</v>
      </c>
      <c r="O149" s="83"/>
      <c r="P149" s="220">
        <f>O149*H149</f>
        <v>0</v>
      </c>
      <c r="Q149" s="220">
        <v>0</v>
      </c>
      <c r="R149" s="220">
        <f>Q149*H149</f>
        <v>0</v>
      </c>
      <c r="S149" s="220">
        <v>0</v>
      </c>
      <c r="T149" s="221">
        <f>S149*H149</f>
        <v>0</v>
      </c>
      <c r="AR149" s="222" t="s">
        <v>212</v>
      </c>
      <c r="AT149" s="222" t="s">
        <v>207</v>
      </c>
      <c r="AU149" s="222" t="s">
        <v>83</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212</v>
      </c>
      <c r="BM149" s="222" t="s">
        <v>2096</v>
      </c>
    </row>
    <row r="150" spans="2:65" s="1" customFormat="1" ht="36" customHeight="1">
      <c r="B150" s="38"/>
      <c r="C150" s="211" t="s">
        <v>368</v>
      </c>
      <c r="D150" s="211" t="s">
        <v>207</v>
      </c>
      <c r="E150" s="212" t="s">
        <v>763</v>
      </c>
      <c r="F150" s="213" t="s">
        <v>293</v>
      </c>
      <c r="G150" s="214" t="s">
        <v>221</v>
      </c>
      <c r="H150" s="215">
        <v>6.5</v>
      </c>
      <c r="I150" s="216"/>
      <c r="J150" s="217">
        <f>ROUND(I150*H150,2)</f>
        <v>0</v>
      </c>
      <c r="K150" s="213" t="s">
        <v>19</v>
      </c>
      <c r="L150" s="43"/>
      <c r="M150" s="218" t="s">
        <v>19</v>
      </c>
      <c r="N150" s="219" t="s">
        <v>44</v>
      </c>
      <c r="O150" s="83"/>
      <c r="P150" s="220">
        <f>O150*H150</f>
        <v>0</v>
      </c>
      <c r="Q150" s="220">
        <v>0</v>
      </c>
      <c r="R150" s="220">
        <f>Q150*H150</f>
        <v>0</v>
      </c>
      <c r="S150" s="220">
        <v>0</v>
      </c>
      <c r="T150" s="221">
        <f>S150*H150</f>
        <v>0</v>
      </c>
      <c r="AR150" s="222" t="s">
        <v>212</v>
      </c>
      <c r="AT150" s="222" t="s">
        <v>207</v>
      </c>
      <c r="AU150" s="222" t="s">
        <v>83</v>
      </c>
      <c r="AY150" s="17" t="s">
        <v>204</v>
      </c>
      <c r="BE150" s="223">
        <f>IF(N150="základní",J150,0)</f>
        <v>0</v>
      </c>
      <c r="BF150" s="223">
        <f>IF(N150="snížená",J150,0)</f>
        <v>0</v>
      </c>
      <c r="BG150" s="223">
        <f>IF(N150="zákl. přenesená",J150,0)</f>
        <v>0</v>
      </c>
      <c r="BH150" s="223">
        <f>IF(N150="sníž. přenesená",J150,0)</f>
        <v>0</v>
      </c>
      <c r="BI150" s="223">
        <f>IF(N150="nulová",J150,0)</f>
        <v>0</v>
      </c>
      <c r="BJ150" s="17" t="s">
        <v>81</v>
      </c>
      <c r="BK150" s="223">
        <f>ROUND(I150*H150,2)</f>
        <v>0</v>
      </c>
      <c r="BL150" s="17" t="s">
        <v>212</v>
      </c>
      <c r="BM150" s="222" t="s">
        <v>2097</v>
      </c>
    </row>
    <row r="151" spans="2:63" s="11" customFormat="1" ht="22.8" customHeight="1">
      <c r="B151" s="195"/>
      <c r="C151" s="196"/>
      <c r="D151" s="197" t="s">
        <v>72</v>
      </c>
      <c r="E151" s="209" t="s">
        <v>2098</v>
      </c>
      <c r="F151" s="209" t="s">
        <v>2099</v>
      </c>
      <c r="G151" s="196"/>
      <c r="H151" s="196"/>
      <c r="I151" s="199"/>
      <c r="J151" s="210">
        <f>BK151</f>
        <v>0</v>
      </c>
      <c r="K151" s="196"/>
      <c r="L151" s="201"/>
      <c r="M151" s="202"/>
      <c r="N151" s="203"/>
      <c r="O151" s="203"/>
      <c r="P151" s="204">
        <f>SUM(P152:P164)</f>
        <v>0</v>
      </c>
      <c r="Q151" s="203"/>
      <c r="R151" s="204">
        <f>SUM(R152:R164)</f>
        <v>0</v>
      </c>
      <c r="S151" s="203"/>
      <c r="T151" s="205">
        <f>SUM(T152:T164)</f>
        <v>0</v>
      </c>
      <c r="AR151" s="206" t="s">
        <v>81</v>
      </c>
      <c r="AT151" s="207" t="s">
        <v>72</v>
      </c>
      <c r="AU151" s="207" t="s">
        <v>81</v>
      </c>
      <c r="AY151" s="206" t="s">
        <v>204</v>
      </c>
      <c r="BK151" s="208">
        <f>SUM(BK152:BK164)</f>
        <v>0</v>
      </c>
    </row>
    <row r="152" spans="2:65" s="1" customFormat="1" ht="48" customHeight="1">
      <c r="B152" s="38"/>
      <c r="C152" s="211" t="s">
        <v>298</v>
      </c>
      <c r="D152" s="211" t="s">
        <v>207</v>
      </c>
      <c r="E152" s="212" t="s">
        <v>2100</v>
      </c>
      <c r="F152" s="213" t="s">
        <v>1572</v>
      </c>
      <c r="G152" s="214" t="s">
        <v>221</v>
      </c>
      <c r="H152" s="215">
        <v>26.069</v>
      </c>
      <c r="I152" s="216"/>
      <c r="J152" s="217">
        <f>ROUND(I152*H152,2)</f>
        <v>0</v>
      </c>
      <c r="K152" s="213" t="s">
        <v>19</v>
      </c>
      <c r="L152" s="43"/>
      <c r="M152" s="218" t="s">
        <v>19</v>
      </c>
      <c r="N152" s="219" t="s">
        <v>44</v>
      </c>
      <c r="O152" s="83"/>
      <c r="P152" s="220">
        <f>O152*H152</f>
        <v>0</v>
      </c>
      <c r="Q152" s="220">
        <v>0</v>
      </c>
      <c r="R152" s="220">
        <f>Q152*H152</f>
        <v>0</v>
      </c>
      <c r="S152" s="220">
        <v>0</v>
      </c>
      <c r="T152" s="221">
        <f>S152*H152</f>
        <v>0</v>
      </c>
      <c r="AR152" s="222" t="s">
        <v>212</v>
      </c>
      <c r="AT152" s="222" t="s">
        <v>207</v>
      </c>
      <c r="AU152" s="222" t="s">
        <v>83</v>
      </c>
      <c r="AY152" s="17" t="s">
        <v>204</v>
      </c>
      <c r="BE152" s="223">
        <f>IF(N152="základní",J152,0)</f>
        <v>0</v>
      </c>
      <c r="BF152" s="223">
        <f>IF(N152="snížená",J152,0)</f>
        <v>0</v>
      </c>
      <c r="BG152" s="223">
        <f>IF(N152="zákl. přenesená",J152,0)</f>
        <v>0</v>
      </c>
      <c r="BH152" s="223">
        <f>IF(N152="sníž. přenesená",J152,0)</f>
        <v>0</v>
      </c>
      <c r="BI152" s="223">
        <f>IF(N152="nulová",J152,0)</f>
        <v>0</v>
      </c>
      <c r="BJ152" s="17" t="s">
        <v>81</v>
      </c>
      <c r="BK152" s="223">
        <f>ROUND(I152*H152,2)</f>
        <v>0</v>
      </c>
      <c r="BL152" s="17" t="s">
        <v>212</v>
      </c>
      <c r="BM152" s="222" t="s">
        <v>2101</v>
      </c>
    </row>
    <row r="153" spans="2:65" s="1" customFormat="1" ht="60" customHeight="1">
      <c r="B153" s="38"/>
      <c r="C153" s="211" t="s">
        <v>375</v>
      </c>
      <c r="D153" s="211" t="s">
        <v>207</v>
      </c>
      <c r="E153" s="212" t="s">
        <v>956</v>
      </c>
      <c r="F153" s="213" t="s">
        <v>957</v>
      </c>
      <c r="G153" s="214" t="s">
        <v>221</v>
      </c>
      <c r="H153" s="215">
        <v>26.069</v>
      </c>
      <c r="I153" s="216"/>
      <c r="J153" s="217">
        <f>ROUND(I153*H153,2)</f>
        <v>0</v>
      </c>
      <c r="K153" s="213" t="s">
        <v>19</v>
      </c>
      <c r="L153" s="43"/>
      <c r="M153" s="218" t="s">
        <v>19</v>
      </c>
      <c r="N153" s="219" t="s">
        <v>44</v>
      </c>
      <c r="O153" s="83"/>
      <c r="P153" s="220">
        <f>O153*H153</f>
        <v>0</v>
      </c>
      <c r="Q153" s="220">
        <v>0</v>
      </c>
      <c r="R153" s="220">
        <f>Q153*H153</f>
        <v>0</v>
      </c>
      <c r="S153" s="220">
        <v>0</v>
      </c>
      <c r="T153" s="221">
        <f>S153*H153</f>
        <v>0</v>
      </c>
      <c r="AR153" s="222" t="s">
        <v>212</v>
      </c>
      <c r="AT153" s="222" t="s">
        <v>207</v>
      </c>
      <c r="AU153" s="222" t="s">
        <v>83</v>
      </c>
      <c r="AY153" s="17" t="s">
        <v>204</v>
      </c>
      <c r="BE153" s="223">
        <f>IF(N153="základní",J153,0)</f>
        <v>0</v>
      </c>
      <c r="BF153" s="223">
        <f>IF(N153="snížená",J153,0)</f>
        <v>0</v>
      </c>
      <c r="BG153" s="223">
        <f>IF(N153="zákl. přenesená",J153,0)</f>
        <v>0</v>
      </c>
      <c r="BH153" s="223">
        <f>IF(N153="sníž. přenesená",J153,0)</f>
        <v>0</v>
      </c>
      <c r="BI153" s="223">
        <f>IF(N153="nulová",J153,0)</f>
        <v>0</v>
      </c>
      <c r="BJ153" s="17" t="s">
        <v>81</v>
      </c>
      <c r="BK153" s="223">
        <f>ROUND(I153*H153,2)</f>
        <v>0</v>
      </c>
      <c r="BL153" s="17" t="s">
        <v>212</v>
      </c>
      <c r="BM153" s="222" t="s">
        <v>2102</v>
      </c>
    </row>
    <row r="154" spans="2:65" s="1" customFormat="1" ht="36" customHeight="1">
      <c r="B154" s="38"/>
      <c r="C154" s="211" t="s">
        <v>302</v>
      </c>
      <c r="D154" s="211" t="s">
        <v>207</v>
      </c>
      <c r="E154" s="212" t="s">
        <v>1611</v>
      </c>
      <c r="F154" s="213" t="s">
        <v>1612</v>
      </c>
      <c r="G154" s="214" t="s">
        <v>250</v>
      </c>
      <c r="H154" s="215">
        <v>5.1</v>
      </c>
      <c r="I154" s="216"/>
      <c r="J154" s="217">
        <f>ROUND(I154*H154,2)</f>
        <v>0</v>
      </c>
      <c r="K154" s="213" t="s">
        <v>19</v>
      </c>
      <c r="L154" s="43"/>
      <c r="M154" s="218" t="s">
        <v>19</v>
      </c>
      <c r="N154" s="219" t="s">
        <v>44</v>
      </c>
      <c r="O154" s="83"/>
      <c r="P154" s="220">
        <f>O154*H154</f>
        <v>0</v>
      </c>
      <c r="Q154" s="220">
        <v>0</v>
      </c>
      <c r="R154" s="220">
        <f>Q154*H154</f>
        <v>0</v>
      </c>
      <c r="S154" s="220">
        <v>0</v>
      </c>
      <c r="T154" s="221">
        <f>S154*H154</f>
        <v>0</v>
      </c>
      <c r="AR154" s="222" t="s">
        <v>212</v>
      </c>
      <c r="AT154" s="222" t="s">
        <v>207</v>
      </c>
      <c r="AU154" s="222" t="s">
        <v>83</v>
      </c>
      <c r="AY154" s="17" t="s">
        <v>204</v>
      </c>
      <c r="BE154" s="223">
        <f>IF(N154="základní",J154,0)</f>
        <v>0</v>
      </c>
      <c r="BF154" s="223">
        <f>IF(N154="snížená",J154,0)</f>
        <v>0</v>
      </c>
      <c r="BG154" s="223">
        <f>IF(N154="zákl. přenesená",J154,0)</f>
        <v>0</v>
      </c>
      <c r="BH154" s="223">
        <f>IF(N154="sníž. přenesená",J154,0)</f>
        <v>0</v>
      </c>
      <c r="BI154" s="223">
        <f>IF(N154="nulová",J154,0)</f>
        <v>0</v>
      </c>
      <c r="BJ154" s="17" t="s">
        <v>81</v>
      </c>
      <c r="BK154" s="223">
        <f>ROUND(I154*H154,2)</f>
        <v>0</v>
      </c>
      <c r="BL154" s="17" t="s">
        <v>212</v>
      </c>
      <c r="BM154" s="222" t="s">
        <v>2103</v>
      </c>
    </row>
    <row r="155" spans="2:65" s="1" customFormat="1" ht="16.5" customHeight="1">
      <c r="B155" s="38"/>
      <c r="C155" s="257" t="s">
        <v>382</v>
      </c>
      <c r="D155" s="257" t="s">
        <v>242</v>
      </c>
      <c r="E155" s="258" t="s">
        <v>1614</v>
      </c>
      <c r="F155" s="259" t="s">
        <v>1615</v>
      </c>
      <c r="G155" s="260" t="s">
        <v>250</v>
      </c>
      <c r="H155" s="261">
        <v>6.12</v>
      </c>
      <c r="I155" s="262"/>
      <c r="J155" s="263">
        <f>ROUND(I155*H155,2)</f>
        <v>0</v>
      </c>
      <c r="K155" s="259" t="s">
        <v>19</v>
      </c>
      <c r="L155" s="264"/>
      <c r="M155" s="265" t="s">
        <v>19</v>
      </c>
      <c r="N155" s="266" t="s">
        <v>44</v>
      </c>
      <c r="O155" s="83"/>
      <c r="P155" s="220">
        <f>O155*H155</f>
        <v>0</v>
      </c>
      <c r="Q155" s="220">
        <v>0</v>
      </c>
      <c r="R155" s="220">
        <f>Q155*H155</f>
        <v>0</v>
      </c>
      <c r="S155" s="220">
        <v>0</v>
      </c>
      <c r="T155" s="221">
        <f>S155*H155</f>
        <v>0</v>
      </c>
      <c r="AR155" s="222" t="s">
        <v>230</v>
      </c>
      <c r="AT155" s="222" t="s">
        <v>242</v>
      </c>
      <c r="AU155" s="222" t="s">
        <v>83</v>
      </c>
      <c r="AY155" s="17" t="s">
        <v>204</v>
      </c>
      <c r="BE155" s="223">
        <f>IF(N155="základní",J155,0)</f>
        <v>0</v>
      </c>
      <c r="BF155" s="223">
        <f>IF(N155="snížená",J155,0)</f>
        <v>0</v>
      </c>
      <c r="BG155" s="223">
        <f>IF(N155="zákl. přenesená",J155,0)</f>
        <v>0</v>
      </c>
      <c r="BH155" s="223">
        <f>IF(N155="sníž. přenesená",J155,0)</f>
        <v>0</v>
      </c>
      <c r="BI155" s="223">
        <f>IF(N155="nulová",J155,0)</f>
        <v>0</v>
      </c>
      <c r="BJ155" s="17" t="s">
        <v>81</v>
      </c>
      <c r="BK155" s="223">
        <f>ROUND(I155*H155,2)</f>
        <v>0</v>
      </c>
      <c r="BL155" s="17" t="s">
        <v>212</v>
      </c>
      <c r="BM155" s="222" t="s">
        <v>2104</v>
      </c>
    </row>
    <row r="156" spans="2:65" s="1" customFormat="1" ht="36" customHeight="1">
      <c r="B156" s="38"/>
      <c r="C156" s="211" t="s">
        <v>305</v>
      </c>
      <c r="D156" s="211" t="s">
        <v>207</v>
      </c>
      <c r="E156" s="212" t="s">
        <v>1594</v>
      </c>
      <c r="F156" s="213" t="s">
        <v>1595</v>
      </c>
      <c r="G156" s="214" t="s">
        <v>250</v>
      </c>
      <c r="H156" s="215">
        <v>27.8</v>
      </c>
      <c r="I156" s="216"/>
      <c r="J156" s="217">
        <f>ROUND(I156*H156,2)</f>
        <v>0</v>
      </c>
      <c r="K156" s="213" t="s">
        <v>19</v>
      </c>
      <c r="L156" s="43"/>
      <c r="M156" s="218" t="s">
        <v>19</v>
      </c>
      <c r="N156" s="219" t="s">
        <v>44</v>
      </c>
      <c r="O156" s="83"/>
      <c r="P156" s="220">
        <f>O156*H156</f>
        <v>0</v>
      </c>
      <c r="Q156" s="220">
        <v>0</v>
      </c>
      <c r="R156" s="220">
        <f>Q156*H156</f>
        <v>0</v>
      </c>
      <c r="S156" s="220">
        <v>0</v>
      </c>
      <c r="T156" s="221">
        <f>S156*H156</f>
        <v>0</v>
      </c>
      <c r="AR156" s="222" t="s">
        <v>212</v>
      </c>
      <c r="AT156" s="222" t="s">
        <v>207</v>
      </c>
      <c r="AU156" s="222" t="s">
        <v>83</v>
      </c>
      <c r="AY156" s="17" t="s">
        <v>204</v>
      </c>
      <c r="BE156" s="223">
        <f>IF(N156="základní",J156,0)</f>
        <v>0</v>
      </c>
      <c r="BF156" s="223">
        <f>IF(N156="snížená",J156,0)</f>
        <v>0</v>
      </c>
      <c r="BG156" s="223">
        <f>IF(N156="zákl. přenesená",J156,0)</f>
        <v>0</v>
      </c>
      <c r="BH156" s="223">
        <f>IF(N156="sníž. přenesená",J156,0)</f>
        <v>0</v>
      </c>
      <c r="BI156" s="223">
        <f>IF(N156="nulová",J156,0)</f>
        <v>0</v>
      </c>
      <c r="BJ156" s="17" t="s">
        <v>81</v>
      </c>
      <c r="BK156" s="223">
        <f>ROUND(I156*H156,2)</f>
        <v>0</v>
      </c>
      <c r="BL156" s="17" t="s">
        <v>212</v>
      </c>
      <c r="BM156" s="222" t="s">
        <v>2105</v>
      </c>
    </row>
    <row r="157" spans="2:65" s="1" customFormat="1" ht="16.5" customHeight="1">
      <c r="B157" s="38"/>
      <c r="C157" s="257" t="s">
        <v>395</v>
      </c>
      <c r="D157" s="257" t="s">
        <v>242</v>
      </c>
      <c r="E157" s="258" t="s">
        <v>1598</v>
      </c>
      <c r="F157" s="259" t="s">
        <v>1599</v>
      </c>
      <c r="G157" s="260" t="s">
        <v>250</v>
      </c>
      <c r="H157" s="261">
        <v>1.32</v>
      </c>
      <c r="I157" s="262"/>
      <c r="J157" s="263">
        <f>ROUND(I157*H157,2)</f>
        <v>0</v>
      </c>
      <c r="K157" s="259" t="s">
        <v>19</v>
      </c>
      <c r="L157" s="264"/>
      <c r="M157" s="265" t="s">
        <v>19</v>
      </c>
      <c r="N157" s="266" t="s">
        <v>44</v>
      </c>
      <c r="O157" s="83"/>
      <c r="P157" s="220">
        <f>O157*H157</f>
        <v>0</v>
      </c>
      <c r="Q157" s="220">
        <v>0</v>
      </c>
      <c r="R157" s="220">
        <f>Q157*H157</f>
        <v>0</v>
      </c>
      <c r="S157" s="220">
        <v>0</v>
      </c>
      <c r="T157" s="221">
        <f>S157*H157</f>
        <v>0</v>
      </c>
      <c r="AR157" s="222" t="s">
        <v>230</v>
      </c>
      <c r="AT157" s="222" t="s">
        <v>242</v>
      </c>
      <c r="AU157" s="222" t="s">
        <v>83</v>
      </c>
      <c r="AY157" s="17" t="s">
        <v>204</v>
      </c>
      <c r="BE157" s="223">
        <f>IF(N157="základní",J157,0)</f>
        <v>0</v>
      </c>
      <c r="BF157" s="223">
        <f>IF(N157="snížená",J157,0)</f>
        <v>0</v>
      </c>
      <c r="BG157" s="223">
        <f>IF(N157="zákl. přenesená",J157,0)</f>
        <v>0</v>
      </c>
      <c r="BH157" s="223">
        <f>IF(N157="sníž. přenesená",J157,0)</f>
        <v>0</v>
      </c>
      <c r="BI157" s="223">
        <f>IF(N157="nulová",J157,0)</f>
        <v>0</v>
      </c>
      <c r="BJ157" s="17" t="s">
        <v>81</v>
      </c>
      <c r="BK157" s="223">
        <f>ROUND(I157*H157,2)</f>
        <v>0</v>
      </c>
      <c r="BL157" s="17" t="s">
        <v>212</v>
      </c>
      <c r="BM157" s="222" t="s">
        <v>2106</v>
      </c>
    </row>
    <row r="158" spans="2:65" s="1" customFormat="1" ht="16.5" customHeight="1">
      <c r="B158" s="38"/>
      <c r="C158" s="257" t="s">
        <v>311</v>
      </c>
      <c r="D158" s="257" t="s">
        <v>242</v>
      </c>
      <c r="E158" s="258" t="s">
        <v>1607</v>
      </c>
      <c r="F158" s="259" t="s">
        <v>1608</v>
      </c>
      <c r="G158" s="260" t="s">
        <v>250</v>
      </c>
      <c r="H158" s="261">
        <v>14.04</v>
      </c>
      <c r="I158" s="262"/>
      <c r="J158" s="263">
        <f>ROUND(I158*H158,2)</f>
        <v>0</v>
      </c>
      <c r="K158" s="259" t="s">
        <v>19</v>
      </c>
      <c r="L158" s="264"/>
      <c r="M158" s="265" t="s">
        <v>19</v>
      </c>
      <c r="N158" s="266" t="s">
        <v>44</v>
      </c>
      <c r="O158" s="83"/>
      <c r="P158" s="220">
        <f>O158*H158</f>
        <v>0</v>
      </c>
      <c r="Q158" s="220">
        <v>0</v>
      </c>
      <c r="R158" s="220">
        <f>Q158*H158</f>
        <v>0</v>
      </c>
      <c r="S158" s="220">
        <v>0</v>
      </c>
      <c r="T158" s="221">
        <f>S158*H158</f>
        <v>0</v>
      </c>
      <c r="AR158" s="222" t="s">
        <v>230</v>
      </c>
      <c r="AT158" s="222" t="s">
        <v>242</v>
      </c>
      <c r="AU158" s="222" t="s">
        <v>83</v>
      </c>
      <c r="AY158" s="17" t="s">
        <v>204</v>
      </c>
      <c r="BE158" s="223">
        <f>IF(N158="základní",J158,0)</f>
        <v>0</v>
      </c>
      <c r="BF158" s="223">
        <f>IF(N158="snížená",J158,0)</f>
        <v>0</v>
      </c>
      <c r="BG158" s="223">
        <f>IF(N158="zákl. přenesená",J158,0)</f>
        <v>0</v>
      </c>
      <c r="BH158" s="223">
        <f>IF(N158="sníž. přenesená",J158,0)</f>
        <v>0</v>
      </c>
      <c r="BI158" s="223">
        <f>IF(N158="nulová",J158,0)</f>
        <v>0</v>
      </c>
      <c r="BJ158" s="17" t="s">
        <v>81</v>
      </c>
      <c r="BK158" s="223">
        <f>ROUND(I158*H158,2)</f>
        <v>0</v>
      </c>
      <c r="BL158" s="17" t="s">
        <v>212</v>
      </c>
      <c r="BM158" s="222" t="s">
        <v>2107</v>
      </c>
    </row>
    <row r="159" spans="2:65" s="1" customFormat="1" ht="16.5" customHeight="1">
      <c r="B159" s="38"/>
      <c r="C159" s="257" t="s">
        <v>408</v>
      </c>
      <c r="D159" s="257" t="s">
        <v>242</v>
      </c>
      <c r="E159" s="258" t="s">
        <v>2108</v>
      </c>
      <c r="F159" s="259" t="s">
        <v>2109</v>
      </c>
      <c r="G159" s="260" t="s">
        <v>250</v>
      </c>
      <c r="H159" s="261">
        <v>18</v>
      </c>
      <c r="I159" s="262"/>
      <c r="J159" s="263">
        <f>ROUND(I159*H159,2)</f>
        <v>0</v>
      </c>
      <c r="K159" s="259" t="s">
        <v>19</v>
      </c>
      <c r="L159" s="264"/>
      <c r="M159" s="265" t="s">
        <v>19</v>
      </c>
      <c r="N159" s="266" t="s">
        <v>44</v>
      </c>
      <c r="O159" s="83"/>
      <c r="P159" s="220">
        <f>O159*H159</f>
        <v>0</v>
      </c>
      <c r="Q159" s="220">
        <v>0</v>
      </c>
      <c r="R159" s="220">
        <f>Q159*H159</f>
        <v>0</v>
      </c>
      <c r="S159" s="220">
        <v>0</v>
      </c>
      <c r="T159" s="221">
        <f>S159*H159</f>
        <v>0</v>
      </c>
      <c r="AR159" s="222" t="s">
        <v>230</v>
      </c>
      <c r="AT159" s="222" t="s">
        <v>242</v>
      </c>
      <c r="AU159" s="222" t="s">
        <v>83</v>
      </c>
      <c r="AY159" s="17" t="s">
        <v>204</v>
      </c>
      <c r="BE159" s="223">
        <f>IF(N159="základní",J159,0)</f>
        <v>0</v>
      </c>
      <c r="BF159" s="223">
        <f>IF(N159="snížená",J159,0)</f>
        <v>0</v>
      </c>
      <c r="BG159" s="223">
        <f>IF(N159="zákl. přenesená",J159,0)</f>
        <v>0</v>
      </c>
      <c r="BH159" s="223">
        <f>IF(N159="sníž. přenesená",J159,0)</f>
        <v>0</v>
      </c>
      <c r="BI159" s="223">
        <f>IF(N159="nulová",J159,0)</f>
        <v>0</v>
      </c>
      <c r="BJ159" s="17" t="s">
        <v>81</v>
      </c>
      <c r="BK159" s="223">
        <f>ROUND(I159*H159,2)</f>
        <v>0</v>
      </c>
      <c r="BL159" s="17" t="s">
        <v>212</v>
      </c>
      <c r="BM159" s="222" t="s">
        <v>2110</v>
      </c>
    </row>
    <row r="160" spans="2:65" s="1" customFormat="1" ht="60" customHeight="1">
      <c r="B160" s="38"/>
      <c r="C160" s="211" t="s">
        <v>314</v>
      </c>
      <c r="D160" s="211" t="s">
        <v>207</v>
      </c>
      <c r="E160" s="212" t="s">
        <v>1589</v>
      </c>
      <c r="F160" s="213" t="s">
        <v>1590</v>
      </c>
      <c r="G160" s="214" t="s">
        <v>221</v>
      </c>
      <c r="H160" s="215">
        <v>4.527</v>
      </c>
      <c r="I160" s="216"/>
      <c r="J160" s="217">
        <f>ROUND(I160*H160,2)</f>
        <v>0</v>
      </c>
      <c r="K160" s="213" t="s">
        <v>19</v>
      </c>
      <c r="L160" s="43"/>
      <c r="M160" s="218" t="s">
        <v>19</v>
      </c>
      <c r="N160" s="219" t="s">
        <v>44</v>
      </c>
      <c r="O160" s="83"/>
      <c r="P160" s="220">
        <f>O160*H160</f>
        <v>0</v>
      </c>
      <c r="Q160" s="220">
        <v>0</v>
      </c>
      <c r="R160" s="220">
        <f>Q160*H160</f>
        <v>0</v>
      </c>
      <c r="S160" s="220">
        <v>0</v>
      </c>
      <c r="T160" s="221">
        <f>S160*H160</f>
        <v>0</v>
      </c>
      <c r="AR160" s="222" t="s">
        <v>212</v>
      </c>
      <c r="AT160" s="222" t="s">
        <v>207</v>
      </c>
      <c r="AU160" s="222" t="s">
        <v>83</v>
      </c>
      <c r="AY160" s="17" t="s">
        <v>204</v>
      </c>
      <c r="BE160" s="223">
        <f>IF(N160="základní",J160,0)</f>
        <v>0</v>
      </c>
      <c r="BF160" s="223">
        <f>IF(N160="snížená",J160,0)</f>
        <v>0</v>
      </c>
      <c r="BG160" s="223">
        <f>IF(N160="zákl. přenesená",J160,0)</f>
        <v>0</v>
      </c>
      <c r="BH160" s="223">
        <f>IF(N160="sníž. přenesená",J160,0)</f>
        <v>0</v>
      </c>
      <c r="BI160" s="223">
        <f>IF(N160="nulová",J160,0)</f>
        <v>0</v>
      </c>
      <c r="BJ160" s="17" t="s">
        <v>81</v>
      </c>
      <c r="BK160" s="223">
        <f>ROUND(I160*H160,2)</f>
        <v>0</v>
      </c>
      <c r="BL160" s="17" t="s">
        <v>212</v>
      </c>
      <c r="BM160" s="222" t="s">
        <v>2111</v>
      </c>
    </row>
    <row r="161" spans="2:65" s="1" customFormat="1" ht="60" customHeight="1">
      <c r="B161" s="38"/>
      <c r="C161" s="211" t="s">
        <v>417</v>
      </c>
      <c r="D161" s="211" t="s">
        <v>207</v>
      </c>
      <c r="E161" s="212" t="s">
        <v>1585</v>
      </c>
      <c r="F161" s="213" t="s">
        <v>1586</v>
      </c>
      <c r="G161" s="214" t="s">
        <v>221</v>
      </c>
      <c r="H161" s="215">
        <v>21.014</v>
      </c>
      <c r="I161" s="216"/>
      <c r="J161" s="217">
        <f>ROUND(I161*H161,2)</f>
        <v>0</v>
      </c>
      <c r="K161" s="213" t="s">
        <v>19</v>
      </c>
      <c r="L161" s="43"/>
      <c r="M161" s="218" t="s">
        <v>19</v>
      </c>
      <c r="N161" s="219" t="s">
        <v>44</v>
      </c>
      <c r="O161" s="83"/>
      <c r="P161" s="220">
        <f>O161*H161</f>
        <v>0</v>
      </c>
      <c r="Q161" s="220">
        <v>0</v>
      </c>
      <c r="R161" s="220">
        <f>Q161*H161</f>
        <v>0</v>
      </c>
      <c r="S161" s="220">
        <v>0</v>
      </c>
      <c r="T161" s="221">
        <f>S161*H161</f>
        <v>0</v>
      </c>
      <c r="AR161" s="222" t="s">
        <v>212</v>
      </c>
      <c r="AT161" s="222" t="s">
        <v>207</v>
      </c>
      <c r="AU161" s="222" t="s">
        <v>83</v>
      </c>
      <c r="AY161" s="17" t="s">
        <v>204</v>
      </c>
      <c r="BE161" s="223">
        <f>IF(N161="základní",J161,0)</f>
        <v>0</v>
      </c>
      <c r="BF161" s="223">
        <f>IF(N161="snížená",J161,0)</f>
        <v>0</v>
      </c>
      <c r="BG161" s="223">
        <f>IF(N161="zákl. přenesená",J161,0)</f>
        <v>0</v>
      </c>
      <c r="BH161" s="223">
        <f>IF(N161="sníž. přenesená",J161,0)</f>
        <v>0</v>
      </c>
      <c r="BI161" s="223">
        <f>IF(N161="nulová",J161,0)</f>
        <v>0</v>
      </c>
      <c r="BJ161" s="17" t="s">
        <v>81</v>
      </c>
      <c r="BK161" s="223">
        <f>ROUND(I161*H161,2)</f>
        <v>0</v>
      </c>
      <c r="BL161" s="17" t="s">
        <v>212</v>
      </c>
      <c r="BM161" s="222" t="s">
        <v>2112</v>
      </c>
    </row>
    <row r="162" spans="2:65" s="1" customFormat="1" ht="48" customHeight="1">
      <c r="B162" s="38"/>
      <c r="C162" s="211" t="s">
        <v>318</v>
      </c>
      <c r="D162" s="211" t="s">
        <v>207</v>
      </c>
      <c r="E162" s="212" t="s">
        <v>2092</v>
      </c>
      <c r="F162" s="213" t="s">
        <v>2093</v>
      </c>
      <c r="G162" s="214" t="s">
        <v>250</v>
      </c>
      <c r="H162" s="215">
        <v>15</v>
      </c>
      <c r="I162" s="216"/>
      <c r="J162" s="217">
        <f>ROUND(I162*H162,2)</f>
        <v>0</v>
      </c>
      <c r="K162" s="213" t="s">
        <v>19</v>
      </c>
      <c r="L162" s="43"/>
      <c r="M162" s="218" t="s">
        <v>19</v>
      </c>
      <c r="N162" s="219" t="s">
        <v>44</v>
      </c>
      <c r="O162" s="83"/>
      <c r="P162" s="220">
        <f>O162*H162</f>
        <v>0</v>
      </c>
      <c r="Q162" s="220">
        <v>0</v>
      </c>
      <c r="R162" s="220">
        <f>Q162*H162</f>
        <v>0</v>
      </c>
      <c r="S162" s="220">
        <v>0</v>
      </c>
      <c r="T162" s="221">
        <f>S162*H162</f>
        <v>0</v>
      </c>
      <c r="AR162" s="222" t="s">
        <v>212</v>
      </c>
      <c r="AT162" s="222" t="s">
        <v>207</v>
      </c>
      <c r="AU162" s="222" t="s">
        <v>83</v>
      </c>
      <c r="AY162" s="17" t="s">
        <v>204</v>
      </c>
      <c r="BE162" s="223">
        <f>IF(N162="základní",J162,0)</f>
        <v>0</v>
      </c>
      <c r="BF162" s="223">
        <f>IF(N162="snížená",J162,0)</f>
        <v>0</v>
      </c>
      <c r="BG162" s="223">
        <f>IF(N162="zákl. přenesená",J162,0)</f>
        <v>0</v>
      </c>
      <c r="BH162" s="223">
        <f>IF(N162="sníž. přenesená",J162,0)</f>
        <v>0</v>
      </c>
      <c r="BI162" s="223">
        <f>IF(N162="nulová",J162,0)</f>
        <v>0</v>
      </c>
      <c r="BJ162" s="17" t="s">
        <v>81</v>
      </c>
      <c r="BK162" s="223">
        <f>ROUND(I162*H162,2)</f>
        <v>0</v>
      </c>
      <c r="BL162" s="17" t="s">
        <v>212</v>
      </c>
      <c r="BM162" s="222" t="s">
        <v>2113</v>
      </c>
    </row>
    <row r="163" spans="2:65" s="1" customFormat="1" ht="48" customHeight="1">
      <c r="B163" s="38"/>
      <c r="C163" s="211" t="s">
        <v>430</v>
      </c>
      <c r="D163" s="211" t="s">
        <v>207</v>
      </c>
      <c r="E163" s="212" t="s">
        <v>992</v>
      </c>
      <c r="F163" s="213" t="s">
        <v>993</v>
      </c>
      <c r="G163" s="214" t="s">
        <v>221</v>
      </c>
      <c r="H163" s="215">
        <v>2.2</v>
      </c>
      <c r="I163" s="216"/>
      <c r="J163" s="217">
        <f>ROUND(I163*H163,2)</f>
        <v>0</v>
      </c>
      <c r="K163" s="213" t="s">
        <v>19</v>
      </c>
      <c r="L163" s="43"/>
      <c r="M163" s="218" t="s">
        <v>19</v>
      </c>
      <c r="N163" s="219" t="s">
        <v>44</v>
      </c>
      <c r="O163" s="83"/>
      <c r="P163" s="220">
        <f>O163*H163</f>
        <v>0</v>
      </c>
      <c r="Q163" s="220">
        <v>0</v>
      </c>
      <c r="R163" s="220">
        <f>Q163*H163</f>
        <v>0</v>
      </c>
      <c r="S163" s="220">
        <v>0</v>
      </c>
      <c r="T163" s="221">
        <f>S163*H163</f>
        <v>0</v>
      </c>
      <c r="AR163" s="222" t="s">
        <v>212</v>
      </c>
      <c r="AT163" s="222" t="s">
        <v>207</v>
      </c>
      <c r="AU163" s="222" t="s">
        <v>83</v>
      </c>
      <c r="AY163" s="17" t="s">
        <v>204</v>
      </c>
      <c r="BE163" s="223">
        <f>IF(N163="základní",J163,0)</f>
        <v>0</v>
      </c>
      <c r="BF163" s="223">
        <f>IF(N163="snížená",J163,0)</f>
        <v>0</v>
      </c>
      <c r="BG163" s="223">
        <f>IF(N163="zákl. přenesená",J163,0)</f>
        <v>0</v>
      </c>
      <c r="BH163" s="223">
        <f>IF(N163="sníž. přenesená",J163,0)</f>
        <v>0</v>
      </c>
      <c r="BI163" s="223">
        <f>IF(N163="nulová",J163,0)</f>
        <v>0</v>
      </c>
      <c r="BJ163" s="17" t="s">
        <v>81</v>
      </c>
      <c r="BK163" s="223">
        <f>ROUND(I163*H163,2)</f>
        <v>0</v>
      </c>
      <c r="BL163" s="17" t="s">
        <v>212</v>
      </c>
      <c r="BM163" s="222" t="s">
        <v>2114</v>
      </c>
    </row>
    <row r="164" spans="2:65" s="1" customFormat="1" ht="36" customHeight="1">
      <c r="B164" s="38"/>
      <c r="C164" s="211" t="s">
        <v>321</v>
      </c>
      <c r="D164" s="211" t="s">
        <v>207</v>
      </c>
      <c r="E164" s="212" t="s">
        <v>763</v>
      </c>
      <c r="F164" s="213" t="s">
        <v>293</v>
      </c>
      <c r="G164" s="214" t="s">
        <v>221</v>
      </c>
      <c r="H164" s="215">
        <v>10.4</v>
      </c>
      <c r="I164" s="216"/>
      <c r="J164" s="217">
        <f>ROUND(I164*H164,2)</f>
        <v>0</v>
      </c>
      <c r="K164" s="213" t="s">
        <v>19</v>
      </c>
      <c r="L164" s="43"/>
      <c r="M164" s="218" t="s">
        <v>19</v>
      </c>
      <c r="N164" s="219" t="s">
        <v>44</v>
      </c>
      <c r="O164" s="83"/>
      <c r="P164" s="220">
        <f>O164*H164</f>
        <v>0</v>
      </c>
      <c r="Q164" s="220">
        <v>0</v>
      </c>
      <c r="R164" s="220">
        <f>Q164*H164</f>
        <v>0</v>
      </c>
      <c r="S164" s="220">
        <v>0</v>
      </c>
      <c r="T164" s="221">
        <f>S164*H164</f>
        <v>0</v>
      </c>
      <c r="AR164" s="222" t="s">
        <v>212</v>
      </c>
      <c r="AT164" s="222" t="s">
        <v>207</v>
      </c>
      <c r="AU164" s="222" t="s">
        <v>83</v>
      </c>
      <c r="AY164" s="17" t="s">
        <v>204</v>
      </c>
      <c r="BE164" s="223">
        <f>IF(N164="základní",J164,0)</f>
        <v>0</v>
      </c>
      <c r="BF164" s="223">
        <f>IF(N164="snížená",J164,0)</f>
        <v>0</v>
      </c>
      <c r="BG164" s="223">
        <f>IF(N164="zákl. přenesená",J164,0)</f>
        <v>0</v>
      </c>
      <c r="BH164" s="223">
        <f>IF(N164="sníž. přenesená",J164,0)</f>
        <v>0</v>
      </c>
      <c r="BI164" s="223">
        <f>IF(N164="nulová",J164,0)</f>
        <v>0</v>
      </c>
      <c r="BJ164" s="17" t="s">
        <v>81</v>
      </c>
      <c r="BK164" s="223">
        <f>ROUND(I164*H164,2)</f>
        <v>0</v>
      </c>
      <c r="BL164" s="17" t="s">
        <v>212</v>
      </c>
      <c r="BM164" s="222" t="s">
        <v>2115</v>
      </c>
    </row>
    <row r="165" spans="2:63" s="11" customFormat="1" ht="22.8" customHeight="1">
      <c r="B165" s="195"/>
      <c r="C165" s="196"/>
      <c r="D165" s="197" t="s">
        <v>72</v>
      </c>
      <c r="E165" s="209" t="s">
        <v>246</v>
      </c>
      <c r="F165" s="209" t="s">
        <v>247</v>
      </c>
      <c r="G165" s="196"/>
      <c r="H165" s="196"/>
      <c r="I165" s="199"/>
      <c r="J165" s="210">
        <f>BK165</f>
        <v>0</v>
      </c>
      <c r="K165" s="196"/>
      <c r="L165" s="201"/>
      <c r="M165" s="202"/>
      <c r="N165" s="203"/>
      <c r="O165" s="203"/>
      <c r="P165" s="204">
        <f>SUM(P166:P171)</f>
        <v>0</v>
      </c>
      <c r="Q165" s="203"/>
      <c r="R165" s="204">
        <f>SUM(R166:R171)</f>
        <v>0</v>
      </c>
      <c r="S165" s="203"/>
      <c r="T165" s="205">
        <f>SUM(T166:T171)</f>
        <v>0</v>
      </c>
      <c r="AR165" s="206" t="s">
        <v>81</v>
      </c>
      <c r="AT165" s="207" t="s">
        <v>72</v>
      </c>
      <c r="AU165" s="207" t="s">
        <v>81</v>
      </c>
      <c r="AY165" s="206" t="s">
        <v>204</v>
      </c>
      <c r="BK165" s="208">
        <f>SUM(BK166:BK171)</f>
        <v>0</v>
      </c>
    </row>
    <row r="166" spans="2:65" s="1" customFormat="1" ht="36" customHeight="1">
      <c r="B166" s="38"/>
      <c r="C166" s="211" t="s">
        <v>437</v>
      </c>
      <c r="D166" s="211" t="s">
        <v>207</v>
      </c>
      <c r="E166" s="212" t="s">
        <v>2116</v>
      </c>
      <c r="F166" s="213" t="s">
        <v>2117</v>
      </c>
      <c r="G166" s="214" t="s">
        <v>221</v>
      </c>
      <c r="H166" s="215">
        <v>1.14</v>
      </c>
      <c r="I166" s="216"/>
      <c r="J166" s="217">
        <f>ROUND(I166*H166,2)</f>
        <v>0</v>
      </c>
      <c r="K166" s="213" t="s">
        <v>19</v>
      </c>
      <c r="L166" s="43"/>
      <c r="M166" s="218" t="s">
        <v>19</v>
      </c>
      <c r="N166" s="219" t="s">
        <v>44</v>
      </c>
      <c r="O166" s="83"/>
      <c r="P166" s="220">
        <f>O166*H166</f>
        <v>0</v>
      </c>
      <c r="Q166" s="220">
        <v>0</v>
      </c>
      <c r="R166" s="220">
        <f>Q166*H166</f>
        <v>0</v>
      </c>
      <c r="S166" s="220">
        <v>0</v>
      </c>
      <c r="T166" s="221">
        <f>S166*H166</f>
        <v>0</v>
      </c>
      <c r="AR166" s="222" t="s">
        <v>212</v>
      </c>
      <c r="AT166" s="222" t="s">
        <v>207</v>
      </c>
      <c r="AU166" s="222" t="s">
        <v>83</v>
      </c>
      <c r="AY166" s="17" t="s">
        <v>204</v>
      </c>
      <c r="BE166" s="223">
        <f>IF(N166="základní",J166,0)</f>
        <v>0</v>
      </c>
      <c r="BF166" s="223">
        <f>IF(N166="snížená",J166,0)</f>
        <v>0</v>
      </c>
      <c r="BG166" s="223">
        <f>IF(N166="zákl. přenesená",J166,0)</f>
        <v>0</v>
      </c>
      <c r="BH166" s="223">
        <f>IF(N166="sníž. přenesená",J166,0)</f>
        <v>0</v>
      </c>
      <c r="BI166" s="223">
        <f>IF(N166="nulová",J166,0)</f>
        <v>0</v>
      </c>
      <c r="BJ166" s="17" t="s">
        <v>81</v>
      </c>
      <c r="BK166" s="223">
        <f>ROUND(I166*H166,2)</f>
        <v>0</v>
      </c>
      <c r="BL166" s="17" t="s">
        <v>212</v>
      </c>
      <c r="BM166" s="222" t="s">
        <v>2118</v>
      </c>
    </row>
    <row r="167" spans="2:51" s="13" customFormat="1" ht="12">
      <c r="B167" s="235"/>
      <c r="C167" s="236"/>
      <c r="D167" s="226" t="s">
        <v>213</v>
      </c>
      <c r="E167" s="237" t="s">
        <v>19</v>
      </c>
      <c r="F167" s="238" t="s">
        <v>2119</v>
      </c>
      <c r="G167" s="236"/>
      <c r="H167" s="239">
        <v>1.14</v>
      </c>
      <c r="I167" s="240"/>
      <c r="J167" s="236"/>
      <c r="K167" s="236"/>
      <c r="L167" s="241"/>
      <c r="M167" s="242"/>
      <c r="N167" s="243"/>
      <c r="O167" s="243"/>
      <c r="P167" s="243"/>
      <c r="Q167" s="243"/>
      <c r="R167" s="243"/>
      <c r="S167" s="243"/>
      <c r="T167" s="244"/>
      <c r="AT167" s="245" t="s">
        <v>213</v>
      </c>
      <c r="AU167" s="245" t="s">
        <v>83</v>
      </c>
      <c r="AV167" s="13" t="s">
        <v>83</v>
      </c>
      <c r="AW167" s="13" t="s">
        <v>34</v>
      </c>
      <c r="AX167" s="13" t="s">
        <v>73</v>
      </c>
      <c r="AY167" s="245" t="s">
        <v>204</v>
      </c>
    </row>
    <row r="168" spans="2:51" s="14" customFormat="1" ht="12">
      <c r="B168" s="246"/>
      <c r="C168" s="247"/>
      <c r="D168" s="226" t="s">
        <v>213</v>
      </c>
      <c r="E168" s="248" t="s">
        <v>19</v>
      </c>
      <c r="F168" s="249" t="s">
        <v>218</v>
      </c>
      <c r="G168" s="247"/>
      <c r="H168" s="250">
        <v>1.14</v>
      </c>
      <c r="I168" s="251"/>
      <c r="J168" s="247"/>
      <c r="K168" s="247"/>
      <c r="L168" s="252"/>
      <c r="M168" s="253"/>
      <c r="N168" s="254"/>
      <c r="O168" s="254"/>
      <c r="P168" s="254"/>
      <c r="Q168" s="254"/>
      <c r="R168" s="254"/>
      <c r="S168" s="254"/>
      <c r="T168" s="255"/>
      <c r="AT168" s="256" t="s">
        <v>213</v>
      </c>
      <c r="AU168" s="256" t="s">
        <v>83</v>
      </c>
      <c r="AV168" s="14" t="s">
        <v>212</v>
      </c>
      <c r="AW168" s="14" t="s">
        <v>34</v>
      </c>
      <c r="AX168" s="14" t="s">
        <v>81</v>
      </c>
      <c r="AY168" s="256" t="s">
        <v>204</v>
      </c>
    </row>
    <row r="169" spans="2:65" s="1" customFormat="1" ht="36" customHeight="1">
      <c r="B169" s="38"/>
      <c r="C169" s="211" t="s">
        <v>325</v>
      </c>
      <c r="D169" s="211" t="s">
        <v>207</v>
      </c>
      <c r="E169" s="212" t="s">
        <v>763</v>
      </c>
      <c r="F169" s="213" t="s">
        <v>293</v>
      </c>
      <c r="G169" s="214" t="s">
        <v>221</v>
      </c>
      <c r="H169" s="215">
        <v>10.4</v>
      </c>
      <c r="I169" s="216"/>
      <c r="J169" s="217">
        <f>ROUND(I169*H169,2)</f>
        <v>0</v>
      </c>
      <c r="K169" s="213" t="s">
        <v>19</v>
      </c>
      <c r="L169" s="43"/>
      <c r="M169" s="218" t="s">
        <v>19</v>
      </c>
      <c r="N169" s="219" t="s">
        <v>44</v>
      </c>
      <c r="O169" s="83"/>
      <c r="P169" s="220">
        <f>O169*H169</f>
        <v>0</v>
      </c>
      <c r="Q169" s="220">
        <v>0</v>
      </c>
      <c r="R169" s="220">
        <f>Q169*H169</f>
        <v>0</v>
      </c>
      <c r="S169" s="220">
        <v>0</v>
      </c>
      <c r="T169" s="221">
        <f>S169*H169</f>
        <v>0</v>
      </c>
      <c r="AR169" s="222" t="s">
        <v>212</v>
      </c>
      <c r="AT169" s="222" t="s">
        <v>207</v>
      </c>
      <c r="AU169" s="222" t="s">
        <v>83</v>
      </c>
      <c r="AY169" s="17" t="s">
        <v>204</v>
      </c>
      <c r="BE169" s="223">
        <f>IF(N169="základní",J169,0)</f>
        <v>0</v>
      </c>
      <c r="BF169" s="223">
        <f>IF(N169="snížená",J169,0)</f>
        <v>0</v>
      </c>
      <c r="BG169" s="223">
        <f>IF(N169="zákl. přenesená",J169,0)</f>
        <v>0</v>
      </c>
      <c r="BH169" s="223">
        <f>IF(N169="sníž. přenesená",J169,0)</f>
        <v>0</v>
      </c>
      <c r="BI169" s="223">
        <f>IF(N169="nulová",J169,0)</f>
        <v>0</v>
      </c>
      <c r="BJ169" s="17" t="s">
        <v>81</v>
      </c>
      <c r="BK169" s="223">
        <f>ROUND(I169*H169,2)</f>
        <v>0</v>
      </c>
      <c r="BL169" s="17" t="s">
        <v>212</v>
      </c>
      <c r="BM169" s="222" t="s">
        <v>2120</v>
      </c>
    </row>
    <row r="170" spans="2:65" s="1" customFormat="1" ht="16.5" customHeight="1">
      <c r="B170" s="38"/>
      <c r="C170" s="211" t="s">
        <v>446</v>
      </c>
      <c r="D170" s="211" t="s">
        <v>207</v>
      </c>
      <c r="E170" s="212" t="s">
        <v>759</v>
      </c>
      <c r="F170" s="213" t="s">
        <v>760</v>
      </c>
      <c r="G170" s="214" t="s">
        <v>761</v>
      </c>
      <c r="H170" s="215">
        <v>5</v>
      </c>
      <c r="I170" s="216"/>
      <c r="J170" s="217">
        <f>ROUND(I170*H170,2)</f>
        <v>0</v>
      </c>
      <c r="K170" s="213" t="s">
        <v>19</v>
      </c>
      <c r="L170" s="43"/>
      <c r="M170" s="218" t="s">
        <v>19</v>
      </c>
      <c r="N170" s="219" t="s">
        <v>44</v>
      </c>
      <c r="O170" s="83"/>
      <c r="P170" s="220">
        <f>O170*H170</f>
        <v>0</v>
      </c>
      <c r="Q170" s="220">
        <v>0</v>
      </c>
      <c r="R170" s="220">
        <f>Q170*H170</f>
        <v>0</v>
      </c>
      <c r="S170" s="220">
        <v>0</v>
      </c>
      <c r="T170" s="221">
        <f>S170*H170</f>
        <v>0</v>
      </c>
      <c r="AR170" s="222" t="s">
        <v>212</v>
      </c>
      <c r="AT170" s="222" t="s">
        <v>207</v>
      </c>
      <c r="AU170" s="222" t="s">
        <v>83</v>
      </c>
      <c r="AY170" s="17" t="s">
        <v>204</v>
      </c>
      <c r="BE170" s="223">
        <f>IF(N170="základní",J170,0)</f>
        <v>0</v>
      </c>
      <c r="BF170" s="223">
        <f>IF(N170="snížená",J170,0)</f>
        <v>0</v>
      </c>
      <c r="BG170" s="223">
        <f>IF(N170="zákl. přenesená",J170,0)</f>
        <v>0</v>
      </c>
      <c r="BH170" s="223">
        <f>IF(N170="sníž. přenesená",J170,0)</f>
        <v>0</v>
      </c>
      <c r="BI170" s="223">
        <f>IF(N170="nulová",J170,0)</f>
        <v>0</v>
      </c>
      <c r="BJ170" s="17" t="s">
        <v>81</v>
      </c>
      <c r="BK170" s="223">
        <f>ROUND(I170*H170,2)</f>
        <v>0</v>
      </c>
      <c r="BL170" s="17" t="s">
        <v>212</v>
      </c>
      <c r="BM170" s="222" t="s">
        <v>2121</v>
      </c>
    </row>
    <row r="171" spans="2:65" s="1" customFormat="1" ht="16.5" customHeight="1">
      <c r="B171" s="38"/>
      <c r="C171" s="211" t="s">
        <v>326</v>
      </c>
      <c r="D171" s="211" t="s">
        <v>207</v>
      </c>
      <c r="E171" s="212" t="s">
        <v>754</v>
      </c>
      <c r="F171" s="213" t="s">
        <v>755</v>
      </c>
      <c r="G171" s="214" t="s">
        <v>756</v>
      </c>
      <c r="H171" s="215">
        <v>1</v>
      </c>
      <c r="I171" s="216"/>
      <c r="J171" s="217">
        <f>ROUND(I171*H171,2)</f>
        <v>0</v>
      </c>
      <c r="K171" s="213" t="s">
        <v>19</v>
      </c>
      <c r="L171" s="43"/>
      <c r="M171" s="218" t="s">
        <v>19</v>
      </c>
      <c r="N171" s="219" t="s">
        <v>44</v>
      </c>
      <c r="O171" s="83"/>
      <c r="P171" s="220">
        <f>O171*H171</f>
        <v>0</v>
      </c>
      <c r="Q171" s="220">
        <v>0</v>
      </c>
      <c r="R171" s="220">
        <f>Q171*H171</f>
        <v>0</v>
      </c>
      <c r="S171" s="220">
        <v>0</v>
      </c>
      <c r="T171" s="221">
        <f>S171*H171</f>
        <v>0</v>
      </c>
      <c r="AR171" s="222" t="s">
        <v>212</v>
      </c>
      <c r="AT171" s="222" t="s">
        <v>207</v>
      </c>
      <c r="AU171" s="222" t="s">
        <v>83</v>
      </c>
      <c r="AY171" s="17" t="s">
        <v>204</v>
      </c>
      <c r="BE171" s="223">
        <f>IF(N171="základní",J171,0)</f>
        <v>0</v>
      </c>
      <c r="BF171" s="223">
        <f>IF(N171="snížená",J171,0)</f>
        <v>0</v>
      </c>
      <c r="BG171" s="223">
        <f>IF(N171="zákl. přenesená",J171,0)</f>
        <v>0</v>
      </c>
      <c r="BH171" s="223">
        <f>IF(N171="sníž. přenesená",J171,0)</f>
        <v>0</v>
      </c>
      <c r="BI171" s="223">
        <f>IF(N171="nulová",J171,0)</f>
        <v>0</v>
      </c>
      <c r="BJ171" s="17" t="s">
        <v>81</v>
      </c>
      <c r="BK171" s="223">
        <f>ROUND(I171*H171,2)</f>
        <v>0</v>
      </c>
      <c r="BL171" s="17" t="s">
        <v>212</v>
      </c>
      <c r="BM171" s="222" t="s">
        <v>2122</v>
      </c>
    </row>
    <row r="172" spans="2:63" s="11" customFormat="1" ht="22.8" customHeight="1">
      <c r="B172" s="195"/>
      <c r="C172" s="196"/>
      <c r="D172" s="197" t="s">
        <v>72</v>
      </c>
      <c r="E172" s="209" t="s">
        <v>306</v>
      </c>
      <c r="F172" s="209" t="s">
        <v>307</v>
      </c>
      <c r="G172" s="196"/>
      <c r="H172" s="196"/>
      <c r="I172" s="199"/>
      <c r="J172" s="210">
        <f>BK172</f>
        <v>0</v>
      </c>
      <c r="K172" s="196"/>
      <c r="L172" s="201"/>
      <c r="M172" s="202"/>
      <c r="N172" s="203"/>
      <c r="O172" s="203"/>
      <c r="P172" s="204">
        <f>SUM(P173:P174)</f>
        <v>0</v>
      </c>
      <c r="Q172" s="203"/>
      <c r="R172" s="204">
        <f>SUM(R173:R174)</f>
        <v>0</v>
      </c>
      <c r="S172" s="203"/>
      <c r="T172" s="205">
        <f>SUM(T173:T174)</f>
        <v>0</v>
      </c>
      <c r="AR172" s="206" t="s">
        <v>81</v>
      </c>
      <c r="AT172" s="207" t="s">
        <v>72</v>
      </c>
      <c r="AU172" s="207" t="s">
        <v>81</v>
      </c>
      <c r="AY172" s="206" t="s">
        <v>204</v>
      </c>
      <c r="BK172" s="208">
        <f>SUM(BK173:BK174)</f>
        <v>0</v>
      </c>
    </row>
    <row r="173" spans="2:65" s="1" customFormat="1" ht="36" customHeight="1">
      <c r="B173" s="38"/>
      <c r="C173" s="211" t="s">
        <v>456</v>
      </c>
      <c r="D173" s="211" t="s">
        <v>207</v>
      </c>
      <c r="E173" s="212" t="s">
        <v>2123</v>
      </c>
      <c r="F173" s="213" t="s">
        <v>310</v>
      </c>
      <c r="G173" s="214" t="s">
        <v>221</v>
      </c>
      <c r="H173" s="215">
        <v>16.2</v>
      </c>
      <c r="I173" s="216"/>
      <c r="J173" s="217">
        <f>ROUND(I173*H173,2)</f>
        <v>0</v>
      </c>
      <c r="K173" s="213" t="s">
        <v>19</v>
      </c>
      <c r="L173" s="43"/>
      <c r="M173" s="218" t="s">
        <v>19</v>
      </c>
      <c r="N173" s="219" t="s">
        <v>44</v>
      </c>
      <c r="O173" s="83"/>
      <c r="P173" s="220">
        <f>O173*H173</f>
        <v>0</v>
      </c>
      <c r="Q173" s="220">
        <v>0</v>
      </c>
      <c r="R173" s="220">
        <f>Q173*H173</f>
        <v>0</v>
      </c>
      <c r="S173" s="220">
        <v>0</v>
      </c>
      <c r="T173" s="221">
        <f>S173*H173</f>
        <v>0</v>
      </c>
      <c r="AR173" s="222" t="s">
        <v>212</v>
      </c>
      <c r="AT173" s="222" t="s">
        <v>207</v>
      </c>
      <c r="AU173" s="222" t="s">
        <v>83</v>
      </c>
      <c r="AY173" s="17" t="s">
        <v>204</v>
      </c>
      <c r="BE173" s="223">
        <f>IF(N173="základní",J173,0)</f>
        <v>0</v>
      </c>
      <c r="BF173" s="223">
        <f>IF(N173="snížená",J173,0)</f>
        <v>0</v>
      </c>
      <c r="BG173" s="223">
        <f>IF(N173="zákl. přenesená",J173,0)</f>
        <v>0</v>
      </c>
      <c r="BH173" s="223">
        <f>IF(N173="sníž. přenesená",J173,0)</f>
        <v>0</v>
      </c>
      <c r="BI173" s="223">
        <f>IF(N173="nulová",J173,0)</f>
        <v>0</v>
      </c>
      <c r="BJ173" s="17" t="s">
        <v>81</v>
      </c>
      <c r="BK173" s="223">
        <f>ROUND(I173*H173,2)</f>
        <v>0</v>
      </c>
      <c r="BL173" s="17" t="s">
        <v>212</v>
      </c>
      <c r="BM173" s="222" t="s">
        <v>2124</v>
      </c>
    </row>
    <row r="174" spans="2:65" s="1" customFormat="1" ht="36" customHeight="1">
      <c r="B174" s="38"/>
      <c r="C174" s="211" t="s">
        <v>332</v>
      </c>
      <c r="D174" s="211" t="s">
        <v>207</v>
      </c>
      <c r="E174" s="212" t="s">
        <v>2125</v>
      </c>
      <c r="F174" s="213" t="s">
        <v>313</v>
      </c>
      <c r="G174" s="214" t="s">
        <v>221</v>
      </c>
      <c r="H174" s="215">
        <v>6.625</v>
      </c>
      <c r="I174" s="216"/>
      <c r="J174" s="217">
        <f>ROUND(I174*H174,2)</f>
        <v>0</v>
      </c>
      <c r="K174" s="213" t="s">
        <v>19</v>
      </c>
      <c r="L174" s="43"/>
      <c r="M174" s="218" t="s">
        <v>19</v>
      </c>
      <c r="N174" s="219" t="s">
        <v>44</v>
      </c>
      <c r="O174" s="83"/>
      <c r="P174" s="220">
        <f>O174*H174</f>
        <v>0</v>
      </c>
      <c r="Q174" s="220">
        <v>0</v>
      </c>
      <c r="R174" s="220">
        <f>Q174*H174</f>
        <v>0</v>
      </c>
      <c r="S174" s="220">
        <v>0</v>
      </c>
      <c r="T174" s="221">
        <f>S174*H174</f>
        <v>0</v>
      </c>
      <c r="AR174" s="222" t="s">
        <v>212</v>
      </c>
      <c r="AT174" s="222" t="s">
        <v>207</v>
      </c>
      <c r="AU174" s="222" t="s">
        <v>83</v>
      </c>
      <c r="AY174" s="17" t="s">
        <v>204</v>
      </c>
      <c r="BE174" s="223">
        <f>IF(N174="základní",J174,0)</f>
        <v>0</v>
      </c>
      <c r="BF174" s="223">
        <f>IF(N174="snížená",J174,0)</f>
        <v>0</v>
      </c>
      <c r="BG174" s="223">
        <f>IF(N174="zákl. přenesená",J174,0)</f>
        <v>0</v>
      </c>
      <c r="BH174" s="223">
        <f>IF(N174="sníž. přenesená",J174,0)</f>
        <v>0</v>
      </c>
      <c r="BI174" s="223">
        <f>IF(N174="nulová",J174,0)</f>
        <v>0</v>
      </c>
      <c r="BJ174" s="17" t="s">
        <v>81</v>
      </c>
      <c r="BK174" s="223">
        <f>ROUND(I174*H174,2)</f>
        <v>0</v>
      </c>
      <c r="BL174" s="17" t="s">
        <v>212</v>
      </c>
      <c r="BM174" s="222" t="s">
        <v>2126</v>
      </c>
    </row>
    <row r="175" spans="2:63" s="11" customFormat="1" ht="22.8" customHeight="1">
      <c r="B175" s="195"/>
      <c r="C175" s="196"/>
      <c r="D175" s="197" t="s">
        <v>72</v>
      </c>
      <c r="E175" s="209" t="s">
        <v>359</v>
      </c>
      <c r="F175" s="209" t="s">
        <v>360</v>
      </c>
      <c r="G175" s="196"/>
      <c r="H175" s="196"/>
      <c r="I175" s="199"/>
      <c r="J175" s="210">
        <f>BK175</f>
        <v>0</v>
      </c>
      <c r="K175" s="196"/>
      <c r="L175" s="201"/>
      <c r="M175" s="202"/>
      <c r="N175" s="203"/>
      <c r="O175" s="203"/>
      <c r="P175" s="204">
        <f>SUM(P176:P182)</f>
        <v>0</v>
      </c>
      <c r="Q175" s="203"/>
      <c r="R175" s="204">
        <f>SUM(R176:R182)</f>
        <v>0</v>
      </c>
      <c r="S175" s="203"/>
      <c r="T175" s="205">
        <f>SUM(T176:T182)</f>
        <v>0</v>
      </c>
      <c r="AR175" s="206" t="s">
        <v>81</v>
      </c>
      <c r="AT175" s="207" t="s">
        <v>72</v>
      </c>
      <c r="AU175" s="207" t="s">
        <v>81</v>
      </c>
      <c r="AY175" s="206" t="s">
        <v>204</v>
      </c>
      <c r="BK175" s="208">
        <f>SUM(BK176:BK182)</f>
        <v>0</v>
      </c>
    </row>
    <row r="176" spans="2:65" s="1" customFormat="1" ht="60" customHeight="1">
      <c r="B176" s="38"/>
      <c r="C176" s="211" t="s">
        <v>463</v>
      </c>
      <c r="D176" s="211" t="s">
        <v>207</v>
      </c>
      <c r="E176" s="212" t="s">
        <v>365</v>
      </c>
      <c r="F176" s="213" t="s">
        <v>366</v>
      </c>
      <c r="G176" s="214" t="s">
        <v>239</v>
      </c>
      <c r="H176" s="215">
        <v>2.146</v>
      </c>
      <c r="I176" s="216"/>
      <c r="J176" s="217">
        <f>ROUND(I176*H176,2)</f>
        <v>0</v>
      </c>
      <c r="K176" s="213" t="s">
        <v>19</v>
      </c>
      <c r="L176" s="43"/>
      <c r="M176" s="218" t="s">
        <v>19</v>
      </c>
      <c r="N176" s="219" t="s">
        <v>44</v>
      </c>
      <c r="O176" s="83"/>
      <c r="P176" s="220">
        <f>O176*H176</f>
        <v>0</v>
      </c>
      <c r="Q176" s="220">
        <v>0</v>
      </c>
      <c r="R176" s="220">
        <f>Q176*H176</f>
        <v>0</v>
      </c>
      <c r="S176" s="220">
        <v>0</v>
      </c>
      <c r="T176" s="221">
        <f>S176*H176</f>
        <v>0</v>
      </c>
      <c r="AR176" s="222" t="s">
        <v>212</v>
      </c>
      <c r="AT176" s="222" t="s">
        <v>207</v>
      </c>
      <c r="AU176" s="222" t="s">
        <v>83</v>
      </c>
      <c r="AY176" s="17" t="s">
        <v>204</v>
      </c>
      <c r="BE176" s="223">
        <f>IF(N176="základní",J176,0)</f>
        <v>0</v>
      </c>
      <c r="BF176" s="223">
        <f>IF(N176="snížená",J176,0)</f>
        <v>0</v>
      </c>
      <c r="BG176" s="223">
        <f>IF(N176="zákl. přenesená",J176,0)</f>
        <v>0</v>
      </c>
      <c r="BH176" s="223">
        <f>IF(N176="sníž. přenesená",J176,0)</f>
        <v>0</v>
      </c>
      <c r="BI176" s="223">
        <f>IF(N176="nulová",J176,0)</f>
        <v>0</v>
      </c>
      <c r="BJ176" s="17" t="s">
        <v>81</v>
      </c>
      <c r="BK176" s="223">
        <f>ROUND(I176*H176,2)</f>
        <v>0</v>
      </c>
      <c r="BL176" s="17" t="s">
        <v>212</v>
      </c>
      <c r="BM176" s="222" t="s">
        <v>2127</v>
      </c>
    </row>
    <row r="177" spans="2:65" s="1" customFormat="1" ht="36" customHeight="1">
      <c r="B177" s="38"/>
      <c r="C177" s="211" t="s">
        <v>335</v>
      </c>
      <c r="D177" s="211" t="s">
        <v>207</v>
      </c>
      <c r="E177" s="212" t="s">
        <v>369</v>
      </c>
      <c r="F177" s="213" t="s">
        <v>370</v>
      </c>
      <c r="G177" s="214" t="s">
        <v>239</v>
      </c>
      <c r="H177" s="215">
        <v>2.146</v>
      </c>
      <c r="I177" s="216"/>
      <c r="J177" s="217">
        <f>ROUND(I177*H177,2)</f>
        <v>0</v>
      </c>
      <c r="K177" s="213" t="s">
        <v>19</v>
      </c>
      <c r="L177" s="43"/>
      <c r="M177" s="218" t="s">
        <v>19</v>
      </c>
      <c r="N177" s="219" t="s">
        <v>44</v>
      </c>
      <c r="O177" s="83"/>
      <c r="P177" s="220">
        <f>O177*H177</f>
        <v>0</v>
      </c>
      <c r="Q177" s="220">
        <v>0</v>
      </c>
      <c r="R177" s="220">
        <f>Q177*H177</f>
        <v>0</v>
      </c>
      <c r="S177" s="220">
        <v>0</v>
      </c>
      <c r="T177" s="221">
        <f>S177*H177</f>
        <v>0</v>
      </c>
      <c r="AR177" s="222" t="s">
        <v>212</v>
      </c>
      <c r="AT177" s="222" t="s">
        <v>207</v>
      </c>
      <c r="AU177" s="222" t="s">
        <v>83</v>
      </c>
      <c r="AY177" s="17" t="s">
        <v>204</v>
      </c>
      <c r="BE177" s="223">
        <f>IF(N177="základní",J177,0)</f>
        <v>0</v>
      </c>
      <c r="BF177" s="223">
        <f>IF(N177="snížená",J177,0)</f>
        <v>0</v>
      </c>
      <c r="BG177" s="223">
        <f>IF(N177="zákl. přenesená",J177,0)</f>
        <v>0</v>
      </c>
      <c r="BH177" s="223">
        <f>IF(N177="sníž. přenesená",J177,0)</f>
        <v>0</v>
      </c>
      <c r="BI177" s="223">
        <f>IF(N177="nulová",J177,0)</f>
        <v>0</v>
      </c>
      <c r="BJ177" s="17" t="s">
        <v>81</v>
      </c>
      <c r="BK177" s="223">
        <f>ROUND(I177*H177,2)</f>
        <v>0</v>
      </c>
      <c r="BL177" s="17" t="s">
        <v>212</v>
      </c>
      <c r="BM177" s="222" t="s">
        <v>2128</v>
      </c>
    </row>
    <row r="178" spans="2:65" s="1" customFormat="1" ht="48" customHeight="1">
      <c r="B178" s="38"/>
      <c r="C178" s="211" t="s">
        <v>468</v>
      </c>
      <c r="D178" s="211" t="s">
        <v>207</v>
      </c>
      <c r="E178" s="212" t="s">
        <v>372</v>
      </c>
      <c r="F178" s="213" t="s">
        <v>373</v>
      </c>
      <c r="G178" s="214" t="s">
        <v>239</v>
      </c>
      <c r="H178" s="215">
        <v>15.02</v>
      </c>
      <c r="I178" s="216"/>
      <c r="J178" s="217">
        <f>ROUND(I178*H178,2)</f>
        <v>0</v>
      </c>
      <c r="K178" s="213" t="s">
        <v>19</v>
      </c>
      <c r="L178" s="43"/>
      <c r="M178" s="218" t="s">
        <v>19</v>
      </c>
      <c r="N178" s="219" t="s">
        <v>44</v>
      </c>
      <c r="O178" s="83"/>
      <c r="P178" s="220">
        <f>O178*H178</f>
        <v>0</v>
      </c>
      <c r="Q178" s="220">
        <v>0</v>
      </c>
      <c r="R178" s="220">
        <f>Q178*H178</f>
        <v>0</v>
      </c>
      <c r="S178" s="220">
        <v>0</v>
      </c>
      <c r="T178" s="221">
        <f>S178*H178</f>
        <v>0</v>
      </c>
      <c r="AR178" s="222" t="s">
        <v>212</v>
      </c>
      <c r="AT178" s="222" t="s">
        <v>207</v>
      </c>
      <c r="AU178" s="222" t="s">
        <v>83</v>
      </c>
      <c r="AY178" s="17" t="s">
        <v>204</v>
      </c>
      <c r="BE178" s="223">
        <f>IF(N178="základní",J178,0)</f>
        <v>0</v>
      </c>
      <c r="BF178" s="223">
        <f>IF(N178="snížená",J178,0)</f>
        <v>0</v>
      </c>
      <c r="BG178" s="223">
        <f>IF(N178="zákl. přenesená",J178,0)</f>
        <v>0</v>
      </c>
      <c r="BH178" s="223">
        <f>IF(N178="sníž. přenesená",J178,0)</f>
        <v>0</v>
      </c>
      <c r="BI178" s="223">
        <f>IF(N178="nulová",J178,0)</f>
        <v>0</v>
      </c>
      <c r="BJ178" s="17" t="s">
        <v>81</v>
      </c>
      <c r="BK178" s="223">
        <f>ROUND(I178*H178,2)</f>
        <v>0</v>
      </c>
      <c r="BL178" s="17" t="s">
        <v>212</v>
      </c>
      <c r="BM178" s="222" t="s">
        <v>2129</v>
      </c>
    </row>
    <row r="179" spans="2:65" s="1" customFormat="1" ht="24" customHeight="1">
      <c r="B179" s="38"/>
      <c r="C179" s="211" t="s">
        <v>339</v>
      </c>
      <c r="D179" s="211" t="s">
        <v>207</v>
      </c>
      <c r="E179" s="212" t="s">
        <v>376</v>
      </c>
      <c r="F179" s="213" t="s">
        <v>377</v>
      </c>
      <c r="G179" s="214" t="s">
        <v>239</v>
      </c>
      <c r="H179" s="215">
        <v>0.858</v>
      </c>
      <c r="I179" s="216"/>
      <c r="J179" s="217">
        <f>ROUND(I179*H179,2)</f>
        <v>0</v>
      </c>
      <c r="K179" s="213" t="s">
        <v>19</v>
      </c>
      <c r="L179" s="43"/>
      <c r="M179" s="218" t="s">
        <v>19</v>
      </c>
      <c r="N179" s="219" t="s">
        <v>44</v>
      </c>
      <c r="O179" s="83"/>
      <c r="P179" s="220">
        <f>O179*H179</f>
        <v>0</v>
      </c>
      <c r="Q179" s="220">
        <v>0</v>
      </c>
      <c r="R179" s="220">
        <f>Q179*H179</f>
        <v>0</v>
      </c>
      <c r="S179" s="220">
        <v>0</v>
      </c>
      <c r="T179" s="221">
        <f>S179*H179</f>
        <v>0</v>
      </c>
      <c r="AR179" s="222" t="s">
        <v>212</v>
      </c>
      <c r="AT179" s="222" t="s">
        <v>207</v>
      </c>
      <c r="AU179" s="222" t="s">
        <v>83</v>
      </c>
      <c r="AY179" s="17" t="s">
        <v>204</v>
      </c>
      <c r="BE179" s="223">
        <f>IF(N179="základní",J179,0)</f>
        <v>0</v>
      </c>
      <c r="BF179" s="223">
        <f>IF(N179="snížená",J179,0)</f>
        <v>0</v>
      </c>
      <c r="BG179" s="223">
        <f>IF(N179="zákl. přenesená",J179,0)</f>
        <v>0</v>
      </c>
      <c r="BH179" s="223">
        <f>IF(N179="sníž. přenesená",J179,0)</f>
        <v>0</v>
      </c>
      <c r="BI179" s="223">
        <f>IF(N179="nulová",J179,0)</f>
        <v>0</v>
      </c>
      <c r="BJ179" s="17" t="s">
        <v>81</v>
      </c>
      <c r="BK179" s="223">
        <f>ROUND(I179*H179,2)</f>
        <v>0</v>
      </c>
      <c r="BL179" s="17" t="s">
        <v>212</v>
      </c>
      <c r="BM179" s="222" t="s">
        <v>2130</v>
      </c>
    </row>
    <row r="180" spans="2:65" s="1" customFormat="1" ht="24" customHeight="1">
      <c r="B180" s="38"/>
      <c r="C180" s="211" t="s">
        <v>473</v>
      </c>
      <c r="D180" s="211" t="s">
        <v>207</v>
      </c>
      <c r="E180" s="212" t="s">
        <v>379</v>
      </c>
      <c r="F180" s="213" t="s">
        <v>380</v>
      </c>
      <c r="G180" s="214" t="s">
        <v>239</v>
      </c>
      <c r="H180" s="215">
        <v>0.644</v>
      </c>
      <c r="I180" s="216"/>
      <c r="J180" s="217">
        <f>ROUND(I180*H180,2)</f>
        <v>0</v>
      </c>
      <c r="K180" s="213" t="s">
        <v>19</v>
      </c>
      <c r="L180" s="43"/>
      <c r="M180" s="218" t="s">
        <v>19</v>
      </c>
      <c r="N180" s="219" t="s">
        <v>44</v>
      </c>
      <c r="O180" s="83"/>
      <c r="P180" s="220">
        <f>O180*H180</f>
        <v>0</v>
      </c>
      <c r="Q180" s="220">
        <v>0</v>
      </c>
      <c r="R180" s="220">
        <f>Q180*H180</f>
        <v>0</v>
      </c>
      <c r="S180" s="220">
        <v>0</v>
      </c>
      <c r="T180" s="221">
        <f>S180*H180</f>
        <v>0</v>
      </c>
      <c r="AR180" s="222" t="s">
        <v>212</v>
      </c>
      <c r="AT180" s="222" t="s">
        <v>207</v>
      </c>
      <c r="AU180" s="222" t="s">
        <v>83</v>
      </c>
      <c r="AY180" s="17" t="s">
        <v>204</v>
      </c>
      <c r="BE180" s="223">
        <f>IF(N180="základní",J180,0)</f>
        <v>0</v>
      </c>
      <c r="BF180" s="223">
        <f>IF(N180="snížená",J180,0)</f>
        <v>0</v>
      </c>
      <c r="BG180" s="223">
        <f>IF(N180="zákl. přenesená",J180,0)</f>
        <v>0</v>
      </c>
      <c r="BH180" s="223">
        <f>IF(N180="sníž. přenesená",J180,0)</f>
        <v>0</v>
      </c>
      <c r="BI180" s="223">
        <f>IF(N180="nulová",J180,0)</f>
        <v>0</v>
      </c>
      <c r="BJ180" s="17" t="s">
        <v>81</v>
      </c>
      <c r="BK180" s="223">
        <f>ROUND(I180*H180,2)</f>
        <v>0</v>
      </c>
      <c r="BL180" s="17" t="s">
        <v>212</v>
      </c>
      <c r="BM180" s="222" t="s">
        <v>2131</v>
      </c>
    </row>
    <row r="181" spans="2:65" s="1" customFormat="1" ht="24" customHeight="1">
      <c r="B181" s="38"/>
      <c r="C181" s="211" t="s">
        <v>342</v>
      </c>
      <c r="D181" s="211" t="s">
        <v>207</v>
      </c>
      <c r="E181" s="212" t="s">
        <v>383</v>
      </c>
      <c r="F181" s="213" t="s">
        <v>384</v>
      </c>
      <c r="G181" s="214" t="s">
        <v>239</v>
      </c>
      <c r="H181" s="215">
        <v>0.644</v>
      </c>
      <c r="I181" s="216"/>
      <c r="J181" s="217">
        <f>ROUND(I181*H181,2)</f>
        <v>0</v>
      </c>
      <c r="K181" s="213" t="s">
        <v>19</v>
      </c>
      <c r="L181" s="43"/>
      <c r="M181" s="218" t="s">
        <v>19</v>
      </c>
      <c r="N181" s="219" t="s">
        <v>44</v>
      </c>
      <c r="O181" s="83"/>
      <c r="P181" s="220">
        <f>O181*H181</f>
        <v>0</v>
      </c>
      <c r="Q181" s="220">
        <v>0</v>
      </c>
      <c r="R181" s="220">
        <f>Q181*H181</f>
        <v>0</v>
      </c>
      <c r="S181" s="220">
        <v>0</v>
      </c>
      <c r="T181" s="221">
        <f>S181*H181</f>
        <v>0</v>
      </c>
      <c r="AR181" s="222" t="s">
        <v>212</v>
      </c>
      <c r="AT181" s="222" t="s">
        <v>207</v>
      </c>
      <c r="AU181" s="222" t="s">
        <v>83</v>
      </c>
      <c r="AY181" s="17" t="s">
        <v>204</v>
      </c>
      <c r="BE181" s="223">
        <f>IF(N181="základní",J181,0)</f>
        <v>0</v>
      </c>
      <c r="BF181" s="223">
        <f>IF(N181="snížená",J181,0)</f>
        <v>0</v>
      </c>
      <c r="BG181" s="223">
        <f>IF(N181="zákl. přenesená",J181,0)</f>
        <v>0</v>
      </c>
      <c r="BH181" s="223">
        <f>IF(N181="sníž. přenesená",J181,0)</f>
        <v>0</v>
      </c>
      <c r="BI181" s="223">
        <f>IF(N181="nulová",J181,0)</f>
        <v>0</v>
      </c>
      <c r="BJ181" s="17" t="s">
        <v>81</v>
      </c>
      <c r="BK181" s="223">
        <f>ROUND(I181*H181,2)</f>
        <v>0</v>
      </c>
      <c r="BL181" s="17" t="s">
        <v>212</v>
      </c>
      <c r="BM181" s="222" t="s">
        <v>2132</v>
      </c>
    </row>
    <row r="182" spans="2:65" s="1" customFormat="1" ht="60" customHeight="1">
      <c r="B182" s="38"/>
      <c r="C182" s="211" t="s">
        <v>480</v>
      </c>
      <c r="D182" s="211" t="s">
        <v>207</v>
      </c>
      <c r="E182" s="212" t="s">
        <v>852</v>
      </c>
      <c r="F182" s="213" t="s">
        <v>853</v>
      </c>
      <c r="G182" s="214" t="s">
        <v>239</v>
      </c>
      <c r="H182" s="215">
        <v>33.004</v>
      </c>
      <c r="I182" s="216"/>
      <c r="J182" s="217">
        <f>ROUND(I182*H182,2)</f>
        <v>0</v>
      </c>
      <c r="K182" s="213" t="s">
        <v>19</v>
      </c>
      <c r="L182" s="43"/>
      <c r="M182" s="218" t="s">
        <v>19</v>
      </c>
      <c r="N182" s="219" t="s">
        <v>44</v>
      </c>
      <c r="O182" s="83"/>
      <c r="P182" s="220">
        <f>O182*H182</f>
        <v>0</v>
      </c>
      <c r="Q182" s="220">
        <v>0</v>
      </c>
      <c r="R182" s="220">
        <f>Q182*H182</f>
        <v>0</v>
      </c>
      <c r="S182" s="220">
        <v>0</v>
      </c>
      <c r="T182" s="221">
        <f>S182*H182</f>
        <v>0</v>
      </c>
      <c r="AR182" s="222" t="s">
        <v>212</v>
      </c>
      <c r="AT182" s="222" t="s">
        <v>207</v>
      </c>
      <c r="AU182" s="222" t="s">
        <v>83</v>
      </c>
      <c r="AY182" s="17" t="s">
        <v>204</v>
      </c>
      <c r="BE182" s="223">
        <f>IF(N182="základní",J182,0)</f>
        <v>0</v>
      </c>
      <c r="BF182" s="223">
        <f>IF(N182="snížená",J182,0)</f>
        <v>0</v>
      </c>
      <c r="BG182" s="223">
        <f>IF(N182="zákl. přenesená",J182,0)</f>
        <v>0</v>
      </c>
      <c r="BH182" s="223">
        <f>IF(N182="sníž. přenesená",J182,0)</f>
        <v>0</v>
      </c>
      <c r="BI182" s="223">
        <f>IF(N182="nulová",J182,0)</f>
        <v>0</v>
      </c>
      <c r="BJ182" s="17" t="s">
        <v>81</v>
      </c>
      <c r="BK182" s="223">
        <f>ROUND(I182*H182,2)</f>
        <v>0</v>
      </c>
      <c r="BL182" s="17" t="s">
        <v>212</v>
      </c>
      <c r="BM182" s="222" t="s">
        <v>2133</v>
      </c>
    </row>
    <row r="183" spans="2:63" s="11" customFormat="1" ht="22.8" customHeight="1">
      <c r="B183" s="195"/>
      <c r="C183" s="196"/>
      <c r="D183" s="197" t="s">
        <v>72</v>
      </c>
      <c r="E183" s="209" t="s">
        <v>1439</v>
      </c>
      <c r="F183" s="209" t="s">
        <v>1440</v>
      </c>
      <c r="G183" s="196"/>
      <c r="H183" s="196"/>
      <c r="I183" s="199"/>
      <c r="J183" s="210">
        <f>BK183</f>
        <v>0</v>
      </c>
      <c r="K183" s="196"/>
      <c r="L183" s="201"/>
      <c r="M183" s="202"/>
      <c r="N183" s="203"/>
      <c r="O183" s="203"/>
      <c r="P183" s="204">
        <f>SUM(P184:P194)</f>
        <v>0</v>
      </c>
      <c r="Q183" s="203"/>
      <c r="R183" s="204">
        <f>SUM(R184:R194)</f>
        <v>0</v>
      </c>
      <c r="S183" s="203"/>
      <c r="T183" s="205">
        <f>SUM(T184:T194)</f>
        <v>0</v>
      </c>
      <c r="AR183" s="206" t="s">
        <v>81</v>
      </c>
      <c r="AT183" s="207" t="s">
        <v>72</v>
      </c>
      <c r="AU183" s="207" t="s">
        <v>81</v>
      </c>
      <c r="AY183" s="206" t="s">
        <v>204</v>
      </c>
      <c r="BK183" s="208">
        <f>SUM(BK184:BK194)</f>
        <v>0</v>
      </c>
    </row>
    <row r="184" spans="2:65" s="1" customFormat="1" ht="84" customHeight="1">
      <c r="B184" s="38"/>
      <c r="C184" s="211" t="s">
        <v>346</v>
      </c>
      <c r="D184" s="211" t="s">
        <v>207</v>
      </c>
      <c r="E184" s="212" t="s">
        <v>2134</v>
      </c>
      <c r="F184" s="213" t="s">
        <v>2135</v>
      </c>
      <c r="G184" s="214" t="s">
        <v>297</v>
      </c>
      <c r="H184" s="215">
        <v>1</v>
      </c>
      <c r="I184" s="216"/>
      <c r="J184" s="217">
        <f>ROUND(I184*H184,2)</f>
        <v>0</v>
      </c>
      <c r="K184" s="213" t="s">
        <v>19</v>
      </c>
      <c r="L184" s="43"/>
      <c r="M184" s="218" t="s">
        <v>19</v>
      </c>
      <c r="N184" s="219" t="s">
        <v>44</v>
      </c>
      <c r="O184" s="83"/>
      <c r="P184" s="220">
        <f>O184*H184</f>
        <v>0</v>
      </c>
      <c r="Q184" s="220">
        <v>0</v>
      </c>
      <c r="R184" s="220">
        <f>Q184*H184</f>
        <v>0</v>
      </c>
      <c r="S184" s="220">
        <v>0</v>
      </c>
      <c r="T184" s="221">
        <f>S184*H184</f>
        <v>0</v>
      </c>
      <c r="AR184" s="222" t="s">
        <v>212</v>
      </c>
      <c r="AT184" s="222" t="s">
        <v>207</v>
      </c>
      <c r="AU184" s="222" t="s">
        <v>83</v>
      </c>
      <c r="AY184" s="17" t="s">
        <v>204</v>
      </c>
      <c r="BE184" s="223">
        <f>IF(N184="základní",J184,0)</f>
        <v>0</v>
      </c>
      <c r="BF184" s="223">
        <f>IF(N184="snížená",J184,0)</f>
        <v>0</v>
      </c>
      <c r="BG184" s="223">
        <f>IF(N184="zákl. přenesená",J184,0)</f>
        <v>0</v>
      </c>
      <c r="BH184" s="223">
        <f>IF(N184="sníž. přenesená",J184,0)</f>
        <v>0</v>
      </c>
      <c r="BI184" s="223">
        <f>IF(N184="nulová",J184,0)</f>
        <v>0</v>
      </c>
      <c r="BJ184" s="17" t="s">
        <v>81</v>
      </c>
      <c r="BK184" s="223">
        <f>ROUND(I184*H184,2)</f>
        <v>0</v>
      </c>
      <c r="BL184" s="17" t="s">
        <v>212</v>
      </c>
      <c r="BM184" s="222" t="s">
        <v>2136</v>
      </c>
    </row>
    <row r="185" spans="2:65" s="1" customFormat="1" ht="16.5" customHeight="1">
      <c r="B185" s="38"/>
      <c r="C185" s="211" t="s">
        <v>489</v>
      </c>
      <c r="D185" s="211" t="s">
        <v>207</v>
      </c>
      <c r="E185" s="212" t="s">
        <v>1383</v>
      </c>
      <c r="F185" s="213" t="s">
        <v>1384</v>
      </c>
      <c r="G185" s="214" t="s">
        <v>1385</v>
      </c>
      <c r="H185" s="215">
        <v>1</v>
      </c>
      <c r="I185" s="216"/>
      <c r="J185" s="217">
        <f>ROUND(I185*H185,2)</f>
        <v>0</v>
      </c>
      <c r="K185" s="213" t="s">
        <v>19</v>
      </c>
      <c r="L185" s="43"/>
      <c r="M185" s="218" t="s">
        <v>19</v>
      </c>
      <c r="N185" s="219" t="s">
        <v>44</v>
      </c>
      <c r="O185" s="83"/>
      <c r="P185" s="220">
        <f>O185*H185</f>
        <v>0</v>
      </c>
      <c r="Q185" s="220">
        <v>0</v>
      </c>
      <c r="R185" s="220">
        <f>Q185*H185</f>
        <v>0</v>
      </c>
      <c r="S185" s="220">
        <v>0</v>
      </c>
      <c r="T185" s="221">
        <f>S185*H185</f>
        <v>0</v>
      </c>
      <c r="AR185" s="222" t="s">
        <v>212</v>
      </c>
      <c r="AT185" s="222" t="s">
        <v>207</v>
      </c>
      <c r="AU185" s="222" t="s">
        <v>83</v>
      </c>
      <c r="AY185" s="17" t="s">
        <v>204</v>
      </c>
      <c r="BE185" s="223">
        <f>IF(N185="základní",J185,0)</f>
        <v>0</v>
      </c>
      <c r="BF185" s="223">
        <f>IF(N185="snížená",J185,0)</f>
        <v>0</v>
      </c>
      <c r="BG185" s="223">
        <f>IF(N185="zákl. přenesená",J185,0)</f>
        <v>0</v>
      </c>
      <c r="BH185" s="223">
        <f>IF(N185="sníž. přenesená",J185,0)</f>
        <v>0</v>
      </c>
      <c r="BI185" s="223">
        <f>IF(N185="nulová",J185,0)</f>
        <v>0</v>
      </c>
      <c r="BJ185" s="17" t="s">
        <v>81</v>
      </c>
      <c r="BK185" s="223">
        <f>ROUND(I185*H185,2)</f>
        <v>0</v>
      </c>
      <c r="BL185" s="17" t="s">
        <v>212</v>
      </c>
      <c r="BM185" s="222" t="s">
        <v>2137</v>
      </c>
    </row>
    <row r="186" spans="2:65" s="1" customFormat="1" ht="16.5" customHeight="1">
      <c r="B186" s="38"/>
      <c r="C186" s="211" t="s">
        <v>349</v>
      </c>
      <c r="D186" s="211" t="s">
        <v>207</v>
      </c>
      <c r="E186" s="212" t="s">
        <v>1430</v>
      </c>
      <c r="F186" s="213" t="s">
        <v>1389</v>
      </c>
      <c r="G186" s="214" t="s">
        <v>297</v>
      </c>
      <c r="H186" s="215">
        <v>1</v>
      </c>
      <c r="I186" s="216"/>
      <c r="J186" s="217">
        <f>ROUND(I186*H186,2)</f>
        <v>0</v>
      </c>
      <c r="K186" s="213" t="s">
        <v>19</v>
      </c>
      <c r="L186" s="43"/>
      <c r="M186" s="218" t="s">
        <v>19</v>
      </c>
      <c r="N186" s="219" t="s">
        <v>44</v>
      </c>
      <c r="O186" s="83"/>
      <c r="P186" s="220">
        <f>O186*H186</f>
        <v>0</v>
      </c>
      <c r="Q186" s="220">
        <v>0</v>
      </c>
      <c r="R186" s="220">
        <f>Q186*H186</f>
        <v>0</v>
      </c>
      <c r="S186" s="220">
        <v>0</v>
      </c>
      <c r="T186" s="221">
        <f>S186*H186</f>
        <v>0</v>
      </c>
      <c r="AR186" s="222" t="s">
        <v>212</v>
      </c>
      <c r="AT186" s="222" t="s">
        <v>207</v>
      </c>
      <c r="AU186" s="222" t="s">
        <v>83</v>
      </c>
      <c r="AY186" s="17" t="s">
        <v>204</v>
      </c>
      <c r="BE186" s="223">
        <f>IF(N186="základní",J186,0)</f>
        <v>0</v>
      </c>
      <c r="BF186" s="223">
        <f>IF(N186="snížená",J186,0)</f>
        <v>0</v>
      </c>
      <c r="BG186" s="223">
        <f>IF(N186="zákl. přenesená",J186,0)</f>
        <v>0</v>
      </c>
      <c r="BH186" s="223">
        <f>IF(N186="sníž. přenesená",J186,0)</f>
        <v>0</v>
      </c>
      <c r="BI186" s="223">
        <f>IF(N186="nulová",J186,0)</f>
        <v>0</v>
      </c>
      <c r="BJ186" s="17" t="s">
        <v>81</v>
      </c>
      <c r="BK186" s="223">
        <f>ROUND(I186*H186,2)</f>
        <v>0</v>
      </c>
      <c r="BL186" s="17" t="s">
        <v>212</v>
      </c>
      <c r="BM186" s="222" t="s">
        <v>2138</v>
      </c>
    </row>
    <row r="187" spans="2:65" s="1" customFormat="1" ht="16.5" customHeight="1">
      <c r="B187" s="38"/>
      <c r="C187" s="257" t="s">
        <v>496</v>
      </c>
      <c r="D187" s="257" t="s">
        <v>242</v>
      </c>
      <c r="E187" s="258" t="s">
        <v>1391</v>
      </c>
      <c r="F187" s="259" t="s">
        <v>1392</v>
      </c>
      <c r="G187" s="260" t="s">
        <v>552</v>
      </c>
      <c r="H187" s="261">
        <v>1</v>
      </c>
      <c r="I187" s="262"/>
      <c r="J187" s="263">
        <f>ROUND(I187*H187,2)</f>
        <v>0</v>
      </c>
      <c r="K187" s="259" t="s">
        <v>19</v>
      </c>
      <c r="L187" s="264"/>
      <c r="M187" s="265" t="s">
        <v>19</v>
      </c>
      <c r="N187" s="266" t="s">
        <v>44</v>
      </c>
      <c r="O187" s="83"/>
      <c r="P187" s="220">
        <f>O187*H187</f>
        <v>0</v>
      </c>
      <c r="Q187" s="220">
        <v>0</v>
      </c>
      <c r="R187" s="220">
        <f>Q187*H187</f>
        <v>0</v>
      </c>
      <c r="S187" s="220">
        <v>0</v>
      </c>
      <c r="T187" s="221">
        <f>S187*H187</f>
        <v>0</v>
      </c>
      <c r="AR187" s="222" t="s">
        <v>230</v>
      </c>
      <c r="AT187" s="222" t="s">
        <v>242</v>
      </c>
      <c r="AU187" s="222" t="s">
        <v>83</v>
      </c>
      <c r="AY187" s="17" t="s">
        <v>204</v>
      </c>
      <c r="BE187" s="223">
        <f>IF(N187="základní",J187,0)</f>
        <v>0</v>
      </c>
      <c r="BF187" s="223">
        <f>IF(N187="snížená",J187,0)</f>
        <v>0</v>
      </c>
      <c r="BG187" s="223">
        <f>IF(N187="zákl. přenesená",J187,0)</f>
        <v>0</v>
      </c>
      <c r="BH187" s="223">
        <f>IF(N187="sníž. přenesená",J187,0)</f>
        <v>0</v>
      </c>
      <c r="BI187" s="223">
        <f>IF(N187="nulová",J187,0)</f>
        <v>0</v>
      </c>
      <c r="BJ187" s="17" t="s">
        <v>81</v>
      </c>
      <c r="BK187" s="223">
        <f>ROUND(I187*H187,2)</f>
        <v>0</v>
      </c>
      <c r="BL187" s="17" t="s">
        <v>212</v>
      </c>
      <c r="BM187" s="222" t="s">
        <v>2139</v>
      </c>
    </row>
    <row r="188" spans="2:65" s="1" customFormat="1" ht="16.5" customHeight="1">
      <c r="B188" s="38"/>
      <c r="C188" s="257" t="s">
        <v>353</v>
      </c>
      <c r="D188" s="257" t="s">
        <v>242</v>
      </c>
      <c r="E188" s="258" t="s">
        <v>1434</v>
      </c>
      <c r="F188" s="259" t="s">
        <v>1435</v>
      </c>
      <c r="G188" s="260" t="s">
        <v>552</v>
      </c>
      <c r="H188" s="261">
        <v>1</v>
      </c>
      <c r="I188" s="262"/>
      <c r="J188" s="263">
        <f>ROUND(I188*H188,2)</f>
        <v>0</v>
      </c>
      <c r="K188" s="259" t="s">
        <v>19</v>
      </c>
      <c r="L188" s="264"/>
      <c r="M188" s="265" t="s">
        <v>19</v>
      </c>
      <c r="N188" s="266" t="s">
        <v>44</v>
      </c>
      <c r="O188" s="83"/>
      <c r="P188" s="220">
        <f>O188*H188</f>
        <v>0</v>
      </c>
      <c r="Q188" s="220">
        <v>0</v>
      </c>
      <c r="R188" s="220">
        <f>Q188*H188</f>
        <v>0</v>
      </c>
      <c r="S188" s="220">
        <v>0</v>
      </c>
      <c r="T188" s="221">
        <f>S188*H188</f>
        <v>0</v>
      </c>
      <c r="AR188" s="222" t="s">
        <v>230</v>
      </c>
      <c r="AT188" s="222" t="s">
        <v>242</v>
      </c>
      <c r="AU188" s="222" t="s">
        <v>83</v>
      </c>
      <c r="AY188" s="17" t="s">
        <v>204</v>
      </c>
      <c r="BE188" s="223">
        <f>IF(N188="základní",J188,0)</f>
        <v>0</v>
      </c>
      <c r="BF188" s="223">
        <f>IF(N188="snížená",J188,0)</f>
        <v>0</v>
      </c>
      <c r="BG188" s="223">
        <f>IF(N188="zákl. přenesená",J188,0)</f>
        <v>0</v>
      </c>
      <c r="BH188" s="223">
        <f>IF(N188="sníž. přenesená",J188,0)</f>
        <v>0</v>
      </c>
      <c r="BI188" s="223">
        <f>IF(N188="nulová",J188,0)</f>
        <v>0</v>
      </c>
      <c r="BJ188" s="17" t="s">
        <v>81</v>
      </c>
      <c r="BK188" s="223">
        <f>ROUND(I188*H188,2)</f>
        <v>0</v>
      </c>
      <c r="BL188" s="17" t="s">
        <v>212</v>
      </c>
      <c r="BM188" s="222" t="s">
        <v>2140</v>
      </c>
    </row>
    <row r="189" spans="2:65" s="1" customFormat="1" ht="48" customHeight="1">
      <c r="B189" s="38"/>
      <c r="C189" s="211" t="s">
        <v>503</v>
      </c>
      <c r="D189" s="211" t="s">
        <v>207</v>
      </c>
      <c r="E189" s="212" t="s">
        <v>2141</v>
      </c>
      <c r="F189" s="213" t="s">
        <v>2142</v>
      </c>
      <c r="G189" s="214" t="s">
        <v>297</v>
      </c>
      <c r="H189" s="215">
        <v>1</v>
      </c>
      <c r="I189" s="216"/>
      <c r="J189" s="217">
        <f>ROUND(I189*H189,2)</f>
        <v>0</v>
      </c>
      <c r="K189" s="213" t="s">
        <v>19</v>
      </c>
      <c r="L189" s="43"/>
      <c r="M189" s="218" t="s">
        <v>19</v>
      </c>
      <c r="N189" s="219" t="s">
        <v>44</v>
      </c>
      <c r="O189" s="83"/>
      <c r="P189" s="220">
        <f>O189*H189</f>
        <v>0</v>
      </c>
      <c r="Q189" s="220">
        <v>0</v>
      </c>
      <c r="R189" s="220">
        <f>Q189*H189</f>
        <v>0</v>
      </c>
      <c r="S189" s="220">
        <v>0</v>
      </c>
      <c r="T189" s="221">
        <f>S189*H189</f>
        <v>0</v>
      </c>
      <c r="AR189" s="222" t="s">
        <v>212</v>
      </c>
      <c r="AT189" s="222" t="s">
        <v>207</v>
      </c>
      <c r="AU189" s="222" t="s">
        <v>83</v>
      </c>
      <c r="AY189" s="17" t="s">
        <v>204</v>
      </c>
      <c r="BE189" s="223">
        <f>IF(N189="základní",J189,0)</f>
        <v>0</v>
      </c>
      <c r="BF189" s="223">
        <f>IF(N189="snížená",J189,0)</f>
        <v>0</v>
      </c>
      <c r="BG189" s="223">
        <f>IF(N189="zákl. přenesená",J189,0)</f>
        <v>0</v>
      </c>
      <c r="BH189" s="223">
        <f>IF(N189="sníž. přenesená",J189,0)</f>
        <v>0</v>
      </c>
      <c r="BI189" s="223">
        <f>IF(N189="nulová",J189,0)</f>
        <v>0</v>
      </c>
      <c r="BJ189" s="17" t="s">
        <v>81</v>
      </c>
      <c r="BK189" s="223">
        <f>ROUND(I189*H189,2)</f>
        <v>0</v>
      </c>
      <c r="BL189" s="17" t="s">
        <v>212</v>
      </c>
      <c r="BM189" s="222" t="s">
        <v>2143</v>
      </c>
    </row>
    <row r="190" spans="2:65" s="1" customFormat="1" ht="24" customHeight="1">
      <c r="B190" s="38"/>
      <c r="C190" s="257" t="s">
        <v>356</v>
      </c>
      <c r="D190" s="257" t="s">
        <v>242</v>
      </c>
      <c r="E190" s="258" t="s">
        <v>2144</v>
      </c>
      <c r="F190" s="259" t="s">
        <v>2145</v>
      </c>
      <c r="G190" s="260" t="s">
        <v>552</v>
      </c>
      <c r="H190" s="261">
        <v>1</v>
      </c>
      <c r="I190" s="262"/>
      <c r="J190" s="263">
        <f>ROUND(I190*H190,2)</f>
        <v>0</v>
      </c>
      <c r="K190" s="259" t="s">
        <v>19</v>
      </c>
      <c r="L190" s="264"/>
      <c r="M190" s="265" t="s">
        <v>19</v>
      </c>
      <c r="N190" s="266" t="s">
        <v>44</v>
      </c>
      <c r="O190" s="83"/>
      <c r="P190" s="220">
        <f>O190*H190</f>
        <v>0</v>
      </c>
      <c r="Q190" s="220">
        <v>0</v>
      </c>
      <c r="R190" s="220">
        <f>Q190*H190</f>
        <v>0</v>
      </c>
      <c r="S190" s="220">
        <v>0</v>
      </c>
      <c r="T190" s="221">
        <f>S190*H190</f>
        <v>0</v>
      </c>
      <c r="AR190" s="222" t="s">
        <v>230</v>
      </c>
      <c r="AT190" s="222" t="s">
        <v>242</v>
      </c>
      <c r="AU190" s="222" t="s">
        <v>83</v>
      </c>
      <c r="AY190" s="17" t="s">
        <v>204</v>
      </c>
      <c r="BE190" s="223">
        <f>IF(N190="základní",J190,0)</f>
        <v>0</v>
      </c>
      <c r="BF190" s="223">
        <f>IF(N190="snížená",J190,0)</f>
        <v>0</v>
      </c>
      <c r="BG190" s="223">
        <f>IF(N190="zákl. přenesená",J190,0)</f>
        <v>0</v>
      </c>
      <c r="BH190" s="223">
        <f>IF(N190="sníž. přenesená",J190,0)</f>
        <v>0</v>
      </c>
      <c r="BI190" s="223">
        <f>IF(N190="nulová",J190,0)</f>
        <v>0</v>
      </c>
      <c r="BJ190" s="17" t="s">
        <v>81</v>
      </c>
      <c r="BK190" s="223">
        <f>ROUND(I190*H190,2)</f>
        <v>0</v>
      </c>
      <c r="BL190" s="17" t="s">
        <v>212</v>
      </c>
      <c r="BM190" s="222" t="s">
        <v>2146</v>
      </c>
    </row>
    <row r="191" spans="2:65" s="1" customFormat="1" ht="16.5" customHeight="1">
      <c r="B191" s="38"/>
      <c r="C191" s="257" t="s">
        <v>510</v>
      </c>
      <c r="D191" s="257" t="s">
        <v>242</v>
      </c>
      <c r="E191" s="258" t="s">
        <v>1398</v>
      </c>
      <c r="F191" s="259" t="s">
        <v>1399</v>
      </c>
      <c r="G191" s="260" t="s">
        <v>552</v>
      </c>
      <c r="H191" s="261">
        <v>1</v>
      </c>
      <c r="I191" s="262"/>
      <c r="J191" s="263">
        <f>ROUND(I191*H191,2)</f>
        <v>0</v>
      </c>
      <c r="K191" s="259" t="s">
        <v>19</v>
      </c>
      <c r="L191" s="264"/>
      <c r="M191" s="265" t="s">
        <v>19</v>
      </c>
      <c r="N191" s="266" t="s">
        <v>44</v>
      </c>
      <c r="O191" s="83"/>
      <c r="P191" s="220">
        <f>O191*H191</f>
        <v>0</v>
      </c>
      <c r="Q191" s="220">
        <v>0</v>
      </c>
      <c r="R191" s="220">
        <f>Q191*H191</f>
        <v>0</v>
      </c>
      <c r="S191" s="220">
        <v>0</v>
      </c>
      <c r="T191" s="221">
        <f>S191*H191</f>
        <v>0</v>
      </c>
      <c r="AR191" s="222" t="s">
        <v>230</v>
      </c>
      <c r="AT191" s="222" t="s">
        <v>242</v>
      </c>
      <c r="AU191" s="222" t="s">
        <v>83</v>
      </c>
      <c r="AY191" s="17" t="s">
        <v>204</v>
      </c>
      <c r="BE191" s="223">
        <f>IF(N191="základní",J191,0)</f>
        <v>0</v>
      </c>
      <c r="BF191" s="223">
        <f>IF(N191="snížená",J191,0)</f>
        <v>0</v>
      </c>
      <c r="BG191" s="223">
        <f>IF(N191="zákl. přenesená",J191,0)</f>
        <v>0</v>
      </c>
      <c r="BH191" s="223">
        <f>IF(N191="sníž. přenesená",J191,0)</f>
        <v>0</v>
      </c>
      <c r="BI191" s="223">
        <f>IF(N191="nulová",J191,0)</f>
        <v>0</v>
      </c>
      <c r="BJ191" s="17" t="s">
        <v>81</v>
      </c>
      <c r="BK191" s="223">
        <f>ROUND(I191*H191,2)</f>
        <v>0</v>
      </c>
      <c r="BL191" s="17" t="s">
        <v>212</v>
      </c>
      <c r="BM191" s="222" t="s">
        <v>2147</v>
      </c>
    </row>
    <row r="192" spans="2:65" s="1" customFormat="1" ht="48" customHeight="1">
      <c r="B192" s="38"/>
      <c r="C192" s="211" t="s">
        <v>364</v>
      </c>
      <c r="D192" s="211" t="s">
        <v>207</v>
      </c>
      <c r="E192" s="212" t="s">
        <v>1463</v>
      </c>
      <c r="F192" s="213" t="s">
        <v>1464</v>
      </c>
      <c r="G192" s="214" t="s">
        <v>552</v>
      </c>
      <c r="H192" s="215">
        <v>1</v>
      </c>
      <c r="I192" s="216"/>
      <c r="J192" s="217">
        <f>ROUND(I192*H192,2)</f>
        <v>0</v>
      </c>
      <c r="K192" s="213" t="s">
        <v>19</v>
      </c>
      <c r="L192" s="43"/>
      <c r="M192" s="218" t="s">
        <v>19</v>
      </c>
      <c r="N192" s="219" t="s">
        <v>44</v>
      </c>
      <c r="O192" s="83"/>
      <c r="P192" s="220">
        <f>O192*H192</f>
        <v>0</v>
      </c>
      <c r="Q192" s="220">
        <v>0</v>
      </c>
      <c r="R192" s="220">
        <f>Q192*H192</f>
        <v>0</v>
      </c>
      <c r="S192" s="220">
        <v>0</v>
      </c>
      <c r="T192" s="221">
        <f>S192*H192</f>
        <v>0</v>
      </c>
      <c r="AR192" s="222" t="s">
        <v>212</v>
      </c>
      <c r="AT192" s="222" t="s">
        <v>207</v>
      </c>
      <c r="AU192" s="222" t="s">
        <v>83</v>
      </c>
      <c r="AY192" s="17" t="s">
        <v>204</v>
      </c>
      <c r="BE192" s="223">
        <f>IF(N192="základní",J192,0)</f>
        <v>0</v>
      </c>
      <c r="BF192" s="223">
        <f>IF(N192="snížená",J192,0)</f>
        <v>0</v>
      </c>
      <c r="BG192" s="223">
        <f>IF(N192="zákl. přenesená",J192,0)</f>
        <v>0</v>
      </c>
      <c r="BH192" s="223">
        <f>IF(N192="sníž. přenesená",J192,0)</f>
        <v>0</v>
      </c>
      <c r="BI192" s="223">
        <f>IF(N192="nulová",J192,0)</f>
        <v>0</v>
      </c>
      <c r="BJ192" s="17" t="s">
        <v>81</v>
      </c>
      <c r="BK192" s="223">
        <f>ROUND(I192*H192,2)</f>
        <v>0</v>
      </c>
      <c r="BL192" s="17" t="s">
        <v>212</v>
      </c>
      <c r="BM192" s="222" t="s">
        <v>2148</v>
      </c>
    </row>
    <row r="193" spans="2:65" s="1" customFormat="1" ht="16.5" customHeight="1">
      <c r="B193" s="38"/>
      <c r="C193" s="257" t="s">
        <v>517</v>
      </c>
      <c r="D193" s="257" t="s">
        <v>242</v>
      </c>
      <c r="E193" s="258" t="s">
        <v>1466</v>
      </c>
      <c r="F193" s="259" t="s">
        <v>1467</v>
      </c>
      <c r="G193" s="260" t="s">
        <v>250</v>
      </c>
      <c r="H193" s="261">
        <v>1.1</v>
      </c>
      <c r="I193" s="262"/>
      <c r="J193" s="263">
        <f>ROUND(I193*H193,2)</f>
        <v>0</v>
      </c>
      <c r="K193" s="259" t="s">
        <v>19</v>
      </c>
      <c r="L193" s="264"/>
      <c r="M193" s="265" t="s">
        <v>19</v>
      </c>
      <c r="N193" s="266" t="s">
        <v>44</v>
      </c>
      <c r="O193" s="83"/>
      <c r="P193" s="220">
        <f>O193*H193</f>
        <v>0</v>
      </c>
      <c r="Q193" s="220">
        <v>0</v>
      </c>
      <c r="R193" s="220">
        <f>Q193*H193</f>
        <v>0</v>
      </c>
      <c r="S193" s="220">
        <v>0</v>
      </c>
      <c r="T193" s="221">
        <f>S193*H193</f>
        <v>0</v>
      </c>
      <c r="AR193" s="222" t="s">
        <v>230</v>
      </c>
      <c r="AT193" s="222" t="s">
        <v>242</v>
      </c>
      <c r="AU193" s="222" t="s">
        <v>83</v>
      </c>
      <c r="AY193" s="17" t="s">
        <v>204</v>
      </c>
      <c r="BE193" s="223">
        <f>IF(N193="základní",J193,0)</f>
        <v>0</v>
      </c>
      <c r="BF193" s="223">
        <f>IF(N193="snížená",J193,0)</f>
        <v>0</v>
      </c>
      <c r="BG193" s="223">
        <f>IF(N193="zákl. přenesená",J193,0)</f>
        <v>0</v>
      </c>
      <c r="BH193" s="223">
        <f>IF(N193="sníž. přenesená",J193,0)</f>
        <v>0</v>
      </c>
      <c r="BI193" s="223">
        <f>IF(N193="nulová",J193,0)</f>
        <v>0</v>
      </c>
      <c r="BJ193" s="17" t="s">
        <v>81</v>
      </c>
      <c r="BK193" s="223">
        <f>ROUND(I193*H193,2)</f>
        <v>0</v>
      </c>
      <c r="BL193" s="17" t="s">
        <v>212</v>
      </c>
      <c r="BM193" s="222" t="s">
        <v>2149</v>
      </c>
    </row>
    <row r="194" spans="2:65" s="1" customFormat="1" ht="60" customHeight="1">
      <c r="B194" s="38"/>
      <c r="C194" s="211" t="s">
        <v>367</v>
      </c>
      <c r="D194" s="211" t="s">
        <v>207</v>
      </c>
      <c r="E194" s="212" t="s">
        <v>1366</v>
      </c>
      <c r="F194" s="213" t="s">
        <v>1367</v>
      </c>
      <c r="G194" s="214" t="s">
        <v>239</v>
      </c>
      <c r="H194" s="215">
        <v>0.11</v>
      </c>
      <c r="I194" s="216"/>
      <c r="J194" s="217">
        <f>ROUND(I194*H194,2)</f>
        <v>0</v>
      </c>
      <c r="K194" s="213" t="s">
        <v>19</v>
      </c>
      <c r="L194" s="43"/>
      <c r="M194" s="218" t="s">
        <v>19</v>
      </c>
      <c r="N194" s="219" t="s">
        <v>44</v>
      </c>
      <c r="O194" s="83"/>
      <c r="P194" s="220">
        <f>O194*H194</f>
        <v>0</v>
      </c>
      <c r="Q194" s="220">
        <v>0</v>
      </c>
      <c r="R194" s="220">
        <f>Q194*H194</f>
        <v>0</v>
      </c>
      <c r="S194" s="220">
        <v>0</v>
      </c>
      <c r="T194" s="221">
        <f>S194*H194</f>
        <v>0</v>
      </c>
      <c r="AR194" s="222" t="s">
        <v>212</v>
      </c>
      <c r="AT194" s="222" t="s">
        <v>207</v>
      </c>
      <c r="AU194" s="222" t="s">
        <v>83</v>
      </c>
      <c r="AY194" s="17" t="s">
        <v>204</v>
      </c>
      <c r="BE194" s="223">
        <f>IF(N194="základní",J194,0)</f>
        <v>0</v>
      </c>
      <c r="BF194" s="223">
        <f>IF(N194="snížená",J194,0)</f>
        <v>0</v>
      </c>
      <c r="BG194" s="223">
        <f>IF(N194="zákl. přenesená",J194,0)</f>
        <v>0</v>
      </c>
      <c r="BH194" s="223">
        <f>IF(N194="sníž. přenesená",J194,0)</f>
        <v>0</v>
      </c>
      <c r="BI194" s="223">
        <f>IF(N194="nulová",J194,0)</f>
        <v>0</v>
      </c>
      <c r="BJ194" s="17" t="s">
        <v>81</v>
      </c>
      <c r="BK194" s="223">
        <f>ROUND(I194*H194,2)</f>
        <v>0</v>
      </c>
      <c r="BL194" s="17" t="s">
        <v>212</v>
      </c>
      <c r="BM194" s="222" t="s">
        <v>2150</v>
      </c>
    </row>
    <row r="195" spans="2:63" s="11" customFormat="1" ht="22.8" customHeight="1">
      <c r="B195" s="195"/>
      <c r="C195" s="196"/>
      <c r="D195" s="197" t="s">
        <v>72</v>
      </c>
      <c r="E195" s="209" t="s">
        <v>202</v>
      </c>
      <c r="F195" s="209" t="s">
        <v>203</v>
      </c>
      <c r="G195" s="196"/>
      <c r="H195" s="196"/>
      <c r="I195" s="199"/>
      <c r="J195" s="210">
        <f>BK195</f>
        <v>0</v>
      </c>
      <c r="K195" s="196"/>
      <c r="L195" s="201"/>
      <c r="M195" s="202"/>
      <c r="N195" s="203"/>
      <c r="O195" s="203"/>
      <c r="P195" s="204">
        <f>SUM(P196:P198)</f>
        <v>0</v>
      </c>
      <c r="Q195" s="203"/>
      <c r="R195" s="204">
        <f>SUM(R196:R198)</f>
        <v>0</v>
      </c>
      <c r="S195" s="203"/>
      <c r="T195" s="205">
        <f>SUM(T196:T198)</f>
        <v>0</v>
      </c>
      <c r="AR195" s="206" t="s">
        <v>81</v>
      </c>
      <c r="AT195" s="207" t="s">
        <v>72</v>
      </c>
      <c r="AU195" s="207" t="s">
        <v>81</v>
      </c>
      <c r="AY195" s="206" t="s">
        <v>204</v>
      </c>
      <c r="BK195" s="208">
        <f>SUM(BK196:BK198)</f>
        <v>0</v>
      </c>
    </row>
    <row r="196" spans="2:65" s="1" customFormat="1" ht="16.5" customHeight="1">
      <c r="B196" s="38"/>
      <c r="C196" s="211" t="s">
        <v>526</v>
      </c>
      <c r="D196" s="211" t="s">
        <v>207</v>
      </c>
      <c r="E196" s="212" t="s">
        <v>2151</v>
      </c>
      <c r="F196" s="213" t="s">
        <v>2152</v>
      </c>
      <c r="G196" s="214" t="s">
        <v>210</v>
      </c>
      <c r="H196" s="215">
        <v>0.405</v>
      </c>
      <c r="I196" s="216"/>
      <c r="J196" s="217">
        <f>ROUND(I196*H196,2)</f>
        <v>0</v>
      </c>
      <c r="K196" s="213" t="s">
        <v>19</v>
      </c>
      <c r="L196" s="43"/>
      <c r="M196" s="218" t="s">
        <v>19</v>
      </c>
      <c r="N196" s="219" t="s">
        <v>44</v>
      </c>
      <c r="O196" s="83"/>
      <c r="P196" s="220">
        <f>O196*H196</f>
        <v>0</v>
      </c>
      <c r="Q196" s="220">
        <v>0</v>
      </c>
      <c r="R196" s="220">
        <f>Q196*H196</f>
        <v>0</v>
      </c>
      <c r="S196" s="220">
        <v>0</v>
      </c>
      <c r="T196" s="221">
        <f>S196*H196</f>
        <v>0</v>
      </c>
      <c r="AR196" s="222" t="s">
        <v>212</v>
      </c>
      <c r="AT196" s="222" t="s">
        <v>207</v>
      </c>
      <c r="AU196" s="222" t="s">
        <v>83</v>
      </c>
      <c r="AY196" s="17" t="s">
        <v>204</v>
      </c>
      <c r="BE196" s="223">
        <f>IF(N196="základní",J196,0)</f>
        <v>0</v>
      </c>
      <c r="BF196" s="223">
        <f>IF(N196="snížená",J196,0)</f>
        <v>0</v>
      </c>
      <c r="BG196" s="223">
        <f>IF(N196="zákl. přenesená",J196,0)</f>
        <v>0</v>
      </c>
      <c r="BH196" s="223">
        <f>IF(N196="sníž. přenesená",J196,0)</f>
        <v>0</v>
      </c>
      <c r="BI196" s="223">
        <f>IF(N196="nulová",J196,0)</f>
        <v>0</v>
      </c>
      <c r="BJ196" s="17" t="s">
        <v>81</v>
      </c>
      <c r="BK196" s="223">
        <f>ROUND(I196*H196,2)</f>
        <v>0</v>
      </c>
      <c r="BL196" s="17" t="s">
        <v>212</v>
      </c>
      <c r="BM196" s="222" t="s">
        <v>2153</v>
      </c>
    </row>
    <row r="197" spans="2:65" s="1" customFormat="1" ht="48" customHeight="1">
      <c r="B197" s="38"/>
      <c r="C197" s="211" t="s">
        <v>371</v>
      </c>
      <c r="D197" s="211" t="s">
        <v>207</v>
      </c>
      <c r="E197" s="212" t="s">
        <v>2154</v>
      </c>
      <c r="F197" s="213" t="s">
        <v>296</v>
      </c>
      <c r="G197" s="214" t="s">
        <v>297</v>
      </c>
      <c r="H197" s="215">
        <v>2</v>
      </c>
      <c r="I197" s="216"/>
      <c r="J197" s="217">
        <f>ROUND(I197*H197,2)</f>
        <v>0</v>
      </c>
      <c r="K197" s="213" t="s">
        <v>19</v>
      </c>
      <c r="L197" s="43"/>
      <c r="M197" s="218" t="s">
        <v>19</v>
      </c>
      <c r="N197" s="219" t="s">
        <v>44</v>
      </c>
      <c r="O197" s="83"/>
      <c r="P197" s="220">
        <f>O197*H197</f>
        <v>0</v>
      </c>
      <c r="Q197" s="220">
        <v>0</v>
      </c>
      <c r="R197" s="220">
        <f>Q197*H197</f>
        <v>0</v>
      </c>
      <c r="S197" s="220">
        <v>0</v>
      </c>
      <c r="T197" s="221">
        <f>S197*H197</f>
        <v>0</v>
      </c>
      <c r="AR197" s="222" t="s">
        <v>212</v>
      </c>
      <c r="AT197" s="222" t="s">
        <v>207</v>
      </c>
      <c r="AU197" s="222" t="s">
        <v>83</v>
      </c>
      <c r="AY197" s="17" t="s">
        <v>204</v>
      </c>
      <c r="BE197" s="223">
        <f>IF(N197="základní",J197,0)</f>
        <v>0</v>
      </c>
      <c r="BF197" s="223">
        <f>IF(N197="snížená",J197,0)</f>
        <v>0</v>
      </c>
      <c r="BG197" s="223">
        <f>IF(N197="zákl. přenesená",J197,0)</f>
        <v>0</v>
      </c>
      <c r="BH197" s="223">
        <f>IF(N197="sníž. přenesená",J197,0)</f>
        <v>0</v>
      </c>
      <c r="BI197" s="223">
        <f>IF(N197="nulová",J197,0)</f>
        <v>0</v>
      </c>
      <c r="BJ197" s="17" t="s">
        <v>81</v>
      </c>
      <c r="BK197" s="223">
        <f>ROUND(I197*H197,2)</f>
        <v>0</v>
      </c>
      <c r="BL197" s="17" t="s">
        <v>212</v>
      </c>
      <c r="BM197" s="222" t="s">
        <v>2155</v>
      </c>
    </row>
    <row r="198" spans="2:65" s="1" customFormat="1" ht="16.5" customHeight="1">
      <c r="B198" s="38"/>
      <c r="C198" s="211" t="s">
        <v>533</v>
      </c>
      <c r="D198" s="211" t="s">
        <v>207</v>
      </c>
      <c r="E198" s="212" t="s">
        <v>2156</v>
      </c>
      <c r="F198" s="213" t="s">
        <v>2157</v>
      </c>
      <c r="G198" s="214" t="s">
        <v>250</v>
      </c>
      <c r="H198" s="215">
        <v>1.5</v>
      </c>
      <c r="I198" s="216"/>
      <c r="J198" s="217">
        <f>ROUND(I198*H198,2)</f>
        <v>0</v>
      </c>
      <c r="K198" s="213" t="s">
        <v>19</v>
      </c>
      <c r="L198" s="43"/>
      <c r="M198" s="218" t="s">
        <v>19</v>
      </c>
      <c r="N198" s="219" t="s">
        <v>44</v>
      </c>
      <c r="O198" s="83"/>
      <c r="P198" s="220">
        <f>O198*H198</f>
        <v>0</v>
      </c>
      <c r="Q198" s="220">
        <v>0</v>
      </c>
      <c r="R198" s="220">
        <f>Q198*H198</f>
        <v>0</v>
      </c>
      <c r="S198" s="220">
        <v>0</v>
      </c>
      <c r="T198" s="221">
        <f>S198*H198</f>
        <v>0</v>
      </c>
      <c r="AR198" s="222" t="s">
        <v>212</v>
      </c>
      <c r="AT198" s="222" t="s">
        <v>207</v>
      </c>
      <c r="AU198" s="222" t="s">
        <v>83</v>
      </c>
      <c r="AY198" s="17" t="s">
        <v>204</v>
      </c>
      <c r="BE198" s="223">
        <f>IF(N198="základní",J198,0)</f>
        <v>0</v>
      </c>
      <c r="BF198" s="223">
        <f>IF(N198="snížená",J198,0)</f>
        <v>0</v>
      </c>
      <c r="BG198" s="223">
        <f>IF(N198="zákl. přenesená",J198,0)</f>
        <v>0</v>
      </c>
      <c r="BH198" s="223">
        <f>IF(N198="sníž. přenesená",J198,0)</f>
        <v>0</v>
      </c>
      <c r="BI198" s="223">
        <f>IF(N198="nulová",J198,0)</f>
        <v>0</v>
      </c>
      <c r="BJ198" s="17" t="s">
        <v>81</v>
      </c>
      <c r="BK198" s="223">
        <f>ROUND(I198*H198,2)</f>
        <v>0</v>
      </c>
      <c r="BL198" s="17" t="s">
        <v>212</v>
      </c>
      <c r="BM198" s="222" t="s">
        <v>2158</v>
      </c>
    </row>
    <row r="199" spans="2:63" s="11" customFormat="1" ht="22.8" customHeight="1">
      <c r="B199" s="195"/>
      <c r="C199" s="196"/>
      <c r="D199" s="197" t="s">
        <v>72</v>
      </c>
      <c r="E199" s="209" t="s">
        <v>559</v>
      </c>
      <c r="F199" s="209" t="s">
        <v>560</v>
      </c>
      <c r="G199" s="196"/>
      <c r="H199" s="196"/>
      <c r="I199" s="199"/>
      <c r="J199" s="210">
        <f>BK199</f>
        <v>0</v>
      </c>
      <c r="K199" s="196"/>
      <c r="L199" s="201"/>
      <c r="M199" s="202"/>
      <c r="N199" s="203"/>
      <c r="O199" s="203"/>
      <c r="P199" s="204">
        <f>SUM(P200:P204)</f>
        <v>0</v>
      </c>
      <c r="Q199" s="203"/>
      <c r="R199" s="204">
        <f>SUM(R200:R204)</f>
        <v>0</v>
      </c>
      <c r="S199" s="203"/>
      <c r="T199" s="205">
        <f>SUM(T200:T204)</f>
        <v>0</v>
      </c>
      <c r="AR199" s="206" t="s">
        <v>83</v>
      </c>
      <c r="AT199" s="207" t="s">
        <v>72</v>
      </c>
      <c r="AU199" s="207" t="s">
        <v>81</v>
      </c>
      <c r="AY199" s="206" t="s">
        <v>204</v>
      </c>
      <c r="BK199" s="208">
        <f>SUM(BK200:BK204)</f>
        <v>0</v>
      </c>
    </row>
    <row r="200" spans="2:65" s="1" customFormat="1" ht="48" customHeight="1">
      <c r="B200" s="38"/>
      <c r="C200" s="211" t="s">
        <v>374</v>
      </c>
      <c r="D200" s="211" t="s">
        <v>207</v>
      </c>
      <c r="E200" s="212" t="s">
        <v>561</v>
      </c>
      <c r="F200" s="213" t="s">
        <v>562</v>
      </c>
      <c r="G200" s="214" t="s">
        <v>221</v>
      </c>
      <c r="H200" s="215">
        <v>10.26</v>
      </c>
      <c r="I200" s="216"/>
      <c r="J200" s="217">
        <f>ROUND(I200*H200,2)</f>
        <v>0</v>
      </c>
      <c r="K200" s="213" t="s">
        <v>19</v>
      </c>
      <c r="L200" s="43"/>
      <c r="M200" s="218" t="s">
        <v>19</v>
      </c>
      <c r="N200" s="219" t="s">
        <v>44</v>
      </c>
      <c r="O200" s="83"/>
      <c r="P200" s="220">
        <f>O200*H200</f>
        <v>0</v>
      </c>
      <c r="Q200" s="220">
        <v>0</v>
      </c>
      <c r="R200" s="220">
        <f>Q200*H200</f>
        <v>0</v>
      </c>
      <c r="S200" s="220">
        <v>0</v>
      </c>
      <c r="T200" s="221">
        <f>S200*H200</f>
        <v>0</v>
      </c>
      <c r="AR200" s="222" t="s">
        <v>251</v>
      </c>
      <c r="AT200" s="222" t="s">
        <v>207</v>
      </c>
      <c r="AU200" s="222" t="s">
        <v>83</v>
      </c>
      <c r="AY200" s="17" t="s">
        <v>204</v>
      </c>
      <c r="BE200" s="223">
        <f>IF(N200="základní",J200,0)</f>
        <v>0</v>
      </c>
      <c r="BF200" s="223">
        <f>IF(N200="snížená",J200,0)</f>
        <v>0</v>
      </c>
      <c r="BG200" s="223">
        <f>IF(N200="zákl. přenesená",J200,0)</f>
        <v>0</v>
      </c>
      <c r="BH200" s="223">
        <f>IF(N200="sníž. přenesená",J200,0)</f>
        <v>0</v>
      </c>
      <c r="BI200" s="223">
        <f>IF(N200="nulová",J200,0)</f>
        <v>0</v>
      </c>
      <c r="BJ200" s="17" t="s">
        <v>81</v>
      </c>
      <c r="BK200" s="223">
        <f>ROUND(I200*H200,2)</f>
        <v>0</v>
      </c>
      <c r="BL200" s="17" t="s">
        <v>251</v>
      </c>
      <c r="BM200" s="222" t="s">
        <v>2159</v>
      </c>
    </row>
    <row r="201" spans="2:65" s="1" customFormat="1" ht="16.5" customHeight="1">
      <c r="B201" s="38"/>
      <c r="C201" s="257" t="s">
        <v>542</v>
      </c>
      <c r="D201" s="257" t="s">
        <v>242</v>
      </c>
      <c r="E201" s="258" t="s">
        <v>568</v>
      </c>
      <c r="F201" s="259" t="s">
        <v>569</v>
      </c>
      <c r="G201" s="260" t="s">
        <v>239</v>
      </c>
      <c r="H201" s="261">
        <v>0.011</v>
      </c>
      <c r="I201" s="262"/>
      <c r="J201" s="263">
        <f>ROUND(I201*H201,2)</f>
        <v>0</v>
      </c>
      <c r="K201" s="259" t="s">
        <v>19</v>
      </c>
      <c r="L201" s="264"/>
      <c r="M201" s="265" t="s">
        <v>19</v>
      </c>
      <c r="N201" s="266" t="s">
        <v>44</v>
      </c>
      <c r="O201" s="83"/>
      <c r="P201" s="220">
        <f>O201*H201</f>
        <v>0</v>
      </c>
      <c r="Q201" s="220">
        <v>0</v>
      </c>
      <c r="R201" s="220">
        <f>Q201*H201</f>
        <v>0</v>
      </c>
      <c r="S201" s="220">
        <v>0</v>
      </c>
      <c r="T201" s="221">
        <f>S201*H201</f>
        <v>0</v>
      </c>
      <c r="AR201" s="222" t="s">
        <v>280</v>
      </c>
      <c r="AT201" s="222" t="s">
        <v>242</v>
      </c>
      <c r="AU201" s="222" t="s">
        <v>83</v>
      </c>
      <c r="AY201" s="17" t="s">
        <v>204</v>
      </c>
      <c r="BE201" s="223">
        <f>IF(N201="základní",J201,0)</f>
        <v>0</v>
      </c>
      <c r="BF201" s="223">
        <f>IF(N201="snížená",J201,0)</f>
        <v>0</v>
      </c>
      <c r="BG201" s="223">
        <f>IF(N201="zákl. přenesená",J201,0)</f>
        <v>0</v>
      </c>
      <c r="BH201" s="223">
        <f>IF(N201="sníž. přenesená",J201,0)</f>
        <v>0</v>
      </c>
      <c r="BI201" s="223">
        <f>IF(N201="nulová",J201,0)</f>
        <v>0</v>
      </c>
      <c r="BJ201" s="17" t="s">
        <v>81</v>
      </c>
      <c r="BK201" s="223">
        <f>ROUND(I201*H201,2)</f>
        <v>0</v>
      </c>
      <c r="BL201" s="17" t="s">
        <v>251</v>
      </c>
      <c r="BM201" s="222" t="s">
        <v>2160</v>
      </c>
    </row>
    <row r="202" spans="2:65" s="1" customFormat="1" ht="36" customHeight="1">
      <c r="B202" s="38"/>
      <c r="C202" s="211" t="s">
        <v>378</v>
      </c>
      <c r="D202" s="211" t="s">
        <v>207</v>
      </c>
      <c r="E202" s="212" t="s">
        <v>572</v>
      </c>
      <c r="F202" s="213" t="s">
        <v>573</v>
      </c>
      <c r="G202" s="214" t="s">
        <v>221</v>
      </c>
      <c r="H202" s="215">
        <v>10.26</v>
      </c>
      <c r="I202" s="216"/>
      <c r="J202" s="217">
        <f>ROUND(I202*H202,2)</f>
        <v>0</v>
      </c>
      <c r="K202" s="213" t="s">
        <v>19</v>
      </c>
      <c r="L202" s="43"/>
      <c r="M202" s="218" t="s">
        <v>19</v>
      </c>
      <c r="N202" s="219" t="s">
        <v>44</v>
      </c>
      <c r="O202" s="83"/>
      <c r="P202" s="220">
        <f>O202*H202</f>
        <v>0</v>
      </c>
      <c r="Q202" s="220">
        <v>0</v>
      </c>
      <c r="R202" s="220">
        <f>Q202*H202</f>
        <v>0</v>
      </c>
      <c r="S202" s="220">
        <v>0</v>
      </c>
      <c r="T202" s="221">
        <f>S202*H202</f>
        <v>0</v>
      </c>
      <c r="AR202" s="222" t="s">
        <v>251</v>
      </c>
      <c r="AT202" s="222" t="s">
        <v>207</v>
      </c>
      <c r="AU202" s="222" t="s">
        <v>83</v>
      </c>
      <c r="AY202" s="17" t="s">
        <v>204</v>
      </c>
      <c r="BE202" s="223">
        <f>IF(N202="základní",J202,0)</f>
        <v>0</v>
      </c>
      <c r="BF202" s="223">
        <f>IF(N202="snížená",J202,0)</f>
        <v>0</v>
      </c>
      <c r="BG202" s="223">
        <f>IF(N202="zákl. přenesená",J202,0)</f>
        <v>0</v>
      </c>
      <c r="BH202" s="223">
        <f>IF(N202="sníž. přenesená",J202,0)</f>
        <v>0</v>
      </c>
      <c r="BI202" s="223">
        <f>IF(N202="nulová",J202,0)</f>
        <v>0</v>
      </c>
      <c r="BJ202" s="17" t="s">
        <v>81</v>
      </c>
      <c r="BK202" s="223">
        <f>ROUND(I202*H202,2)</f>
        <v>0</v>
      </c>
      <c r="BL202" s="17" t="s">
        <v>251</v>
      </c>
      <c r="BM202" s="222" t="s">
        <v>2161</v>
      </c>
    </row>
    <row r="203" spans="2:65" s="1" customFormat="1" ht="16.5" customHeight="1">
      <c r="B203" s="38"/>
      <c r="C203" s="257" t="s">
        <v>549</v>
      </c>
      <c r="D203" s="257" t="s">
        <v>242</v>
      </c>
      <c r="E203" s="258" t="s">
        <v>582</v>
      </c>
      <c r="F203" s="259" t="s">
        <v>583</v>
      </c>
      <c r="G203" s="260" t="s">
        <v>221</v>
      </c>
      <c r="H203" s="261">
        <v>12.312</v>
      </c>
      <c r="I203" s="262"/>
      <c r="J203" s="263">
        <f>ROUND(I203*H203,2)</f>
        <v>0</v>
      </c>
      <c r="K203" s="259" t="s">
        <v>19</v>
      </c>
      <c r="L203" s="264"/>
      <c r="M203" s="265" t="s">
        <v>19</v>
      </c>
      <c r="N203" s="266" t="s">
        <v>44</v>
      </c>
      <c r="O203" s="83"/>
      <c r="P203" s="220">
        <f>O203*H203</f>
        <v>0</v>
      </c>
      <c r="Q203" s="220">
        <v>0</v>
      </c>
      <c r="R203" s="220">
        <f>Q203*H203</f>
        <v>0</v>
      </c>
      <c r="S203" s="220">
        <v>0</v>
      </c>
      <c r="T203" s="221">
        <f>S203*H203</f>
        <v>0</v>
      </c>
      <c r="AR203" s="222" t="s">
        <v>280</v>
      </c>
      <c r="AT203" s="222" t="s">
        <v>242</v>
      </c>
      <c r="AU203" s="222" t="s">
        <v>83</v>
      </c>
      <c r="AY203" s="17" t="s">
        <v>204</v>
      </c>
      <c r="BE203" s="223">
        <f>IF(N203="základní",J203,0)</f>
        <v>0</v>
      </c>
      <c r="BF203" s="223">
        <f>IF(N203="snížená",J203,0)</f>
        <v>0</v>
      </c>
      <c r="BG203" s="223">
        <f>IF(N203="zákl. přenesená",J203,0)</f>
        <v>0</v>
      </c>
      <c r="BH203" s="223">
        <f>IF(N203="sníž. přenesená",J203,0)</f>
        <v>0</v>
      </c>
      <c r="BI203" s="223">
        <f>IF(N203="nulová",J203,0)</f>
        <v>0</v>
      </c>
      <c r="BJ203" s="17" t="s">
        <v>81</v>
      </c>
      <c r="BK203" s="223">
        <f>ROUND(I203*H203,2)</f>
        <v>0</v>
      </c>
      <c r="BL203" s="17" t="s">
        <v>251</v>
      </c>
      <c r="BM203" s="222" t="s">
        <v>2162</v>
      </c>
    </row>
    <row r="204" spans="2:65" s="1" customFormat="1" ht="60" customHeight="1">
      <c r="B204" s="38"/>
      <c r="C204" s="211" t="s">
        <v>381</v>
      </c>
      <c r="D204" s="211" t="s">
        <v>207</v>
      </c>
      <c r="E204" s="212" t="s">
        <v>596</v>
      </c>
      <c r="F204" s="213" t="s">
        <v>597</v>
      </c>
      <c r="G204" s="214" t="s">
        <v>239</v>
      </c>
      <c r="H204" s="215">
        <v>0.063</v>
      </c>
      <c r="I204" s="216"/>
      <c r="J204" s="217">
        <f>ROUND(I204*H204,2)</f>
        <v>0</v>
      </c>
      <c r="K204" s="213" t="s">
        <v>19</v>
      </c>
      <c r="L204" s="43"/>
      <c r="M204" s="218" t="s">
        <v>19</v>
      </c>
      <c r="N204" s="219" t="s">
        <v>44</v>
      </c>
      <c r="O204" s="83"/>
      <c r="P204" s="220">
        <f>O204*H204</f>
        <v>0</v>
      </c>
      <c r="Q204" s="220">
        <v>0</v>
      </c>
      <c r="R204" s="220">
        <f>Q204*H204</f>
        <v>0</v>
      </c>
      <c r="S204" s="220">
        <v>0</v>
      </c>
      <c r="T204" s="221">
        <f>S204*H204</f>
        <v>0</v>
      </c>
      <c r="AR204" s="222" t="s">
        <v>251</v>
      </c>
      <c r="AT204" s="222" t="s">
        <v>207</v>
      </c>
      <c r="AU204" s="222" t="s">
        <v>83</v>
      </c>
      <c r="AY204" s="17" t="s">
        <v>204</v>
      </c>
      <c r="BE204" s="223">
        <f>IF(N204="základní",J204,0)</f>
        <v>0</v>
      </c>
      <c r="BF204" s="223">
        <f>IF(N204="snížená",J204,0)</f>
        <v>0</v>
      </c>
      <c r="BG204" s="223">
        <f>IF(N204="zákl. přenesená",J204,0)</f>
        <v>0</v>
      </c>
      <c r="BH204" s="223">
        <f>IF(N204="sníž. přenesená",J204,0)</f>
        <v>0</v>
      </c>
      <c r="BI204" s="223">
        <f>IF(N204="nulová",J204,0)</f>
        <v>0</v>
      </c>
      <c r="BJ204" s="17" t="s">
        <v>81</v>
      </c>
      <c r="BK204" s="223">
        <f>ROUND(I204*H204,2)</f>
        <v>0</v>
      </c>
      <c r="BL204" s="17" t="s">
        <v>251</v>
      </c>
      <c r="BM204" s="222" t="s">
        <v>2163</v>
      </c>
    </row>
    <row r="205" spans="2:63" s="11" customFormat="1" ht="22.8" customHeight="1">
      <c r="B205" s="195"/>
      <c r="C205" s="196"/>
      <c r="D205" s="197" t="s">
        <v>72</v>
      </c>
      <c r="E205" s="209" t="s">
        <v>2164</v>
      </c>
      <c r="F205" s="209" t="s">
        <v>2165</v>
      </c>
      <c r="G205" s="196"/>
      <c r="H205" s="196"/>
      <c r="I205" s="199"/>
      <c r="J205" s="210">
        <f>BK205</f>
        <v>0</v>
      </c>
      <c r="K205" s="196"/>
      <c r="L205" s="201"/>
      <c r="M205" s="202"/>
      <c r="N205" s="203"/>
      <c r="O205" s="203"/>
      <c r="P205" s="204">
        <f>SUM(P206:P207)</f>
        <v>0</v>
      </c>
      <c r="Q205" s="203"/>
      <c r="R205" s="204">
        <f>SUM(R206:R207)</f>
        <v>0</v>
      </c>
      <c r="S205" s="203"/>
      <c r="T205" s="205">
        <f>SUM(T206:T207)</f>
        <v>0</v>
      </c>
      <c r="AR205" s="206" t="s">
        <v>83</v>
      </c>
      <c r="AT205" s="207" t="s">
        <v>72</v>
      </c>
      <c r="AU205" s="207" t="s">
        <v>81</v>
      </c>
      <c r="AY205" s="206" t="s">
        <v>204</v>
      </c>
      <c r="BK205" s="208">
        <f>SUM(BK206:BK207)</f>
        <v>0</v>
      </c>
    </row>
    <row r="206" spans="2:65" s="1" customFormat="1" ht="48" customHeight="1">
      <c r="B206" s="38"/>
      <c r="C206" s="211" t="s">
        <v>557</v>
      </c>
      <c r="D206" s="211" t="s">
        <v>207</v>
      </c>
      <c r="E206" s="212" t="s">
        <v>2166</v>
      </c>
      <c r="F206" s="213" t="s">
        <v>2167</v>
      </c>
      <c r="G206" s="214" t="s">
        <v>297</v>
      </c>
      <c r="H206" s="215">
        <v>2</v>
      </c>
      <c r="I206" s="216"/>
      <c r="J206" s="217">
        <f>ROUND(I206*H206,2)</f>
        <v>0</v>
      </c>
      <c r="K206" s="213" t="s">
        <v>19</v>
      </c>
      <c r="L206" s="43"/>
      <c r="M206" s="218" t="s">
        <v>19</v>
      </c>
      <c r="N206" s="219" t="s">
        <v>44</v>
      </c>
      <c r="O206" s="83"/>
      <c r="P206" s="220">
        <f>O206*H206</f>
        <v>0</v>
      </c>
      <c r="Q206" s="220">
        <v>0</v>
      </c>
      <c r="R206" s="220">
        <f>Q206*H206</f>
        <v>0</v>
      </c>
      <c r="S206" s="220">
        <v>0</v>
      </c>
      <c r="T206" s="221">
        <f>S206*H206</f>
        <v>0</v>
      </c>
      <c r="AR206" s="222" t="s">
        <v>251</v>
      </c>
      <c r="AT206" s="222" t="s">
        <v>207</v>
      </c>
      <c r="AU206" s="222" t="s">
        <v>83</v>
      </c>
      <c r="AY206" s="17" t="s">
        <v>204</v>
      </c>
      <c r="BE206" s="223">
        <f>IF(N206="základní",J206,0)</f>
        <v>0</v>
      </c>
      <c r="BF206" s="223">
        <f>IF(N206="snížená",J206,0)</f>
        <v>0</v>
      </c>
      <c r="BG206" s="223">
        <f>IF(N206="zákl. přenesená",J206,0)</f>
        <v>0</v>
      </c>
      <c r="BH206" s="223">
        <f>IF(N206="sníž. přenesená",J206,0)</f>
        <v>0</v>
      </c>
      <c r="BI206" s="223">
        <f>IF(N206="nulová",J206,0)</f>
        <v>0</v>
      </c>
      <c r="BJ206" s="17" t="s">
        <v>81</v>
      </c>
      <c r="BK206" s="223">
        <f>ROUND(I206*H206,2)</f>
        <v>0</v>
      </c>
      <c r="BL206" s="17" t="s">
        <v>251</v>
      </c>
      <c r="BM206" s="222" t="s">
        <v>2168</v>
      </c>
    </row>
    <row r="207" spans="2:65" s="1" customFormat="1" ht="16.5" customHeight="1">
      <c r="B207" s="38"/>
      <c r="C207" s="257" t="s">
        <v>385</v>
      </c>
      <c r="D207" s="257" t="s">
        <v>242</v>
      </c>
      <c r="E207" s="258" t="s">
        <v>2169</v>
      </c>
      <c r="F207" s="259" t="s">
        <v>2170</v>
      </c>
      <c r="G207" s="260" t="s">
        <v>552</v>
      </c>
      <c r="H207" s="261">
        <v>2</v>
      </c>
      <c r="I207" s="262"/>
      <c r="J207" s="263">
        <f>ROUND(I207*H207,2)</f>
        <v>0</v>
      </c>
      <c r="K207" s="259" t="s">
        <v>19</v>
      </c>
      <c r="L207" s="264"/>
      <c r="M207" s="265" t="s">
        <v>19</v>
      </c>
      <c r="N207" s="266" t="s">
        <v>44</v>
      </c>
      <c r="O207" s="83"/>
      <c r="P207" s="220">
        <f>O207*H207</f>
        <v>0</v>
      </c>
      <c r="Q207" s="220">
        <v>0</v>
      </c>
      <c r="R207" s="220">
        <f>Q207*H207</f>
        <v>0</v>
      </c>
      <c r="S207" s="220">
        <v>0</v>
      </c>
      <c r="T207" s="221">
        <f>S207*H207</f>
        <v>0</v>
      </c>
      <c r="AR207" s="222" t="s">
        <v>280</v>
      </c>
      <c r="AT207" s="222" t="s">
        <v>242</v>
      </c>
      <c r="AU207" s="222" t="s">
        <v>83</v>
      </c>
      <c r="AY207" s="17" t="s">
        <v>204</v>
      </c>
      <c r="BE207" s="223">
        <f>IF(N207="základní",J207,0)</f>
        <v>0</v>
      </c>
      <c r="BF207" s="223">
        <f>IF(N207="snížená",J207,0)</f>
        <v>0</v>
      </c>
      <c r="BG207" s="223">
        <f>IF(N207="zákl. přenesená",J207,0)</f>
        <v>0</v>
      </c>
      <c r="BH207" s="223">
        <f>IF(N207="sníž. přenesená",J207,0)</f>
        <v>0</v>
      </c>
      <c r="BI207" s="223">
        <f>IF(N207="nulová",J207,0)</f>
        <v>0</v>
      </c>
      <c r="BJ207" s="17" t="s">
        <v>81</v>
      </c>
      <c r="BK207" s="223">
        <f>ROUND(I207*H207,2)</f>
        <v>0</v>
      </c>
      <c r="BL207" s="17" t="s">
        <v>251</v>
      </c>
      <c r="BM207" s="222" t="s">
        <v>2171</v>
      </c>
    </row>
    <row r="208" spans="2:63" s="11" customFormat="1" ht="22.8" customHeight="1">
      <c r="B208" s="195"/>
      <c r="C208" s="196"/>
      <c r="D208" s="197" t="s">
        <v>72</v>
      </c>
      <c r="E208" s="209" t="s">
        <v>415</v>
      </c>
      <c r="F208" s="209" t="s">
        <v>416</v>
      </c>
      <c r="G208" s="196"/>
      <c r="H208" s="196"/>
      <c r="I208" s="199"/>
      <c r="J208" s="210">
        <f>BK208</f>
        <v>0</v>
      </c>
      <c r="K208" s="196"/>
      <c r="L208" s="201"/>
      <c r="M208" s="202"/>
      <c r="N208" s="203"/>
      <c r="O208" s="203"/>
      <c r="P208" s="204">
        <f>P209</f>
        <v>0</v>
      </c>
      <c r="Q208" s="203"/>
      <c r="R208" s="204">
        <f>R209</f>
        <v>0</v>
      </c>
      <c r="S208" s="203"/>
      <c r="T208" s="205">
        <f>T209</f>
        <v>0</v>
      </c>
      <c r="AR208" s="206" t="s">
        <v>83</v>
      </c>
      <c r="AT208" s="207" t="s">
        <v>72</v>
      </c>
      <c r="AU208" s="207" t="s">
        <v>81</v>
      </c>
      <c r="AY208" s="206" t="s">
        <v>204</v>
      </c>
      <c r="BK208" s="208">
        <f>BK209</f>
        <v>0</v>
      </c>
    </row>
    <row r="209" spans="2:65" s="1" customFormat="1" ht="36" customHeight="1">
      <c r="B209" s="38"/>
      <c r="C209" s="211" t="s">
        <v>564</v>
      </c>
      <c r="D209" s="211" t="s">
        <v>207</v>
      </c>
      <c r="E209" s="212" t="s">
        <v>2172</v>
      </c>
      <c r="F209" s="213" t="s">
        <v>2173</v>
      </c>
      <c r="G209" s="214" t="s">
        <v>250</v>
      </c>
      <c r="H209" s="215">
        <v>8.4</v>
      </c>
      <c r="I209" s="216"/>
      <c r="J209" s="217">
        <f>ROUND(I209*H209,2)</f>
        <v>0</v>
      </c>
      <c r="K209" s="213" t="s">
        <v>19</v>
      </c>
      <c r="L209" s="43"/>
      <c r="M209" s="218" t="s">
        <v>19</v>
      </c>
      <c r="N209" s="219" t="s">
        <v>44</v>
      </c>
      <c r="O209" s="83"/>
      <c r="P209" s="220">
        <f>O209*H209</f>
        <v>0</v>
      </c>
      <c r="Q209" s="220">
        <v>0</v>
      </c>
      <c r="R209" s="220">
        <f>Q209*H209</f>
        <v>0</v>
      </c>
      <c r="S209" s="220">
        <v>0</v>
      </c>
      <c r="T209" s="221">
        <f>S209*H209</f>
        <v>0</v>
      </c>
      <c r="AR209" s="222" t="s">
        <v>251</v>
      </c>
      <c r="AT209" s="222" t="s">
        <v>207</v>
      </c>
      <c r="AU209" s="222" t="s">
        <v>83</v>
      </c>
      <c r="AY209" s="17" t="s">
        <v>204</v>
      </c>
      <c r="BE209" s="223">
        <f>IF(N209="základní",J209,0)</f>
        <v>0</v>
      </c>
      <c r="BF209" s="223">
        <f>IF(N209="snížená",J209,0)</f>
        <v>0</v>
      </c>
      <c r="BG209" s="223">
        <f>IF(N209="zákl. přenesená",J209,0)</f>
        <v>0</v>
      </c>
      <c r="BH209" s="223">
        <f>IF(N209="sníž. přenesená",J209,0)</f>
        <v>0</v>
      </c>
      <c r="BI209" s="223">
        <f>IF(N209="nulová",J209,0)</f>
        <v>0</v>
      </c>
      <c r="BJ209" s="17" t="s">
        <v>81</v>
      </c>
      <c r="BK209" s="223">
        <f>ROUND(I209*H209,2)</f>
        <v>0</v>
      </c>
      <c r="BL209" s="17" t="s">
        <v>251</v>
      </c>
      <c r="BM209" s="222" t="s">
        <v>2174</v>
      </c>
    </row>
    <row r="210" spans="2:63" s="11" customFormat="1" ht="22.8" customHeight="1">
      <c r="B210" s="195"/>
      <c r="C210" s="196"/>
      <c r="D210" s="197" t="s">
        <v>72</v>
      </c>
      <c r="E210" s="209" t="s">
        <v>1107</v>
      </c>
      <c r="F210" s="209" t="s">
        <v>1108</v>
      </c>
      <c r="G210" s="196"/>
      <c r="H210" s="196"/>
      <c r="I210" s="199"/>
      <c r="J210" s="210">
        <f>BK210</f>
        <v>0</v>
      </c>
      <c r="K210" s="196"/>
      <c r="L210" s="201"/>
      <c r="M210" s="202"/>
      <c r="N210" s="203"/>
      <c r="O210" s="203"/>
      <c r="P210" s="204">
        <f>SUM(P211:P217)</f>
        <v>0</v>
      </c>
      <c r="Q210" s="203"/>
      <c r="R210" s="204">
        <f>SUM(R211:R217)</f>
        <v>0</v>
      </c>
      <c r="S210" s="203"/>
      <c r="T210" s="205">
        <f>SUM(T211:T217)</f>
        <v>0</v>
      </c>
      <c r="AR210" s="206" t="s">
        <v>83</v>
      </c>
      <c r="AT210" s="207" t="s">
        <v>72</v>
      </c>
      <c r="AU210" s="207" t="s">
        <v>81</v>
      </c>
      <c r="AY210" s="206" t="s">
        <v>204</v>
      </c>
      <c r="BK210" s="208">
        <f>SUM(BK211:BK217)</f>
        <v>0</v>
      </c>
    </row>
    <row r="211" spans="2:65" s="1" customFormat="1" ht="48" customHeight="1">
      <c r="B211" s="38"/>
      <c r="C211" s="211" t="s">
        <v>390</v>
      </c>
      <c r="D211" s="211" t="s">
        <v>207</v>
      </c>
      <c r="E211" s="212" t="s">
        <v>1115</v>
      </c>
      <c r="F211" s="213" t="s">
        <v>1116</v>
      </c>
      <c r="G211" s="214" t="s">
        <v>250</v>
      </c>
      <c r="H211" s="215">
        <v>12.6</v>
      </c>
      <c r="I211" s="216"/>
      <c r="J211" s="217">
        <f>ROUND(I211*H211,2)</f>
        <v>0</v>
      </c>
      <c r="K211" s="213" t="s">
        <v>19</v>
      </c>
      <c r="L211" s="43"/>
      <c r="M211" s="218" t="s">
        <v>19</v>
      </c>
      <c r="N211" s="219" t="s">
        <v>44</v>
      </c>
      <c r="O211" s="83"/>
      <c r="P211" s="220">
        <f>O211*H211</f>
        <v>0</v>
      </c>
      <c r="Q211" s="220">
        <v>0</v>
      </c>
      <c r="R211" s="220">
        <f>Q211*H211</f>
        <v>0</v>
      </c>
      <c r="S211" s="220">
        <v>0</v>
      </c>
      <c r="T211" s="221">
        <f>S211*H211</f>
        <v>0</v>
      </c>
      <c r="AR211" s="222" t="s">
        <v>251</v>
      </c>
      <c r="AT211" s="222" t="s">
        <v>207</v>
      </c>
      <c r="AU211" s="222" t="s">
        <v>83</v>
      </c>
      <c r="AY211" s="17" t="s">
        <v>204</v>
      </c>
      <c r="BE211" s="223">
        <f>IF(N211="základní",J211,0)</f>
        <v>0</v>
      </c>
      <c r="BF211" s="223">
        <f>IF(N211="snížená",J211,0)</f>
        <v>0</v>
      </c>
      <c r="BG211" s="223">
        <f>IF(N211="zákl. přenesená",J211,0)</f>
        <v>0</v>
      </c>
      <c r="BH211" s="223">
        <f>IF(N211="sníž. přenesená",J211,0)</f>
        <v>0</v>
      </c>
      <c r="BI211" s="223">
        <f>IF(N211="nulová",J211,0)</f>
        <v>0</v>
      </c>
      <c r="BJ211" s="17" t="s">
        <v>81</v>
      </c>
      <c r="BK211" s="223">
        <f>ROUND(I211*H211,2)</f>
        <v>0</v>
      </c>
      <c r="BL211" s="17" t="s">
        <v>251</v>
      </c>
      <c r="BM211" s="222" t="s">
        <v>2175</v>
      </c>
    </row>
    <row r="212" spans="2:65" s="1" customFormat="1" ht="72" customHeight="1">
      <c r="B212" s="38"/>
      <c r="C212" s="211" t="s">
        <v>571</v>
      </c>
      <c r="D212" s="211" t="s">
        <v>207</v>
      </c>
      <c r="E212" s="212" t="s">
        <v>1111</v>
      </c>
      <c r="F212" s="213" t="s">
        <v>1112</v>
      </c>
      <c r="G212" s="214" t="s">
        <v>221</v>
      </c>
      <c r="H212" s="215">
        <v>6.5</v>
      </c>
      <c r="I212" s="216"/>
      <c r="J212" s="217">
        <f>ROUND(I212*H212,2)</f>
        <v>0</v>
      </c>
      <c r="K212" s="213" t="s">
        <v>19</v>
      </c>
      <c r="L212" s="43"/>
      <c r="M212" s="218" t="s">
        <v>19</v>
      </c>
      <c r="N212" s="219" t="s">
        <v>44</v>
      </c>
      <c r="O212" s="83"/>
      <c r="P212" s="220">
        <f>O212*H212</f>
        <v>0</v>
      </c>
      <c r="Q212" s="220">
        <v>0</v>
      </c>
      <c r="R212" s="220">
        <f>Q212*H212</f>
        <v>0</v>
      </c>
      <c r="S212" s="220">
        <v>0</v>
      </c>
      <c r="T212" s="221">
        <f>S212*H212</f>
        <v>0</v>
      </c>
      <c r="AR212" s="222" t="s">
        <v>251</v>
      </c>
      <c r="AT212" s="222" t="s">
        <v>207</v>
      </c>
      <c r="AU212" s="222" t="s">
        <v>83</v>
      </c>
      <c r="AY212" s="17" t="s">
        <v>204</v>
      </c>
      <c r="BE212" s="223">
        <f>IF(N212="základní",J212,0)</f>
        <v>0</v>
      </c>
      <c r="BF212" s="223">
        <f>IF(N212="snížená",J212,0)</f>
        <v>0</v>
      </c>
      <c r="BG212" s="223">
        <f>IF(N212="zákl. přenesená",J212,0)</f>
        <v>0</v>
      </c>
      <c r="BH212" s="223">
        <f>IF(N212="sníž. přenesená",J212,0)</f>
        <v>0</v>
      </c>
      <c r="BI212" s="223">
        <f>IF(N212="nulová",J212,0)</f>
        <v>0</v>
      </c>
      <c r="BJ212" s="17" t="s">
        <v>81</v>
      </c>
      <c r="BK212" s="223">
        <f>ROUND(I212*H212,2)</f>
        <v>0</v>
      </c>
      <c r="BL212" s="17" t="s">
        <v>251</v>
      </c>
      <c r="BM212" s="222" t="s">
        <v>2176</v>
      </c>
    </row>
    <row r="213" spans="2:65" s="1" customFormat="1" ht="24" customHeight="1">
      <c r="B213" s="38"/>
      <c r="C213" s="211" t="s">
        <v>398</v>
      </c>
      <c r="D213" s="211" t="s">
        <v>207</v>
      </c>
      <c r="E213" s="212" t="s">
        <v>1050</v>
      </c>
      <c r="F213" s="213" t="s">
        <v>1051</v>
      </c>
      <c r="G213" s="214" t="s">
        <v>221</v>
      </c>
      <c r="H213" s="215">
        <v>6.5</v>
      </c>
      <c r="I213" s="216"/>
      <c r="J213" s="217">
        <f>ROUND(I213*H213,2)</f>
        <v>0</v>
      </c>
      <c r="K213" s="213" t="s">
        <v>19</v>
      </c>
      <c r="L213" s="43"/>
      <c r="M213" s="218" t="s">
        <v>19</v>
      </c>
      <c r="N213" s="219" t="s">
        <v>44</v>
      </c>
      <c r="O213" s="83"/>
      <c r="P213" s="220">
        <f>O213*H213</f>
        <v>0</v>
      </c>
      <c r="Q213" s="220">
        <v>0</v>
      </c>
      <c r="R213" s="220">
        <f>Q213*H213</f>
        <v>0</v>
      </c>
      <c r="S213" s="220">
        <v>0</v>
      </c>
      <c r="T213" s="221">
        <f>S213*H213</f>
        <v>0</v>
      </c>
      <c r="AR213" s="222" t="s">
        <v>251</v>
      </c>
      <c r="AT213" s="222" t="s">
        <v>207</v>
      </c>
      <c r="AU213" s="222" t="s">
        <v>83</v>
      </c>
      <c r="AY213" s="17" t="s">
        <v>204</v>
      </c>
      <c r="BE213" s="223">
        <f>IF(N213="základní",J213,0)</f>
        <v>0</v>
      </c>
      <c r="BF213" s="223">
        <f>IF(N213="snížená",J213,0)</f>
        <v>0</v>
      </c>
      <c r="BG213" s="223">
        <f>IF(N213="zákl. přenesená",J213,0)</f>
        <v>0</v>
      </c>
      <c r="BH213" s="223">
        <f>IF(N213="sníž. přenesená",J213,0)</f>
        <v>0</v>
      </c>
      <c r="BI213" s="223">
        <f>IF(N213="nulová",J213,0)</f>
        <v>0</v>
      </c>
      <c r="BJ213" s="17" t="s">
        <v>81</v>
      </c>
      <c r="BK213" s="223">
        <f>ROUND(I213*H213,2)</f>
        <v>0</v>
      </c>
      <c r="BL213" s="17" t="s">
        <v>251</v>
      </c>
      <c r="BM213" s="222" t="s">
        <v>2177</v>
      </c>
    </row>
    <row r="214" spans="2:65" s="1" customFormat="1" ht="24" customHeight="1">
      <c r="B214" s="38"/>
      <c r="C214" s="211" t="s">
        <v>578</v>
      </c>
      <c r="D214" s="211" t="s">
        <v>207</v>
      </c>
      <c r="E214" s="212" t="s">
        <v>1129</v>
      </c>
      <c r="F214" s="213" t="s">
        <v>1130</v>
      </c>
      <c r="G214" s="214" t="s">
        <v>250</v>
      </c>
      <c r="H214" s="215">
        <v>12.6</v>
      </c>
      <c r="I214" s="216"/>
      <c r="J214" s="217">
        <f>ROUND(I214*H214,2)</f>
        <v>0</v>
      </c>
      <c r="K214" s="213" t="s">
        <v>19</v>
      </c>
      <c r="L214" s="43"/>
      <c r="M214" s="218" t="s">
        <v>19</v>
      </c>
      <c r="N214" s="219" t="s">
        <v>44</v>
      </c>
      <c r="O214" s="83"/>
      <c r="P214" s="220">
        <f>O214*H214</f>
        <v>0</v>
      </c>
      <c r="Q214" s="220">
        <v>0</v>
      </c>
      <c r="R214" s="220">
        <f>Q214*H214</f>
        <v>0</v>
      </c>
      <c r="S214" s="220">
        <v>0</v>
      </c>
      <c r="T214" s="221">
        <f>S214*H214</f>
        <v>0</v>
      </c>
      <c r="AR214" s="222" t="s">
        <v>251</v>
      </c>
      <c r="AT214" s="222" t="s">
        <v>207</v>
      </c>
      <c r="AU214" s="222" t="s">
        <v>83</v>
      </c>
      <c r="AY214" s="17" t="s">
        <v>204</v>
      </c>
      <c r="BE214" s="223">
        <f>IF(N214="základní",J214,0)</f>
        <v>0</v>
      </c>
      <c r="BF214" s="223">
        <f>IF(N214="snížená",J214,0)</f>
        <v>0</v>
      </c>
      <c r="BG214" s="223">
        <f>IF(N214="zákl. přenesená",J214,0)</f>
        <v>0</v>
      </c>
      <c r="BH214" s="223">
        <f>IF(N214="sníž. přenesená",J214,0)</f>
        <v>0</v>
      </c>
      <c r="BI214" s="223">
        <f>IF(N214="nulová",J214,0)</f>
        <v>0</v>
      </c>
      <c r="BJ214" s="17" t="s">
        <v>81</v>
      </c>
      <c r="BK214" s="223">
        <f>ROUND(I214*H214,2)</f>
        <v>0</v>
      </c>
      <c r="BL214" s="17" t="s">
        <v>251</v>
      </c>
      <c r="BM214" s="222" t="s">
        <v>2178</v>
      </c>
    </row>
    <row r="215" spans="2:65" s="1" customFormat="1" ht="16.5" customHeight="1">
      <c r="B215" s="38"/>
      <c r="C215" s="257" t="s">
        <v>405</v>
      </c>
      <c r="D215" s="257" t="s">
        <v>242</v>
      </c>
      <c r="E215" s="258" t="s">
        <v>1118</v>
      </c>
      <c r="F215" s="259" t="s">
        <v>1119</v>
      </c>
      <c r="G215" s="260" t="s">
        <v>221</v>
      </c>
      <c r="H215" s="261">
        <v>7.8</v>
      </c>
      <c r="I215" s="262"/>
      <c r="J215" s="263">
        <f>ROUND(I215*H215,2)</f>
        <v>0</v>
      </c>
      <c r="K215" s="259" t="s">
        <v>19</v>
      </c>
      <c r="L215" s="264"/>
      <c r="M215" s="265" t="s">
        <v>19</v>
      </c>
      <c r="N215" s="266" t="s">
        <v>44</v>
      </c>
      <c r="O215" s="83"/>
      <c r="P215" s="220">
        <f>O215*H215</f>
        <v>0</v>
      </c>
      <c r="Q215" s="220">
        <v>0</v>
      </c>
      <c r="R215" s="220">
        <f>Q215*H215</f>
        <v>0</v>
      </c>
      <c r="S215" s="220">
        <v>0</v>
      </c>
      <c r="T215" s="221">
        <f>S215*H215</f>
        <v>0</v>
      </c>
      <c r="AR215" s="222" t="s">
        <v>280</v>
      </c>
      <c r="AT215" s="222" t="s">
        <v>242</v>
      </c>
      <c r="AU215" s="222" t="s">
        <v>83</v>
      </c>
      <c r="AY215" s="17" t="s">
        <v>204</v>
      </c>
      <c r="BE215" s="223">
        <f>IF(N215="základní",J215,0)</f>
        <v>0</v>
      </c>
      <c r="BF215" s="223">
        <f>IF(N215="snížená",J215,0)</f>
        <v>0</v>
      </c>
      <c r="BG215" s="223">
        <f>IF(N215="zákl. přenesená",J215,0)</f>
        <v>0</v>
      </c>
      <c r="BH215" s="223">
        <f>IF(N215="sníž. přenesená",J215,0)</f>
        <v>0</v>
      </c>
      <c r="BI215" s="223">
        <f>IF(N215="nulová",J215,0)</f>
        <v>0</v>
      </c>
      <c r="BJ215" s="17" t="s">
        <v>81</v>
      </c>
      <c r="BK215" s="223">
        <f>ROUND(I215*H215,2)</f>
        <v>0</v>
      </c>
      <c r="BL215" s="17" t="s">
        <v>251</v>
      </c>
      <c r="BM215" s="222" t="s">
        <v>2179</v>
      </c>
    </row>
    <row r="216" spans="2:65" s="1" customFormat="1" ht="36" customHeight="1">
      <c r="B216" s="38"/>
      <c r="C216" s="211" t="s">
        <v>585</v>
      </c>
      <c r="D216" s="211" t="s">
        <v>207</v>
      </c>
      <c r="E216" s="212" t="s">
        <v>1125</v>
      </c>
      <c r="F216" s="213" t="s">
        <v>1126</v>
      </c>
      <c r="G216" s="214" t="s">
        <v>297</v>
      </c>
      <c r="H216" s="215">
        <v>50</v>
      </c>
      <c r="I216" s="216"/>
      <c r="J216" s="217">
        <f>ROUND(I216*H216,2)</f>
        <v>0</v>
      </c>
      <c r="K216" s="213" t="s">
        <v>19</v>
      </c>
      <c r="L216" s="43"/>
      <c r="M216" s="218" t="s">
        <v>19</v>
      </c>
      <c r="N216" s="219" t="s">
        <v>44</v>
      </c>
      <c r="O216" s="83"/>
      <c r="P216" s="220">
        <f>O216*H216</f>
        <v>0</v>
      </c>
      <c r="Q216" s="220">
        <v>0</v>
      </c>
      <c r="R216" s="220">
        <f>Q216*H216</f>
        <v>0</v>
      </c>
      <c r="S216" s="220">
        <v>0</v>
      </c>
      <c r="T216" s="221">
        <f>S216*H216</f>
        <v>0</v>
      </c>
      <c r="AR216" s="222" t="s">
        <v>251</v>
      </c>
      <c r="AT216" s="222" t="s">
        <v>207</v>
      </c>
      <c r="AU216" s="222" t="s">
        <v>83</v>
      </c>
      <c r="AY216" s="17" t="s">
        <v>204</v>
      </c>
      <c r="BE216" s="223">
        <f>IF(N216="základní",J216,0)</f>
        <v>0</v>
      </c>
      <c r="BF216" s="223">
        <f>IF(N216="snížená",J216,0)</f>
        <v>0</v>
      </c>
      <c r="BG216" s="223">
        <f>IF(N216="zákl. přenesená",J216,0)</f>
        <v>0</v>
      </c>
      <c r="BH216" s="223">
        <f>IF(N216="sníž. přenesená",J216,0)</f>
        <v>0</v>
      </c>
      <c r="BI216" s="223">
        <f>IF(N216="nulová",J216,0)</f>
        <v>0</v>
      </c>
      <c r="BJ216" s="17" t="s">
        <v>81</v>
      </c>
      <c r="BK216" s="223">
        <f>ROUND(I216*H216,2)</f>
        <v>0</v>
      </c>
      <c r="BL216" s="17" t="s">
        <v>251</v>
      </c>
      <c r="BM216" s="222" t="s">
        <v>2180</v>
      </c>
    </row>
    <row r="217" spans="2:65" s="1" customFormat="1" ht="60" customHeight="1">
      <c r="B217" s="38"/>
      <c r="C217" s="211" t="s">
        <v>411</v>
      </c>
      <c r="D217" s="211" t="s">
        <v>207</v>
      </c>
      <c r="E217" s="212" t="s">
        <v>1137</v>
      </c>
      <c r="F217" s="213" t="s">
        <v>1138</v>
      </c>
      <c r="G217" s="214" t="s">
        <v>239</v>
      </c>
      <c r="H217" s="215">
        <v>0.255</v>
      </c>
      <c r="I217" s="216"/>
      <c r="J217" s="217">
        <f>ROUND(I217*H217,2)</f>
        <v>0</v>
      </c>
      <c r="K217" s="213" t="s">
        <v>19</v>
      </c>
      <c r="L217" s="43"/>
      <c r="M217" s="218" t="s">
        <v>19</v>
      </c>
      <c r="N217" s="219" t="s">
        <v>44</v>
      </c>
      <c r="O217" s="83"/>
      <c r="P217" s="220">
        <f>O217*H217</f>
        <v>0</v>
      </c>
      <c r="Q217" s="220">
        <v>0</v>
      </c>
      <c r="R217" s="220">
        <f>Q217*H217</f>
        <v>0</v>
      </c>
      <c r="S217" s="220">
        <v>0</v>
      </c>
      <c r="T217" s="221">
        <f>S217*H217</f>
        <v>0</v>
      </c>
      <c r="AR217" s="222" t="s">
        <v>251</v>
      </c>
      <c r="AT217" s="222" t="s">
        <v>207</v>
      </c>
      <c r="AU217" s="222" t="s">
        <v>83</v>
      </c>
      <c r="AY217" s="17" t="s">
        <v>204</v>
      </c>
      <c r="BE217" s="223">
        <f>IF(N217="základní",J217,0)</f>
        <v>0</v>
      </c>
      <c r="BF217" s="223">
        <f>IF(N217="snížená",J217,0)</f>
        <v>0</v>
      </c>
      <c r="BG217" s="223">
        <f>IF(N217="zákl. přenesená",J217,0)</f>
        <v>0</v>
      </c>
      <c r="BH217" s="223">
        <f>IF(N217="sníž. přenesená",J217,0)</f>
        <v>0</v>
      </c>
      <c r="BI217" s="223">
        <f>IF(N217="nulová",J217,0)</f>
        <v>0</v>
      </c>
      <c r="BJ217" s="17" t="s">
        <v>81</v>
      </c>
      <c r="BK217" s="223">
        <f>ROUND(I217*H217,2)</f>
        <v>0</v>
      </c>
      <c r="BL217" s="17" t="s">
        <v>251</v>
      </c>
      <c r="BM217" s="222" t="s">
        <v>2181</v>
      </c>
    </row>
    <row r="218" spans="2:63" s="11" customFormat="1" ht="22.8" customHeight="1">
      <c r="B218" s="195"/>
      <c r="C218" s="196"/>
      <c r="D218" s="197" t="s">
        <v>72</v>
      </c>
      <c r="E218" s="209" t="s">
        <v>1286</v>
      </c>
      <c r="F218" s="209" t="s">
        <v>1287</v>
      </c>
      <c r="G218" s="196"/>
      <c r="H218" s="196"/>
      <c r="I218" s="199"/>
      <c r="J218" s="210">
        <f>BK218</f>
        <v>0</v>
      </c>
      <c r="K218" s="196"/>
      <c r="L218" s="201"/>
      <c r="M218" s="202"/>
      <c r="N218" s="203"/>
      <c r="O218" s="203"/>
      <c r="P218" s="204">
        <f>SUM(P219:P227)</f>
        <v>0</v>
      </c>
      <c r="Q218" s="203"/>
      <c r="R218" s="204">
        <f>SUM(R219:R227)</f>
        <v>0</v>
      </c>
      <c r="S218" s="203"/>
      <c r="T218" s="205">
        <f>SUM(T219:T227)</f>
        <v>0</v>
      </c>
      <c r="AR218" s="206" t="s">
        <v>83</v>
      </c>
      <c r="AT218" s="207" t="s">
        <v>72</v>
      </c>
      <c r="AU218" s="207" t="s">
        <v>81</v>
      </c>
      <c r="AY218" s="206" t="s">
        <v>204</v>
      </c>
      <c r="BK218" s="208">
        <f>SUM(BK219:BK227)</f>
        <v>0</v>
      </c>
    </row>
    <row r="219" spans="2:65" s="1" customFormat="1" ht="36" customHeight="1">
      <c r="B219" s="38"/>
      <c r="C219" s="211" t="s">
        <v>592</v>
      </c>
      <c r="D219" s="211" t="s">
        <v>207</v>
      </c>
      <c r="E219" s="212" t="s">
        <v>1296</v>
      </c>
      <c r="F219" s="213" t="s">
        <v>1297</v>
      </c>
      <c r="G219" s="214" t="s">
        <v>221</v>
      </c>
      <c r="H219" s="215">
        <v>37.064</v>
      </c>
      <c r="I219" s="216"/>
      <c r="J219" s="217">
        <f>ROUND(I219*H219,2)</f>
        <v>0</v>
      </c>
      <c r="K219" s="213" t="s">
        <v>19</v>
      </c>
      <c r="L219" s="43"/>
      <c r="M219" s="218" t="s">
        <v>19</v>
      </c>
      <c r="N219" s="219" t="s">
        <v>44</v>
      </c>
      <c r="O219" s="83"/>
      <c r="P219" s="220">
        <f>O219*H219</f>
        <v>0</v>
      </c>
      <c r="Q219" s="220">
        <v>0</v>
      </c>
      <c r="R219" s="220">
        <f>Q219*H219</f>
        <v>0</v>
      </c>
      <c r="S219" s="220">
        <v>0</v>
      </c>
      <c r="T219" s="221">
        <f>S219*H219</f>
        <v>0</v>
      </c>
      <c r="AR219" s="222" t="s">
        <v>251</v>
      </c>
      <c r="AT219" s="222" t="s">
        <v>207</v>
      </c>
      <c r="AU219" s="222" t="s">
        <v>83</v>
      </c>
      <c r="AY219" s="17" t="s">
        <v>204</v>
      </c>
      <c r="BE219" s="223">
        <f>IF(N219="základní",J219,0)</f>
        <v>0</v>
      </c>
      <c r="BF219" s="223">
        <f>IF(N219="snížená",J219,0)</f>
        <v>0</v>
      </c>
      <c r="BG219" s="223">
        <f>IF(N219="zákl. přenesená",J219,0)</f>
        <v>0</v>
      </c>
      <c r="BH219" s="223">
        <f>IF(N219="sníž. přenesená",J219,0)</f>
        <v>0</v>
      </c>
      <c r="BI219" s="223">
        <f>IF(N219="nulová",J219,0)</f>
        <v>0</v>
      </c>
      <c r="BJ219" s="17" t="s">
        <v>81</v>
      </c>
      <c r="BK219" s="223">
        <f>ROUND(I219*H219,2)</f>
        <v>0</v>
      </c>
      <c r="BL219" s="17" t="s">
        <v>251</v>
      </c>
      <c r="BM219" s="222" t="s">
        <v>2182</v>
      </c>
    </row>
    <row r="220" spans="2:65" s="1" customFormat="1" ht="48" customHeight="1">
      <c r="B220" s="38"/>
      <c r="C220" s="211" t="s">
        <v>414</v>
      </c>
      <c r="D220" s="211" t="s">
        <v>207</v>
      </c>
      <c r="E220" s="212" t="s">
        <v>1303</v>
      </c>
      <c r="F220" s="213" t="s">
        <v>1304</v>
      </c>
      <c r="G220" s="214" t="s">
        <v>221</v>
      </c>
      <c r="H220" s="215">
        <v>37.064</v>
      </c>
      <c r="I220" s="216"/>
      <c r="J220" s="217">
        <f>ROUND(I220*H220,2)</f>
        <v>0</v>
      </c>
      <c r="K220" s="213" t="s">
        <v>19</v>
      </c>
      <c r="L220" s="43"/>
      <c r="M220" s="218" t="s">
        <v>19</v>
      </c>
      <c r="N220" s="219" t="s">
        <v>44</v>
      </c>
      <c r="O220" s="83"/>
      <c r="P220" s="220">
        <f>O220*H220</f>
        <v>0</v>
      </c>
      <c r="Q220" s="220">
        <v>0</v>
      </c>
      <c r="R220" s="220">
        <f>Q220*H220</f>
        <v>0</v>
      </c>
      <c r="S220" s="220">
        <v>0</v>
      </c>
      <c r="T220" s="221">
        <f>S220*H220</f>
        <v>0</v>
      </c>
      <c r="AR220" s="222" t="s">
        <v>251</v>
      </c>
      <c r="AT220" s="222" t="s">
        <v>207</v>
      </c>
      <c r="AU220" s="222" t="s">
        <v>83</v>
      </c>
      <c r="AY220" s="17" t="s">
        <v>204</v>
      </c>
      <c r="BE220" s="223">
        <f>IF(N220="základní",J220,0)</f>
        <v>0</v>
      </c>
      <c r="BF220" s="223">
        <f>IF(N220="snížená",J220,0)</f>
        <v>0</v>
      </c>
      <c r="BG220" s="223">
        <f>IF(N220="zákl. přenesená",J220,0)</f>
        <v>0</v>
      </c>
      <c r="BH220" s="223">
        <f>IF(N220="sníž. přenesená",J220,0)</f>
        <v>0</v>
      </c>
      <c r="BI220" s="223">
        <f>IF(N220="nulová",J220,0)</f>
        <v>0</v>
      </c>
      <c r="BJ220" s="17" t="s">
        <v>81</v>
      </c>
      <c r="BK220" s="223">
        <f>ROUND(I220*H220,2)</f>
        <v>0</v>
      </c>
      <c r="BL220" s="17" t="s">
        <v>251</v>
      </c>
      <c r="BM220" s="222" t="s">
        <v>2183</v>
      </c>
    </row>
    <row r="221" spans="2:65" s="1" customFormat="1" ht="60" customHeight="1">
      <c r="B221" s="38"/>
      <c r="C221" s="211" t="s">
        <v>601</v>
      </c>
      <c r="D221" s="211" t="s">
        <v>207</v>
      </c>
      <c r="E221" s="212" t="s">
        <v>1310</v>
      </c>
      <c r="F221" s="213" t="s">
        <v>1311</v>
      </c>
      <c r="G221" s="214" t="s">
        <v>250</v>
      </c>
      <c r="H221" s="215">
        <v>19.7</v>
      </c>
      <c r="I221" s="216"/>
      <c r="J221" s="217">
        <f>ROUND(I221*H221,2)</f>
        <v>0</v>
      </c>
      <c r="K221" s="213" t="s">
        <v>19</v>
      </c>
      <c r="L221" s="43"/>
      <c r="M221" s="218" t="s">
        <v>19</v>
      </c>
      <c r="N221" s="219" t="s">
        <v>44</v>
      </c>
      <c r="O221" s="83"/>
      <c r="P221" s="220">
        <f>O221*H221</f>
        <v>0</v>
      </c>
      <c r="Q221" s="220">
        <v>0</v>
      </c>
      <c r="R221" s="220">
        <f>Q221*H221</f>
        <v>0</v>
      </c>
      <c r="S221" s="220">
        <v>0</v>
      </c>
      <c r="T221" s="221">
        <f>S221*H221</f>
        <v>0</v>
      </c>
      <c r="AR221" s="222" t="s">
        <v>251</v>
      </c>
      <c r="AT221" s="222" t="s">
        <v>207</v>
      </c>
      <c r="AU221" s="222" t="s">
        <v>83</v>
      </c>
      <c r="AY221" s="17" t="s">
        <v>204</v>
      </c>
      <c r="BE221" s="223">
        <f>IF(N221="základní",J221,0)</f>
        <v>0</v>
      </c>
      <c r="BF221" s="223">
        <f>IF(N221="snížená",J221,0)</f>
        <v>0</v>
      </c>
      <c r="BG221" s="223">
        <f>IF(N221="zákl. přenesená",J221,0)</f>
        <v>0</v>
      </c>
      <c r="BH221" s="223">
        <f>IF(N221="sníž. přenesená",J221,0)</f>
        <v>0</v>
      </c>
      <c r="BI221" s="223">
        <f>IF(N221="nulová",J221,0)</f>
        <v>0</v>
      </c>
      <c r="BJ221" s="17" t="s">
        <v>81</v>
      </c>
      <c r="BK221" s="223">
        <f>ROUND(I221*H221,2)</f>
        <v>0</v>
      </c>
      <c r="BL221" s="17" t="s">
        <v>251</v>
      </c>
      <c r="BM221" s="222" t="s">
        <v>2184</v>
      </c>
    </row>
    <row r="222" spans="2:65" s="1" customFormat="1" ht="60" customHeight="1">
      <c r="B222" s="38"/>
      <c r="C222" s="211" t="s">
        <v>420</v>
      </c>
      <c r="D222" s="211" t="s">
        <v>207</v>
      </c>
      <c r="E222" s="212" t="s">
        <v>1299</v>
      </c>
      <c r="F222" s="213" t="s">
        <v>1300</v>
      </c>
      <c r="G222" s="214" t="s">
        <v>297</v>
      </c>
      <c r="H222" s="215">
        <v>10</v>
      </c>
      <c r="I222" s="216"/>
      <c r="J222" s="217">
        <f>ROUND(I222*H222,2)</f>
        <v>0</v>
      </c>
      <c r="K222" s="213" t="s">
        <v>19</v>
      </c>
      <c r="L222" s="43"/>
      <c r="M222" s="218" t="s">
        <v>19</v>
      </c>
      <c r="N222" s="219" t="s">
        <v>44</v>
      </c>
      <c r="O222" s="83"/>
      <c r="P222" s="220">
        <f>O222*H222</f>
        <v>0</v>
      </c>
      <c r="Q222" s="220">
        <v>0</v>
      </c>
      <c r="R222" s="220">
        <f>Q222*H222</f>
        <v>0</v>
      </c>
      <c r="S222" s="220">
        <v>0</v>
      </c>
      <c r="T222" s="221">
        <f>S222*H222</f>
        <v>0</v>
      </c>
      <c r="AR222" s="222" t="s">
        <v>251</v>
      </c>
      <c r="AT222" s="222" t="s">
        <v>207</v>
      </c>
      <c r="AU222" s="222" t="s">
        <v>83</v>
      </c>
      <c r="AY222" s="17" t="s">
        <v>204</v>
      </c>
      <c r="BE222" s="223">
        <f>IF(N222="základní",J222,0)</f>
        <v>0</v>
      </c>
      <c r="BF222" s="223">
        <f>IF(N222="snížená",J222,0)</f>
        <v>0</v>
      </c>
      <c r="BG222" s="223">
        <f>IF(N222="zákl. přenesená",J222,0)</f>
        <v>0</v>
      </c>
      <c r="BH222" s="223">
        <f>IF(N222="sníž. přenesená",J222,0)</f>
        <v>0</v>
      </c>
      <c r="BI222" s="223">
        <f>IF(N222="nulová",J222,0)</f>
        <v>0</v>
      </c>
      <c r="BJ222" s="17" t="s">
        <v>81</v>
      </c>
      <c r="BK222" s="223">
        <f>ROUND(I222*H222,2)</f>
        <v>0</v>
      </c>
      <c r="BL222" s="17" t="s">
        <v>251</v>
      </c>
      <c r="BM222" s="222" t="s">
        <v>2185</v>
      </c>
    </row>
    <row r="223" spans="2:65" s="1" customFormat="1" ht="48" customHeight="1">
      <c r="B223" s="38"/>
      <c r="C223" s="211" t="s">
        <v>611</v>
      </c>
      <c r="D223" s="211" t="s">
        <v>207</v>
      </c>
      <c r="E223" s="212" t="s">
        <v>1289</v>
      </c>
      <c r="F223" s="213" t="s">
        <v>1290</v>
      </c>
      <c r="G223" s="214" t="s">
        <v>221</v>
      </c>
      <c r="H223" s="215">
        <v>6.5</v>
      </c>
      <c r="I223" s="216"/>
      <c r="J223" s="217">
        <f>ROUND(I223*H223,2)</f>
        <v>0</v>
      </c>
      <c r="K223" s="213" t="s">
        <v>19</v>
      </c>
      <c r="L223" s="43"/>
      <c r="M223" s="218" t="s">
        <v>19</v>
      </c>
      <c r="N223" s="219" t="s">
        <v>44</v>
      </c>
      <c r="O223" s="83"/>
      <c r="P223" s="220">
        <f>O223*H223</f>
        <v>0</v>
      </c>
      <c r="Q223" s="220">
        <v>0</v>
      </c>
      <c r="R223" s="220">
        <f>Q223*H223</f>
        <v>0</v>
      </c>
      <c r="S223" s="220">
        <v>0</v>
      </c>
      <c r="T223" s="221">
        <f>S223*H223</f>
        <v>0</v>
      </c>
      <c r="AR223" s="222" t="s">
        <v>251</v>
      </c>
      <c r="AT223" s="222" t="s">
        <v>207</v>
      </c>
      <c r="AU223" s="222" t="s">
        <v>83</v>
      </c>
      <c r="AY223" s="17" t="s">
        <v>204</v>
      </c>
      <c r="BE223" s="223">
        <f>IF(N223="základní",J223,0)</f>
        <v>0</v>
      </c>
      <c r="BF223" s="223">
        <f>IF(N223="snížená",J223,0)</f>
        <v>0</v>
      </c>
      <c r="BG223" s="223">
        <f>IF(N223="zákl. přenesená",J223,0)</f>
        <v>0</v>
      </c>
      <c r="BH223" s="223">
        <f>IF(N223="sníž. přenesená",J223,0)</f>
        <v>0</v>
      </c>
      <c r="BI223" s="223">
        <f>IF(N223="nulová",J223,0)</f>
        <v>0</v>
      </c>
      <c r="BJ223" s="17" t="s">
        <v>81</v>
      </c>
      <c r="BK223" s="223">
        <f>ROUND(I223*H223,2)</f>
        <v>0</v>
      </c>
      <c r="BL223" s="17" t="s">
        <v>251</v>
      </c>
      <c r="BM223" s="222" t="s">
        <v>2186</v>
      </c>
    </row>
    <row r="224" spans="2:65" s="1" customFormat="1" ht="72" customHeight="1">
      <c r="B224" s="38"/>
      <c r="C224" s="211" t="s">
        <v>425</v>
      </c>
      <c r="D224" s="211" t="s">
        <v>207</v>
      </c>
      <c r="E224" s="212" t="s">
        <v>1292</v>
      </c>
      <c r="F224" s="213" t="s">
        <v>1293</v>
      </c>
      <c r="G224" s="214" t="s">
        <v>221</v>
      </c>
      <c r="H224" s="215">
        <v>2.2</v>
      </c>
      <c r="I224" s="216"/>
      <c r="J224" s="217">
        <f>ROUND(I224*H224,2)</f>
        <v>0</v>
      </c>
      <c r="K224" s="213" t="s">
        <v>19</v>
      </c>
      <c r="L224" s="43"/>
      <c r="M224" s="218" t="s">
        <v>19</v>
      </c>
      <c r="N224" s="219" t="s">
        <v>44</v>
      </c>
      <c r="O224" s="83"/>
      <c r="P224" s="220">
        <f>O224*H224</f>
        <v>0</v>
      </c>
      <c r="Q224" s="220">
        <v>0</v>
      </c>
      <c r="R224" s="220">
        <f>Q224*H224</f>
        <v>0</v>
      </c>
      <c r="S224" s="220">
        <v>0</v>
      </c>
      <c r="T224" s="221">
        <f>S224*H224</f>
        <v>0</v>
      </c>
      <c r="AR224" s="222" t="s">
        <v>251</v>
      </c>
      <c r="AT224" s="222" t="s">
        <v>207</v>
      </c>
      <c r="AU224" s="222" t="s">
        <v>83</v>
      </c>
      <c r="AY224" s="17" t="s">
        <v>204</v>
      </c>
      <c r="BE224" s="223">
        <f>IF(N224="základní",J224,0)</f>
        <v>0</v>
      </c>
      <c r="BF224" s="223">
        <f>IF(N224="snížená",J224,0)</f>
        <v>0</v>
      </c>
      <c r="BG224" s="223">
        <f>IF(N224="zákl. přenesená",J224,0)</f>
        <v>0</v>
      </c>
      <c r="BH224" s="223">
        <f>IF(N224="sníž. přenesená",J224,0)</f>
        <v>0</v>
      </c>
      <c r="BI224" s="223">
        <f>IF(N224="nulová",J224,0)</f>
        <v>0</v>
      </c>
      <c r="BJ224" s="17" t="s">
        <v>81</v>
      </c>
      <c r="BK224" s="223">
        <f>ROUND(I224*H224,2)</f>
        <v>0</v>
      </c>
      <c r="BL224" s="17" t="s">
        <v>251</v>
      </c>
      <c r="BM224" s="222" t="s">
        <v>2187</v>
      </c>
    </row>
    <row r="225" spans="2:65" s="1" customFormat="1" ht="48" customHeight="1">
      <c r="B225" s="38"/>
      <c r="C225" s="211" t="s">
        <v>619</v>
      </c>
      <c r="D225" s="211" t="s">
        <v>207</v>
      </c>
      <c r="E225" s="212" t="s">
        <v>1317</v>
      </c>
      <c r="F225" s="213" t="s">
        <v>1318</v>
      </c>
      <c r="G225" s="214" t="s">
        <v>221</v>
      </c>
      <c r="H225" s="215">
        <v>2.2</v>
      </c>
      <c r="I225" s="216"/>
      <c r="J225" s="217">
        <f>ROUND(I225*H225,2)</f>
        <v>0</v>
      </c>
      <c r="K225" s="213" t="s">
        <v>19</v>
      </c>
      <c r="L225" s="43"/>
      <c r="M225" s="218" t="s">
        <v>19</v>
      </c>
      <c r="N225" s="219" t="s">
        <v>44</v>
      </c>
      <c r="O225" s="83"/>
      <c r="P225" s="220">
        <f>O225*H225</f>
        <v>0</v>
      </c>
      <c r="Q225" s="220">
        <v>0</v>
      </c>
      <c r="R225" s="220">
        <f>Q225*H225</f>
        <v>0</v>
      </c>
      <c r="S225" s="220">
        <v>0</v>
      </c>
      <c r="T225" s="221">
        <f>S225*H225</f>
        <v>0</v>
      </c>
      <c r="AR225" s="222" t="s">
        <v>251</v>
      </c>
      <c r="AT225" s="222" t="s">
        <v>207</v>
      </c>
      <c r="AU225" s="222" t="s">
        <v>83</v>
      </c>
      <c r="AY225" s="17" t="s">
        <v>204</v>
      </c>
      <c r="BE225" s="223">
        <f>IF(N225="základní",J225,0)</f>
        <v>0</v>
      </c>
      <c r="BF225" s="223">
        <f>IF(N225="snížená",J225,0)</f>
        <v>0</v>
      </c>
      <c r="BG225" s="223">
        <f>IF(N225="zákl. přenesená",J225,0)</f>
        <v>0</v>
      </c>
      <c r="BH225" s="223">
        <f>IF(N225="sníž. přenesená",J225,0)</f>
        <v>0</v>
      </c>
      <c r="BI225" s="223">
        <f>IF(N225="nulová",J225,0)</f>
        <v>0</v>
      </c>
      <c r="BJ225" s="17" t="s">
        <v>81</v>
      </c>
      <c r="BK225" s="223">
        <f>ROUND(I225*H225,2)</f>
        <v>0</v>
      </c>
      <c r="BL225" s="17" t="s">
        <v>251</v>
      </c>
      <c r="BM225" s="222" t="s">
        <v>2188</v>
      </c>
    </row>
    <row r="226" spans="2:65" s="1" customFormat="1" ht="48" customHeight="1">
      <c r="B226" s="38"/>
      <c r="C226" s="211" t="s">
        <v>433</v>
      </c>
      <c r="D226" s="211" t="s">
        <v>207</v>
      </c>
      <c r="E226" s="212" t="s">
        <v>1313</v>
      </c>
      <c r="F226" s="213" t="s">
        <v>1314</v>
      </c>
      <c r="G226" s="214" t="s">
        <v>221</v>
      </c>
      <c r="H226" s="215">
        <v>6.5</v>
      </c>
      <c r="I226" s="216"/>
      <c r="J226" s="217">
        <f>ROUND(I226*H226,2)</f>
        <v>0</v>
      </c>
      <c r="K226" s="213" t="s">
        <v>19</v>
      </c>
      <c r="L226" s="43"/>
      <c r="M226" s="218" t="s">
        <v>19</v>
      </c>
      <c r="N226" s="219" t="s">
        <v>44</v>
      </c>
      <c r="O226" s="83"/>
      <c r="P226" s="220">
        <f>O226*H226</f>
        <v>0</v>
      </c>
      <c r="Q226" s="220">
        <v>0</v>
      </c>
      <c r="R226" s="220">
        <f>Q226*H226</f>
        <v>0</v>
      </c>
      <c r="S226" s="220">
        <v>0</v>
      </c>
      <c r="T226" s="221">
        <f>S226*H226</f>
        <v>0</v>
      </c>
      <c r="AR226" s="222" t="s">
        <v>251</v>
      </c>
      <c r="AT226" s="222" t="s">
        <v>207</v>
      </c>
      <c r="AU226" s="222" t="s">
        <v>83</v>
      </c>
      <c r="AY226" s="17" t="s">
        <v>204</v>
      </c>
      <c r="BE226" s="223">
        <f>IF(N226="základní",J226,0)</f>
        <v>0</v>
      </c>
      <c r="BF226" s="223">
        <f>IF(N226="snížená",J226,0)</f>
        <v>0</v>
      </c>
      <c r="BG226" s="223">
        <f>IF(N226="zákl. přenesená",J226,0)</f>
        <v>0</v>
      </c>
      <c r="BH226" s="223">
        <f>IF(N226="sníž. přenesená",J226,0)</f>
        <v>0</v>
      </c>
      <c r="BI226" s="223">
        <f>IF(N226="nulová",J226,0)</f>
        <v>0</v>
      </c>
      <c r="BJ226" s="17" t="s">
        <v>81</v>
      </c>
      <c r="BK226" s="223">
        <f>ROUND(I226*H226,2)</f>
        <v>0</v>
      </c>
      <c r="BL226" s="17" t="s">
        <v>251</v>
      </c>
      <c r="BM226" s="222" t="s">
        <v>2189</v>
      </c>
    </row>
    <row r="227" spans="2:65" s="1" customFormat="1" ht="60" customHeight="1">
      <c r="B227" s="38"/>
      <c r="C227" s="211" t="s">
        <v>627</v>
      </c>
      <c r="D227" s="211" t="s">
        <v>207</v>
      </c>
      <c r="E227" s="212" t="s">
        <v>1306</v>
      </c>
      <c r="F227" s="213" t="s">
        <v>1307</v>
      </c>
      <c r="G227" s="214" t="s">
        <v>221</v>
      </c>
      <c r="H227" s="215">
        <v>37.064</v>
      </c>
      <c r="I227" s="216"/>
      <c r="J227" s="217">
        <f>ROUND(I227*H227,2)</f>
        <v>0</v>
      </c>
      <c r="K227" s="213" t="s">
        <v>19</v>
      </c>
      <c r="L227" s="43"/>
      <c r="M227" s="268" t="s">
        <v>19</v>
      </c>
      <c r="N227" s="269" t="s">
        <v>44</v>
      </c>
      <c r="O227" s="270"/>
      <c r="P227" s="271">
        <f>O227*H227</f>
        <v>0</v>
      </c>
      <c r="Q227" s="271">
        <v>0</v>
      </c>
      <c r="R227" s="271">
        <f>Q227*H227</f>
        <v>0</v>
      </c>
      <c r="S227" s="271">
        <v>0</v>
      </c>
      <c r="T227" s="272">
        <f>S227*H227</f>
        <v>0</v>
      </c>
      <c r="AR227" s="222" t="s">
        <v>251</v>
      </c>
      <c r="AT227" s="222" t="s">
        <v>207</v>
      </c>
      <c r="AU227" s="222" t="s">
        <v>83</v>
      </c>
      <c r="AY227" s="17" t="s">
        <v>204</v>
      </c>
      <c r="BE227" s="223">
        <f>IF(N227="základní",J227,0)</f>
        <v>0</v>
      </c>
      <c r="BF227" s="223">
        <f>IF(N227="snížená",J227,0)</f>
        <v>0</v>
      </c>
      <c r="BG227" s="223">
        <f>IF(N227="zákl. přenesená",J227,0)</f>
        <v>0</v>
      </c>
      <c r="BH227" s="223">
        <f>IF(N227="sníž. přenesená",J227,0)</f>
        <v>0</v>
      </c>
      <c r="BI227" s="223">
        <f>IF(N227="nulová",J227,0)</f>
        <v>0</v>
      </c>
      <c r="BJ227" s="17" t="s">
        <v>81</v>
      </c>
      <c r="BK227" s="223">
        <f>ROUND(I227*H227,2)</f>
        <v>0</v>
      </c>
      <c r="BL227" s="17" t="s">
        <v>251</v>
      </c>
      <c r="BM227" s="222" t="s">
        <v>2190</v>
      </c>
    </row>
    <row r="228" spans="2:12" s="1" customFormat="1" ht="6.95" customHeight="1">
      <c r="B228" s="58"/>
      <c r="C228" s="59"/>
      <c r="D228" s="59"/>
      <c r="E228" s="59"/>
      <c r="F228" s="59"/>
      <c r="G228" s="59"/>
      <c r="H228" s="59"/>
      <c r="I228" s="161"/>
      <c r="J228" s="59"/>
      <c r="K228" s="59"/>
      <c r="L228" s="43"/>
    </row>
  </sheetData>
  <sheetProtection password="CC35" sheet="1" objects="1" scenarios="1" formatColumns="0" formatRows="0" autoFilter="0"/>
  <autoFilter ref="C96:K227"/>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2191</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ROUND(J82,2)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ROUND((SUM(BE82:BE94)),2)</f>
        <v>0</v>
      </c>
      <c r="I33" s="150">
        <v>0.21</v>
      </c>
      <c r="J33" s="149">
        <f>ROUND(((SUM(BE82:BE94))*I33),2)</f>
        <v>0</v>
      </c>
      <c r="L33" s="43"/>
    </row>
    <row r="34" spans="2:12" s="1" customFormat="1" ht="14.4" customHeight="1">
      <c r="B34" s="43"/>
      <c r="E34" s="133" t="s">
        <v>45</v>
      </c>
      <c r="F34" s="149">
        <f>ROUND((SUM(BF82:BF94)),2)</f>
        <v>0</v>
      </c>
      <c r="I34" s="150">
        <v>0.15</v>
      </c>
      <c r="J34" s="149">
        <f>ROUND(((SUM(BF82:BF94))*I34),2)</f>
        <v>0</v>
      </c>
      <c r="L34" s="43"/>
    </row>
    <row r="35" spans="2:12" s="1" customFormat="1" ht="14.4" customHeight="1" hidden="1">
      <c r="B35" s="43"/>
      <c r="E35" s="133" t="s">
        <v>46</v>
      </c>
      <c r="F35" s="149">
        <f>ROUND((SUM(BG82:BG94)),2)</f>
        <v>0</v>
      </c>
      <c r="I35" s="150">
        <v>0.21</v>
      </c>
      <c r="J35" s="149">
        <f>0</f>
        <v>0</v>
      </c>
      <c r="L35" s="43"/>
    </row>
    <row r="36" spans="2:12" s="1" customFormat="1" ht="14.4" customHeight="1" hidden="1">
      <c r="B36" s="43"/>
      <c r="E36" s="133" t="s">
        <v>47</v>
      </c>
      <c r="F36" s="149">
        <f>ROUND((SUM(BH82:BH94)),2)</f>
        <v>0</v>
      </c>
      <c r="I36" s="150">
        <v>0.15</v>
      </c>
      <c r="J36" s="149">
        <f>0</f>
        <v>0</v>
      </c>
      <c r="L36" s="43"/>
    </row>
    <row r="37" spans="2:12" s="1" customFormat="1" ht="14.4" customHeight="1" hidden="1">
      <c r="B37" s="43"/>
      <c r="E37" s="133" t="s">
        <v>48</v>
      </c>
      <c r="F37" s="149">
        <f>ROUND((SUM(BI82:BI94)),2)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D.1.1.2 - Vnitřní zařízení</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J82</f>
        <v>0</v>
      </c>
      <c r="K59" s="39"/>
      <c r="L59" s="43"/>
      <c r="AU59" s="17" t="s">
        <v>123</v>
      </c>
    </row>
    <row r="60" spans="2:12" s="8" customFormat="1" ht="24.95" customHeight="1">
      <c r="B60" s="171"/>
      <c r="C60" s="172"/>
      <c r="D60" s="173" t="s">
        <v>2192</v>
      </c>
      <c r="E60" s="174"/>
      <c r="F60" s="174"/>
      <c r="G60" s="174"/>
      <c r="H60" s="174"/>
      <c r="I60" s="175"/>
      <c r="J60" s="176">
        <f>J83</f>
        <v>0</v>
      </c>
      <c r="K60" s="172"/>
      <c r="L60" s="177"/>
    </row>
    <row r="61" spans="2:12" s="9" customFormat="1" ht="19.9" customHeight="1">
      <c r="B61" s="178"/>
      <c r="C61" s="179"/>
      <c r="D61" s="180" t="s">
        <v>2193</v>
      </c>
      <c r="E61" s="181"/>
      <c r="F61" s="181"/>
      <c r="G61" s="181"/>
      <c r="H61" s="181"/>
      <c r="I61" s="182"/>
      <c r="J61" s="183">
        <f>J84</f>
        <v>0</v>
      </c>
      <c r="K61" s="179"/>
      <c r="L61" s="184"/>
    </row>
    <row r="62" spans="2:12" s="9" customFormat="1" ht="19.9" customHeight="1">
      <c r="B62" s="178"/>
      <c r="C62" s="179"/>
      <c r="D62" s="180" t="s">
        <v>2194</v>
      </c>
      <c r="E62" s="181"/>
      <c r="F62" s="181"/>
      <c r="G62" s="181"/>
      <c r="H62" s="181"/>
      <c r="I62" s="182"/>
      <c r="J62" s="183">
        <f>J93</f>
        <v>0</v>
      </c>
      <c r="K62" s="179"/>
      <c r="L62" s="184"/>
    </row>
    <row r="63" spans="2:12" s="1" customFormat="1" ht="21.8" customHeight="1">
      <c r="B63" s="38"/>
      <c r="C63" s="39"/>
      <c r="D63" s="39"/>
      <c r="E63" s="39"/>
      <c r="F63" s="39"/>
      <c r="G63" s="39"/>
      <c r="H63" s="39"/>
      <c r="I63" s="135"/>
      <c r="J63" s="39"/>
      <c r="K63" s="39"/>
      <c r="L63" s="43"/>
    </row>
    <row r="64" spans="2:12" s="1" customFormat="1" ht="6.95" customHeight="1">
      <c r="B64" s="58"/>
      <c r="C64" s="59"/>
      <c r="D64" s="59"/>
      <c r="E64" s="59"/>
      <c r="F64" s="59"/>
      <c r="G64" s="59"/>
      <c r="H64" s="59"/>
      <c r="I64" s="161"/>
      <c r="J64" s="59"/>
      <c r="K64" s="59"/>
      <c r="L64" s="43"/>
    </row>
    <row r="68" spans="2:12" s="1" customFormat="1" ht="6.95" customHeight="1">
      <c r="B68" s="60"/>
      <c r="C68" s="61"/>
      <c r="D68" s="61"/>
      <c r="E68" s="61"/>
      <c r="F68" s="61"/>
      <c r="G68" s="61"/>
      <c r="H68" s="61"/>
      <c r="I68" s="164"/>
      <c r="J68" s="61"/>
      <c r="K68" s="61"/>
      <c r="L68" s="43"/>
    </row>
    <row r="69" spans="2:12" s="1" customFormat="1" ht="24.95" customHeight="1">
      <c r="B69" s="38"/>
      <c r="C69" s="23" t="s">
        <v>189</v>
      </c>
      <c r="D69" s="39"/>
      <c r="E69" s="39"/>
      <c r="F69" s="39"/>
      <c r="G69" s="39"/>
      <c r="H69" s="39"/>
      <c r="I69" s="135"/>
      <c r="J69" s="39"/>
      <c r="K69" s="39"/>
      <c r="L69" s="43"/>
    </row>
    <row r="70" spans="2:12" s="1" customFormat="1" ht="6.95" customHeight="1">
      <c r="B70" s="38"/>
      <c r="C70" s="39"/>
      <c r="D70" s="39"/>
      <c r="E70" s="39"/>
      <c r="F70" s="39"/>
      <c r="G70" s="39"/>
      <c r="H70" s="39"/>
      <c r="I70" s="135"/>
      <c r="J70" s="39"/>
      <c r="K70" s="39"/>
      <c r="L70" s="43"/>
    </row>
    <row r="71" spans="2:12" s="1" customFormat="1" ht="12" customHeight="1">
      <c r="B71" s="38"/>
      <c r="C71" s="32" t="s">
        <v>16</v>
      </c>
      <c r="D71" s="39"/>
      <c r="E71" s="39"/>
      <c r="F71" s="39"/>
      <c r="G71" s="39"/>
      <c r="H71" s="39"/>
      <c r="I71" s="135"/>
      <c r="J71" s="39"/>
      <c r="K71" s="39"/>
      <c r="L71" s="43"/>
    </row>
    <row r="72" spans="2:12" s="1" customFormat="1" ht="16.5" customHeight="1">
      <c r="B72" s="38"/>
      <c r="C72" s="39"/>
      <c r="D72" s="39"/>
      <c r="E72" s="165" t="str">
        <f>E7</f>
        <v>Ústí nad Labem - Severní Terasa – rekonstrukce bazénu v jeslích</v>
      </c>
      <c r="F72" s="32"/>
      <c r="G72" s="32"/>
      <c r="H72" s="32"/>
      <c r="I72" s="135"/>
      <c r="J72" s="39"/>
      <c r="K72" s="39"/>
      <c r="L72" s="43"/>
    </row>
    <row r="73" spans="2:12" s="1" customFormat="1" ht="12" customHeight="1">
      <c r="B73" s="38"/>
      <c r="C73" s="32" t="s">
        <v>117</v>
      </c>
      <c r="D73" s="39"/>
      <c r="E73" s="39"/>
      <c r="F73" s="39"/>
      <c r="G73" s="39"/>
      <c r="H73" s="39"/>
      <c r="I73" s="135"/>
      <c r="J73" s="39"/>
      <c r="K73" s="39"/>
      <c r="L73" s="43"/>
    </row>
    <row r="74" spans="2:12" s="1" customFormat="1" ht="16.5" customHeight="1">
      <c r="B74" s="38"/>
      <c r="C74" s="39"/>
      <c r="D74" s="39"/>
      <c r="E74" s="68" t="str">
        <f>E9</f>
        <v>D.1.1.2 - Vnitřní zařízení</v>
      </c>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21</v>
      </c>
      <c r="D76" s="39"/>
      <c r="E76" s="39"/>
      <c r="F76" s="27" t="str">
        <f>F12</f>
        <v>Ústí nad Labem</v>
      </c>
      <c r="G76" s="39"/>
      <c r="H76" s="39"/>
      <c r="I76" s="138" t="s">
        <v>23</v>
      </c>
      <c r="J76" s="71" t="str">
        <f>IF(J12="","",J12)</f>
        <v>3. 10. 2017</v>
      </c>
      <c r="K76" s="39"/>
      <c r="L76" s="43"/>
    </row>
    <row r="77" spans="2:12" s="1" customFormat="1" ht="6.95" customHeight="1">
      <c r="B77" s="38"/>
      <c r="C77" s="39"/>
      <c r="D77" s="39"/>
      <c r="E77" s="39"/>
      <c r="F77" s="39"/>
      <c r="G77" s="39"/>
      <c r="H77" s="39"/>
      <c r="I77" s="135"/>
      <c r="J77" s="39"/>
      <c r="K77" s="39"/>
      <c r="L77" s="43"/>
    </row>
    <row r="78" spans="2:12" s="1" customFormat="1" ht="27.9" customHeight="1">
      <c r="B78" s="38"/>
      <c r="C78" s="32" t="s">
        <v>25</v>
      </c>
      <c r="D78" s="39"/>
      <c r="E78" s="39"/>
      <c r="F78" s="27" t="str">
        <f>E15</f>
        <v>Statutární město Ústí nad Labem</v>
      </c>
      <c r="G78" s="39"/>
      <c r="H78" s="39"/>
      <c r="I78" s="138" t="s">
        <v>32</v>
      </c>
      <c r="J78" s="36" t="str">
        <f>E21</f>
        <v>AZ Consult spol. s r.o.</v>
      </c>
      <c r="K78" s="39"/>
      <c r="L78" s="43"/>
    </row>
    <row r="79" spans="2:12" s="1" customFormat="1" ht="15.15" customHeight="1">
      <c r="B79" s="38"/>
      <c r="C79" s="32" t="s">
        <v>30</v>
      </c>
      <c r="D79" s="39"/>
      <c r="E79" s="39"/>
      <c r="F79" s="27" t="str">
        <f>IF(E18="","",E18)</f>
        <v>Vyplň údaj</v>
      </c>
      <c r="G79" s="39"/>
      <c r="H79" s="39"/>
      <c r="I79" s="138" t="s">
        <v>35</v>
      </c>
      <c r="J79" s="36" t="str">
        <f>E24</f>
        <v xml:space="preserve"> </v>
      </c>
      <c r="K79" s="39"/>
      <c r="L79" s="43"/>
    </row>
    <row r="80" spans="2:12" s="1" customFormat="1" ht="10.3" customHeight="1">
      <c r="B80" s="38"/>
      <c r="C80" s="39"/>
      <c r="D80" s="39"/>
      <c r="E80" s="39"/>
      <c r="F80" s="39"/>
      <c r="G80" s="39"/>
      <c r="H80" s="39"/>
      <c r="I80" s="135"/>
      <c r="J80" s="39"/>
      <c r="K80" s="39"/>
      <c r="L80" s="43"/>
    </row>
    <row r="81" spans="2:20" s="10" customFormat="1" ht="29.25" customHeight="1">
      <c r="B81" s="185"/>
      <c r="C81" s="186" t="s">
        <v>190</v>
      </c>
      <c r="D81" s="187" t="s">
        <v>58</v>
      </c>
      <c r="E81" s="187" t="s">
        <v>54</v>
      </c>
      <c r="F81" s="187" t="s">
        <v>55</v>
      </c>
      <c r="G81" s="187" t="s">
        <v>191</v>
      </c>
      <c r="H81" s="187" t="s">
        <v>192</v>
      </c>
      <c r="I81" s="188" t="s">
        <v>193</v>
      </c>
      <c r="J81" s="187" t="s">
        <v>122</v>
      </c>
      <c r="K81" s="189" t="s">
        <v>194</v>
      </c>
      <c r="L81" s="190"/>
      <c r="M81" s="91" t="s">
        <v>19</v>
      </c>
      <c r="N81" s="92" t="s">
        <v>43</v>
      </c>
      <c r="O81" s="92" t="s">
        <v>195</v>
      </c>
      <c r="P81" s="92" t="s">
        <v>196</v>
      </c>
      <c r="Q81" s="92" t="s">
        <v>197</v>
      </c>
      <c r="R81" s="92" t="s">
        <v>198</v>
      </c>
      <c r="S81" s="92" t="s">
        <v>199</v>
      </c>
      <c r="T81" s="93" t="s">
        <v>200</v>
      </c>
    </row>
    <row r="82" spans="2:63" s="1" customFormat="1" ht="22.8" customHeight="1">
      <c r="B82" s="38"/>
      <c r="C82" s="98" t="s">
        <v>201</v>
      </c>
      <c r="D82" s="39"/>
      <c r="E82" s="39"/>
      <c r="F82" s="39"/>
      <c r="G82" s="39"/>
      <c r="H82" s="39"/>
      <c r="I82" s="135"/>
      <c r="J82" s="191">
        <f>BK82</f>
        <v>0</v>
      </c>
      <c r="K82" s="39"/>
      <c r="L82" s="43"/>
      <c r="M82" s="94"/>
      <c r="N82" s="95"/>
      <c r="O82" s="95"/>
      <c r="P82" s="192">
        <f>P83</f>
        <v>0</v>
      </c>
      <c r="Q82" s="95"/>
      <c r="R82" s="192">
        <f>R83</f>
        <v>0</v>
      </c>
      <c r="S82" s="95"/>
      <c r="T82" s="193">
        <f>T83</f>
        <v>0</v>
      </c>
      <c r="AT82" s="17" t="s">
        <v>72</v>
      </c>
      <c r="AU82" s="17" t="s">
        <v>123</v>
      </c>
      <c r="BK82" s="194">
        <f>BK83</f>
        <v>0</v>
      </c>
    </row>
    <row r="83" spans="2:63" s="11" customFormat="1" ht="25.9" customHeight="1">
      <c r="B83" s="195"/>
      <c r="C83" s="196"/>
      <c r="D83" s="197" t="s">
        <v>72</v>
      </c>
      <c r="E83" s="198" t="s">
        <v>2195</v>
      </c>
      <c r="F83" s="198" t="s">
        <v>2196</v>
      </c>
      <c r="G83" s="196"/>
      <c r="H83" s="196"/>
      <c r="I83" s="199"/>
      <c r="J83" s="200">
        <f>BK83</f>
        <v>0</v>
      </c>
      <c r="K83" s="196"/>
      <c r="L83" s="201"/>
      <c r="M83" s="202"/>
      <c r="N83" s="203"/>
      <c r="O83" s="203"/>
      <c r="P83" s="204">
        <f>P84+P93</f>
        <v>0</v>
      </c>
      <c r="Q83" s="203"/>
      <c r="R83" s="204">
        <f>R84+R93</f>
        <v>0</v>
      </c>
      <c r="S83" s="203"/>
      <c r="T83" s="205">
        <f>T84+T93</f>
        <v>0</v>
      </c>
      <c r="AR83" s="206" t="s">
        <v>81</v>
      </c>
      <c r="AT83" s="207" t="s">
        <v>72</v>
      </c>
      <c r="AU83" s="207" t="s">
        <v>73</v>
      </c>
      <c r="AY83" s="206" t="s">
        <v>204</v>
      </c>
      <c r="BK83" s="208">
        <f>BK84+BK93</f>
        <v>0</v>
      </c>
    </row>
    <row r="84" spans="2:63" s="11" customFormat="1" ht="22.8" customHeight="1">
      <c r="B84" s="195"/>
      <c r="C84" s="196"/>
      <c r="D84" s="197" t="s">
        <v>72</v>
      </c>
      <c r="E84" s="209" t="s">
        <v>2197</v>
      </c>
      <c r="F84" s="209" t="s">
        <v>2198</v>
      </c>
      <c r="G84" s="196"/>
      <c r="H84" s="196"/>
      <c r="I84" s="199"/>
      <c r="J84" s="210">
        <f>BK84</f>
        <v>0</v>
      </c>
      <c r="K84" s="196"/>
      <c r="L84" s="201"/>
      <c r="M84" s="202"/>
      <c r="N84" s="203"/>
      <c r="O84" s="203"/>
      <c r="P84" s="204">
        <f>SUM(P85:P92)</f>
        <v>0</v>
      </c>
      <c r="Q84" s="203"/>
      <c r="R84" s="204">
        <f>SUM(R85:R92)</f>
        <v>0</v>
      </c>
      <c r="S84" s="203"/>
      <c r="T84" s="205">
        <f>SUM(T85:T92)</f>
        <v>0</v>
      </c>
      <c r="AR84" s="206" t="s">
        <v>81</v>
      </c>
      <c r="AT84" s="207" t="s">
        <v>72</v>
      </c>
      <c r="AU84" s="207" t="s">
        <v>81</v>
      </c>
      <c r="AY84" s="206" t="s">
        <v>204</v>
      </c>
      <c r="BK84" s="208">
        <f>SUM(BK85:BK92)</f>
        <v>0</v>
      </c>
    </row>
    <row r="85" spans="2:65" s="1" customFormat="1" ht="16.5" customHeight="1">
      <c r="B85" s="38"/>
      <c r="C85" s="211" t="s">
        <v>81</v>
      </c>
      <c r="D85" s="211" t="s">
        <v>207</v>
      </c>
      <c r="E85" s="212" t="s">
        <v>2199</v>
      </c>
      <c r="F85" s="213" t="s">
        <v>2200</v>
      </c>
      <c r="G85" s="214" t="s">
        <v>297</v>
      </c>
      <c r="H85" s="215">
        <v>20</v>
      </c>
      <c r="I85" s="216"/>
      <c r="J85" s="217">
        <f>ROUND(I85*H85,2)</f>
        <v>0</v>
      </c>
      <c r="K85" s="213" t="s">
        <v>19</v>
      </c>
      <c r="L85" s="43"/>
      <c r="M85" s="218" t="s">
        <v>19</v>
      </c>
      <c r="N85" s="219" t="s">
        <v>44</v>
      </c>
      <c r="O85" s="83"/>
      <c r="P85" s="220">
        <f>O85*H85</f>
        <v>0</v>
      </c>
      <c r="Q85" s="220">
        <v>0</v>
      </c>
      <c r="R85" s="220">
        <f>Q85*H85</f>
        <v>0</v>
      </c>
      <c r="S85" s="220">
        <v>0</v>
      </c>
      <c r="T85" s="221">
        <f>S85*H85</f>
        <v>0</v>
      </c>
      <c r="AR85" s="222" t="s">
        <v>212</v>
      </c>
      <c r="AT85" s="222" t="s">
        <v>207</v>
      </c>
      <c r="AU85" s="222" t="s">
        <v>83</v>
      </c>
      <c r="AY85" s="17" t="s">
        <v>204</v>
      </c>
      <c r="BE85" s="223">
        <f>IF(N85="základní",J85,0)</f>
        <v>0</v>
      </c>
      <c r="BF85" s="223">
        <f>IF(N85="snížená",J85,0)</f>
        <v>0</v>
      </c>
      <c r="BG85" s="223">
        <f>IF(N85="zákl. přenesená",J85,0)</f>
        <v>0</v>
      </c>
      <c r="BH85" s="223">
        <f>IF(N85="sníž. přenesená",J85,0)</f>
        <v>0</v>
      </c>
      <c r="BI85" s="223">
        <f>IF(N85="nulová",J85,0)</f>
        <v>0</v>
      </c>
      <c r="BJ85" s="17" t="s">
        <v>81</v>
      </c>
      <c r="BK85" s="223">
        <f>ROUND(I85*H85,2)</f>
        <v>0</v>
      </c>
      <c r="BL85" s="17" t="s">
        <v>212</v>
      </c>
      <c r="BM85" s="222" t="s">
        <v>2201</v>
      </c>
    </row>
    <row r="86" spans="2:65" s="1" customFormat="1" ht="16.5" customHeight="1">
      <c r="B86" s="38"/>
      <c r="C86" s="211" t="s">
        <v>83</v>
      </c>
      <c r="D86" s="211" t="s">
        <v>207</v>
      </c>
      <c r="E86" s="212" t="s">
        <v>2202</v>
      </c>
      <c r="F86" s="213" t="s">
        <v>2203</v>
      </c>
      <c r="G86" s="214" t="s">
        <v>297</v>
      </c>
      <c r="H86" s="215">
        <v>1</v>
      </c>
      <c r="I86" s="216"/>
      <c r="J86" s="217">
        <f>ROUND(I86*H86,2)</f>
        <v>0</v>
      </c>
      <c r="K86" s="213" t="s">
        <v>19</v>
      </c>
      <c r="L86" s="43"/>
      <c r="M86" s="218" t="s">
        <v>19</v>
      </c>
      <c r="N86" s="219" t="s">
        <v>44</v>
      </c>
      <c r="O86" s="83"/>
      <c r="P86" s="220">
        <f>O86*H86</f>
        <v>0</v>
      </c>
      <c r="Q86" s="220">
        <v>0</v>
      </c>
      <c r="R86" s="220">
        <f>Q86*H86</f>
        <v>0</v>
      </c>
      <c r="S86" s="220">
        <v>0</v>
      </c>
      <c r="T86" s="221">
        <f>S86*H86</f>
        <v>0</v>
      </c>
      <c r="AR86" s="222" t="s">
        <v>212</v>
      </c>
      <c r="AT86" s="222" t="s">
        <v>207</v>
      </c>
      <c r="AU86" s="222" t="s">
        <v>83</v>
      </c>
      <c r="AY86" s="17" t="s">
        <v>204</v>
      </c>
      <c r="BE86" s="223">
        <f>IF(N86="základní",J86,0)</f>
        <v>0</v>
      </c>
      <c r="BF86" s="223">
        <f>IF(N86="snížená",J86,0)</f>
        <v>0</v>
      </c>
      <c r="BG86" s="223">
        <f>IF(N86="zákl. přenesená",J86,0)</f>
        <v>0</v>
      </c>
      <c r="BH86" s="223">
        <f>IF(N86="sníž. přenesená",J86,0)</f>
        <v>0</v>
      </c>
      <c r="BI86" s="223">
        <f>IF(N86="nulová",J86,0)</f>
        <v>0</v>
      </c>
      <c r="BJ86" s="17" t="s">
        <v>81</v>
      </c>
      <c r="BK86" s="223">
        <f>ROUND(I86*H86,2)</f>
        <v>0</v>
      </c>
      <c r="BL86" s="17" t="s">
        <v>212</v>
      </c>
      <c r="BM86" s="222" t="s">
        <v>2204</v>
      </c>
    </row>
    <row r="87" spans="2:65" s="1" customFormat="1" ht="16.5" customHeight="1">
      <c r="B87" s="38"/>
      <c r="C87" s="211" t="s">
        <v>224</v>
      </c>
      <c r="D87" s="211" t="s">
        <v>207</v>
      </c>
      <c r="E87" s="212" t="s">
        <v>2205</v>
      </c>
      <c r="F87" s="213" t="s">
        <v>2206</v>
      </c>
      <c r="G87" s="214" t="s">
        <v>297</v>
      </c>
      <c r="H87" s="215">
        <v>4</v>
      </c>
      <c r="I87" s="216"/>
      <c r="J87" s="217">
        <f>ROUND(I87*H87,2)</f>
        <v>0</v>
      </c>
      <c r="K87" s="213" t="s">
        <v>19</v>
      </c>
      <c r="L87" s="43"/>
      <c r="M87" s="218" t="s">
        <v>19</v>
      </c>
      <c r="N87" s="219" t="s">
        <v>44</v>
      </c>
      <c r="O87" s="83"/>
      <c r="P87" s="220">
        <f>O87*H87</f>
        <v>0</v>
      </c>
      <c r="Q87" s="220">
        <v>0</v>
      </c>
      <c r="R87" s="220">
        <f>Q87*H87</f>
        <v>0</v>
      </c>
      <c r="S87" s="220">
        <v>0</v>
      </c>
      <c r="T87" s="221">
        <f>S87*H87</f>
        <v>0</v>
      </c>
      <c r="AR87" s="222" t="s">
        <v>212</v>
      </c>
      <c r="AT87" s="222" t="s">
        <v>207</v>
      </c>
      <c r="AU87" s="222" t="s">
        <v>83</v>
      </c>
      <c r="AY87" s="17" t="s">
        <v>204</v>
      </c>
      <c r="BE87" s="223">
        <f>IF(N87="základní",J87,0)</f>
        <v>0</v>
      </c>
      <c r="BF87" s="223">
        <f>IF(N87="snížená",J87,0)</f>
        <v>0</v>
      </c>
      <c r="BG87" s="223">
        <f>IF(N87="zákl. přenesená",J87,0)</f>
        <v>0</v>
      </c>
      <c r="BH87" s="223">
        <f>IF(N87="sníž. přenesená",J87,0)</f>
        <v>0</v>
      </c>
      <c r="BI87" s="223">
        <f>IF(N87="nulová",J87,0)</f>
        <v>0</v>
      </c>
      <c r="BJ87" s="17" t="s">
        <v>81</v>
      </c>
      <c r="BK87" s="223">
        <f>ROUND(I87*H87,2)</f>
        <v>0</v>
      </c>
      <c r="BL87" s="17" t="s">
        <v>212</v>
      </c>
      <c r="BM87" s="222" t="s">
        <v>2207</v>
      </c>
    </row>
    <row r="88" spans="2:65" s="1" customFormat="1" ht="16.5" customHeight="1">
      <c r="B88" s="38"/>
      <c r="C88" s="211" t="s">
        <v>212</v>
      </c>
      <c r="D88" s="211" t="s">
        <v>207</v>
      </c>
      <c r="E88" s="212" t="s">
        <v>2208</v>
      </c>
      <c r="F88" s="213" t="s">
        <v>2209</v>
      </c>
      <c r="G88" s="214" t="s">
        <v>297</v>
      </c>
      <c r="H88" s="215">
        <v>1</v>
      </c>
      <c r="I88" s="216"/>
      <c r="J88" s="217">
        <f>ROUND(I88*H88,2)</f>
        <v>0</v>
      </c>
      <c r="K88" s="213" t="s">
        <v>19</v>
      </c>
      <c r="L88" s="43"/>
      <c r="M88" s="218" t="s">
        <v>19</v>
      </c>
      <c r="N88" s="219" t="s">
        <v>44</v>
      </c>
      <c r="O88" s="83"/>
      <c r="P88" s="220">
        <f>O88*H88</f>
        <v>0</v>
      </c>
      <c r="Q88" s="220">
        <v>0</v>
      </c>
      <c r="R88" s="220">
        <f>Q88*H88</f>
        <v>0</v>
      </c>
      <c r="S88" s="220">
        <v>0</v>
      </c>
      <c r="T88" s="221">
        <f>S88*H88</f>
        <v>0</v>
      </c>
      <c r="AR88" s="222" t="s">
        <v>212</v>
      </c>
      <c r="AT88" s="222" t="s">
        <v>207</v>
      </c>
      <c r="AU88" s="222" t="s">
        <v>83</v>
      </c>
      <c r="AY88" s="17" t="s">
        <v>204</v>
      </c>
      <c r="BE88" s="223">
        <f>IF(N88="základní",J88,0)</f>
        <v>0</v>
      </c>
      <c r="BF88" s="223">
        <f>IF(N88="snížená",J88,0)</f>
        <v>0</v>
      </c>
      <c r="BG88" s="223">
        <f>IF(N88="zákl. přenesená",J88,0)</f>
        <v>0</v>
      </c>
      <c r="BH88" s="223">
        <f>IF(N88="sníž. přenesená",J88,0)</f>
        <v>0</v>
      </c>
      <c r="BI88" s="223">
        <f>IF(N88="nulová",J88,0)</f>
        <v>0</v>
      </c>
      <c r="BJ88" s="17" t="s">
        <v>81</v>
      </c>
      <c r="BK88" s="223">
        <f>ROUND(I88*H88,2)</f>
        <v>0</v>
      </c>
      <c r="BL88" s="17" t="s">
        <v>212</v>
      </c>
      <c r="BM88" s="222" t="s">
        <v>2210</v>
      </c>
    </row>
    <row r="89" spans="2:65" s="1" customFormat="1" ht="16.5" customHeight="1">
      <c r="B89" s="38"/>
      <c r="C89" s="211" t="s">
        <v>233</v>
      </c>
      <c r="D89" s="211" t="s">
        <v>207</v>
      </c>
      <c r="E89" s="212" t="s">
        <v>2211</v>
      </c>
      <c r="F89" s="213" t="s">
        <v>2212</v>
      </c>
      <c r="G89" s="214" t="s">
        <v>297</v>
      </c>
      <c r="H89" s="215">
        <v>4</v>
      </c>
      <c r="I89" s="216"/>
      <c r="J89" s="217">
        <f>ROUND(I89*H89,2)</f>
        <v>0</v>
      </c>
      <c r="K89" s="213" t="s">
        <v>19</v>
      </c>
      <c r="L89" s="43"/>
      <c r="M89" s="218" t="s">
        <v>19</v>
      </c>
      <c r="N89" s="219" t="s">
        <v>44</v>
      </c>
      <c r="O89" s="83"/>
      <c r="P89" s="220">
        <f>O89*H89</f>
        <v>0</v>
      </c>
      <c r="Q89" s="220">
        <v>0</v>
      </c>
      <c r="R89" s="220">
        <f>Q89*H89</f>
        <v>0</v>
      </c>
      <c r="S89" s="220">
        <v>0</v>
      </c>
      <c r="T89" s="221">
        <f>S89*H89</f>
        <v>0</v>
      </c>
      <c r="AR89" s="222" t="s">
        <v>212</v>
      </c>
      <c r="AT89" s="222" t="s">
        <v>207</v>
      </c>
      <c r="AU89" s="222" t="s">
        <v>83</v>
      </c>
      <c r="AY89" s="17" t="s">
        <v>204</v>
      </c>
      <c r="BE89" s="223">
        <f>IF(N89="základní",J89,0)</f>
        <v>0</v>
      </c>
      <c r="BF89" s="223">
        <f>IF(N89="snížená",J89,0)</f>
        <v>0</v>
      </c>
      <c r="BG89" s="223">
        <f>IF(N89="zákl. přenesená",J89,0)</f>
        <v>0</v>
      </c>
      <c r="BH89" s="223">
        <f>IF(N89="sníž. přenesená",J89,0)</f>
        <v>0</v>
      </c>
      <c r="BI89" s="223">
        <f>IF(N89="nulová",J89,0)</f>
        <v>0</v>
      </c>
      <c r="BJ89" s="17" t="s">
        <v>81</v>
      </c>
      <c r="BK89" s="223">
        <f>ROUND(I89*H89,2)</f>
        <v>0</v>
      </c>
      <c r="BL89" s="17" t="s">
        <v>212</v>
      </c>
      <c r="BM89" s="222" t="s">
        <v>2213</v>
      </c>
    </row>
    <row r="90" spans="2:65" s="1" customFormat="1" ht="16.5" customHeight="1">
      <c r="B90" s="38"/>
      <c r="C90" s="211" t="s">
        <v>227</v>
      </c>
      <c r="D90" s="211" t="s">
        <v>207</v>
      </c>
      <c r="E90" s="212" t="s">
        <v>2214</v>
      </c>
      <c r="F90" s="213" t="s">
        <v>2215</v>
      </c>
      <c r="G90" s="214" t="s">
        <v>297</v>
      </c>
      <c r="H90" s="215">
        <v>14</v>
      </c>
      <c r="I90" s="216"/>
      <c r="J90" s="217">
        <f>ROUND(I90*H90,2)</f>
        <v>0</v>
      </c>
      <c r="K90" s="213" t="s">
        <v>19</v>
      </c>
      <c r="L90" s="43"/>
      <c r="M90" s="218" t="s">
        <v>19</v>
      </c>
      <c r="N90" s="219" t="s">
        <v>44</v>
      </c>
      <c r="O90" s="83"/>
      <c r="P90" s="220">
        <f>O90*H90</f>
        <v>0</v>
      </c>
      <c r="Q90" s="220">
        <v>0</v>
      </c>
      <c r="R90" s="220">
        <f>Q90*H90</f>
        <v>0</v>
      </c>
      <c r="S90" s="220">
        <v>0</v>
      </c>
      <c r="T90" s="221">
        <f>S90*H90</f>
        <v>0</v>
      </c>
      <c r="AR90" s="222" t="s">
        <v>212</v>
      </c>
      <c r="AT90" s="222" t="s">
        <v>207</v>
      </c>
      <c r="AU90" s="222" t="s">
        <v>83</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212</v>
      </c>
      <c r="BM90" s="222" t="s">
        <v>2216</v>
      </c>
    </row>
    <row r="91" spans="2:65" s="1" customFormat="1" ht="16.5" customHeight="1">
      <c r="B91" s="38"/>
      <c r="C91" s="211" t="s">
        <v>241</v>
      </c>
      <c r="D91" s="211" t="s">
        <v>207</v>
      </c>
      <c r="E91" s="212" t="s">
        <v>2217</v>
      </c>
      <c r="F91" s="213" t="s">
        <v>2218</v>
      </c>
      <c r="G91" s="214" t="s">
        <v>297</v>
      </c>
      <c r="H91" s="215">
        <v>2</v>
      </c>
      <c r="I91" s="216"/>
      <c r="J91" s="217">
        <f>ROUND(I91*H91,2)</f>
        <v>0</v>
      </c>
      <c r="K91" s="213" t="s">
        <v>19</v>
      </c>
      <c r="L91" s="43"/>
      <c r="M91" s="218" t="s">
        <v>19</v>
      </c>
      <c r="N91" s="219" t="s">
        <v>44</v>
      </c>
      <c r="O91" s="83"/>
      <c r="P91" s="220">
        <f>O91*H91</f>
        <v>0</v>
      </c>
      <c r="Q91" s="220">
        <v>0</v>
      </c>
      <c r="R91" s="220">
        <f>Q91*H91</f>
        <v>0</v>
      </c>
      <c r="S91" s="220">
        <v>0</v>
      </c>
      <c r="T91" s="221">
        <f>S91*H91</f>
        <v>0</v>
      </c>
      <c r="AR91" s="222" t="s">
        <v>212</v>
      </c>
      <c r="AT91" s="222" t="s">
        <v>207</v>
      </c>
      <c r="AU91" s="222" t="s">
        <v>83</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212</v>
      </c>
      <c r="BM91" s="222" t="s">
        <v>2219</v>
      </c>
    </row>
    <row r="92" spans="2:65" s="1" customFormat="1" ht="16.5" customHeight="1">
      <c r="B92" s="38"/>
      <c r="C92" s="211" t="s">
        <v>230</v>
      </c>
      <c r="D92" s="211" t="s">
        <v>207</v>
      </c>
      <c r="E92" s="212" t="s">
        <v>2220</v>
      </c>
      <c r="F92" s="213" t="s">
        <v>2221</v>
      </c>
      <c r="G92" s="214" t="s">
        <v>297</v>
      </c>
      <c r="H92" s="215">
        <v>1</v>
      </c>
      <c r="I92" s="216"/>
      <c r="J92" s="217">
        <f>ROUND(I92*H92,2)</f>
        <v>0</v>
      </c>
      <c r="K92" s="213" t="s">
        <v>19</v>
      </c>
      <c r="L92" s="43"/>
      <c r="M92" s="218" t="s">
        <v>19</v>
      </c>
      <c r="N92" s="219" t="s">
        <v>44</v>
      </c>
      <c r="O92" s="83"/>
      <c r="P92" s="220">
        <f>O92*H92</f>
        <v>0</v>
      </c>
      <c r="Q92" s="220">
        <v>0</v>
      </c>
      <c r="R92" s="220">
        <f>Q92*H92</f>
        <v>0</v>
      </c>
      <c r="S92" s="220">
        <v>0</v>
      </c>
      <c r="T92" s="221">
        <f>S92*H92</f>
        <v>0</v>
      </c>
      <c r="AR92" s="222" t="s">
        <v>212</v>
      </c>
      <c r="AT92" s="222" t="s">
        <v>207</v>
      </c>
      <c r="AU92" s="222" t="s">
        <v>83</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212</v>
      </c>
      <c r="BM92" s="222" t="s">
        <v>2222</v>
      </c>
    </row>
    <row r="93" spans="2:63" s="11" customFormat="1" ht="22.8" customHeight="1">
      <c r="B93" s="195"/>
      <c r="C93" s="196"/>
      <c r="D93" s="197" t="s">
        <v>72</v>
      </c>
      <c r="E93" s="209" t="s">
        <v>2223</v>
      </c>
      <c r="F93" s="209" t="s">
        <v>85</v>
      </c>
      <c r="G93" s="196"/>
      <c r="H93" s="196"/>
      <c r="I93" s="199"/>
      <c r="J93" s="210">
        <f>BK93</f>
        <v>0</v>
      </c>
      <c r="K93" s="196"/>
      <c r="L93" s="201"/>
      <c r="M93" s="202"/>
      <c r="N93" s="203"/>
      <c r="O93" s="203"/>
      <c r="P93" s="204">
        <f>P94</f>
        <v>0</v>
      </c>
      <c r="Q93" s="203"/>
      <c r="R93" s="204">
        <f>R94</f>
        <v>0</v>
      </c>
      <c r="S93" s="203"/>
      <c r="T93" s="205">
        <f>T94</f>
        <v>0</v>
      </c>
      <c r="AR93" s="206" t="s">
        <v>81</v>
      </c>
      <c r="AT93" s="207" t="s">
        <v>72</v>
      </c>
      <c r="AU93" s="207" t="s">
        <v>81</v>
      </c>
      <c r="AY93" s="206" t="s">
        <v>204</v>
      </c>
      <c r="BK93" s="208">
        <f>BK94</f>
        <v>0</v>
      </c>
    </row>
    <row r="94" spans="2:65" s="1" customFormat="1" ht="16.5" customHeight="1">
      <c r="B94" s="38"/>
      <c r="C94" s="211" t="s">
        <v>252</v>
      </c>
      <c r="D94" s="211" t="s">
        <v>207</v>
      </c>
      <c r="E94" s="212" t="s">
        <v>2224</v>
      </c>
      <c r="F94" s="213" t="s">
        <v>2225</v>
      </c>
      <c r="G94" s="214" t="s">
        <v>297</v>
      </c>
      <c r="H94" s="215">
        <v>4</v>
      </c>
      <c r="I94" s="216"/>
      <c r="J94" s="217">
        <f>ROUND(I94*H94,2)</f>
        <v>0</v>
      </c>
      <c r="K94" s="213" t="s">
        <v>19</v>
      </c>
      <c r="L94" s="43"/>
      <c r="M94" s="268" t="s">
        <v>19</v>
      </c>
      <c r="N94" s="269" t="s">
        <v>44</v>
      </c>
      <c r="O94" s="270"/>
      <c r="P94" s="271">
        <f>O94*H94</f>
        <v>0</v>
      </c>
      <c r="Q94" s="271">
        <v>0</v>
      </c>
      <c r="R94" s="271">
        <f>Q94*H94</f>
        <v>0</v>
      </c>
      <c r="S94" s="271">
        <v>0</v>
      </c>
      <c r="T94" s="272">
        <f>S94*H94</f>
        <v>0</v>
      </c>
      <c r="AR94" s="222" t="s">
        <v>212</v>
      </c>
      <c r="AT94" s="222" t="s">
        <v>207</v>
      </c>
      <c r="AU94" s="222" t="s">
        <v>83</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212</v>
      </c>
      <c r="BM94" s="222" t="s">
        <v>2226</v>
      </c>
    </row>
    <row r="95" spans="2:12" s="1" customFormat="1" ht="6.95" customHeight="1">
      <c r="B95" s="58"/>
      <c r="C95" s="59"/>
      <c r="D95" s="59"/>
      <c r="E95" s="59"/>
      <c r="F95" s="59"/>
      <c r="G95" s="59"/>
      <c r="H95" s="59"/>
      <c r="I95" s="161"/>
      <c r="J95" s="59"/>
      <c r="K95" s="59"/>
      <c r="L95" s="43"/>
    </row>
  </sheetData>
  <sheetProtection password="CC35" sheet="1" objects="1" scenarios="1" formatColumns="0" formatRows="0" autoFilter="0"/>
  <autoFilter ref="C81:K9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2227</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ROUND(J83,2)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ROUND((SUM(BE83:BE121)),2)</f>
        <v>0</v>
      </c>
      <c r="I33" s="150">
        <v>0.21</v>
      </c>
      <c r="J33" s="149">
        <f>ROUND(((SUM(BE83:BE121))*I33),2)</f>
        <v>0</v>
      </c>
      <c r="L33" s="43"/>
    </row>
    <row r="34" spans="2:12" s="1" customFormat="1" ht="14.4" customHeight="1">
      <c r="B34" s="43"/>
      <c r="E34" s="133" t="s">
        <v>45</v>
      </c>
      <c r="F34" s="149">
        <f>ROUND((SUM(BF83:BF121)),2)</f>
        <v>0</v>
      </c>
      <c r="I34" s="150">
        <v>0.15</v>
      </c>
      <c r="J34" s="149">
        <f>ROUND(((SUM(BF83:BF121))*I34),2)</f>
        <v>0</v>
      </c>
      <c r="L34" s="43"/>
    </row>
    <row r="35" spans="2:12" s="1" customFormat="1" ht="14.4" customHeight="1" hidden="1">
      <c r="B35" s="43"/>
      <c r="E35" s="133" t="s">
        <v>46</v>
      </c>
      <c r="F35" s="149">
        <f>ROUND((SUM(BG83:BG121)),2)</f>
        <v>0</v>
      </c>
      <c r="I35" s="150">
        <v>0.21</v>
      </c>
      <c r="J35" s="149">
        <f>0</f>
        <v>0</v>
      </c>
      <c r="L35" s="43"/>
    </row>
    <row r="36" spans="2:12" s="1" customFormat="1" ht="14.4" customHeight="1" hidden="1">
      <c r="B36" s="43"/>
      <c r="E36" s="133" t="s">
        <v>47</v>
      </c>
      <c r="F36" s="149">
        <f>ROUND((SUM(BH83:BH121)),2)</f>
        <v>0</v>
      </c>
      <c r="I36" s="150">
        <v>0.15</v>
      </c>
      <c r="J36" s="149">
        <f>0</f>
        <v>0</v>
      </c>
      <c r="L36" s="43"/>
    </row>
    <row r="37" spans="2:12" s="1" customFormat="1" ht="14.4" customHeight="1" hidden="1">
      <c r="B37" s="43"/>
      <c r="E37" s="133" t="s">
        <v>48</v>
      </c>
      <c r="F37" s="149">
        <f>ROUND((SUM(BI83:BI121)),2)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D.1.4.1a - Bazénová technologie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J83</f>
        <v>0</v>
      </c>
      <c r="K59" s="39"/>
      <c r="L59" s="43"/>
      <c r="AU59" s="17" t="s">
        <v>123</v>
      </c>
    </row>
    <row r="60" spans="2:12" s="8" customFormat="1" ht="24.95" customHeight="1">
      <c r="B60" s="171"/>
      <c r="C60" s="172"/>
      <c r="D60" s="173" t="s">
        <v>2228</v>
      </c>
      <c r="E60" s="174"/>
      <c r="F60" s="174"/>
      <c r="G60" s="174"/>
      <c r="H60" s="174"/>
      <c r="I60" s="175"/>
      <c r="J60" s="176">
        <f>J84</f>
        <v>0</v>
      </c>
      <c r="K60" s="172"/>
      <c r="L60" s="177"/>
    </row>
    <row r="61" spans="2:12" s="8" customFormat="1" ht="24.95" customHeight="1">
      <c r="B61" s="171"/>
      <c r="C61" s="172"/>
      <c r="D61" s="173" t="s">
        <v>2229</v>
      </c>
      <c r="E61" s="174"/>
      <c r="F61" s="174"/>
      <c r="G61" s="174"/>
      <c r="H61" s="174"/>
      <c r="I61" s="175"/>
      <c r="J61" s="176">
        <f>J91</f>
        <v>0</v>
      </c>
      <c r="K61" s="172"/>
      <c r="L61" s="177"/>
    </row>
    <row r="62" spans="2:12" s="8" customFormat="1" ht="24.95" customHeight="1">
      <c r="B62" s="171"/>
      <c r="C62" s="172"/>
      <c r="D62" s="173" t="s">
        <v>2230</v>
      </c>
      <c r="E62" s="174"/>
      <c r="F62" s="174"/>
      <c r="G62" s="174"/>
      <c r="H62" s="174"/>
      <c r="I62" s="175"/>
      <c r="J62" s="176">
        <f>J98</f>
        <v>0</v>
      </c>
      <c r="K62" s="172"/>
      <c r="L62" s="177"/>
    </row>
    <row r="63" spans="2:12" s="8" customFormat="1" ht="24.95" customHeight="1">
      <c r="B63" s="171"/>
      <c r="C63" s="172"/>
      <c r="D63" s="173" t="s">
        <v>2231</v>
      </c>
      <c r="E63" s="174"/>
      <c r="F63" s="174"/>
      <c r="G63" s="174"/>
      <c r="H63" s="174"/>
      <c r="I63" s="175"/>
      <c r="J63" s="176">
        <f>J113</f>
        <v>0</v>
      </c>
      <c r="K63" s="172"/>
      <c r="L63" s="177"/>
    </row>
    <row r="64" spans="2:12" s="1" customFormat="1" ht="21.8" customHeight="1">
      <c r="B64" s="38"/>
      <c r="C64" s="39"/>
      <c r="D64" s="39"/>
      <c r="E64" s="39"/>
      <c r="F64" s="39"/>
      <c r="G64" s="39"/>
      <c r="H64" s="39"/>
      <c r="I64" s="135"/>
      <c r="J64" s="39"/>
      <c r="K64" s="39"/>
      <c r="L64" s="43"/>
    </row>
    <row r="65" spans="2:12" s="1" customFormat="1" ht="6.95" customHeight="1">
      <c r="B65" s="58"/>
      <c r="C65" s="59"/>
      <c r="D65" s="59"/>
      <c r="E65" s="59"/>
      <c r="F65" s="59"/>
      <c r="G65" s="59"/>
      <c r="H65" s="59"/>
      <c r="I65" s="161"/>
      <c r="J65" s="59"/>
      <c r="K65" s="59"/>
      <c r="L65" s="43"/>
    </row>
    <row r="69" spans="2:12" s="1" customFormat="1" ht="6.95" customHeight="1">
      <c r="B69" s="60"/>
      <c r="C69" s="61"/>
      <c r="D69" s="61"/>
      <c r="E69" s="61"/>
      <c r="F69" s="61"/>
      <c r="G69" s="61"/>
      <c r="H69" s="61"/>
      <c r="I69" s="164"/>
      <c r="J69" s="61"/>
      <c r="K69" s="61"/>
      <c r="L69" s="43"/>
    </row>
    <row r="70" spans="2:12" s="1" customFormat="1" ht="24.95" customHeight="1">
      <c r="B70" s="38"/>
      <c r="C70" s="23" t="s">
        <v>189</v>
      </c>
      <c r="D70" s="39"/>
      <c r="E70" s="39"/>
      <c r="F70" s="39"/>
      <c r="G70" s="39"/>
      <c r="H70" s="39"/>
      <c r="I70" s="135"/>
      <c r="J70" s="39"/>
      <c r="K70" s="39"/>
      <c r="L70" s="43"/>
    </row>
    <row r="71" spans="2:12" s="1" customFormat="1" ht="6.95" customHeight="1">
      <c r="B71" s="38"/>
      <c r="C71" s="39"/>
      <c r="D71" s="39"/>
      <c r="E71" s="39"/>
      <c r="F71" s="39"/>
      <c r="G71" s="39"/>
      <c r="H71" s="39"/>
      <c r="I71" s="135"/>
      <c r="J71" s="39"/>
      <c r="K71" s="39"/>
      <c r="L71" s="43"/>
    </row>
    <row r="72" spans="2:12" s="1" customFormat="1" ht="12" customHeight="1">
      <c r="B72" s="38"/>
      <c r="C72" s="32" t="s">
        <v>16</v>
      </c>
      <c r="D72" s="39"/>
      <c r="E72" s="39"/>
      <c r="F72" s="39"/>
      <c r="G72" s="39"/>
      <c r="H72" s="39"/>
      <c r="I72" s="135"/>
      <c r="J72" s="39"/>
      <c r="K72" s="39"/>
      <c r="L72" s="43"/>
    </row>
    <row r="73" spans="2:12" s="1" customFormat="1" ht="16.5" customHeight="1">
      <c r="B73" s="38"/>
      <c r="C73" s="39"/>
      <c r="D73" s="39"/>
      <c r="E73" s="165" t="str">
        <f>E7</f>
        <v>Ústí nad Labem - Severní Terasa – rekonstrukce bazénu v jeslích</v>
      </c>
      <c r="F73" s="32"/>
      <c r="G73" s="32"/>
      <c r="H73" s="32"/>
      <c r="I73" s="135"/>
      <c r="J73" s="39"/>
      <c r="K73" s="39"/>
      <c r="L73" s="43"/>
    </row>
    <row r="74" spans="2:12" s="1" customFormat="1" ht="12" customHeight="1">
      <c r="B74" s="38"/>
      <c r="C74" s="32" t="s">
        <v>117</v>
      </c>
      <c r="D74" s="39"/>
      <c r="E74" s="39"/>
      <c r="F74" s="39"/>
      <c r="G74" s="39"/>
      <c r="H74" s="39"/>
      <c r="I74" s="135"/>
      <c r="J74" s="39"/>
      <c r="K74" s="39"/>
      <c r="L74" s="43"/>
    </row>
    <row r="75" spans="2:12" s="1" customFormat="1" ht="16.5" customHeight="1">
      <c r="B75" s="38"/>
      <c r="C75" s="39"/>
      <c r="D75" s="39"/>
      <c r="E75" s="68" t="str">
        <f>E9</f>
        <v>D.1.4.1a - Bazénová technologie</v>
      </c>
      <c r="F75" s="39"/>
      <c r="G75" s="39"/>
      <c r="H75" s="39"/>
      <c r="I75" s="135"/>
      <c r="J75" s="39"/>
      <c r="K75" s="39"/>
      <c r="L75" s="43"/>
    </row>
    <row r="76" spans="2:12" s="1" customFormat="1" ht="6.95" customHeight="1">
      <c r="B76" s="38"/>
      <c r="C76" s="39"/>
      <c r="D76" s="39"/>
      <c r="E76" s="39"/>
      <c r="F76" s="39"/>
      <c r="G76" s="39"/>
      <c r="H76" s="39"/>
      <c r="I76" s="135"/>
      <c r="J76" s="39"/>
      <c r="K76" s="39"/>
      <c r="L76" s="43"/>
    </row>
    <row r="77" spans="2:12" s="1" customFormat="1" ht="12" customHeight="1">
      <c r="B77" s="38"/>
      <c r="C77" s="32" t="s">
        <v>21</v>
      </c>
      <c r="D77" s="39"/>
      <c r="E77" s="39"/>
      <c r="F77" s="27" t="str">
        <f>F12</f>
        <v>Ústí nad Labem</v>
      </c>
      <c r="G77" s="39"/>
      <c r="H77" s="39"/>
      <c r="I77" s="138" t="s">
        <v>23</v>
      </c>
      <c r="J77" s="71" t="str">
        <f>IF(J12="","",J12)</f>
        <v>3. 10. 2017</v>
      </c>
      <c r="K77" s="39"/>
      <c r="L77" s="43"/>
    </row>
    <row r="78" spans="2:12" s="1" customFormat="1" ht="6.95" customHeight="1">
      <c r="B78" s="38"/>
      <c r="C78" s="39"/>
      <c r="D78" s="39"/>
      <c r="E78" s="39"/>
      <c r="F78" s="39"/>
      <c r="G78" s="39"/>
      <c r="H78" s="39"/>
      <c r="I78" s="135"/>
      <c r="J78" s="39"/>
      <c r="K78" s="39"/>
      <c r="L78" s="43"/>
    </row>
    <row r="79" spans="2:12" s="1" customFormat="1" ht="27.9" customHeight="1">
      <c r="B79" s="38"/>
      <c r="C79" s="32" t="s">
        <v>25</v>
      </c>
      <c r="D79" s="39"/>
      <c r="E79" s="39"/>
      <c r="F79" s="27" t="str">
        <f>E15</f>
        <v>Statutární město Ústí nad Labem</v>
      </c>
      <c r="G79" s="39"/>
      <c r="H79" s="39"/>
      <c r="I79" s="138" t="s">
        <v>32</v>
      </c>
      <c r="J79" s="36" t="str">
        <f>E21</f>
        <v>AZ Consult spol. s r.o.</v>
      </c>
      <c r="K79" s="39"/>
      <c r="L79" s="43"/>
    </row>
    <row r="80" spans="2:12" s="1" customFormat="1" ht="15.15" customHeight="1">
      <c r="B80" s="38"/>
      <c r="C80" s="32" t="s">
        <v>30</v>
      </c>
      <c r="D80" s="39"/>
      <c r="E80" s="39"/>
      <c r="F80" s="27" t="str">
        <f>IF(E18="","",E18)</f>
        <v>Vyplň údaj</v>
      </c>
      <c r="G80" s="39"/>
      <c r="H80" s="39"/>
      <c r="I80" s="138" t="s">
        <v>35</v>
      </c>
      <c r="J80" s="36" t="str">
        <f>E24</f>
        <v xml:space="preserve"> </v>
      </c>
      <c r="K80" s="39"/>
      <c r="L80" s="43"/>
    </row>
    <row r="81" spans="2:12" s="1" customFormat="1" ht="10.3" customHeight="1">
      <c r="B81" s="38"/>
      <c r="C81" s="39"/>
      <c r="D81" s="39"/>
      <c r="E81" s="39"/>
      <c r="F81" s="39"/>
      <c r="G81" s="39"/>
      <c r="H81" s="39"/>
      <c r="I81" s="135"/>
      <c r="J81" s="39"/>
      <c r="K81" s="39"/>
      <c r="L81" s="43"/>
    </row>
    <row r="82" spans="2:20" s="10" customFormat="1" ht="29.25" customHeight="1">
      <c r="B82" s="185"/>
      <c r="C82" s="186" t="s">
        <v>190</v>
      </c>
      <c r="D82" s="187" t="s">
        <v>58</v>
      </c>
      <c r="E82" s="187" t="s">
        <v>54</v>
      </c>
      <c r="F82" s="187" t="s">
        <v>55</v>
      </c>
      <c r="G82" s="187" t="s">
        <v>191</v>
      </c>
      <c r="H82" s="187" t="s">
        <v>192</v>
      </c>
      <c r="I82" s="188" t="s">
        <v>193</v>
      </c>
      <c r="J82" s="187" t="s">
        <v>122</v>
      </c>
      <c r="K82" s="189" t="s">
        <v>194</v>
      </c>
      <c r="L82" s="190"/>
      <c r="M82" s="91" t="s">
        <v>19</v>
      </c>
      <c r="N82" s="92" t="s">
        <v>43</v>
      </c>
      <c r="O82" s="92" t="s">
        <v>195</v>
      </c>
      <c r="P82" s="92" t="s">
        <v>196</v>
      </c>
      <c r="Q82" s="92" t="s">
        <v>197</v>
      </c>
      <c r="R82" s="92" t="s">
        <v>198</v>
      </c>
      <c r="S82" s="92" t="s">
        <v>199</v>
      </c>
      <c r="T82" s="93" t="s">
        <v>200</v>
      </c>
    </row>
    <row r="83" spans="2:63" s="1" customFormat="1" ht="22.8" customHeight="1">
      <c r="B83" s="38"/>
      <c r="C83" s="98" t="s">
        <v>201</v>
      </c>
      <c r="D83" s="39"/>
      <c r="E83" s="39"/>
      <c r="F83" s="39"/>
      <c r="G83" s="39"/>
      <c r="H83" s="39"/>
      <c r="I83" s="135"/>
      <c r="J83" s="191">
        <f>BK83</f>
        <v>0</v>
      </c>
      <c r="K83" s="39"/>
      <c r="L83" s="43"/>
      <c r="M83" s="94"/>
      <c r="N83" s="95"/>
      <c r="O83" s="95"/>
      <c r="P83" s="192">
        <f>P84+P91+P98+P113</f>
        <v>0</v>
      </c>
      <c r="Q83" s="95"/>
      <c r="R83" s="192">
        <f>R84+R91+R98+R113</f>
        <v>0</v>
      </c>
      <c r="S83" s="95"/>
      <c r="T83" s="193">
        <f>T84+T91+T98+T113</f>
        <v>0</v>
      </c>
      <c r="AT83" s="17" t="s">
        <v>72</v>
      </c>
      <c r="AU83" s="17" t="s">
        <v>123</v>
      </c>
      <c r="BK83" s="194">
        <f>BK84+BK91+BK98+BK113</f>
        <v>0</v>
      </c>
    </row>
    <row r="84" spans="2:63" s="11" customFormat="1" ht="25.9" customHeight="1">
      <c r="B84" s="195"/>
      <c r="C84" s="196"/>
      <c r="D84" s="197" t="s">
        <v>72</v>
      </c>
      <c r="E84" s="198" t="s">
        <v>81</v>
      </c>
      <c r="F84" s="198" t="s">
        <v>2232</v>
      </c>
      <c r="G84" s="196"/>
      <c r="H84" s="196"/>
      <c r="I84" s="199"/>
      <c r="J84" s="200">
        <f>BK84</f>
        <v>0</v>
      </c>
      <c r="K84" s="196"/>
      <c r="L84" s="201"/>
      <c r="M84" s="202"/>
      <c r="N84" s="203"/>
      <c r="O84" s="203"/>
      <c r="P84" s="204">
        <f>SUM(P85:P90)</f>
        <v>0</v>
      </c>
      <c r="Q84" s="203"/>
      <c r="R84" s="204">
        <f>SUM(R85:R90)</f>
        <v>0</v>
      </c>
      <c r="S84" s="203"/>
      <c r="T84" s="205">
        <f>SUM(T85:T90)</f>
        <v>0</v>
      </c>
      <c r="AR84" s="206" t="s">
        <v>81</v>
      </c>
      <c r="AT84" s="207" t="s">
        <v>72</v>
      </c>
      <c r="AU84" s="207" t="s">
        <v>73</v>
      </c>
      <c r="AY84" s="206" t="s">
        <v>204</v>
      </c>
      <c r="BK84" s="208">
        <f>SUM(BK85:BK90)</f>
        <v>0</v>
      </c>
    </row>
    <row r="85" spans="2:65" s="1" customFormat="1" ht="16.5" customHeight="1">
      <c r="B85" s="38"/>
      <c r="C85" s="211" t="s">
        <v>81</v>
      </c>
      <c r="D85" s="211" t="s">
        <v>207</v>
      </c>
      <c r="E85" s="212" t="s">
        <v>2233</v>
      </c>
      <c r="F85" s="213" t="s">
        <v>2234</v>
      </c>
      <c r="G85" s="214" t="s">
        <v>552</v>
      </c>
      <c r="H85" s="215">
        <v>1</v>
      </c>
      <c r="I85" s="216"/>
      <c r="J85" s="217">
        <f>ROUND(I85*H85,2)</f>
        <v>0</v>
      </c>
      <c r="K85" s="213" t="s">
        <v>19</v>
      </c>
      <c r="L85" s="43"/>
      <c r="M85" s="218" t="s">
        <v>19</v>
      </c>
      <c r="N85" s="219" t="s">
        <v>44</v>
      </c>
      <c r="O85" s="83"/>
      <c r="P85" s="220">
        <f>O85*H85</f>
        <v>0</v>
      </c>
      <c r="Q85" s="220">
        <v>0</v>
      </c>
      <c r="R85" s="220">
        <f>Q85*H85</f>
        <v>0</v>
      </c>
      <c r="S85" s="220">
        <v>0</v>
      </c>
      <c r="T85" s="221">
        <f>S85*H85</f>
        <v>0</v>
      </c>
      <c r="AR85" s="222" t="s">
        <v>212</v>
      </c>
      <c r="AT85" s="222" t="s">
        <v>207</v>
      </c>
      <c r="AU85" s="222" t="s">
        <v>81</v>
      </c>
      <c r="AY85" s="17" t="s">
        <v>204</v>
      </c>
      <c r="BE85" s="223">
        <f>IF(N85="základní",J85,0)</f>
        <v>0</v>
      </c>
      <c r="BF85" s="223">
        <f>IF(N85="snížená",J85,0)</f>
        <v>0</v>
      </c>
      <c r="BG85" s="223">
        <f>IF(N85="zákl. přenesená",J85,0)</f>
        <v>0</v>
      </c>
      <c r="BH85" s="223">
        <f>IF(N85="sníž. přenesená",J85,0)</f>
        <v>0</v>
      </c>
      <c r="BI85" s="223">
        <f>IF(N85="nulová",J85,0)</f>
        <v>0</v>
      </c>
      <c r="BJ85" s="17" t="s">
        <v>81</v>
      </c>
      <c r="BK85" s="223">
        <f>ROUND(I85*H85,2)</f>
        <v>0</v>
      </c>
      <c r="BL85" s="17" t="s">
        <v>212</v>
      </c>
      <c r="BM85" s="222" t="s">
        <v>83</v>
      </c>
    </row>
    <row r="86" spans="2:47" s="1" customFormat="1" ht="12">
      <c r="B86" s="38"/>
      <c r="C86" s="39"/>
      <c r="D86" s="226" t="s">
        <v>2235</v>
      </c>
      <c r="E86" s="39"/>
      <c r="F86" s="273" t="s">
        <v>2236</v>
      </c>
      <c r="G86" s="39"/>
      <c r="H86" s="39"/>
      <c r="I86" s="135"/>
      <c r="J86" s="39"/>
      <c r="K86" s="39"/>
      <c r="L86" s="43"/>
      <c r="M86" s="274"/>
      <c r="N86" s="83"/>
      <c r="O86" s="83"/>
      <c r="P86" s="83"/>
      <c r="Q86" s="83"/>
      <c r="R86" s="83"/>
      <c r="S86" s="83"/>
      <c r="T86" s="84"/>
      <c r="AT86" s="17" t="s">
        <v>2235</v>
      </c>
      <c r="AU86" s="17" t="s">
        <v>81</v>
      </c>
    </row>
    <row r="87" spans="2:65" s="1" customFormat="1" ht="16.5" customHeight="1">
      <c r="B87" s="38"/>
      <c r="C87" s="211" t="s">
        <v>83</v>
      </c>
      <c r="D87" s="211" t="s">
        <v>207</v>
      </c>
      <c r="E87" s="212" t="s">
        <v>2237</v>
      </c>
      <c r="F87" s="213" t="s">
        <v>2238</v>
      </c>
      <c r="G87" s="214" t="s">
        <v>221</v>
      </c>
      <c r="H87" s="215">
        <v>16</v>
      </c>
      <c r="I87" s="216"/>
      <c r="J87" s="217">
        <f>ROUND(I87*H87,2)</f>
        <v>0</v>
      </c>
      <c r="K87" s="213" t="s">
        <v>19</v>
      </c>
      <c r="L87" s="43"/>
      <c r="M87" s="218" t="s">
        <v>19</v>
      </c>
      <c r="N87" s="219" t="s">
        <v>44</v>
      </c>
      <c r="O87" s="83"/>
      <c r="P87" s="220">
        <f>O87*H87</f>
        <v>0</v>
      </c>
      <c r="Q87" s="220">
        <v>0</v>
      </c>
      <c r="R87" s="220">
        <f>Q87*H87</f>
        <v>0</v>
      </c>
      <c r="S87" s="220">
        <v>0</v>
      </c>
      <c r="T87" s="221">
        <f>S87*H87</f>
        <v>0</v>
      </c>
      <c r="AR87" s="222" t="s">
        <v>212</v>
      </c>
      <c r="AT87" s="222" t="s">
        <v>207</v>
      </c>
      <c r="AU87" s="222" t="s">
        <v>81</v>
      </c>
      <c r="AY87" s="17" t="s">
        <v>204</v>
      </c>
      <c r="BE87" s="223">
        <f>IF(N87="základní",J87,0)</f>
        <v>0</v>
      </c>
      <c r="BF87" s="223">
        <f>IF(N87="snížená",J87,0)</f>
        <v>0</v>
      </c>
      <c r="BG87" s="223">
        <f>IF(N87="zákl. přenesená",J87,0)</f>
        <v>0</v>
      </c>
      <c r="BH87" s="223">
        <f>IF(N87="sníž. přenesená",J87,0)</f>
        <v>0</v>
      </c>
      <c r="BI87" s="223">
        <f>IF(N87="nulová",J87,0)</f>
        <v>0</v>
      </c>
      <c r="BJ87" s="17" t="s">
        <v>81</v>
      </c>
      <c r="BK87" s="223">
        <f>ROUND(I87*H87,2)</f>
        <v>0</v>
      </c>
      <c r="BL87" s="17" t="s">
        <v>212</v>
      </c>
      <c r="BM87" s="222" t="s">
        <v>212</v>
      </c>
    </row>
    <row r="88" spans="2:47" s="1" customFormat="1" ht="12">
      <c r="B88" s="38"/>
      <c r="C88" s="39"/>
      <c r="D88" s="226" t="s">
        <v>2235</v>
      </c>
      <c r="E88" s="39"/>
      <c r="F88" s="273" t="s">
        <v>2239</v>
      </c>
      <c r="G88" s="39"/>
      <c r="H88" s="39"/>
      <c r="I88" s="135"/>
      <c r="J88" s="39"/>
      <c r="K88" s="39"/>
      <c r="L88" s="43"/>
      <c r="M88" s="274"/>
      <c r="N88" s="83"/>
      <c r="O88" s="83"/>
      <c r="P88" s="83"/>
      <c r="Q88" s="83"/>
      <c r="R88" s="83"/>
      <c r="S88" s="83"/>
      <c r="T88" s="84"/>
      <c r="AT88" s="17" t="s">
        <v>2235</v>
      </c>
      <c r="AU88" s="17" t="s">
        <v>81</v>
      </c>
    </row>
    <row r="89" spans="2:65" s="1" customFormat="1" ht="16.5" customHeight="1">
      <c r="B89" s="38"/>
      <c r="C89" s="211" t="s">
        <v>224</v>
      </c>
      <c r="D89" s="211" t="s">
        <v>207</v>
      </c>
      <c r="E89" s="212" t="s">
        <v>2240</v>
      </c>
      <c r="F89" s="213" t="s">
        <v>2241</v>
      </c>
      <c r="G89" s="214" t="s">
        <v>250</v>
      </c>
      <c r="H89" s="215">
        <v>16</v>
      </c>
      <c r="I89" s="216"/>
      <c r="J89" s="217">
        <f>ROUND(I89*H89,2)</f>
        <v>0</v>
      </c>
      <c r="K89" s="213" t="s">
        <v>19</v>
      </c>
      <c r="L89" s="43"/>
      <c r="M89" s="218" t="s">
        <v>19</v>
      </c>
      <c r="N89" s="219" t="s">
        <v>44</v>
      </c>
      <c r="O89" s="83"/>
      <c r="P89" s="220">
        <f>O89*H89</f>
        <v>0</v>
      </c>
      <c r="Q89" s="220">
        <v>0</v>
      </c>
      <c r="R89" s="220">
        <f>Q89*H89</f>
        <v>0</v>
      </c>
      <c r="S89" s="220">
        <v>0</v>
      </c>
      <c r="T89" s="221">
        <f>S89*H89</f>
        <v>0</v>
      </c>
      <c r="AR89" s="222" t="s">
        <v>212</v>
      </c>
      <c r="AT89" s="222" t="s">
        <v>207</v>
      </c>
      <c r="AU89" s="222" t="s">
        <v>81</v>
      </c>
      <c r="AY89" s="17" t="s">
        <v>204</v>
      </c>
      <c r="BE89" s="223">
        <f>IF(N89="základní",J89,0)</f>
        <v>0</v>
      </c>
      <c r="BF89" s="223">
        <f>IF(N89="snížená",J89,0)</f>
        <v>0</v>
      </c>
      <c r="BG89" s="223">
        <f>IF(N89="zákl. přenesená",J89,0)</f>
        <v>0</v>
      </c>
      <c r="BH89" s="223">
        <f>IF(N89="sníž. přenesená",J89,0)</f>
        <v>0</v>
      </c>
      <c r="BI89" s="223">
        <f>IF(N89="nulová",J89,0)</f>
        <v>0</v>
      </c>
      <c r="BJ89" s="17" t="s">
        <v>81</v>
      </c>
      <c r="BK89" s="223">
        <f>ROUND(I89*H89,2)</f>
        <v>0</v>
      </c>
      <c r="BL89" s="17" t="s">
        <v>212</v>
      </c>
      <c r="BM89" s="222" t="s">
        <v>227</v>
      </c>
    </row>
    <row r="90" spans="2:47" s="1" customFormat="1" ht="12">
      <c r="B90" s="38"/>
      <c r="C90" s="39"/>
      <c r="D90" s="226" t="s">
        <v>2235</v>
      </c>
      <c r="E90" s="39"/>
      <c r="F90" s="273" t="s">
        <v>2242</v>
      </c>
      <c r="G90" s="39"/>
      <c r="H90" s="39"/>
      <c r="I90" s="135"/>
      <c r="J90" s="39"/>
      <c r="K90" s="39"/>
      <c r="L90" s="43"/>
      <c r="M90" s="274"/>
      <c r="N90" s="83"/>
      <c r="O90" s="83"/>
      <c r="P90" s="83"/>
      <c r="Q90" s="83"/>
      <c r="R90" s="83"/>
      <c r="S90" s="83"/>
      <c r="T90" s="84"/>
      <c r="AT90" s="17" t="s">
        <v>2235</v>
      </c>
      <c r="AU90" s="17" t="s">
        <v>81</v>
      </c>
    </row>
    <row r="91" spans="2:63" s="11" customFormat="1" ht="25.9" customHeight="1">
      <c r="B91" s="195"/>
      <c r="C91" s="196"/>
      <c r="D91" s="197" t="s">
        <v>72</v>
      </c>
      <c r="E91" s="198" t="s">
        <v>83</v>
      </c>
      <c r="F91" s="198" t="s">
        <v>2243</v>
      </c>
      <c r="G91" s="196"/>
      <c r="H91" s="196"/>
      <c r="I91" s="199"/>
      <c r="J91" s="200">
        <f>BK91</f>
        <v>0</v>
      </c>
      <c r="K91" s="196"/>
      <c r="L91" s="201"/>
      <c r="M91" s="202"/>
      <c r="N91" s="203"/>
      <c r="O91" s="203"/>
      <c r="P91" s="204">
        <f>SUM(P92:P97)</f>
        <v>0</v>
      </c>
      <c r="Q91" s="203"/>
      <c r="R91" s="204">
        <f>SUM(R92:R97)</f>
        <v>0</v>
      </c>
      <c r="S91" s="203"/>
      <c r="T91" s="205">
        <f>SUM(T92:T97)</f>
        <v>0</v>
      </c>
      <c r="AR91" s="206" t="s">
        <v>81</v>
      </c>
      <c r="AT91" s="207" t="s">
        <v>72</v>
      </c>
      <c r="AU91" s="207" t="s">
        <v>73</v>
      </c>
      <c r="AY91" s="206" t="s">
        <v>204</v>
      </c>
      <c r="BK91" s="208">
        <f>SUM(BK92:BK97)</f>
        <v>0</v>
      </c>
    </row>
    <row r="92" spans="2:65" s="1" customFormat="1" ht="16.5" customHeight="1">
      <c r="B92" s="38"/>
      <c r="C92" s="211" t="s">
        <v>212</v>
      </c>
      <c r="D92" s="211" t="s">
        <v>207</v>
      </c>
      <c r="E92" s="212" t="s">
        <v>2244</v>
      </c>
      <c r="F92" s="213" t="s">
        <v>2245</v>
      </c>
      <c r="G92" s="214" t="s">
        <v>552</v>
      </c>
      <c r="H92" s="215">
        <v>1</v>
      </c>
      <c r="I92" s="216"/>
      <c r="J92" s="217">
        <f>ROUND(I92*H92,2)</f>
        <v>0</v>
      </c>
      <c r="K92" s="213" t="s">
        <v>19</v>
      </c>
      <c r="L92" s="43"/>
      <c r="M92" s="218" t="s">
        <v>19</v>
      </c>
      <c r="N92" s="219" t="s">
        <v>44</v>
      </c>
      <c r="O92" s="83"/>
      <c r="P92" s="220">
        <f>O92*H92</f>
        <v>0</v>
      </c>
      <c r="Q92" s="220">
        <v>0</v>
      </c>
      <c r="R92" s="220">
        <f>Q92*H92</f>
        <v>0</v>
      </c>
      <c r="S92" s="220">
        <v>0</v>
      </c>
      <c r="T92" s="221">
        <f>S92*H92</f>
        <v>0</v>
      </c>
      <c r="AR92" s="222" t="s">
        <v>212</v>
      </c>
      <c r="AT92" s="222" t="s">
        <v>207</v>
      </c>
      <c r="AU92" s="222" t="s">
        <v>81</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212</v>
      </c>
      <c r="BM92" s="222" t="s">
        <v>230</v>
      </c>
    </row>
    <row r="93" spans="2:47" s="1" customFormat="1" ht="12">
      <c r="B93" s="38"/>
      <c r="C93" s="39"/>
      <c r="D93" s="226" t="s">
        <v>2235</v>
      </c>
      <c r="E93" s="39"/>
      <c r="F93" s="273" t="s">
        <v>2246</v>
      </c>
      <c r="G93" s="39"/>
      <c r="H93" s="39"/>
      <c r="I93" s="135"/>
      <c r="J93" s="39"/>
      <c r="K93" s="39"/>
      <c r="L93" s="43"/>
      <c r="M93" s="274"/>
      <c r="N93" s="83"/>
      <c r="O93" s="83"/>
      <c r="P93" s="83"/>
      <c r="Q93" s="83"/>
      <c r="R93" s="83"/>
      <c r="S93" s="83"/>
      <c r="T93" s="84"/>
      <c r="AT93" s="17" t="s">
        <v>2235</v>
      </c>
      <c r="AU93" s="17" t="s">
        <v>81</v>
      </c>
    </row>
    <row r="94" spans="2:65" s="1" customFormat="1" ht="16.5" customHeight="1">
      <c r="B94" s="38"/>
      <c r="C94" s="211" t="s">
        <v>233</v>
      </c>
      <c r="D94" s="211" t="s">
        <v>207</v>
      </c>
      <c r="E94" s="212" t="s">
        <v>2247</v>
      </c>
      <c r="F94" s="213" t="s">
        <v>2248</v>
      </c>
      <c r="G94" s="214" t="s">
        <v>552</v>
      </c>
      <c r="H94" s="215">
        <v>1</v>
      </c>
      <c r="I94" s="216"/>
      <c r="J94" s="217">
        <f>ROUND(I94*H94,2)</f>
        <v>0</v>
      </c>
      <c r="K94" s="213" t="s">
        <v>19</v>
      </c>
      <c r="L94" s="43"/>
      <c r="M94" s="218" t="s">
        <v>19</v>
      </c>
      <c r="N94" s="219" t="s">
        <v>44</v>
      </c>
      <c r="O94" s="83"/>
      <c r="P94" s="220">
        <f>O94*H94</f>
        <v>0</v>
      </c>
      <c r="Q94" s="220">
        <v>0</v>
      </c>
      <c r="R94" s="220">
        <f>Q94*H94</f>
        <v>0</v>
      </c>
      <c r="S94" s="220">
        <v>0</v>
      </c>
      <c r="T94" s="221">
        <f>S94*H94</f>
        <v>0</v>
      </c>
      <c r="AR94" s="222" t="s">
        <v>212</v>
      </c>
      <c r="AT94" s="222" t="s">
        <v>207</v>
      </c>
      <c r="AU94" s="222" t="s">
        <v>81</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212</v>
      </c>
      <c r="BM94" s="222" t="s">
        <v>236</v>
      </c>
    </row>
    <row r="95" spans="2:47" s="1" customFormat="1" ht="12">
      <c r="B95" s="38"/>
      <c r="C95" s="39"/>
      <c r="D95" s="226" t="s">
        <v>2235</v>
      </c>
      <c r="E95" s="39"/>
      <c r="F95" s="273" t="s">
        <v>2249</v>
      </c>
      <c r="G95" s="39"/>
      <c r="H95" s="39"/>
      <c r="I95" s="135"/>
      <c r="J95" s="39"/>
      <c r="K95" s="39"/>
      <c r="L95" s="43"/>
      <c r="M95" s="274"/>
      <c r="N95" s="83"/>
      <c r="O95" s="83"/>
      <c r="P95" s="83"/>
      <c r="Q95" s="83"/>
      <c r="R95" s="83"/>
      <c r="S95" s="83"/>
      <c r="T95" s="84"/>
      <c r="AT95" s="17" t="s">
        <v>2235</v>
      </c>
      <c r="AU95" s="17" t="s">
        <v>81</v>
      </c>
    </row>
    <row r="96" spans="2:65" s="1" customFormat="1" ht="16.5" customHeight="1">
      <c r="B96" s="38"/>
      <c r="C96" s="211" t="s">
        <v>227</v>
      </c>
      <c r="D96" s="211" t="s">
        <v>207</v>
      </c>
      <c r="E96" s="212" t="s">
        <v>2250</v>
      </c>
      <c r="F96" s="213" t="s">
        <v>2251</v>
      </c>
      <c r="G96" s="214" t="s">
        <v>552</v>
      </c>
      <c r="H96" s="215">
        <v>1</v>
      </c>
      <c r="I96" s="216"/>
      <c r="J96" s="217">
        <f>ROUND(I96*H96,2)</f>
        <v>0</v>
      </c>
      <c r="K96" s="213" t="s">
        <v>19</v>
      </c>
      <c r="L96" s="43"/>
      <c r="M96" s="218" t="s">
        <v>19</v>
      </c>
      <c r="N96" s="219" t="s">
        <v>44</v>
      </c>
      <c r="O96" s="83"/>
      <c r="P96" s="220">
        <f>O96*H96</f>
        <v>0</v>
      </c>
      <c r="Q96" s="220">
        <v>0</v>
      </c>
      <c r="R96" s="220">
        <f>Q96*H96</f>
        <v>0</v>
      </c>
      <c r="S96" s="220">
        <v>0</v>
      </c>
      <c r="T96" s="221">
        <f>S96*H96</f>
        <v>0</v>
      </c>
      <c r="AR96" s="222" t="s">
        <v>212</v>
      </c>
      <c r="AT96" s="222" t="s">
        <v>207</v>
      </c>
      <c r="AU96" s="222" t="s">
        <v>81</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212</v>
      </c>
      <c r="BM96" s="222" t="s">
        <v>240</v>
      </c>
    </row>
    <row r="97" spans="2:47" s="1" customFormat="1" ht="12">
      <c r="B97" s="38"/>
      <c r="C97" s="39"/>
      <c r="D97" s="226" t="s">
        <v>2235</v>
      </c>
      <c r="E97" s="39"/>
      <c r="F97" s="273" t="s">
        <v>2252</v>
      </c>
      <c r="G97" s="39"/>
      <c r="H97" s="39"/>
      <c r="I97" s="135"/>
      <c r="J97" s="39"/>
      <c r="K97" s="39"/>
      <c r="L97" s="43"/>
      <c r="M97" s="274"/>
      <c r="N97" s="83"/>
      <c r="O97" s="83"/>
      <c r="P97" s="83"/>
      <c r="Q97" s="83"/>
      <c r="R97" s="83"/>
      <c r="S97" s="83"/>
      <c r="T97" s="84"/>
      <c r="AT97" s="17" t="s">
        <v>2235</v>
      </c>
      <c r="AU97" s="17" t="s">
        <v>81</v>
      </c>
    </row>
    <row r="98" spans="2:63" s="11" customFormat="1" ht="25.9" customHeight="1">
      <c r="B98" s="195"/>
      <c r="C98" s="196"/>
      <c r="D98" s="197" t="s">
        <v>72</v>
      </c>
      <c r="E98" s="198" t="s">
        <v>2253</v>
      </c>
      <c r="F98" s="198" t="s">
        <v>2254</v>
      </c>
      <c r="G98" s="196"/>
      <c r="H98" s="196"/>
      <c r="I98" s="199"/>
      <c r="J98" s="200">
        <f>BK98</f>
        <v>0</v>
      </c>
      <c r="K98" s="196"/>
      <c r="L98" s="201"/>
      <c r="M98" s="202"/>
      <c r="N98" s="203"/>
      <c r="O98" s="203"/>
      <c r="P98" s="204">
        <f>SUM(P99:P112)</f>
        <v>0</v>
      </c>
      <c r="Q98" s="203"/>
      <c r="R98" s="204">
        <f>SUM(R99:R112)</f>
        <v>0</v>
      </c>
      <c r="S98" s="203"/>
      <c r="T98" s="205">
        <f>SUM(T99:T112)</f>
        <v>0</v>
      </c>
      <c r="AR98" s="206" t="s">
        <v>81</v>
      </c>
      <c r="AT98" s="207" t="s">
        <v>72</v>
      </c>
      <c r="AU98" s="207" t="s">
        <v>73</v>
      </c>
      <c r="AY98" s="206" t="s">
        <v>204</v>
      </c>
      <c r="BK98" s="208">
        <f>SUM(BK99:BK112)</f>
        <v>0</v>
      </c>
    </row>
    <row r="99" spans="2:65" s="1" customFormat="1" ht="16.5" customHeight="1">
      <c r="B99" s="38"/>
      <c r="C99" s="211" t="s">
        <v>241</v>
      </c>
      <c r="D99" s="211" t="s">
        <v>207</v>
      </c>
      <c r="E99" s="212" t="s">
        <v>2255</v>
      </c>
      <c r="F99" s="213" t="s">
        <v>2256</v>
      </c>
      <c r="G99" s="214" t="s">
        <v>250</v>
      </c>
      <c r="H99" s="215">
        <v>3</v>
      </c>
      <c r="I99" s="216"/>
      <c r="J99" s="217">
        <f>ROUND(I99*H99,2)</f>
        <v>0</v>
      </c>
      <c r="K99" s="213" t="s">
        <v>19</v>
      </c>
      <c r="L99" s="43"/>
      <c r="M99" s="218" t="s">
        <v>19</v>
      </c>
      <c r="N99" s="219" t="s">
        <v>44</v>
      </c>
      <c r="O99" s="83"/>
      <c r="P99" s="220">
        <f>O99*H99</f>
        <v>0</v>
      </c>
      <c r="Q99" s="220">
        <v>0</v>
      </c>
      <c r="R99" s="220">
        <f>Q99*H99</f>
        <v>0</v>
      </c>
      <c r="S99" s="220">
        <v>0</v>
      </c>
      <c r="T99" s="221">
        <f>S99*H99</f>
        <v>0</v>
      </c>
      <c r="AR99" s="222" t="s">
        <v>212</v>
      </c>
      <c r="AT99" s="222" t="s">
        <v>207</v>
      </c>
      <c r="AU99" s="222" t="s">
        <v>81</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212</v>
      </c>
      <c r="BM99" s="222" t="s">
        <v>245</v>
      </c>
    </row>
    <row r="100" spans="2:47" s="1" customFormat="1" ht="12">
      <c r="B100" s="38"/>
      <c r="C100" s="39"/>
      <c r="D100" s="226" t="s">
        <v>2235</v>
      </c>
      <c r="E100" s="39"/>
      <c r="F100" s="273" t="s">
        <v>2257</v>
      </c>
      <c r="G100" s="39"/>
      <c r="H100" s="39"/>
      <c r="I100" s="135"/>
      <c r="J100" s="39"/>
      <c r="K100" s="39"/>
      <c r="L100" s="43"/>
      <c r="M100" s="274"/>
      <c r="N100" s="83"/>
      <c r="O100" s="83"/>
      <c r="P100" s="83"/>
      <c r="Q100" s="83"/>
      <c r="R100" s="83"/>
      <c r="S100" s="83"/>
      <c r="T100" s="84"/>
      <c r="AT100" s="17" t="s">
        <v>2235</v>
      </c>
      <c r="AU100" s="17" t="s">
        <v>81</v>
      </c>
    </row>
    <row r="101" spans="2:65" s="1" customFormat="1" ht="16.5" customHeight="1">
      <c r="B101" s="38"/>
      <c r="C101" s="211" t="s">
        <v>230</v>
      </c>
      <c r="D101" s="211" t="s">
        <v>207</v>
      </c>
      <c r="E101" s="212" t="s">
        <v>2258</v>
      </c>
      <c r="F101" s="213" t="s">
        <v>2259</v>
      </c>
      <c r="G101" s="214" t="s">
        <v>552</v>
      </c>
      <c r="H101" s="215">
        <v>2</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212</v>
      </c>
      <c r="AT101" s="222" t="s">
        <v>207</v>
      </c>
      <c r="AU101" s="222" t="s">
        <v>81</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212</v>
      </c>
      <c r="BM101" s="222" t="s">
        <v>251</v>
      </c>
    </row>
    <row r="102" spans="2:47" s="1" customFormat="1" ht="12">
      <c r="B102" s="38"/>
      <c r="C102" s="39"/>
      <c r="D102" s="226" t="s">
        <v>2235</v>
      </c>
      <c r="E102" s="39"/>
      <c r="F102" s="273" t="s">
        <v>2260</v>
      </c>
      <c r="G102" s="39"/>
      <c r="H102" s="39"/>
      <c r="I102" s="135"/>
      <c r="J102" s="39"/>
      <c r="K102" s="39"/>
      <c r="L102" s="43"/>
      <c r="M102" s="274"/>
      <c r="N102" s="83"/>
      <c r="O102" s="83"/>
      <c r="P102" s="83"/>
      <c r="Q102" s="83"/>
      <c r="R102" s="83"/>
      <c r="S102" s="83"/>
      <c r="T102" s="84"/>
      <c r="AT102" s="17" t="s">
        <v>2235</v>
      </c>
      <c r="AU102" s="17" t="s">
        <v>81</v>
      </c>
    </row>
    <row r="103" spans="2:65" s="1" customFormat="1" ht="16.5" customHeight="1">
      <c r="B103" s="38"/>
      <c r="C103" s="211" t="s">
        <v>252</v>
      </c>
      <c r="D103" s="211" t="s">
        <v>207</v>
      </c>
      <c r="E103" s="212" t="s">
        <v>2261</v>
      </c>
      <c r="F103" s="213" t="s">
        <v>2262</v>
      </c>
      <c r="G103" s="214" t="s">
        <v>552</v>
      </c>
      <c r="H103" s="215">
        <v>2</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212</v>
      </c>
      <c r="AT103" s="222" t="s">
        <v>207</v>
      </c>
      <c r="AU103" s="222" t="s">
        <v>81</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212</v>
      </c>
      <c r="BM103" s="222" t="s">
        <v>255</v>
      </c>
    </row>
    <row r="104" spans="2:47" s="1" customFormat="1" ht="12">
      <c r="B104" s="38"/>
      <c r="C104" s="39"/>
      <c r="D104" s="226" t="s">
        <v>2235</v>
      </c>
      <c r="E104" s="39"/>
      <c r="F104" s="273" t="s">
        <v>2263</v>
      </c>
      <c r="G104" s="39"/>
      <c r="H104" s="39"/>
      <c r="I104" s="135"/>
      <c r="J104" s="39"/>
      <c r="K104" s="39"/>
      <c r="L104" s="43"/>
      <c r="M104" s="274"/>
      <c r="N104" s="83"/>
      <c r="O104" s="83"/>
      <c r="P104" s="83"/>
      <c r="Q104" s="83"/>
      <c r="R104" s="83"/>
      <c r="S104" s="83"/>
      <c r="T104" s="84"/>
      <c r="AT104" s="17" t="s">
        <v>2235</v>
      </c>
      <c r="AU104" s="17" t="s">
        <v>81</v>
      </c>
    </row>
    <row r="105" spans="2:65" s="1" customFormat="1" ht="16.5" customHeight="1">
      <c r="B105" s="38"/>
      <c r="C105" s="211" t="s">
        <v>236</v>
      </c>
      <c r="D105" s="211" t="s">
        <v>207</v>
      </c>
      <c r="E105" s="212" t="s">
        <v>2264</v>
      </c>
      <c r="F105" s="213" t="s">
        <v>2265</v>
      </c>
      <c r="G105" s="214" t="s">
        <v>552</v>
      </c>
      <c r="H105" s="215">
        <v>4</v>
      </c>
      <c r="I105" s="216"/>
      <c r="J105" s="217">
        <f>ROUND(I105*H105,2)</f>
        <v>0</v>
      </c>
      <c r="K105" s="213" t="s">
        <v>19</v>
      </c>
      <c r="L105" s="43"/>
      <c r="M105" s="218" t="s">
        <v>19</v>
      </c>
      <c r="N105" s="219" t="s">
        <v>44</v>
      </c>
      <c r="O105" s="83"/>
      <c r="P105" s="220">
        <f>O105*H105</f>
        <v>0</v>
      </c>
      <c r="Q105" s="220">
        <v>0</v>
      </c>
      <c r="R105" s="220">
        <f>Q105*H105</f>
        <v>0</v>
      </c>
      <c r="S105" s="220">
        <v>0</v>
      </c>
      <c r="T105" s="221">
        <f>S105*H105</f>
        <v>0</v>
      </c>
      <c r="AR105" s="222" t="s">
        <v>212</v>
      </c>
      <c r="AT105" s="222" t="s">
        <v>207</v>
      </c>
      <c r="AU105" s="222" t="s">
        <v>81</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212</v>
      </c>
      <c r="BM105" s="222" t="s">
        <v>258</v>
      </c>
    </row>
    <row r="106" spans="2:47" s="1" customFormat="1" ht="12">
      <c r="B106" s="38"/>
      <c r="C106" s="39"/>
      <c r="D106" s="226" t="s">
        <v>2235</v>
      </c>
      <c r="E106" s="39"/>
      <c r="F106" s="273" t="s">
        <v>2266</v>
      </c>
      <c r="G106" s="39"/>
      <c r="H106" s="39"/>
      <c r="I106" s="135"/>
      <c r="J106" s="39"/>
      <c r="K106" s="39"/>
      <c r="L106" s="43"/>
      <c r="M106" s="274"/>
      <c r="N106" s="83"/>
      <c r="O106" s="83"/>
      <c r="P106" s="83"/>
      <c r="Q106" s="83"/>
      <c r="R106" s="83"/>
      <c r="S106" s="83"/>
      <c r="T106" s="84"/>
      <c r="AT106" s="17" t="s">
        <v>2235</v>
      </c>
      <c r="AU106" s="17" t="s">
        <v>81</v>
      </c>
    </row>
    <row r="107" spans="2:65" s="1" customFormat="1" ht="16.5" customHeight="1">
      <c r="B107" s="38"/>
      <c r="C107" s="211" t="s">
        <v>259</v>
      </c>
      <c r="D107" s="211" t="s">
        <v>207</v>
      </c>
      <c r="E107" s="212" t="s">
        <v>2267</v>
      </c>
      <c r="F107" s="213" t="s">
        <v>2268</v>
      </c>
      <c r="G107" s="214" t="s">
        <v>552</v>
      </c>
      <c r="H107" s="215">
        <v>1</v>
      </c>
      <c r="I107" s="216"/>
      <c r="J107" s="217">
        <f>ROUND(I107*H107,2)</f>
        <v>0</v>
      </c>
      <c r="K107" s="213" t="s">
        <v>19</v>
      </c>
      <c r="L107" s="43"/>
      <c r="M107" s="218" t="s">
        <v>19</v>
      </c>
      <c r="N107" s="219" t="s">
        <v>44</v>
      </c>
      <c r="O107" s="83"/>
      <c r="P107" s="220">
        <f>O107*H107</f>
        <v>0</v>
      </c>
      <c r="Q107" s="220">
        <v>0</v>
      </c>
      <c r="R107" s="220">
        <f>Q107*H107</f>
        <v>0</v>
      </c>
      <c r="S107" s="220">
        <v>0</v>
      </c>
      <c r="T107" s="221">
        <f>S107*H107</f>
        <v>0</v>
      </c>
      <c r="AR107" s="222" t="s">
        <v>212</v>
      </c>
      <c r="AT107" s="222" t="s">
        <v>207</v>
      </c>
      <c r="AU107" s="222" t="s">
        <v>81</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212</v>
      </c>
      <c r="BM107" s="222" t="s">
        <v>262</v>
      </c>
    </row>
    <row r="108" spans="2:47" s="1" customFormat="1" ht="12">
      <c r="B108" s="38"/>
      <c r="C108" s="39"/>
      <c r="D108" s="226" t="s">
        <v>2235</v>
      </c>
      <c r="E108" s="39"/>
      <c r="F108" s="273" t="s">
        <v>2269</v>
      </c>
      <c r="G108" s="39"/>
      <c r="H108" s="39"/>
      <c r="I108" s="135"/>
      <c r="J108" s="39"/>
      <c r="K108" s="39"/>
      <c r="L108" s="43"/>
      <c r="M108" s="274"/>
      <c r="N108" s="83"/>
      <c r="O108" s="83"/>
      <c r="P108" s="83"/>
      <c r="Q108" s="83"/>
      <c r="R108" s="83"/>
      <c r="S108" s="83"/>
      <c r="T108" s="84"/>
      <c r="AT108" s="17" t="s">
        <v>2235</v>
      </c>
      <c r="AU108" s="17" t="s">
        <v>81</v>
      </c>
    </row>
    <row r="109" spans="2:65" s="1" customFormat="1" ht="16.5" customHeight="1">
      <c r="B109" s="38"/>
      <c r="C109" s="211" t="s">
        <v>240</v>
      </c>
      <c r="D109" s="211" t="s">
        <v>207</v>
      </c>
      <c r="E109" s="212" t="s">
        <v>2270</v>
      </c>
      <c r="F109" s="213" t="s">
        <v>2271</v>
      </c>
      <c r="G109" s="214" t="s">
        <v>552</v>
      </c>
      <c r="H109" s="215">
        <v>1</v>
      </c>
      <c r="I109" s="216"/>
      <c r="J109" s="217">
        <f>ROUND(I109*H109,2)</f>
        <v>0</v>
      </c>
      <c r="K109" s="213" t="s">
        <v>19</v>
      </c>
      <c r="L109" s="43"/>
      <c r="M109" s="218" t="s">
        <v>19</v>
      </c>
      <c r="N109" s="219" t="s">
        <v>44</v>
      </c>
      <c r="O109" s="83"/>
      <c r="P109" s="220">
        <f>O109*H109</f>
        <v>0</v>
      </c>
      <c r="Q109" s="220">
        <v>0</v>
      </c>
      <c r="R109" s="220">
        <f>Q109*H109</f>
        <v>0</v>
      </c>
      <c r="S109" s="220">
        <v>0</v>
      </c>
      <c r="T109" s="221">
        <f>S109*H109</f>
        <v>0</v>
      </c>
      <c r="AR109" s="222" t="s">
        <v>212</v>
      </c>
      <c r="AT109" s="222" t="s">
        <v>207</v>
      </c>
      <c r="AU109" s="222" t="s">
        <v>81</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212</v>
      </c>
      <c r="BM109" s="222" t="s">
        <v>265</v>
      </c>
    </row>
    <row r="110" spans="2:47" s="1" customFormat="1" ht="12">
      <c r="B110" s="38"/>
      <c r="C110" s="39"/>
      <c r="D110" s="226" t="s">
        <v>2235</v>
      </c>
      <c r="E110" s="39"/>
      <c r="F110" s="273" t="s">
        <v>2272</v>
      </c>
      <c r="G110" s="39"/>
      <c r="H110" s="39"/>
      <c r="I110" s="135"/>
      <c r="J110" s="39"/>
      <c r="K110" s="39"/>
      <c r="L110" s="43"/>
      <c r="M110" s="274"/>
      <c r="N110" s="83"/>
      <c r="O110" s="83"/>
      <c r="P110" s="83"/>
      <c r="Q110" s="83"/>
      <c r="R110" s="83"/>
      <c r="S110" s="83"/>
      <c r="T110" s="84"/>
      <c r="AT110" s="17" t="s">
        <v>2235</v>
      </c>
      <c r="AU110" s="17" t="s">
        <v>81</v>
      </c>
    </row>
    <row r="111" spans="2:65" s="1" customFormat="1" ht="16.5" customHeight="1">
      <c r="B111" s="38"/>
      <c r="C111" s="211" t="s">
        <v>266</v>
      </c>
      <c r="D111" s="211" t="s">
        <v>207</v>
      </c>
      <c r="E111" s="212" t="s">
        <v>2273</v>
      </c>
      <c r="F111" s="213" t="s">
        <v>2274</v>
      </c>
      <c r="G111" s="214" t="s">
        <v>552</v>
      </c>
      <c r="H111" s="215">
        <v>1</v>
      </c>
      <c r="I111" s="216"/>
      <c r="J111" s="217">
        <f>ROUND(I111*H111,2)</f>
        <v>0</v>
      </c>
      <c r="K111" s="213" t="s">
        <v>19</v>
      </c>
      <c r="L111" s="43"/>
      <c r="M111" s="218" t="s">
        <v>19</v>
      </c>
      <c r="N111" s="219" t="s">
        <v>44</v>
      </c>
      <c r="O111" s="83"/>
      <c r="P111" s="220">
        <f>O111*H111</f>
        <v>0</v>
      </c>
      <c r="Q111" s="220">
        <v>0</v>
      </c>
      <c r="R111" s="220">
        <f>Q111*H111</f>
        <v>0</v>
      </c>
      <c r="S111" s="220">
        <v>0</v>
      </c>
      <c r="T111" s="221">
        <f>S111*H111</f>
        <v>0</v>
      </c>
      <c r="AR111" s="222" t="s">
        <v>212</v>
      </c>
      <c r="AT111" s="222" t="s">
        <v>207</v>
      </c>
      <c r="AU111" s="222" t="s">
        <v>81</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212</v>
      </c>
      <c r="BM111" s="222" t="s">
        <v>269</v>
      </c>
    </row>
    <row r="112" spans="2:47" s="1" customFormat="1" ht="12">
      <c r="B112" s="38"/>
      <c r="C112" s="39"/>
      <c r="D112" s="226" t="s">
        <v>2235</v>
      </c>
      <c r="E112" s="39"/>
      <c r="F112" s="273" t="s">
        <v>2275</v>
      </c>
      <c r="G112" s="39"/>
      <c r="H112" s="39"/>
      <c r="I112" s="135"/>
      <c r="J112" s="39"/>
      <c r="K112" s="39"/>
      <c r="L112" s="43"/>
      <c r="M112" s="274"/>
      <c r="N112" s="83"/>
      <c r="O112" s="83"/>
      <c r="P112" s="83"/>
      <c r="Q112" s="83"/>
      <c r="R112" s="83"/>
      <c r="S112" s="83"/>
      <c r="T112" s="84"/>
      <c r="AT112" s="17" t="s">
        <v>2235</v>
      </c>
      <c r="AU112" s="17" t="s">
        <v>81</v>
      </c>
    </row>
    <row r="113" spans="2:63" s="11" customFormat="1" ht="25.9" customHeight="1">
      <c r="B113" s="195"/>
      <c r="C113" s="196"/>
      <c r="D113" s="197" t="s">
        <v>72</v>
      </c>
      <c r="E113" s="198" t="s">
        <v>212</v>
      </c>
      <c r="F113" s="198" t="s">
        <v>2276</v>
      </c>
      <c r="G113" s="196"/>
      <c r="H113" s="196"/>
      <c r="I113" s="199"/>
      <c r="J113" s="200">
        <f>BK113</f>
        <v>0</v>
      </c>
      <c r="K113" s="196"/>
      <c r="L113" s="201"/>
      <c r="M113" s="202"/>
      <c r="N113" s="203"/>
      <c r="O113" s="203"/>
      <c r="P113" s="204">
        <f>SUM(P114:P121)</f>
        <v>0</v>
      </c>
      <c r="Q113" s="203"/>
      <c r="R113" s="204">
        <f>SUM(R114:R121)</f>
        <v>0</v>
      </c>
      <c r="S113" s="203"/>
      <c r="T113" s="205">
        <f>SUM(T114:T121)</f>
        <v>0</v>
      </c>
      <c r="AR113" s="206" t="s">
        <v>81</v>
      </c>
      <c r="AT113" s="207" t="s">
        <v>72</v>
      </c>
      <c r="AU113" s="207" t="s">
        <v>73</v>
      </c>
      <c r="AY113" s="206" t="s">
        <v>204</v>
      </c>
      <c r="BK113" s="208">
        <f>SUM(BK114:BK121)</f>
        <v>0</v>
      </c>
    </row>
    <row r="114" spans="2:65" s="1" customFormat="1" ht="16.5" customHeight="1">
      <c r="B114" s="38"/>
      <c r="C114" s="211" t="s">
        <v>245</v>
      </c>
      <c r="D114" s="211" t="s">
        <v>207</v>
      </c>
      <c r="E114" s="212" t="s">
        <v>2277</v>
      </c>
      <c r="F114" s="213" t="s">
        <v>2278</v>
      </c>
      <c r="G114" s="214" t="s">
        <v>250</v>
      </c>
      <c r="H114" s="215">
        <v>17</v>
      </c>
      <c r="I114" s="216"/>
      <c r="J114" s="217">
        <f>ROUND(I114*H114,2)</f>
        <v>0</v>
      </c>
      <c r="K114" s="213" t="s">
        <v>19</v>
      </c>
      <c r="L114" s="43"/>
      <c r="M114" s="218" t="s">
        <v>19</v>
      </c>
      <c r="N114" s="219" t="s">
        <v>44</v>
      </c>
      <c r="O114" s="83"/>
      <c r="P114" s="220">
        <f>O114*H114</f>
        <v>0</v>
      </c>
      <c r="Q114" s="220">
        <v>0</v>
      </c>
      <c r="R114" s="220">
        <f>Q114*H114</f>
        <v>0</v>
      </c>
      <c r="S114" s="220">
        <v>0</v>
      </c>
      <c r="T114" s="221">
        <f>S114*H114</f>
        <v>0</v>
      </c>
      <c r="AR114" s="222" t="s">
        <v>212</v>
      </c>
      <c r="AT114" s="222" t="s">
        <v>207</v>
      </c>
      <c r="AU114" s="222" t="s">
        <v>81</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212</v>
      </c>
      <c r="BM114" s="222" t="s">
        <v>274</v>
      </c>
    </row>
    <row r="115" spans="2:47" s="1" customFormat="1" ht="12">
      <c r="B115" s="38"/>
      <c r="C115" s="39"/>
      <c r="D115" s="226" t="s">
        <v>2235</v>
      </c>
      <c r="E115" s="39"/>
      <c r="F115" s="273" t="s">
        <v>2279</v>
      </c>
      <c r="G115" s="39"/>
      <c r="H115" s="39"/>
      <c r="I115" s="135"/>
      <c r="J115" s="39"/>
      <c r="K115" s="39"/>
      <c r="L115" s="43"/>
      <c r="M115" s="274"/>
      <c r="N115" s="83"/>
      <c r="O115" s="83"/>
      <c r="P115" s="83"/>
      <c r="Q115" s="83"/>
      <c r="R115" s="83"/>
      <c r="S115" s="83"/>
      <c r="T115" s="84"/>
      <c r="AT115" s="17" t="s">
        <v>2235</v>
      </c>
      <c r="AU115" s="17" t="s">
        <v>81</v>
      </c>
    </row>
    <row r="116" spans="2:65" s="1" customFormat="1" ht="16.5" customHeight="1">
      <c r="B116" s="38"/>
      <c r="C116" s="211" t="s">
        <v>8</v>
      </c>
      <c r="D116" s="211" t="s">
        <v>207</v>
      </c>
      <c r="E116" s="212" t="s">
        <v>2280</v>
      </c>
      <c r="F116" s="213" t="s">
        <v>2281</v>
      </c>
      <c r="G116" s="214" t="s">
        <v>552</v>
      </c>
      <c r="H116" s="215">
        <v>4</v>
      </c>
      <c r="I116" s="216"/>
      <c r="J116" s="217">
        <f>ROUND(I116*H116,2)</f>
        <v>0</v>
      </c>
      <c r="K116" s="213" t="s">
        <v>19</v>
      </c>
      <c r="L116" s="43"/>
      <c r="M116" s="218" t="s">
        <v>19</v>
      </c>
      <c r="N116" s="219" t="s">
        <v>44</v>
      </c>
      <c r="O116" s="83"/>
      <c r="P116" s="220">
        <f>O116*H116</f>
        <v>0</v>
      </c>
      <c r="Q116" s="220">
        <v>0</v>
      </c>
      <c r="R116" s="220">
        <f>Q116*H116</f>
        <v>0</v>
      </c>
      <c r="S116" s="220">
        <v>0</v>
      </c>
      <c r="T116" s="221">
        <f>S116*H116</f>
        <v>0</v>
      </c>
      <c r="AR116" s="222" t="s">
        <v>212</v>
      </c>
      <c r="AT116" s="222" t="s">
        <v>207</v>
      </c>
      <c r="AU116" s="222" t="s">
        <v>81</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212</v>
      </c>
      <c r="BM116" s="222" t="s">
        <v>277</v>
      </c>
    </row>
    <row r="117" spans="2:47" s="1" customFormat="1" ht="12">
      <c r="B117" s="38"/>
      <c r="C117" s="39"/>
      <c r="D117" s="226" t="s">
        <v>2235</v>
      </c>
      <c r="E117" s="39"/>
      <c r="F117" s="273" t="s">
        <v>2282</v>
      </c>
      <c r="G117" s="39"/>
      <c r="H117" s="39"/>
      <c r="I117" s="135"/>
      <c r="J117" s="39"/>
      <c r="K117" s="39"/>
      <c r="L117" s="43"/>
      <c r="M117" s="274"/>
      <c r="N117" s="83"/>
      <c r="O117" s="83"/>
      <c r="P117" s="83"/>
      <c r="Q117" s="83"/>
      <c r="R117" s="83"/>
      <c r="S117" s="83"/>
      <c r="T117" s="84"/>
      <c r="AT117" s="17" t="s">
        <v>2235</v>
      </c>
      <c r="AU117" s="17" t="s">
        <v>81</v>
      </c>
    </row>
    <row r="118" spans="2:65" s="1" customFormat="1" ht="16.5" customHeight="1">
      <c r="B118" s="38"/>
      <c r="C118" s="211" t="s">
        <v>251</v>
      </c>
      <c r="D118" s="211" t="s">
        <v>207</v>
      </c>
      <c r="E118" s="212" t="s">
        <v>2283</v>
      </c>
      <c r="F118" s="213" t="s">
        <v>2284</v>
      </c>
      <c r="G118" s="214" t="s">
        <v>552</v>
      </c>
      <c r="H118" s="215">
        <v>4</v>
      </c>
      <c r="I118" s="216"/>
      <c r="J118" s="217">
        <f>ROUND(I118*H118,2)</f>
        <v>0</v>
      </c>
      <c r="K118" s="213" t="s">
        <v>19</v>
      </c>
      <c r="L118" s="43"/>
      <c r="M118" s="218" t="s">
        <v>19</v>
      </c>
      <c r="N118" s="219" t="s">
        <v>44</v>
      </c>
      <c r="O118" s="83"/>
      <c r="P118" s="220">
        <f>O118*H118</f>
        <v>0</v>
      </c>
      <c r="Q118" s="220">
        <v>0</v>
      </c>
      <c r="R118" s="220">
        <f>Q118*H118</f>
        <v>0</v>
      </c>
      <c r="S118" s="220">
        <v>0</v>
      </c>
      <c r="T118" s="221">
        <f>S118*H118</f>
        <v>0</v>
      </c>
      <c r="AR118" s="222" t="s">
        <v>212</v>
      </c>
      <c r="AT118" s="222" t="s">
        <v>207</v>
      </c>
      <c r="AU118" s="222" t="s">
        <v>81</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212</v>
      </c>
      <c r="BM118" s="222" t="s">
        <v>280</v>
      </c>
    </row>
    <row r="119" spans="2:47" s="1" customFormat="1" ht="12">
      <c r="B119" s="38"/>
      <c r="C119" s="39"/>
      <c r="D119" s="226" t="s">
        <v>2235</v>
      </c>
      <c r="E119" s="39"/>
      <c r="F119" s="273" t="s">
        <v>2285</v>
      </c>
      <c r="G119" s="39"/>
      <c r="H119" s="39"/>
      <c r="I119" s="135"/>
      <c r="J119" s="39"/>
      <c r="K119" s="39"/>
      <c r="L119" s="43"/>
      <c r="M119" s="274"/>
      <c r="N119" s="83"/>
      <c r="O119" s="83"/>
      <c r="P119" s="83"/>
      <c r="Q119" s="83"/>
      <c r="R119" s="83"/>
      <c r="S119" s="83"/>
      <c r="T119" s="84"/>
      <c r="AT119" s="17" t="s">
        <v>2235</v>
      </c>
      <c r="AU119" s="17" t="s">
        <v>81</v>
      </c>
    </row>
    <row r="120" spans="2:65" s="1" customFormat="1" ht="16.5" customHeight="1">
      <c r="B120" s="38"/>
      <c r="C120" s="211" t="s">
        <v>282</v>
      </c>
      <c r="D120" s="211" t="s">
        <v>207</v>
      </c>
      <c r="E120" s="212" t="s">
        <v>2286</v>
      </c>
      <c r="F120" s="213" t="s">
        <v>2287</v>
      </c>
      <c r="G120" s="214" t="s">
        <v>552</v>
      </c>
      <c r="H120" s="215">
        <v>1</v>
      </c>
      <c r="I120" s="216"/>
      <c r="J120" s="217">
        <f>ROUND(I120*H120,2)</f>
        <v>0</v>
      </c>
      <c r="K120" s="213" t="s">
        <v>19</v>
      </c>
      <c r="L120" s="43"/>
      <c r="M120" s="218" t="s">
        <v>19</v>
      </c>
      <c r="N120" s="219" t="s">
        <v>44</v>
      </c>
      <c r="O120" s="83"/>
      <c r="P120" s="220">
        <f>O120*H120</f>
        <v>0</v>
      </c>
      <c r="Q120" s="220">
        <v>0</v>
      </c>
      <c r="R120" s="220">
        <f>Q120*H120</f>
        <v>0</v>
      </c>
      <c r="S120" s="220">
        <v>0</v>
      </c>
      <c r="T120" s="221">
        <f>S120*H120</f>
        <v>0</v>
      </c>
      <c r="AR120" s="222" t="s">
        <v>212</v>
      </c>
      <c r="AT120" s="222" t="s">
        <v>207</v>
      </c>
      <c r="AU120" s="222" t="s">
        <v>81</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212</v>
      </c>
      <c r="BM120" s="222" t="s">
        <v>285</v>
      </c>
    </row>
    <row r="121" spans="2:47" s="1" customFormat="1" ht="12">
      <c r="B121" s="38"/>
      <c r="C121" s="39"/>
      <c r="D121" s="226" t="s">
        <v>2235</v>
      </c>
      <c r="E121" s="39"/>
      <c r="F121" s="273" t="s">
        <v>2288</v>
      </c>
      <c r="G121" s="39"/>
      <c r="H121" s="39"/>
      <c r="I121" s="135"/>
      <c r="J121" s="39"/>
      <c r="K121" s="39"/>
      <c r="L121" s="43"/>
      <c r="M121" s="275"/>
      <c r="N121" s="270"/>
      <c r="O121" s="270"/>
      <c r="P121" s="270"/>
      <c r="Q121" s="270"/>
      <c r="R121" s="270"/>
      <c r="S121" s="270"/>
      <c r="T121" s="276"/>
      <c r="AT121" s="17" t="s">
        <v>2235</v>
      </c>
      <c r="AU121" s="17" t="s">
        <v>81</v>
      </c>
    </row>
    <row r="122" spans="2:12" s="1" customFormat="1" ht="6.95" customHeight="1">
      <c r="B122" s="58"/>
      <c r="C122" s="59"/>
      <c r="D122" s="59"/>
      <c r="E122" s="59"/>
      <c r="F122" s="59"/>
      <c r="G122" s="59"/>
      <c r="H122" s="59"/>
      <c r="I122" s="161"/>
      <c r="J122" s="59"/>
      <c r="K122" s="59"/>
      <c r="L122" s="43"/>
    </row>
  </sheetData>
  <sheetProtection password="CC35" sheet="1" objects="1" scenarios="1" formatColumns="0" formatRows="0" autoFilter="0"/>
  <autoFilter ref="C82:K12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2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2289</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ROUND(J83,2)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ROUND((SUM(BE83:BE119)),2)</f>
        <v>0</v>
      </c>
      <c r="I33" s="150">
        <v>0.21</v>
      </c>
      <c r="J33" s="149">
        <f>ROUND(((SUM(BE83:BE119))*I33),2)</f>
        <v>0</v>
      </c>
      <c r="L33" s="43"/>
    </row>
    <row r="34" spans="2:12" s="1" customFormat="1" ht="14.4" customHeight="1">
      <c r="B34" s="43"/>
      <c r="E34" s="133" t="s">
        <v>45</v>
      </c>
      <c r="F34" s="149">
        <f>ROUND((SUM(BF83:BF119)),2)</f>
        <v>0</v>
      </c>
      <c r="I34" s="150">
        <v>0.15</v>
      </c>
      <c r="J34" s="149">
        <f>ROUND(((SUM(BF83:BF119))*I34),2)</f>
        <v>0</v>
      </c>
      <c r="L34" s="43"/>
    </row>
    <row r="35" spans="2:12" s="1" customFormat="1" ht="14.4" customHeight="1" hidden="1">
      <c r="B35" s="43"/>
      <c r="E35" s="133" t="s">
        <v>46</v>
      </c>
      <c r="F35" s="149">
        <f>ROUND((SUM(BG83:BG119)),2)</f>
        <v>0</v>
      </c>
      <c r="I35" s="150">
        <v>0.21</v>
      </c>
      <c r="J35" s="149">
        <f>0</f>
        <v>0</v>
      </c>
      <c r="L35" s="43"/>
    </row>
    <row r="36" spans="2:12" s="1" customFormat="1" ht="14.4" customHeight="1" hidden="1">
      <c r="B36" s="43"/>
      <c r="E36" s="133" t="s">
        <v>47</v>
      </c>
      <c r="F36" s="149">
        <f>ROUND((SUM(BH83:BH119)),2)</f>
        <v>0</v>
      </c>
      <c r="I36" s="150">
        <v>0.15</v>
      </c>
      <c r="J36" s="149">
        <f>0</f>
        <v>0</v>
      </c>
      <c r="L36" s="43"/>
    </row>
    <row r="37" spans="2:12" s="1" customFormat="1" ht="14.4" customHeight="1" hidden="1">
      <c r="B37" s="43"/>
      <c r="E37" s="133" t="s">
        <v>48</v>
      </c>
      <c r="F37" s="149">
        <f>ROUND((SUM(BI83:BI119)),2)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D.1.4.1b - Bazénová technologie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J83</f>
        <v>0</v>
      </c>
      <c r="K59" s="39"/>
      <c r="L59" s="43"/>
      <c r="AU59" s="17" t="s">
        <v>123</v>
      </c>
    </row>
    <row r="60" spans="2:12" s="8" customFormat="1" ht="24.95" customHeight="1">
      <c r="B60" s="171"/>
      <c r="C60" s="172"/>
      <c r="D60" s="173" t="s">
        <v>2290</v>
      </c>
      <c r="E60" s="174"/>
      <c r="F60" s="174"/>
      <c r="G60" s="174"/>
      <c r="H60" s="174"/>
      <c r="I60" s="175"/>
      <c r="J60" s="176">
        <f>J84</f>
        <v>0</v>
      </c>
      <c r="K60" s="172"/>
      <c r="L60" s="177"/>
    </row>
    <row r="61" spans="2:12" s="9" customFormat="1" ht="19.9" customHeight="1">
      <c r="B61" s="178"/>
      <c r="C61" s="179"/>
      <c r="D61" s="180" t="s">
        <v>2291</v>
      </c>
      <c r="E61" s="181"/>
      <c r="F61" s="181"/>
      <c r="G61" s="181"/>
      <c r="H61" s="181"/>
      <c r="I61" s="182"/>
      <c r="J61" s="183">
        <f>J85</f>
        <v>0</v>
      </c>
      <c r="K61" s="179"/>
      <c r="L61" s="184"/>
    </row>
    <row r="62" spans="2:12" s="9" customFormat="1" ht="19.9" customHeight="1">
      <c r="B62" s="178"/>
      <c r="C62" s="179"/>
      <c r="D62" s="180" t="s">
        <v>2292</v>
      </c>
      <c r="E62" s="181"/>
      <c r="F62" s="181"/>
      <c r="G62" s="181"/>
      <c r="H62" s="181"/>
      <c r="I62" s="182"/>
      <c r="J62" s="183">
        <f>J106</f>
        <v>0</v>
      </c>
      <c r="K62" s="179"/>
      <c r="L62" s="184"/>
    </row>
    <row r="63" spans="2:12" s="9" customFormat="1" ht="19.9" customHeight="1">
      <c r="B63" s="178"/>
      <c r="C63" s="179"/>
      <c r="D63" s="180" t="s">
        <v>2293</v>
      </c>
      <c r="E63" s="181"/>
      <c r="F63" s="181"/>
      <c r="G63" s="181"/>
      <c r="H63" s="181"/>
      <c r="I63" s="182"/>
      <c r="J63" s="183">
        <f>J115</f>
        <v>0</v>
      </c>
      <c r="K63" s="179"/>
      <c r="L63" s="184"/>
    </row>
    <row r="64" spans="2:12" s="1" customFormat="1" ht="21.8" customHeight="1">
      <c r="B64" s="38"/>
      <c r="C64" s="39"/>
      <c r="D64" s="39"/>
      <c r="E64" s="39"/>
      <c r="F64" s="39"/>
      <c r="G64" s="39"/>
      <c r="H64" s="39"/>
      <c r="I64" s="135"/>
      <c r="J64" s="39"/>
      <c r="K64" s="39"/>
      <c r="L64" s="43"/>
    </row>
    <row r="65" spans="2:12" s="1" customFormat="1" ht="6.95" customHeight="1">
      <c r="B65" s="58"/>
      <c r="C65" s="59"/>
      <c r="D65" s="59"/>
      <c r="E65" s="59"/>
      <c r="F65" s="59"/>
      <c r="G65" s="59"/>
      <c r="H65" s="59"/>
      <c r="I65" s="161"/>
      <c r="J65" s="59"/>
      <c r="K65" s="59"/>
      <c r="L65" s="43"/>
    </row>
    <row r="69" spans="2:12" s="1" customFormat="1" ht="6.95" customHeight="1">
      <c r="B69" s="60"/>
      <c r="C69" s="61"/>
      <c r="D69" s="61"/>
      <c r="E69" s="61"/>
      <c r="F69" s="61"/>
      <c r="G69" s="61"/>
      <c r="H69" s="61"/>
      <c r="I69" s="164"/>
      <c r="J69" s="61"/>
      <c r="K69" s="61"/>
      <c r="L69" s="43"/>
    </row>
    <row r="70" spans="2:12" s="1" customFormat="1" ht="24.95" customHeight="1">
      <c r="B70" s="38"/>
      <c r="C70" s="23" t="s">
        <v>189</v>
      </c>
      <c r="D70" s="39"/>
      <c r="E70" s="39"/>
      <c r="F70" s="39"/>
      <c r="G70" s="39"/>
      <c r="H70" s="39"/>
      <c r="I70" s="135"/>
      <c r="J70" s="39"/>
      <c r="K70" s="39"/>
      <c r="L70" s="43"/>
    </row>
    <row r="71" spans="2:12" s="1" customFormat="1" ht="6.95" customHeight="1">
      <c r="B71" s="38"/>
      <c r="C71" s="39"/>
      <c r="D71" s="39"/>
      <c r="E71" s="39"/>
      <c r="F71" s="39"/>
      <c r="G71" s="39"/>
      <c r="H71" s="39"/>
      <c r="I71" s="135"/>
      <c r="J71" s="39"/>
      <c r="K71" s="39"/>
      <c r="L71" s="43"/>
    </row>
    <row r="72" spans="2:12" s="1" customFormat="1" ht="12" customHeight="1">
      <c r="B72" s="38"/>
      <c r="C72" s="32" t="s">
        <v>16</v>
      </c>
      <c r="D72" s="39"/>
      <c r="E72" s="39"/>
      <c r="F72" s="39"/>
      <c r="G72" s="39"/>
      <c r="H72" s="39"/>
      <c r="I72" s="135"/>
      <c r="J72" s="39"/>
      <c r="K72" s="39"/>
      <c r="L72" s="43"/>
    </row>
    <row r="73" spans="2:12" s="1" customFormat="1" ht="16.5" customHeight="1">
      <c r="B73" s="38"/>
      <c r="C73" s="39"/>
      <c r="D73" s="39"/>
      <c r="E73" s="165" t="str">
        <f>E7</f>
        <v>Ústí nad Labem - Severní Terasa – rekonstrukce bazénu v jeslích</v>
      </c>
      <c r="F73" s="32"/>
      <c r="G73" s="32"/>
      <c r="H73" s="32"/>
      <c r="I73" s="135"/>
      <c r="J73" s="39"/>
      <c r="K73" s="39"/>
      <c r="L73" s="43"/>
    </row>
    <row r="74" spans="2:12" s="1" customFormat="1" ht="12" customHeight="1">
      <c r="B74" s="38"/>
      <c r="C74" s="32" t="s">
        <v>117</v>
      </c>
      <c r="D74" s="39"/>
      <c r="E74" s="39"/>
      <c r="F74" s="39"/>
      <c r="G74" s="39"/>
      <c r="H74" s="39"/>
      <c r="I74" s="135"/>
      <c r="J74" s="39"/>
      <c r="K74" s="39"/>
      <c r="L74" s="43"/>
    </row>
    <row r="75" spans="2:12" s="1" customFormat="1" ht="16.5" customHeight="1">
      <c r="B75" s="38"/>
      <c r="C75" s="39"/>
      <c r="D75" s="39"/>
      <c r="E75" s="68" t="str">
        <f>E9</f>
        <v>D.1.4.1b - Bazénová technologie</v>
      </c>
      <c r="F75" s="39"/>
      <c r="G75" s="39"/>
      <c r="H75" s="39"/>
      <c r="I75" s="135"/>
      <c r="J75" s="39"/>
      <c r="K75" s="39"/>
      <c r="L75" s="43"/>
    </row>
    <row r="76" spans="2:12" s="1" customFormat="1" ht="6.95" customHeight="1">
      <c r="B76" s="38"/>
      <c r="C76" s="39"/>
      <c r="D76" s="39"/>
      <c r="E76" s="39"/>
      <c r="F76" s="39"/>
      <c r="G76" s="39"/>
      <c r="H76" s="39"/>
      <c r="I76" s="135"/>
      <c r="J76" s="39"/>
      <c r="K76" s="39"/>
      <c r="L76" s="43"/>
    </row>
    <row r="77" spans="2:12" s="1" customFormat="1" ht="12" customHeight="1">
      <c r="B77" s="38"/>
      <c r="C77" s="32" t="s">
        <v>21</v>
      </c>
      <c r="D77" s="39"/>
      <c r="E77" s="39"/>
      <c r="F77" s="27" t="str">
        <f>F12</f>
        <v>Ústí nad Labem</v>
      </c>
      <c r="G77" s="39"/>
      <c r="H77" s="39"/>
      <c r="I77" s="138" t="s">
        <v>23</v>
      </c>
      <c r="J77" s="71" t="str">
        <f>IF(J12="","",J12)</f>
        <v>3. 10. 2017</v>
      </c>
      <c r="K77" s="39"/>
      <c r="L77" s="43"/>
    </row>
    <row r="78" spans="2:12" s="1" customFormat="1" ht="6.95" customHeight="1">
      <c r="B78" s="38"/>
      <c r="C78" s="39"/>
      <c r="D78" s="39"/>
      <c r="E78" s="39"/>
      <c r="F78" s="39"/>
      <c r="G78" s="39"/>
      <c r="H78" s="39"/>
      <c r="I78" s="135"/>
      <c r="J78" s="39"/>
      <c r="K78" s="39"/>
      <c r="L78" s="43"/>
    </row>
    <row r="79" spans="2:12" s="1" customFormat="1" ht="27.9" customHeight="1">
      <c r="B79" s="38"/>
      <c r="C79" s="32" t="s">
        <v>25</v>
      </c>
      <c r="D79" s="39"/>
      <c r="E79" s="39"/>
      <c r="F79" s="27" t="str">
        <f>E15</f>
        <v>Statutární město Ústí nad Labem</v>
      </c>
      <c r="G79" s="39"/>
      <c r="H79" s="39"/>
      <c r="I79" s="138" t="s">
        <v>32</v>
      </c>
      <c r="J79" s="36" t="str">
        <f>E21</f>
        <v>AZ Consult spol. s r.o.</v>
      </c>
      <c r="K79" s="39"/>
      <c r="L79" s="43"/>
    </row>
    <row r="80" spans="2:12" s="1" customFormat="1" ht="15.15" customHeight="1">
      <c r="B80" s="38"/>
      <c r="C80" s="32" t="s">
        <v>30</v>
      </c>
      <c r="D80" s="39"/>
      <c r="E80" s="39"/>
      <c r="F80" s="27" t="str">
        <f>IF(E18="","",E18)</f>
        <v>Vyplň údaj</v>
      </c>
      <c r="G80" s="39"/>
      <c r="H80" s="39"/>
      <c r="I80" s="138" t="s">
        <v>35</v>
      </c>
      <c r="J80" s="36" t="str">
        <f>E24</f>
        <v xml:space="preserve"> </v>
      </c>
      <c r="K80" s="39"/>
      <c r="L80" s="43"/>
    </row>
    <row r="81" spans="2:12" s="1" customFormat="1" ht="10.3" customHeight="1">
      <c r="B81" s="38"/>
      <c r="C81" s="39"/>
      <c r="D81" s="39"/>
      <c r="E81" s="39"/>
      <c r="F81" s="39"/>
      <c r="G81" s="39"/>
      <c r="H81" s="39"/>
      <c r="I81" s="135"/>
      <c r="J81" s="39"/>
      <c r="K81" s="39"/>
      <c r="L81" s="43"/>
    </row>
    <row r="82" spans="2:20" s="10" customFormat="1" ht="29.25" customHeight="1">
      <c r="B82" s="185"/>
      <c r="C82" s="186" t="s">
        <v>190</v>
      </c>
      <c r="D82" s="187" t="s">
        <v>58</v>
      </c>
      <c r="E82" s="187" t="s">
        <v>54</v>
      </c>
      <c r="F82" s="187" t="s">
        <v>55</v>
      </c>
      <c r="G82" s="187" t="s">
        <v>191</v>
      </c>
      <c r="H82" s="187" t="s">
        <v>192</v>
      </c>
      <c r="I82" s="188" t="s">
        <v>193</v>
      </c>
      <c r="J82" s="187" t="s">
        <v>122</v>
      </c>
      <c r="K82" s="189" t="s">
        <v>194</v>
      </c>
      <c r="L82" s="190"/>
      <c r="M82" s="91" t="s">
        <v>19</v>
      </c>
      <c r="N82" s="92" t="s">
        <v>43</v>
      </c>
      <c r="O82" s="92" t="s">
        <v>195</v>
      </c>
      <c r="P82" s="92" t="s">
        <v>196</v>
      </c>
      <c r="Q82" s="92" t="s">
        <v>197</v>
      </c>
      <c r="R82" s="92" t="s">
        <v>198</v>
      </c>
      <c r="S82" s="92" t="s">
        <v>199</v>
      </c>
      <c r="T82" s="93" t="s">
        <v>200</v>
      </c>
    </row>
    <row r="83" spans="2:63" s="1" customFormat="1" ht="22.8" customHeight="1">
      <c r="B83" s="38"/>
      <c r="C83" s="98" t="s">
        <v>201</v>
      </c>
      <c r="D83" s="39"/>
      <c r="E83" s="39"/>
      <c r="F83" s="39"/>
      <c r="G83" s="39"/>
      <c r="H83" s="39"/>
      <c r="I83" s="135"/>
      <c r="J83" s="191">
        <f>BK83</f>
        <v>0</v>
      </c>
      <c r="K83" s="39"/>
      <c r="L83" s="43"/>
      <c r="M83" s="94"/>
      <c r="N83" s="95"/>
      <c r="O83" s="95"/>
      <c r="P83" s="192">
        <f>P84</f>
        <v>0</v>
      </c>
      <c r="Q83" s="95"/>
      <c r="R83" s="192">
        <f>R84</f>
        <v>0</v>
      </c>
      <c r="S83" s="95"/>
      <c r="T83" s="193">
        <f>T84</f>
        <v>0</v>
      </c>
      <c r="AT83" s="17" t="s">
        <v>72</v>
      </c>
      <c r="AU83" s="17" t="s">
        <v>123</v>
      </c>
      <c r="BK83" s="194">
        <f>BK84</f>
        <v>0</v>
      </c>
    </row>
    <row r="84" spans="2:63" s="11" customFormat="1" ht="25.9" customHeight="1">
      <c r="B84" s="195"/>
      <c r="C84" s="196"/>
      <c r="D84" s="197" t="s">
        <v>72</v>
      </c>
      <c r="E84" s="198" t="s">
        <v>2294</v>
      </c>
      <c r="F84" s="198" t="s">
        <v>2295</v>
      </c>
      <c r="G84" s="196"/>
      <c r="H84" s="196"/>
      <c r="I84" s="199"/>
      <c r="J84" s="200">
        <f>BK84</f>
        <v>0</v>
      </c>
      <c r="K84" s="196"/>
      <c r="L84" s="201"/>
      <c r="M84" s="202"/>
      <c r="N84" s="203"/>
      <c r="O84" s="203"/>
      <c r="P84" s="204">
        <f>P85+P106+P115</f>
        <v>0</v>
      </c>
      <c r="Q84" s="203"/>
      <c r="R84" s="204">
        <f>R85+R106+R115</f>
        <v>0</v>
      </c>
      <c r="S84" s="203"/>
      <c r="T84" s="205">
        <f>T85+T106+T115</f>
        <v>0</v>
      </c>
      <c r="AR84" s="206" t="s">
        <v>224</v>
      </c>
      <c r="AT84" s="207" t="s">
        <v>72</v>
      </c>
      <c r="AU84" s="207" t="s">
        <v>73</v>
      </c>
      <c r="AY84" s="206" t="s">
        <v>204</v>
      </c>
      <c r="BK84" s="208">
        <f>BK85+BK106+BK115</f>
        <v>0</v>
      </c>
    </row>
    <row r="85" spans="2:63" s="11" customFormat="1" ht="22.8" customHeight="1">
      <c r="B85" s="195"/>
      <c r="C85" s="196"/>
      <c r="D85" s="197" t="s">
        <v>72</v>
      </c>
      <c r="E85" s="209" t="s">
        <v>2296</v>
      </c>
      <c r="F85" s="209" t="s">
        <v>2297</v>
      </c>
      <c r="G85" s="196"/>
      <c r="H85" s="196"/>
      <c r="I85" s="199"/>
      <c r="J85" s="210">
        <f>BK85</f>
        <v>0</v>
      </c>
      <c r="K85" s="196"/>
      <c r="L85" s="201"/>
      <c r="M85" s="202"/>
      <c r="N85" s="203"/>
      <c r="O85" s="203"/>
      <c r="P85" s="204">
        <f>SUM(P86:P105)</f>
        <v>0</v>
      </c>
      <c r="Q85" s="203"/>
      <c r="R85" s="204">
        <f>SUM(R86:R105)</f>
        <v>0</v>
      </c>
      <c r="S85" s="203"/>
      <c r="T85" s="205">
        <f>SUM(T86:T105)</f>
        <v>0</v>
      </c>
      <c r="AR85" s="206" t="s">
        <v>224</v>
      </c>
      <c r="AT85" s="207" t="s">
        <v>72</v>
      </c>
      <c r="AU85" s="207" t="s">
        <v>81</v>
      </c>
      <c r="AY85" s="206" t="s">
        <v>204</v>
      </c>
      <c r="BK85" s="208">
        <f>SUM(BK86:BK105)</f>
        <v>0</v>
      </c>
    </row>
    <row r="86" spans="2:65" s="1" customFormat="1" ht="36" customHeight="1">
      <c r="B86" s="38"/>
      <c r="C86" s="211" t="s">
        <v>81</v>
      </c>
      <c r="D86" s="211" t="s">
        <v>207</v>
      </c>
      <c r="E86" s="212" t="s">
        <v>2298</v>
      </c>
      <c r="F86" s="213" t="s">
        <v>2299</v>
      </c>
      <c r="G86" s="214" t="s">
        <v>552</v>
      </c>
      <c r="H86" s="215">
        <v>2</v>
      </c>
      <c r="I86" s="216"/>
      <c r="J86" s="217">
        <f>ROUND(I86*H86,2)</f>
        <v>0</v>
      </c>
      <c r="K86" s="213" t="s">
        <v>19</v>
      </c>
      <c r="L86" s="43"/>
      <c r="M86" s="218" t="s">
        <v>19</v>
      </c>
      <c r="N86" s="219" t="s">
        <v>44</v>
      </c>
      <c r="O86" s="83"/>
      <c r="P86" s="220">
        <f>O86*H86</f>
        <v>0</v>
      </c>
      <c r="Q86" s="220">
        <v>0</v>
      </c>
      <c r="R86" s="220">
        <f>Q86*H86</f>
        <v>0</v>
      </c>
      <c r="S86" s="220">
        <v>0</v>
      </c>
      <c r="T86" s="221">
        <f>S86*H86</f>
        <v>0</v>
      </c>
      <c r="AR86" s="222" t="s">
        <v>342</v>
      </c>
      <c r="AT86" s="222" t="s">
        <v>207</v>
      </c>
      <c r="AU86" s="222" t="s">
        <v>83</v>
      </c>
      <c r="AY86" s="17" t="s">
        <v>204</v>
      </c>
      <c r="BE86" s="223">
        <f>IF(N86="základní",J86,0)</f>
        <v>0</v>
      </c>
      <c r="BF86" s="223">
        <f>IF(N86="snížená",J86,0)</f>
        <v>0</v>
      </c>
      <c r="BG86" s="223">
        <f>IF(N86="zákl. přenesená",J86,0)</f>
        <v>0</v>
      </c>
      <c r="BH86" s="223">
        <f>IF(N86="sníž. přenesená",J86,0)</f>
        <v>0</v>
      </c>
      <c r="BI86" s="223">
        <f>IF(N86="nulová",J86,0)</f>
        <v>0</v>
      </c>
      <c r="BJ86" s="17" t="s">
        <v>81</v>
      </c>
      <c r="BK86" s="223">
        <f>ROUND(I86*H86,2)</f>
        <v>0</v>
      </c>
      <c r="BL86" s="17" t="s">
        <v>342</v>
      </c>
      <c r="BM86" s="222" t="s">
        <v>83</v>
      </c>
    </row>
    <row r="87" spans="2:65" s="1" customFormat="1" ht="16.5" customHeight="1">
      <c r="B87" s="38"/>
      <c r="C87" s="211" t="s">
        <v>83</v>
      </c>
      <c r="D87" s="211" t="s">
        <v>207</v>
      </c>
      <c r="E87" s="212" t="s">
        <v>2300</v>
      </c>
      <c r="F87" s="213" t="s">
        <v>2301</v>
      </c>
      <c r="G87" s="214" t="s">
        <v>552</v>
      </c>
      <c r="H87" s="215">
        <v>2</v>
      </c>
      <c r="I87" s="216"/>
      <c r="J87" s="217">
        <f>ROUND(I87*H87,2)</f>
        <v>0</v>
      </c>
      <c r="K87" s="213" t="s">
        <v>19</v>
      </c>
      <c r="L87" s="43"/>
      <c r="M87" s="218" t="s">
        <v>19</v>
      </c>
      <c r="N87" s="219" t="s">
        <v>44</v>
      </c>
      <c r="O87" s="83"/>
      <c r="P87" s="220">
        <f>O87*H87</f>
        <v>0</v>
      </c>
      <c r="Q87" s="220">
        <v>0</v>
      </c>
      <c r="R87" s="220">
        <f>Q87*H87</f>
        <v>0</v>
      </c>
      <c r="S87" s="220">
        <v>0</v>
      </c>
      <c r="T87" s="221">
        <f>S87*H87</f>
        <v>0</v>
      </c>
      <c r="AR87" s="222" t="s">
        <v>342</v>
      </c>
      <c r="AT87" s="222" t="s">
        <v>207</v>
      </c>
      <c r="AU87" s="222" t="s">
        <v>83</v>
      </c>
      <c r="AY87" s="17" t="s">
        <v>204</v>
      </c>
      <c r="BE87" s="223">
        <f>IF(N87="základní",J87,0)</f>
        <v>0</v>
      </c>
      <c r="BF87" s="223">
        <f>IF(N87="snížená",J87,0)</f>
        <v>0</v>
      </c>
      <c r="BG87" s="223">
        <f>IF(N87="zákl. přenesená",J87,0)</f>
        <v>0</v>
      </c>
      <c r="BH87" s="223">
        <f>IF(N87="sníž. přenesená",J87,0)</f>
        <v>0</v>
      </c>
      <c r="BI87" s="223">
        <f>IF(N87="nulová",J87,0)</f>
        <v>0</v>
      </c>
      <c r="BJ87" s="17" t="s">
        <v>81</v>
      </c>
      <c r="BK87" s="223">
        <f>ROUND(I87*H87,2)</f>
        <v>0</v>
      </c>
      <c r="BL87" s="17" t="s">
        <v>342</v>
      </c>
      <c r="BM87" s="222" t="s">
        <v>212</v>
      </c>
    </row>
    <row r="88" spans="2:65" s="1" customFormat="1" ht="16.5" customHeight="1">
      <c r="B88" s="38"/>
      <c r="C88" s="211" t="s">
        <v>224</v>
      </c>
      <c r="D88" s="211" t="s">
        <v>207</v>
      </c>
      <c r="E88" s="212" t="s">
        <v>2302</v>
      </c>
      <c r="F88" s="213" t="s">
        <v>2303</v>
      </c>
      <c r="G88" s="214" t="s">
        <v>552</v>
      </c>
      <c r="H88" s="215">
        <v>2</v>
      </c>
      <c r="I88" s="216"/>
      <c r="J88" s="217">
        <f>ROUND(I88*H88,2)</f>
        <v>0</v>
      </c>
      <c r="K88" s="213" t="s">
        <v>19</v>
      </c>
      <c r="L88" s="43"/>
      <c r="M88" s="218" t="s">
        <v>19</v>
      </c>
      <c r="N88" s="219" t="s">
        <v>44</v>
      </c>
      <c r="O88" s="83"/>
      <c r="P88" s="220">
        <f>O88*H88</f>
        <v>0</v>
      </c>
      <c r="Q88" s="220">
        <v>0</v>
      </c>
      <c r="R88" s="220">
        <f>Q88*H88</f>
        <v>0</v>
      </c>
      <c r="S88" s="220">
        <v>0</v>
      </c>
      <c r="T88" s="221">
        <f>S88*H88</f>
        <v>0</v>
      </c>
      <c r="AR88" s="222" t="s">
        <v>342</v>
      </c>
      <c r="AT88" s="222" t="s">
        <v>207</v>
      </c>
      <c r="AU88" s="222" t="s">
        <v>83</v>
      </c>
      <c r="AY88" s="17" t="s">
        <v>204</v>
      </c>
      <c r="BE88" s="223">
        <f>IF(N88="základní",J88,0)</f>
        <v>0</v>
      </c>
      <c r="BF88" s="223">
        <f>IF(N88="snížená",J88,0)</f>
        <v>0</v>
      </c>
      <c r="BG88" s="223">
        <f>IF(N88="zákl. přenesená",J88,0)</f>
        <v>0</v>
      </c>
      <c r="BH88" s="223">
        <f>IF(N88="sníž. přenesená",J88,0)</f>
        <v>0</v>
      </c>
      <c r="BI88" s="223">
        <f>IF(N88="nulová",J88,0)</f>
        <v>0</v>
      </c>
      <c r="BJ88" s="17" t="s">
        <v>81</v>
      </c>
      <c r="BK88" s="223">
        <f>ROUND(I88*H88,2)</f>
        <v>0</v>
      </c>
      <c r="BL88" s="17" t="s">
        <v>342</v>
      </c>
      <c r="BM88" s="222" t="s">
        <v>227</v>
      </c>
    </row>
    <row r="89" spans="2:65" s="1" customFormat="1" ht="36" customHeight="1">
      <c r="B89" s="38"/>
      <c r="C89" s="211" t="s">
        <v>212</v>
      </c>
      <c r="D89" s="211" t="s">
        <v>207</v>
      </c>
      <c r="E89" s="212" t="s">
        <v>2304</v>
      </c>
      <c r="F89" s="213" t="s">
        <v>2305</v>
      </c>
      <c r="G89" s="214" t="s">
        <v>974</v>
      </c>
      <c r="H89" s="215">
        <v>1074</v>
      </c>
      <c r="I89" s="216"/>
      <c r="J89" s="217">
        <f>ROUND(I89*H89,2)</f>
        <v>0</v>
      </c>
      <c r="K89" s="213" t="s">
        <v>19</v>
      </c>
      <c r="L89" s="43"/>
      <c r="M89" s="218" t="s">
        <v>19</v>
      </c>
      <c r="N89" s="219" t="s">
        <v>44</v>
      </c>
      <c r="O89" s="83"/>
      <c r="P89" s="220">
        <f>O89*H89</f>
        <v>0</v>
      </c>
      <c r="Q89" s="220">
        <v>0</v>
      </c>
      <c r="R89" s="220">
        <f>Q89*H89</f>
        <v>0</v>
      </c>
      <c r="S89" s="220">
        <v>0</v>
      </c>
      <c r="T89" s="221">
        <f>S89*H89</f>
        <v>0</v>
      </c>
      <c r="AR89" s="222" t="s">
        <v>342</v>
      </c>
      <c r="AT89" s="222" t="s">
        <v>207</v>
      </c>
      <c r="AU89" s="222" t="s">
        <v>83</v>
      </c>
      <c r="AY89" s="17" t="s">
        <v>204</v>
      </c>
      <c r="BE89" s="223">
        <f>IF(N89="základní",J89,0)</f>
        <v>0</v>
      </c>
      <c r="BF89" s="223">
        <f>IF(N89="snížená",J89,0)</f>
        <v>0</v>
      </c>
      <c r="BG89" s="223">
        <f>IF(N89="zákl. přenesená",J89,0)</f>
        <v>0</v>
      </c>
      <c r="BH89" s="223">
        <f>IF(N89="sníž. přenesená",J89,0)</f>
        <v>0</v>
      </c>
      <c r="BI89" s="223">
        <f>IF(N89="nulová",J89,0)</f>
        <v>0</v>
      </c>
      <c r="BJ89" s="17" t="s">
        <v>81</v>
      </c>
      <c r="BK89" s="223">
        <f>ROUND(I89*H89,2)</f>
        <v>0</v>
      </c>
      <c r="BL89" s="17" t="s">
        <v>342</v>
      </c>
      <c r="BM89" s="222" t="s">
        <v>230</v>
      </c>
    </row>
    <row r="90" spans="2:65" s="1" customFormat="1" ht="36" customHeight="1">
      <c r="B90" s="38"/>
      <c r="C90" s="211" t="s">
        <v>233</v>
      </c>
      <c r="D90" s="211" t="s">
        <v>207</v>
      </c>
      <c r="E90" s="212" t="s">
        <v>2306</v>
      </c>
      <c r="F90" s="213" t="s">
        <v>2307</v>
      </c>
      <c r="G90" s="214" t="s">
        <v>552</v>
      </c>
      <c r="H90" s="215">
        <v>2</v>
      </c>
      <c r="I90" s="216"/>
      <c r="J90" s="217">
        <f>ROUND(I90*H90,2)</f>
        <v>0</v>
      </c>
      <c r="K90" s="213" t="s">
        <v>19</v>
      </c>
      <c r="L90" s="43"/>
      <c r="M90" s="218" t="s">
        <v>19</v>
      </c>
      <c r="N90" s="219" t="s">
        <v>44</v>
      </c>
      <c r="O90" s="83"/>
      <c r="P90" s="220">
        <f>O90*H90</f>
        <v>0</v>
      </c>
      <c r="Q90" s="220">
        <v>0</v>
      </c>
      <c r="R90" s="220">
        <f>Q90*H90</f>
        <v>0</v>
      </c>
      <c r="S90" s="220">
        <v>0</v>
      </c>
      <c r="T90" s="221">
        <f>S90*H90</f>
        <v>0</v>
      </c>
      <c r="AR90" s="222" t="s">
        <v>342</v>
      </c>
      <c r="AT90" s="222" t="s">
        <v>207</v>
      </c>
      <c r="AU90" s="222" t="s">
        <v>83</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342</v>
      </c>
      <c r="BM90" s="222" t="s">
        <v>236</v>
      </c>
    </row>
    <row r="91" spans="2:65" s="1" customFormat="1" ht="16.5" customHeight="1">
      <c r="B91" s="38"/>
      <c r="C91" s="211" t="s">
        <v>227</v>
      </c>
      <c r="D91" s="211" t="s">
        <v>207</v>
      </c>
      <c r="E91" s="212" t="s">
        <v>2308</v>
      </c>
      <c r="F91" s="213" t="s">
        <v>2309</v>
      </c>
      <c r="G91" s="214" t="s">
        <v>552</v>
      </c>
      <c r="H91" s="215">
        <v>2</v>
      </c>
      <c r="I91" s="216"/>
      <c r="J91" s="217">
        <f>ROUND(I91*H91,2)</f>
        <v>0</v>
      </c>
      <c r="K91" s="213" t="s">
        <v>19</v>
      </c>
      <c r="L91" s="43"/>
      <c r="M91" s="218" t="s">
        <v>19</v>
      </c>
      <c r="N91" s="219" t="s">
        <v>44</v>
      </c>
      <c r="O91" s="83"/>
      <c r="P91" s="220">
        <f>O91*H91</f>
        <v>0</v>
      </c>
      <c r="Q91" s="220">
        <v>0</v>
      </c>
      <c r="R91" s="220">
        <f>Q91*H91</f>
        <v>0</v>
      </c>
      <c r="S91" s="220">
        <v>0</v>
      </c>
      <c r="T91" s="221">
        <f>S91*H91</f>
        <v>0</v>
      </c>
      <c r="AR91" s="222" t="s">
        <v>342</v>
      </c>
      <c r="AT91" s="222" t="s">
        <v>207</v>
      </c>
      <c r="AU91" s="222" t="s">
        <v>83</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342</v>
      </c>
      <c r="BM91" s="222" t="s">
        <v>240</v>
      </c>
    </row>
    <row r="92" spans="2:65" s="1" customFormat="1" ht="24" customHeight="1">
      <c r="B92" s="38"/>
      <c r="C92" s="211" t="s">
        <v>241</v>
      </c>
      <c r="D92" s="211" t="s">
        <v>207</v>
      </c>
      <c r="E92" s="212" t="s">
        <v>2310</v>
      </c>
      <c r="F92" s="213" t="s">
        <v>2311</v>
      </c>
      <c r="G92" s="214" t="s">
        <v>552</v>
      </c>
      <c r="H92" s="215">
        <v>1</v>
      </c>
      <c r="I92" s="216"/>
      <c r="J92" s="217">
        <f>ROUND(I92*H92,2)</f>
        <v>0</v>
      </c>
      <c r="K92" s="213" t="s">
        <v>19</v>
      </c>
      <c r="L92" s="43"/>
      <c r="M92" s="218" t="s">
        <v>19</v>
      </c>
      <c r="N92" s="219" t="s">
        <v>44</v>
      </c>
      <c r="O92" s="83"/>
      <c r="P92" s="220">
        <f>O92*H92</f>
        <v>0</v>
      </c>
      <c r="Q92" s="220">
        <v>0</v>
      </c>
      <c r="R92" s="220">
        <f>Q92*H92</f>
        <v>0</v>
      </c>
      <c r="S92" s="220">
        <v>0</v>
      </c>
      <c r="T92" s="221">
        <f>S92*H92</f>
        <v>0</v>
      </c>
      <c r="AR92" s="222" t="s">
        <v>342</v>
      </c>
      <c r="AT92" s="222" t="s">
        <v>207</v>
      </c>
      <c r="AU92" s="222" t="s">
        <v>83</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342</v>
      </c>
      <c r="BM92" s="222" t="s">
        <v>255</v>
      </c>
    </row>
    <row r="93" spans="2:65" s="1" customFormat="1" ht="16.5" customHeight="1">
      <c r="B93" s="38"/>
      <c r="C93" s="211" t="s">
        <v>230</v>
      </c>
      <c r="D93" s="211" t="s">
        <v>207</v>
      </c>
      <c r="E93" s="212" t="s">
        <v>2312</v>
      </c>
      <c r="F93" s="213" t="s">
        <v>2313</v>
      </c>
      <c r="G93" s="214" t="s">
        <v>552</v>
      </c>
      <c r="H93" s="215">
        <v>5</v>
      </c>
      <c r="I93" s="216"/>
      <c r="J93" s="217">
        <f>ROUND(I93*H93,2)</f>
        <v>0</v>
      </c>
      <c r="K93" s="213" t="s">
        <v>19</v>
      </c>
      <c r="L93" s="43"/>
      <c r="M93" s="218" t="s">
        <v>19</v>
      </c>
      <c r="N93" s="219" t="s">
        <v>44</v>
      </c>
      <c r="O93" s="83"/>
      <c r="P93" s="220">
        <f>O93*H93</f>
        <v>0</v>
      </c>
      <c r="Q93" s="220">
        <v>0</v>
      </c>
      <c r="R93" s="220">
        <f>Q93*H93</f>
        <v>0</v>
      </c>
      <c r="S93" s="220">
        <v>0</v>
      </c>
      <c r="T93" s="221">
        <f>S93*H93</f>
        <v>0</v>
      </c>
      <c r="AR93" s="222" t="s">
        <v>342</v>
      </c>
      <c r="AT93" s="222" t="s">
        <v>207</v>
      </c>
      <c r="AU93" s="222" t="s">
        <v>83</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342</v>
      </c>
      <c r="BM93" s="222" t="s">
        <v>258</v>
      </c>
    </row>
    <row r="94" spans="2:65" s="1" customFormat="1" ht="16.5" customHeight="1">
      <c r="B94" s="38"/>
      <c r="C94" s="211" t="s">
        <v>252</v>
      </c>
      <c r="D94" s="211" t="s">
        <v>207</v>
      </c>
      <c r="E94" s="212" t="s">
        <v>2314</v>
      </c>
      <c r="F94" s="213" t="s">
        <v>2315</v>
      </c>
      <c r="G94" s="214" t="s">
        <v>552</v>
      </c>
      <c r="H94" s="215">
        <v>2</v>
      </c>
      <c r="I94" s="216"/>
      <c r="J94" s="217">
        <f>ROUND(I94*H94,2)</f>
        <v>0</v>
      </c>
      <c r="K94" s="213" t="s">
        <v>19</v>
      </c>
      <c r="L94" s="43"/>
      <c r="M94" s="218" t="s">
        <v>19</v>
      </c>
      <c r="N94" s="219" t="s">
        <v>44</v>
      </c>
      <c r="O94" s="83"/>
      <c r="P94" s="220">
        <f>O94*H94</f>
        <v>0</v>
      </c>
      <c r="Q94" s="220">
        <v>0</v>
      </c>
      <c r="R94" s="220">
        <f>Q94*H94</f>
        <v>0</v>
      </c>
      <c r="S94" s="220">
        <v>0</v>
      </c>
      <c r="T94" s="221">
        <f>S94*H94</f>
        <v>0</v>
      </c>
      <c r="AR94" s="222" t="s">
        <v>342</v>
      </c>
      <c r="AT94" s="222" t="s">
        <v>207</v>
      </c>
      <c r="AU94" s="222" t="s">
        <v>83</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342</v>
      </c>
      <c r="BM94" s="222" t="s">
        <v>262</v>
      </c>
    </row>
    <row r="95" spans="2:65" s="1" customFormat="1" ht="36" customHeight="1">
      <c r="B95" s="38"/>
      <c r="C95" s="211" t="s">
        <v>236</v>
      </c>
      <c r="D95" s="211" t="s">
        <v>207</v>
      </c>
      <c r="E95" s="212" t="s">
        <v>2316</v>
      </c>
      <c r="F95" s="213" t="s">
        <v>2317</v>
      </c>
      <c r="G95" s="214" t="s">
        <v>2318</v>
      </c>
      <c r="H95" s="215">
        <v>1</v>
      </c>
      <c r="I95" s="216"/>
      <c r="J95" s="217">
        <f>ROUND(I95*H95,2)</f>
        <v>0</v>
      </c>
      <c r="K95" s="213" t="s">
        <v>19</v>
      </c>
      <c r="L95" s="43"/>
      <c r="M95" s="218" t="s">
        <v>19</v>
      </c>
      <c r="N95" s="219" t="s">
        <v>44</v>
      </c>
      <c r="O95" s="83"/>
      <c r="P95" s="220">
        <f>O95*H95</f>
        <v>0</v>
      </c>
      <c r="Q95" s="220">
        <v>0</v>
      </c>
      <c r="R95" s="220">
        <f>Q95*H95</f>
        <v>0</v>
      </c>
      <c r="S95" s="220">
        <v>0</v>
      </c>
      <c r="T95" s="221">
        <f>S95*H95</f>
        <v>0</v>
      </c>
      <c r="AR95" s="222" t="s">
        <v>342</v>
      </c>
      <c r="AT95" s="222" t="s">
        <v>207</v>
      </c>
      <c r="AU95" s="222" t="s">
        <v>83</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342</v>
      </c>
      <c r="BM95" s="222" t="s">
        <v>269</v>
      </c>
    </row>
    <row r="96" spans="2:65" s="1" customFormat="1" ht="16.5" customHeight="1">
      <c r="B96" s="38"/>
      <c r="C96" s="211" t="s">
        <v>259</v>
      </c>
      <c r="D96" s="211" t="s">
        <v>207</v>
      </c>
      <c r="E96" s="212" t="s">
        <v>2319</v>
      </c>
      <c r="F96" s="213" t="s">
        <v>2320</v>
      </c>
      <c r="G96" s="214" t="s">
        <v>552</v>
      </c>
      <c r="H96" s="215">
        <v>1</v>
      </c>
      <c r="I96" s="216"/>
      <c r="J96" s="217">
        <f>ROUND(I96*H96,2)</f>
        <v>0</v>
      </c>
      <c r="K96" s="213" t="s">
        <v>19</v>
      </c>
      <c r="L96" s="43"/>
      <c r="M96" s="218" t="s">
        <v>19</v>
      </c>
      <c r="N96" s="219" t="s">
        <v>44</v>
      </c>
      <c r="O96" s="83"/>
      <c r="P96" s="220">
        <f>O96*H96</f>
        <v>0</v>
      </c>
      <c r="Q96" s="220">
        <v>0</v>
      </c>
      <c r="R96" s="220">
        <f>Q96*H96</f>
        <v>0</v>
      </c>
      <c r="S96" s="220">
        <v>0</v>
      </c>
      <c r="T96" s="221">
        <f>S96*H96</f>
        <v>0</v>
      </c>
      <c r="AR96" s="222" t="s">
        <v>342</v>
      </c>
      <c r="AT96" s="222" t="s">
        <v>207</v>
      </c>
      <c r="AU96" s="222" t="s">
        <v>83</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342</v>
      </c>
      <c r="BM96" s="222" t="s">
        <v>274</v>
      </c>
    </row>
    <row r="97" spans="2:65" s="1" customFormat="1" ht="16.5" customHeight="1">
      <c r="B97" s="38"/>
      <c r="C97" s="211" t="s">
        <v>240</v>
      </c>
      <c r="D97" s="211" t="s">
        <v>207</v>
      </c>
      <c r="E97" s="212" t="s">
        <v>2321</v>
      </c>
      <c r="F97" s="213" t="s">
        <v>2322</v>
      </c>
      <c r="G97" s="214" t="s">
        <v>552</v>
      </c>
      <c r="H97" s="215">
        <v>3</v>
      </c>
      <c r="I97" s="216"/>
      <c r="J97" s="217">
        <f>ROUND(I97*H97,2)</f>
        <v>0</v>
      </c>
      <c r="K97" s="213" t="s">
        <v>19</v>
      </c>
      <c r="L97" s="43"/>
      <c r="M97" s="218" t="s">
        <v>19</v>
      </c>
      <c r="N97" s="219" t="s">
        <v>44</v>
      </c>
      <c r="O97" s="83"/>
      <c r="P97" s="220">
        <f>O97*H97</f>
        <v>0</v>
      </c>
      <c r="Q97" s="220">
        <v>0</v>
      </c>
      <c r="R97" s="220">
        <f>Q97*H97</f>
        <v>0</v>
      </c>
      <c r="S97" s="220">
        <v>0</v>
      </c>
      <c r="T97" s="221">
        <f>S97*H97</f>
        <v>0</v>
      </c>
      <c r="AR97" s="222" t="s">
        <v>342</v>
      </c>
      <c r="AT97" s="222" t="s">
        <v>207</v>
      </c>
      <c r="AU97" s="222" t="s">
        <v>83</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342</v>
      </c>
      <c r="BM97" s="222" t="s">
        <v>277</v>
      </c>
    </row>
    <row r="98" spans="2:65" s="1" customFormat="1" ht="16.5" customHeight="1">
      <c r="B98" s="38"/>
      <c r="C98" s="211" t="s">
        <v>266</v>
      </c>
      <c r="D98" s="211" t="s">
        <v>207</v>
      </c>
      <c r="E98" s="212" t="s">
        <v>2323</v>
      </c>
      <c r="F98" s="213" t="s">
        <v>2324</v>
      </c>
      <c r="G98" s="214" t="s">
        <v>552</v>
      </c>
      <c r="H98" s="215">
        <v>3</v>
      </c>
      <c r="I98" s="216"/>
      <c r="J98" s="217">
        <f>ROUND(I98*H98,2)</f>
        <v>0</v>
      </c>
      <c r="K98" s="213" t="s">
        <v>19</v>
      </c>
      <c r="L98" s="43"/>
      <c r="M98" s="218" t="s">
        <v>19</v>
      </c>
      <c r="N98" s="219" t="s">
        <v>44</v>
      </c>
      <c r="O98" s="83"/>
      <c r="P98" s="220">
        <f>O98*H98</f>
        <v>0</v>
      </c>
      <c r="Q98" s="220">
        <v>0</v>
      </c>
      <c r="R98" s="220">
        <f>Q98*H98</f>
        <v>0</v>
      </c>
      <c r="S98" s="220">
        <v>0</v>
      </c>
      <c r="T98" s="221">
        <f>S98*H98</f>
        <v>0</v>
      </c>
      <c r="AR98" s="222" t="s">
        <v>342</v>
      </c>
      <c r="AT98" s="222" t="s">
        <v>207</v>
      </c>
      <c r="AU98" s="222" t="s">
        <v>83</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342</v>
      </c>
      <c r="BM98" s="222" t="s">
        <v>280</v>
      </c>
    </row>
    <row r="99" spans="2:65" s="1" customFormat="1" ht="36" customHeight="1">
      <c r="B99" s="38"/>
      <c r="C99" s="211" t="s">
        <v>245</v>
      </c>
      <c r="D99" s="211" t="s">
        <v>207</v>
      </c>
      <c r="E99" s="212" t="s">
        <v>2325</v>
      </c>
      <c r="F99" s="213" t="s">
        <v>2326</v>
      </c>
      <c r="G99" s="214" t="s">
        <v>552</v>
      </c>
      <c r="H99" s="215">
        <v>1</v>
      </c>
      <c r="I99" s="216"/>
      <c r="J99" s="217">
        <f>ROUND(I99*H99,2)</f>
        <v>0</v>
      </c>
      <c r="K99" s="213" t="s">
        <v>19</v>
      </c>
      <c r="L99" s="43"/>
      <c r="M99" s="218" t="s">
        <v>19</v>
      </c>
      <c r="N99" s="219" t="s">
        <v>44</v>
      </c>
      <c r="O99" s="83"/>
      <c r="P99" s="220">
        <f>O99*H99</f>
        <v>0</v>
      </c>
      <c r="Q99" s="220">
        <v>0</v>
      </c>
      <c r="R99" s="220">
        <f>Q99*H99</f>
        <v>0</v>
      </c>
      <c r="S99" s="220">
        <v>0</v>
      </c>
      <c r="T99" s="221">
        <f>S99*H99</f>
        <v>0</v>
      </c>
      <c r="AR99" s="222" t="s">
        <v>342</v>
      </c>
      <c r="AT99" s="222" t="s">
        <v>207</v>
      </c>
      <c r="AU99" s="222" t="s">
        <v>83</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342</v>
      </c>
      <c r="BM99" s="222" t="s">
        <v>285</v>
      </c>
    </row>
    <row r="100" spans="2:65" s="1" customFormat="1" ht="36" customHeight="1">
      <c r="B100" s="38"/>
      <c r="C100" s="211" t="s">
        <v>8</v>
      </c>
      <c r="D100" s="211" t="s">
        <v>207</v>
      </c>
      <c r="E100" s="212" t="s">
        <v>2327</v>
      </c>
      <c r="F100" s="213" t="s">
        <v>2328</v>
      </c>
      <c r="G100" s="214" t="s">
        <v>2318</v>
      </c>
      <c r="H100" s="215">
        <v>1</v>
      </c>
      <c r="I100" s="216"/>
      <c r="J100" s="217">
        <f>ROUND(I100*H100,2)</f>
        <v>0</v>
      </c>
      <c r="K100" s="213" t="s">
        <v>19</v>
      </c>
      <c r="L100" s="43"/>
      <c r="M100" s="218" t="s">
        <v>19</v>
      </c>
      <c r="N100" s="219" t="s">
        <v>44</v>
      </c>
      <c r="O100" s="83"/>
      <c r="P100" s="220">
        <f>O100*H100</f>
        <v>0</v>
      </c>
      <c r="Q100" s="220">
        <v>0</v>
      </c>
      <c r="R100" s="220">
        <f>Q100*H100</f>
        <v>0</v>
      </c>
      <c r="S100" s="220">
        <v>0</v>
      </c>
      <c r="T100" s="221">
        <f>S100*H100</f>
        <v>0</v>
      </c>
      <c r="AR100" s="222" t="s">
        <v>342</v>
      </c>
      <c r="AT100" s="222" t="s">
        <v>207</v>
      </c>
      <c r="AU100" s="222" t="s">
        <v>83</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342</v>
      </c>
      <c r="BM100" s="222" t="s">
        <v>294</v>
      </c>
    </row>
    <row r="101" spans="2:65" s="1" customFormat="1" ht="24" customHeight="1">
      <c r="B101" s="38"/>
      <c r="C101" s="211" t="s">
        <v>251</v>
      </c>
      <c r="D101" s="211" t="s">
        <v>207</v>
      </c>
      <c r="E101" s="212" t="s">
        <v>2329</v>
      </c>
      <c r="F101" s="213" t="s">
        <v>2330</v>
      </c>
      <c r="G101" s="214" t="s">
        <v>2318</v>
      </c>
      <c r="H101" s="215">
        <v>1</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342</v>
      </c>
      <c r="AT101" s="222" t="s">
        <v>207</v>
      </c>
      <c r="AU101" s="222" t="s">
        <v>83</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342</v>
      </c>
      <c r="BM101" s="222" t="s">
        <v>298</v>
      </c>
    </row>
    <row r="102" spans="2:65" s="1" customFormat="1" ht="16.5" customHeight="1">
      <c r="B102" s="38"/>
      <c r="C102" s="211" t="s">
        <v>282</v>
      </c>
      <c r="D102" s="211" t="s">
        <v>207</v>
      </c>
      <c r="E102" s="212" t="s">
        <v>2331</v>
      </c>
      <c r="F102" s="213" t="s">
        <v>2332</v>
      </c>
      <c r="G102" s="214" t="s">
        <v>221</v>
      </c>
      <c r="H102" s="215">
        <v>25</v>
      </c>
      <c r="I102" s="216"/>
      <c r="J102" s="217">
        <f>ROUND(I102*H102,2)</f>
        <v>0</v>
      </c>
      <c r="K102" s="213" t="s">
        <v>19</v>
      </c>
      <c r="L102" s="43"/>
      <c r="M102" s="218" t="s">
        <v>19</v>
      </c>
      <c r="N102" s="219" t="s">
        <v>44</v>
      </c>
      <c r="O102" s="83"/>
      <c r="P102" s="220">
        <f>O102*H102</f>
        <v>0</v>
      </c>
      <c r="Q102" s="220">
        <v>0</v>
      </c>
      <c r="R102" s="220">
        <f>Q102*H102</f>
        <v>0</v>
      </c>
      <c r="S102" s="220">
        <v>0</v>
      </c>
      <c r="T102" s="221">
        <f>S102*H102</f>
        <v>0</v>
      </c>
      <c r="AR102" s="222" t="s">
        <v>342</v>
      </c>
      <c r="AT102" s="222" t="s">
        <v>207</v>
      </c>
      <c r="AU102" s="222" t="s">
        <v>83</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342</v>
      </c>
      <c r="BM102" s="222" t="s">
        <v>302</v>
      </c>
    </row>
    <row r="103" spans="2:65" s="1" customFormat="1" ht="36" customHeight="1">
      <c r="B103" s="38"/>
      <c r="C103" s="211" t="s">
        <v>255</v>
      </c>
      <c r="D103" s="211" t="s">
        <v>207</v>
      </c>
      <c r="E103" s="212" t="s">
        <v>2333</v>
      </c>
      <c r="F103" s="213" t="s">
        <v>2334</v>
      </c>
      <c r="G103" s="214" t="s">
        <v>552</v>
      </c>
      <c r="H103" s="215">
        <v>1</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342</v>
      </c>
      <c r="AT103" s="222" t="s">
        <v>207</v>
      </c>
      <c r="AU103" s="222" t="s">
        <v>83</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342</v>
      </c>
      <c r="BM103" s="222" t="s">
        <v>305</v>
      </c>
    </row>
    <row r="104" spans="2:65" s="1" customFormat="1" ht="24" customHeight="1">
      <c r="B104" s="38"/>
      <c r="C104" s="211" t="s">
        <v>291</v>
      </c>
      <c r="D104" s="211" t="s">
        <v>207</v>
      </c>
      <c r="E104" s="212" t="s">
        <v>2335</v>
      </c>
      <c r="F104" s="213" t="s">
        <v>2336</v>
      </c>
      <c r="G104" s="214" t="s">
        <v>552</v>
      </c>
      <c r="H104" s="215">
        <v>1</v>
      </c>
      <c r="I104" s="216"/>
      <c r="J104" s="217">
        <f>ROUND(I104*H104,2)</f>
        <v>0</v>
      </c>
      <c r="K104" s="213" t="s">
        <v>19</v>
      </c>
      <c r="L104" s="43"/>
      <c r="M104" s="218" t="s">
        <v>19</v>
      </c>
      <c r="N104" s="219" t="s">
        <v>44</v>
      </c>
      <c r="O104" s="83"/>
      <c r="P104" s="220">
        <f>O104*H104</f>
        <v>0</v>
      </c>
      <c r="Q104" s="220">
        <v>0</v>
      </c>
      <c r="R104" s="220">
        <f>Q104*H104</f>
        <v>0</v>
      </c>
      <c r="S104" s="220">
        <v>0</v>
      </c>
      <c r="T104" s="221">
        <f>S104*H104</f>
        <v>0</v>
      </c>
      <c r="AR104" s="222" t="s">
        <v>342</v>
      </c>
      <c r="AT104" s="222" t="s">
        <v>207</v>
      </c>
      <c r="AU104" s="222" t="s">
        <v>83</v>
      </c>
      <c r="AY104" s="17" t="s">
        <v>204</v>
      </c>
      <c r="BE104" s="223">
        <f>IF(N104="základní",J104,0)</f>
        <v>0</v>
      </c>
      <c r="BF104" s="223">
        <f>IF(N104="snížená",J104,0)</f>
        <v>0</v>
      </c>
      <c r="BG104" s="223">
        <f>IF(N104="zákl. přenesená",J104,0)</f>
        <v>0</v>
      </c>
      <c r="BH104" s="223">
        <f>IF(N104="sníž. přenesená",J104,0)</f>
        <v>0</v>
      </c>
      <c r="BI104" s="223">
        <f>IF(N104="nulová",J104,0)</f>
        <v>0</v>
      </c>
      <c r="BJ104" s="17" t="s">
        <v>81</v>
      </c>
      <c r="BK104" s="223">
        <f>ROUND(I104*H104,2)</f>
        <v>0</v>
      </c>
      <c r="BL104" s="17" t="s">
        <v>342</v>
      </c>
      <c r="BM104" s="222" t="s">
        <v>311</v>
      </c>
    </row>
    <row r="105" spans="2:65" s="1" customFormat="1" ht="16.5" customHeight="1">
      <c r="B105" s="38"/>
      <c r="C105" s="211" t="s">
        <v>258</v>
      </c>
      <c r="D105" s="211" t="s">
        <v>207</v>
      </c>
      <c r="E105" s="212" t="s">
        <v>2337</v>
      </c>
      <c r="F105" s="213" t="s">
        <v>2338</v>
      </c>
      <c r="G105" s="214" t="s">
        <v>552</v>
      </c>
      <c r="H105" s="215">
        <v>1</v>
      </c>
      <c r="I105" s="216"/>
      <c r="J105" s="217">
        <f>ROUND(I105*H105,2)</f>
        <v>0</v>
      </c>
      <c r="K105" s="213" t="s">
        <v>19</v>
      </c>
      <c r="L105" s="43"/>
      <c r="M105" s="218" t="s">
        <v>19</v>
      </c>
      <c r="N105" s="219" t="s">
        <v>44</v>
      </c>
      <c r="O105" s="83"/>
      <c r="P105" s="220">
        <f>O105*H105</f>
        <v>0</v>
      </c>
      <c r="Q105" s="220">
        <v>0</v>
      </c>
      <c r="R105" s="220">
        <f>Q105*H105</f>
        <v>0</v>
      </c>
      <c r="S105" s="220">
        <v>0</v>
      </c>
      <c r="T105" s="221">
        <f>S105*H105</f>
        <v>0</v>
      </c>
      <c r="AR105" s="222" t="s">
        <v>342</v>
      </c>
      <c r="AT105" s="222" t="s">
        <v>207</v>
      </c>
      <c r="AU105" s="222" t="s">
        <v>83</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342</v>
      </c>
      <c r="BM105" s="222" t="s">
        <v>314</v>
      </c>
    </row>
    <row r="106" spans="2:63" s="11" customFormat="1" ht="22.8" customHeight="1">
      <c r="B106" s="195"/>
      <c r="C106" s="196"/>
      <c r="D106" s="197" t="s">
        <v>72</v>
      </c>
      <c r="E106" s="209" t="s">
        <v>2339</v>
      </c>
      <c r="F106" s="209" t="s">
        <v>2340</v>
      </c>
      <c r="G106" s="196"/>
      <c r="H106" s="196"/>
      <c r="I106" s="199"/>
      <c r="J106" s="210">
        <f>BK106</f>
        <v>0</v>
      </c>
      <c r="K106" s="196"/>
      <c r="L106" s="201"/>
      <c r="M106" s="202"/>
      <c r="N106" s="203"/>
      <c r="O106" s="203"/>
      <c r="P106" s="204">
        <f>SUM(P107:P114)</f>
        <v>0</v>
      </c>
      <c r="Q106" s="203"/>
      <c r="R106" s="204">
        <f>SUM(R107:R114)</f>
        <v>0</v>
      </c>
      <c r="S106" s="203"/>
      <c r="T106" s="205">
        <f>SUM(T107:T114)</f>
        <v>0</v>
      </c>
      <c r="AR106" s="206" t="s">
        <v>224</v>
      </c>
      <c r="AT106" s="207" t="s">
        <v>72</v>
      </c>
      <c r="AU106" s="207" t="s">
        <v>81</v>
      </c>
      <c r="AY106" s="206" t="s">
        <v>204</v>
      </c>
      <c r="BK106" s="208">
        <f>SUM(BK107:BK114)</f>
        <v>0</v>
      </c>
    </row>
    <row r="107" spans="2:65" s="1" customFormat="1" ht="36" customHeight="1">
      <c r="B107" s="38"/>
      <c r="C107" s="211" t="s">
        <v>7</v>
      </c>
      <c r="D107" s="211" t="s">
        <v>207</v>
      </c>
      <c r="E107" s="212" t="s">
        <v>2341</v>
      </c>
      <c r="F107" s="213" t="s">
        <v>2342</v>
      </c>
      <c r="G107" s="214" t="s">
        <v>2318</v>
      </c>
      <c r="H107" s="215">
        <v>1</v>
      </c>
      <c r="I107" s="216"/>
      <c r="J107" s="217">
        <f>ROUND(I107*H107,2)</f>
        <v>0</v>
      </c>
      <c r="K107" s="213" t="s">
        <v>19</v>
      </c>
      <c r="L107" s="43"/>
      <c r="M107" s="218" t="s">
        <v>19</v>
      </c>
      <c r="N107" s="219" t="s">
        <v>44</v>
      </c>
      <c r="O107" s="83"/>
      <c r="P107" s="220">
        <f>O107*H107</f>
        <v>0</v>
      </c>
      <c r="Q107" s="220">
        <v>0</v>
      </c>
      <c r="R107" s="220">
        <f>Q107*H107</f>
        <v>0</v>
      </c>
      <c r="S107" s="220">
        <v>0</v>
      </c>
      <c r="T107" s="221">
        <f>S107*H107</f>
        <v>0</v>
      </c>
      <c r="AR107" s="222" t="s">
        <v>342</v>
      </c>
      <c r="AT107" s="222" t="s">
        <v>207</v>
      </c>
      <c r="AU107" s="222" t="s">
        <v>83</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342</v>
      </c>
      <c r="BM107" s="222" t="s">
        <v>318</v>
      </c>
    </row>
    <row r="108" spans="2:65" s="1" customFormat="1" ht="36" customHeight="1">
      <c r="B108" s="38"/>
      <c r="C108" s="211" t="s">
        <v>262</v>
      </c>
      <c r="D108" s="211" t="s">
        <v>207</v>
      </c>
      <c r="E108" s="212" t="s">
        <v>2343</v>
      </c>
      <c r="F108" s="213" t="s">
        <v>2344</v>
      </c>
      <c r="G108" s="214" t="s">
        <v>2318</v>
      </c>
      <c r="H108" s="215">
        <v>1</v>
      </c>
      <c r="I108" s="216"/>
      <c r="J108" s="217">
        <f>ROUND(I108*H108,2)</f>
        <v>0</v>
      </c>
      <c r="K108" s="213" t="s">
        <v>19</v>
      </c>
      <c r="L108" s="43"/>
      <c r="M108" s="218" t="s">
        <v>19</v>
      </c>
      <c r="N108" s="219" t="s">
        <v>44</v>
      </c>
      <c r="O108" s="83"/>
      <c r="P108" s="220">
        <f>O108*H108</f>
        <v>0</v>
      </c>
      <c r="Q108" s="220">
        <v>0</v>
      </c>
      <c r="R108" s="220">
        <f>Q108*H108</f>
        <v>0</v>
      </c>
      <c r="S108" s="220">
        <v>0</v>
      </c>
      <c r="T108" s="221">
        <f>S108*H108</f>
        <v>0</v>
      </c>
      <c r="AR108" s="222" t="s">
        <v>342</v>
      </c>
      <c r="AT108" s="222" t="s">
        <v>207</v>
      </c>
      <c r="AU108" s="222" t="s">
        <v>83</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342</v>
      </c>
      <c r="BM108" s="222" t="s">
        <v>321</v>
      </c>
    </row>
    <row r="109" spans="2:65" s="1" customFormat="1" ht="16.5" customHeight="1">
      <c r="B109" s="38"/>
      <c r="C109" s="211" t="s">
        <v>308</v>
      </c>
      <c r="D109" s="211" t="s">
        <v>207</v>
      </c>
      <c r="E109" s="212" t="s">
        <v>2345</v>
      </c>
      <c r="F109" s="213" t="s">
        <v>2346</v>
      </c>
      <c r="G109" s="214" t="s">
        <v>552</v>
      </c>
      <c r="H109" s="215">
        <v>2</v>
      </c>
      <c r="I109" s="216"/>
      <c r="J109" s="217">
        <f>ROUND(I109*H109,2)</f>
        <v>0</v>
      </c>
      <c r="K109" s="213" t="s">
        <v>19</v>
      </c>
      <c r="L109" s="43"/>
      <c r="M109" s="218" t="s">
        <v>19</v>
      </c>
      <c r="N109" s="219" t="s">
        <v>44</v>
      </c>
      <c r="O109" s="83"/>
      <c r="P109" s="220">
        <f>O109*H109</f>
        <v>0</v>
      </c>
      <c r="Q109" s="220">
        <v>0</v>
      </c>
      <c r="R109" s="220">
        <f>Q109*H109</f>
        <v>0</v>
      </c>
      <c r="S109" s="220">
        <v>0</v>
      </c>
      <c r="T109" s="221">
        <f>S109*H109</f>
        <v>0</v>
      </c>
      <c r="AR109" s="222" t="s">
        <v>342</v>
      </c>
      <c r="AT109" s="222" t="s">
        <v>207</v>
      </c>
      <c r="AU109" s="222" t="s">
        <v>83</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342</v>
      </c>
      <c r="BM109" s="222" t="s">
        <v>325</v>
      </c>
    </row>
    <row r="110" spans="2:65" s="1" customFormat="1" ht="16.5" customHeight="1">
      <c r="B110" s="38"/>
      <c r="C110" s="211" t="s">
        <v>265</v>
      </c>
      <c r="D110" s="211" t="s">
        <v>207</v>
      </c>
      <c r="E110" s="212" t="s">
        <v>2347</v>
      </c>
      <c r="F110" s="213" t="s">
        <v>2348</v>
      </c>
      <c r="G110" s="214" t="s">
        <v>552</v>
      </c>
      <c r="H110" s="215">
        <v>2</v>
      </c>
      <c r="I110" s="216"/>
      <c r="J110" s="217">
        <f>ROUND(I110*H110,2)</f>
        <v>0</v>
      </c>
      <c r="K110" s="213" t="s">
        <v>19</v>
      </c>
      <c r="L110" s="43"/>
      <c r="M110" s="218" t="s">
        <v>19</v>
      </c>
      <c r="N110" s="219" t="s">
        <v>44</v>
      </c>
      <c r="O110" s="83"/>
      <c r="P110" s="220">
        <f>O110*H110</f>
        <v>0</v>
      </c>
      <c r="Q110" s="220">
        <v>0</v>
      </c>
      <c r="R110" s="220">
        <f>Q110*H110</f>
        <v>0</v>
      </c>
      <c r="S110" s="220">
        <v>0</v>
      </c>
      <c r="T110" s="221">
        <f>S110*H110</f>
        <v>0</v>
      </c>
      <c r="AR110" s="222" t="s">
        <v>342</v>
      </c>
      <c r="AT110" s="222" t="s">
        <v>207</v>
      </c>
      <c r="AU110" s="222" t="s">
        <v>83</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342</v>
      </c>
      <c r="BM110" s="222" t="s">
        <v>326</v>
      </c>
    </row>
    <row r="111" spans="2:65" s="1" customFormat="1" ht="16.5" customHeight="1">
      <c r="B111" s="38"/>
      <c r="C111" s="211" t="s">
        <v>315</v>
      </c>
      <c r="D111" s="211" t="s">
        <v>207</v>
      </c>
      <c r="E111" s="212" t="s">
        <v>2349</v>
      </c>
      <c r="F111" s="213" t="s">
        <v>2350</v>
      </c>
      <c r="G111" s="214" t="s">
        <v>2318</v>
      </c>
      <c r="H111" s="215">
        <v>1</v>
      </c>
      <c r="I111" s="216"/>
      <c r="J111" s="217">
        <f>ROUND(I111*H111,2)</f>
        <v>0</v>
      </c>
      <c r="K111" s="213" t="s">
        <v>19</v>
      </c>
      <c r="L111" s="43"/>
      <c r="M111" s="218" t="s">
        <v>19</v>
      </c>
      <c r="N111" s="219" t="s">
        <v>44</v>
      </c>
      <c r="O111" s="83"/>
      <c r="P111" s="220">
        <f>O111*H111</f>
        <v>0</v>
      </c>
      <c r="Q111" s="220">
        <v>0</v>
      </c>
      <c r="R111" s="220">
        <f>Q111*H111</f>
        <v>0</v>
      </c>
      <c r="S111" s="220">
        <v>0</v>
      </c>
      <c r="T111" s="221">
        <f>S111*H111</f>
        <v>0</v>
      </c>
      <c r="AR111" s="222" t="s">
        <v>342</v>
      </c>
      <c r="AT111" s="222" t="s">
        <v>207</v>
      </c>
      <c r="AU111" s="222" t="s">
        <v>83</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342</v>
      </c>
      <c r="BM111" s="222" t="s">
        <v>332</v>
      </c>
    </row>
    <row r="112" spans="2:65" s="1" customFormat="1" ht="48" customHeight="1">
      <c r="B112" s="38"/>
      <c r="C112" s="211" t="s">
        <v>269</v>
      </c>
      <c r="D112" s="211" t="s">
        <v>207</v>
      </c>
      <c r="E112" s="212" t="s">
        <v>2351</v>
      </c>
      <c r="F112" s="213" t="s">
        <v>2352</v>
      </c>
      <c r="G112" s="214" t="s">
        <v>2318</v>
      </c>
      <c r="H112" s="215">
        <v>1</v>
      </c>
      <c r="I112" s="216"/>
      <c r="J112" s="217">
        <f>ROUND(I112*H112,2)</f>
        <v>0</v>
      </c>
      <c r="K112" s="213" t="s">
        <v>19</v>
      </c>
      <c r="L112" s="43"/>
      <c r="M112" s="218" t="s">
        <v>19</v>
      </c>
      <c r="N112" s="219" t="s">
        <v>44</v>
      </c>
      <c r="O112" s="83"/>
      <c r="P112" s="220">
        <f>O112*H112</f>
        <v>0</v>
      </c>
      <c r="Q112" s="220">
        <v>0</v>
      </c>
      <c r="R112" s="220">
        <f>Q112*H112</f>
        <v>0</v>
      </c>
      <c r="S112" s="220">
        <v>0</v>
      </c>
      <c r="T112" s="221">
        <f>S112*H112</f>
        <v>0</v>
      </c>
      <c r="AR112" s="222" t="s">
        <v>342</v>
      </c>
      <c r="AT112" s="222" t="s">
        <v>207</v>
      </c>
      <c r="AU112" s="222" t="s">
        <v>83</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342</v>
      </c>
      <c r="BM112" s="222" t="s">
        <v>335</v>
      </c>
    </row>
    <row r="113" spans="2:65" s="1" customFormat="1" ht="36" customHeight="1">
      <c r="B113" s="38"/>
      <c r="C113" s="211" t="s">
        <v>322</v>
      </c>
      <c r="D113" s="211" t="s">
        <v>207</v>
      </c>
      <c r="E113" s="212" t="s">
        <v>2353</v>
      </c>
      <c r="F113" s="213" t="s">
        <v>2354</v>
      </c>
      <c r="G113" s="214" t="s">
        <v>2318</v>
      </c>
      <c r="H113" s="215">
        <v>1</v>
      </c>
      <c r="I113" s="216"/>
      <c r="J113" s="217">
        <f>ROUND(I113*H113,2)</f>
        <v>0</v>
      </c>
      <c r="K113" s="213" t="s">
        <v>19</v>
      </c>
      <c r="L113" s="43"/>
      <c r="M113" s="218" t="s">
        <v>19</v>
      </c>
      <c r="N113" s="219" t="s">
        <v>44</v>
      </c>
      <c r="O113" s="83"/>
      <c r="P113" s="220">
        <f>O113*H113</f>
        <v>0</v>
      </c>
      <c r="Q113" s="220">
        <v>0</v>
      </c>
      <c r="R113" s="220">
        <f>Q113*H113</f>
        <v>0</v>
      </c>
      <c r="S113" s="220">
        <v>0</v>
      </c>
      <c r="T113" s="221">
        <f>S113*H113</f>
        <v>0</v>
      </c>
      <c r="AR113" s="222" t="s">
        <v>342</v>
      </c>
      <c r="AT113" s="222" t="s">
        <v>207</v>
      </c>
      <c r="AU113" s="222" t="s">
        <v>83</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342</v>
      </c>
      <c r="BM113" s="222" t="s">
        <v>339</v>
      </c>
    </row>
    <row r="114" spans="2:65" s="1" customFormat="1" ht="16.5" customHeight="1">
      <c r="B114" s="38"/>
      <c r="C114" s="211" t="s">
        <v>274</v>
      </c>
      <c r="D114" s="211" t="s">
        <v>207</v>
      </c>
      <c r="E114" s="212" t="s">
        <v>2355</v>
      </c>
      <c r="F114" s="213" t="s">
        <v>2356</v>
      </c>
      <c r="G114" s="214" t="s">
        <v>2357</v>
      </c>
      <c r="H114" s="215">
        <v>1</v>
      </c>
      <c r="I114" s="216"/>
      <c r="J114" s="217">
        <f>ROUND(I114*H114,2)</f>
        <v>0</v>
      </c>
      <c r="K114" s="213" t="s">
        <v>19</v>
      </c>
      <c r="L114" s="43"/>
      <c r="M114" s="218" t="s">
        <v>19</v>
      </c>
      <c r="N114" s="219" t="s">
        <v>44</v>
      </c>
      <c r="O114" s="83"/>
      <c r="P114" s="220">
        <f>O114*H114</f>
        <v>0</v>
      </c>
      <c r="Q114" s="220">
        <v>0</v>
      </c>
      <c r="R114" s="220">
        <f>Q114*H114</f>
        <v>0</v>
      </c>
      <c r="S114" s="220">
        <v>0</v>
      </c>
      <c r="T114" s="221">
        <f>S114*H114</f>
        <v>0</v>
      </c>
      <c r="AR114" s="222" t="s">
        <v>342</v>
      </c>
      <c r="AT114" s="222" t="s">
        <v>207</v>
      </c>
      <c r="AU114" s="222" t="s">
        <v>83</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342</v>
      </c>
      <c r="BM114" s="222" t="s">
        <v>2358</v>
      </c>
    </row>
    <row r="115" spans="2:63" s="11" customFormat="1" ht="22.8" customHeight="1">
      <c r="B115" s="195"/>
      <c r="C115" s="196"/>
      <c r="D115" s="197" t="s">
        <v>72</v>
      </c>
      <c r="E115" s="209" t="s">
        <v>2359</v>
      </c>
      <c r="F115" s="209" t="s">
        <v>2360</v>
      </c>
      <c r="G115" s="196"/>
      <c r="H115" s="196"/>
      <c r="I115" s="199"/>
      <c r="J115" s="210">
        <f>BK115</f>
        <v>0</v>
      </c>
      <c r="K115" s="196"/>
      <c r="L115" s="201"/>
      <c r="M115" s="202"/>
      <c r="N115" s="203"/>
      <c r="O115" s="203"/>
      <c r="P115" s="204">
        <f>SUM(P116:P119)</f>
        <v>0</v>
      </c>
      <c r="Q115" s="203"/>
      <c r="R115" s="204">
        <f>SUM(R116:R119)</f>
        <v>0</v>
      </c>
      <c r="S115" s="203"/>
      <c r="T115" s="205">
        <f>SUM(T116:T119)</f>
        <v>0</v>
      </c>
      <c r="AR115" s="206" t="s">
        <v>224</v>
      </c>
      <c r="AT115" s="207" t="s">
        <v>72</v>
      </c>
      <c r="AU115" s="207" t="s">
        <v>81</v>
      </c>
      <c r="AY115" s="206" t="s">
        <v>204</v>
      </c>
      <c r="BK115" s="208">
        <f>SUM(BK116:BK119)</f>
        <v>0</v>
      </c>
    </row>
    <row r="116" spans="2:65" s="1" customFormat="1" ht="72" customHeight="1">
      <c r="B116" s="38"/>
      <c r="C116" s="211" t="s">
        <v>329</v>
      </c>
      <c r="D116" s="211" t="s">
        <v>207</v>
      </c>
      <c r="E116" s="212" t="s">
        <v>2361</v>
      </c>
      <c r="F116" s="213" t="s">
        <v>2362</v>
      </c>
      <c r="G116" s="214" t="s">
        <v>2357</v>
      </c>
      <c r="H116" s="215">
        <v>1</v>
      </c>
      <c r="I116" s="216"/>
      <c r="J116" s="217">
        <f>ROUND(I116*H116,2)</f>
        <v>0</v>
      </c>
      <c r="K116" s="213" t="s">
        <v>19</v>
      </c>
      <c r="L116" s="43"/>
      <c r="M116" s="218" t="s">
        <v>19</v>
      </c>
      <c r="N116" s="219" t="s">
        <v>44</v>
      </c>
      <c r="O116" s="83"/>
      <c r="P116" s="220">
        <f>O116*H116</f>
        <v>0</v>
      </c>
      <c r="Q116" s="220">
        <v>0</v>
      </c>
      <c r="R116" s="220">
        <f>Q116*H116</f>
        <v>0</v>
      </c>
      <c r="S116" s="220">
        <v>0</v>
      </c>
      <c r="T116" s="221">
        <f>S116*H116</f>
        <v>0</v>
      </c>
      <c r="AR116" s="222" t="s">
        <v>342</v>
      </c>
      <c r="AT116" s="222" t="s">
        <v>207</v>
      </c>
      <c r="AU116" s="222" t="s">
        <v>83</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342</v>
      </c>
      <c r="BM116" s="222" t="s">
        <v>2363</v>
      </c>
    </row>
    <row r="117" spans="2:65" s="1" customFormat="1" ht="36" customHeight="1">
      <c r="B117" s="38"/>
      <c r="C117" s="211" t="s">
        <v>277</v>
      </c>
      <c r="D117" s="211" t="s">
        <v>207</v>
      </c>
      <c r="E117" s="212" t="s">
        <v>2364</v>
      </c>
      <c r="F117" s="213" t="s">
        <v>2365</v>
      </c>
      <c r="G117" s="214" t="s">
        <v>221</v>
      </c>
      <c r="H117" s="215">
        <v>16.15</v>
      </c>
      <c r="I117" s="216"/>
      <c r="J117" s="217">
        <f>ROUND(I117*H117,2)</f>
        <v>0</v>
      </c>
      <c r="K117" s="213" t="s">
        <v>19</v>
      </c>
      <c r="L117" s="43"/>
      <c r="M117" s="218" t="s">
        <v>19</v>
      </c>
      <c r="N117" s="219" t="s">
        <v>44</v>
      </c>
      <c r="O117" s="83"/>
      <c r="P117" s="220">
        <f>O117*H117</f>
        <v>0</v>
      </c>
      <c r="Q117" s="220">
        <v>0</v>
      </c>
      <c r="R117" s="220">
        <f>Q117*H117</f>
        <v>0</v>
      </c>
      <c r="S117" s="220">
        <v>0</v>
      </c>
      <c r="T117" s="221">
        <f>S117*H117</f>
        <v>0</v>
      </c>
      <c r="AR117" s="222" t="s">
        <v>342</v>
      </c>
      <c r="AT117" s="222" t="s">
        <v>207</v>
      </c>
      <c r="AU117" s="222" t="s">
        <v>83</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342</v>
      </c>
      <c r="BM117" s="222" t="s">
        <v>2366</v>
      </c>
    </row>
    <row r="118" spans="2:65" s="1" customFormat="1" ht="36" customHeight="1">
      <c r="B118" s="38"/>
      <c r="C118" s="211" t="s">
        <v>336</v>
      </c>
      <c r="D118" s="211" t="s">
        <v>207</v>
      </c>
      <c r="E118" s="212" t="s">
        <v>2367</v>
      </c>
      <c r="F118" s="213" t="s">
        <v>2368</v>
      </c>
      <c r="G118" s="214" t="s">
        <v>2357</v>
      </c>
      <c r="H118" s="215">
        <v>1</v>
      </c>
      <c r="I118" s="216"/>
      <c r="J118" s="217">
        <f>ROUND(I118*H118,2)</f>
        <v>0</v>
      </c>
      <c r="K118" s="213" t="s">
        <v>19</v>
      </c>
      <c r="L118" s="43"/>
      <c r="M118" s="218" t="s">
        <v>19</v>
      </c>
      <c r="N118" s="219" t="s">
        <v>44</v>
      </c>
      <c r="O118" s="83"/>
      <c r="P118" s="220">
        <f>O118*H118</f>
        <v>0</v>
      </c>
      <c r="Q118" s="220">
        <v>0</v>
      </c>
      <c r="R118" s="220">
        <f>Q118*H118</f>
        <v>0</v>
      </c>
      <c r="S118" s="220">
        <v>0</v>
      </c>
      <c r="T118" s="221">
        <f>S118*H118</f>
        <v>0</v>
      </c>
      <c r="AR118" s="222" t="s">
        <v>342</v>
      </c>
      <c r="AT118" s="222" t="s">
        <v>207</v>
      </c>
      <c r="AU118" s="222" t="s">
        <v>83</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342</v>
      </c>
      <c r="BM118" s="222" t="s">
        <v>2369</v>
      </c>
    </row>
    <row r="119" spans="2:65" s="1" customFormat="1" ht="48" customHeight="1">
      <c r="B119" s="38"/>
      <c r="C119" s="211" t="s">
        <v>280</v>
      </c>
      <c r="D119" s="211" t="s">
        <v>207</v>
      </c>
      <c r="E119" s="212" t="s">
        <v>2370</v>
      </c>
      <c r="F119" s="213" t="s">
        <v>2371</v>
      </c>
      <c r="G119" s="214" t="s">
        <v>2357</v>
      </c>
      <c r="H119" s="215">
        <v>1</v>
      </c>
      <c r="I119" s="216"/>
      <c r="J119" s="217">
        <f>ROUND(I119*H119,2)</f>
        <v>0</v>
      </c>
      <c r="K119" s="213" t="s">
        <v>19</v>
      </c>
      <c r="L119" s="43"/>
      <c r="M119" s="268" t="s">
        <v>19</v>
      </c>
      <c r="N119" s="269" t="s">
        <v>44</v>
      </c>
      <c r="O119" s="270"/>
      <c r="P119" s="271">
        <f>O119*H119</f>
        <v>0</v>
      </c>
      <c r="Q119" s="271">
        <v>0</v>
      </c>
      <c r="R119" s="271">
        <f>Q119*H119</f>
        <v>0</v>
      </c>
      <c r="S119" s="271">
        <v>0</v>
      </c>
      <c r="T119" s="272">
        <f>S119*H119</f>
        <v>0</v>
      </c>
      <c r="AR119" s="222" t="s">
        <v>342</v>
      </c>
      <c r="AT119" s="222" t="s">
        <v>207</v>
      </c>
      <c r="AU119" s="222" t="s">
        <v>83</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342</v>
      </c>
      <c r="BM119" s="222" t="s">
        <v>2372</v>
      </c>
    </row>
    <row r="120" spans="2:12" s="1" customFormat="1" ht="6.95" customHeight="1">
      <c r="B120" s="58"/>
      <c r="C120" s="59"/>
      <c r="D120" s="59"/>
      <c r="E120" s="59"/>
      <c r="F120" s="59"/>
      <c r="G120" s="59"/>
      <c r="H120" s="59"/>
      <c r="I120" s="161"/>
      <c r="J120" s="59"/>
      <c r="K120" s="59"/>
      <c r="L120" s="43"/>
    </row>
  </sheetData>
  <sheetProtection password="CC35" sheet="1" objects="1" scenarios="1" formatColumns="0" formatRows="0" autoFilter="0"/>
  <autoFilter ref="C82:K119"/>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5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2373</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36</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tr">
        <f>IF('Rekapitulace stavby'!AN10="","",'Rekapitulace stavby'!AN10)</f>
        <v/>
      </c>
      <c r="L14" s="43"/>
    </row>
    <row r="15" spans="2:12" s="1" customFormat="1" ht="18" customHeight="1">
      <c r="B15" s="43"/>
      <c r="E15" s="137" t="str">
        <f>IF('Rekapitulace stavby'!E11="","",'Rekapitulace stavby'!E11)</f>
        <v>Statutární město Ústí nad Labem</v>
      </c>
      <c r="I15" s="138" t="s">
        <v>29</v>
      </c>
      <c r="J15" s="137" t="str">
        <f>IF('Rekapitulace stavby'!AN11="","",'Rekapitulace stavby'!AN11)</f>
        <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tr">
        <f>IF('Rekapitulace stavby'!AN16="","",'Rekapitulace stavby'!AN16)</f>
        <v/>
      </c>
      <c r="L20" s="43"/>
    </row>
    <row r="21" spans="2:12" s="1" customFormat="1" ht="18" customHeight="1">
      <c r="B21" s="43"/>
      <c r="E21" s="137" t="str">
        <f>IF('Rekapitulace stavby'!E17="","",'Rekapitulace stavby'!E17)</f>
        <v>AZ Consult spol. s r.o.</v>
      </c>
      <c r="I21" s="138" t="s">
        <v>29</v>
      </c>
      <c r="J21" s="137" t="str">
        <f>IF('Rekapitulace stavby'!AN17="","",'Rekapitulace stavby'!AN17)</f>
        <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ROUND(J81,2)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ROUND((SUM(BE81:BE150)),2)</f>
        <v>0</v>
      </c>
      <c r="I33" s="150">
        <v>0.21</v>
      </c>
      <c r="J33" s="149">
        <f>ROUND(((SUM(BE81:BE150))*I33),2)</f>
        <v>0</v>
      </c>
      <c r="L33" s="43"/>
    </row>
    <row r="34" spans="2:12" s="1" customFormat="1" ht="14.4" customHeight="1">
      <c r="B34" s="43"/>
      <c r="E34" s="133" t="s">
        <v>45</v>
      </c>
      <c r="F34" s="149">
        <f>ROUND((SUM(BF81:BF150)),2)</f>
        <v>0</v>
      </c>
      <c r="I34" s="150">
        <v>0.15</v>
      </c>
      <c r="J34" s="149">
        <f>ROUND(((SUM(BF81:BF150))*I34),2)</f>
        <v>0</v>
      </c>
      <c r="L34" s="43"/>
    </row>
    <row r="35" spans="2:12" s="1" customFormat="1" ht="14.4" customHeight="1" hidden="1">
      <c r="B35" s="43"/>
      <c r="E35" s="133" t="s">
        <v>46</v>
      </c>
      <c r="F35" s="149">
        <f>ROUND((SUM(BG81:BG150)),2)</f>
        <v>0</v>
      </c>
      <c r="I35" s="150">
        <v>0.21</v>
      </c>
      <c r="J35" s="149">
        <f>0</f>
        <v>0</v>
      </c>
      <c r="L35" s="43"/>
    </row>
    <row r="36" spans="2:12" s="1" customFormat="1" ht="14.4" customHeight="1" hidden="1">
      <c r="B36" s="43"/>
      <c r="E36" s="133" t="s">
        <v>47</v>
      </c>
      <c r="F36" s="149">
        <f>ROUND((SUM(BH81:BH150)),2)</f>
        <v>0</v>
      </c>
      <c r="I36" s="150">
        <v>0.15</v>
      </c>
      <c r="J36" s="149">
        <f>0</f>
        <v>0</v>
      </c>
      <c r="L36" s="43"/>
    </row>
    <row r="37" spans="2:12" s="1" customFormat="1" ht="14.4" customHeight="1" hidden="1">
      <c r="B37" s="43"/>
      <c r="E37" s="133" t="s">
        <v>48</v>
      </c>
      <c r="F37" s="149">
        <f>ROUND((SUM(BI81:BI150)),2)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D1.4.1c - Bazénová technologie - elektroinstalace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J81</f>
        <v>0</v>
      </c>
      <c r="K59" s="39"/>
      <c r="L59" s="43"/>
      <c r="AU59" s="17" t="s">
        <v>123</v>
      </c>
    </row>
    <row r="60" spans="2:12" s="8" customFormat="1" ht="24.95" customHeight="1">
      <c r="B60" s="171"/>
      <c r="C60" s="172"/>
      <c r="D60" s="173" t="s">
        <v>2374</v>
      </c>
      <c r="E60" s="174"/>
      <c r="F60" s="174"/>
      <c r="G60" s="174"/>
      <c r="H60" s="174"/>
      <c r="I60" s="175"/>
      <c r="J60" s="176">
        <f>J82</f>
        <v>0</v>
      </c>
      <c r="K60" s="172"/>
      <c r="L60" s="177"/>
    </row>
    <row r="61" spans="2:12" s="8" customFormat="1" ht="24.95" customHeight="1">
      <c r="B61" s="171"/>
      <c r="C61" s="172"/>
      <c r="D61" s="173" t="s">
        <v>2375</v>
      </c>
      <c r="E61" s="174"/>
      <c r="F61" s="174"/>
      <c r="G61" s="174"/>
      <c r="H61" s="174"/>
      <c r="I61" s="175"/>
      <c r="J61" s="176">
        <f>J104</f>
        <v>0</v>
      </c>
      <c r="K61" s="172"/>
      <c r="L61" s="177"/>
    </row>
    <row r="62" spans="2:12" s="1" customFormat="1" ht="21.8" customHeight="1">
      <c r="B62" s="38"/>
      <c r="C62" s="39"/>
      <c r="D62" s="39"/>
      <c r="E62" s="39"/>
      <c r="F62" s="39"/>
      <c r="G62" s="39"/>
      <c r="H62" s="39"/>
      <c r="I62" s="135"/>
      <c r="J62" s="39"/>
      <c r="K62" s="39"/>
      <c r="L62" s="43"/>
    </row>
    <row r="63" spans="2:12" s="1" customFormat="1" ht="6.95" customHeight="1">
      <c r="B63" s="58"/>
      <c r="C63" s="59"/>
      <c r="D63" s="59"/>
      <c r="E63" s="59"/>
      <c r="F63" s="59"/>
      <c r="G63" s="59"/>
      <c r="H63" s="59"/>
      <c r="I63" s="161"/>
      <c r="J63" s="59"/>
      <c r="K63" s="59"/>
      <c r="L63" s="43"/>
    </row>
    <row r="67" spans="2:12" s="1" customFormat="1" ht="6.95" customHeight="1">
      <c r="B67" s="60"/>
      <c r="C67" s="61"/>
      <c r="D67" s="61"/>
      <c r="E67" s="61"/>
      <c r="F67" s="61"/>
      <c r="G67" s="61"/>
      <c r="H67" s="61"/>
      <c r="I67" s="164"/>
      <c r="J67" s="61"/>
      <c r="K67" s="61"/>
      <c r="L67" s="43"/>
    </row>
    <row r="68" spans="2:12" s="1" customFormat="1" ht="24.95" customHeight="1">
      <c r="B68" s="38"/>
      <c r="C68" s="23" t="s">
        <v>189</v>
      </c>
      <c r="D68" s="39"/>
      <c r="E68" s="39"/>
      <c r="F68" s="39"/>
      <c r="G68" s="39"/>
      <c r="H68" s="39"/>
      <c r="I68" s="135"/>
      <c r="J68" s="39"/>
      <c r="K68" s="39"/>
      <c r="L68" s="43"/>
    </row>
    <row r="69" spans="2:12" s="1" customFormat="1" ht="6.95" customHeight="1">
      <c r="B69" s="38"/>
      <c r="C69" s="39"/>
      <c r="D69" s="39"/>
      <c r="E69" s="39"/>
      <c r="F69" s="39"/>
      <c r="G69" s="39"/>
      <c r="H69" s="39"/>
      <c r="I69" s="135"/>
      <c r="J69" s="39"/>
      <c r="K69" s="39"/>
      <c r="L69" s="43"/>
    </row>
    <row r="70" spans="2:12" s="1" customFormat="1" ht="12" customHeight="1">
      <c r="B70" s="38"/>
      <c r="C70" s="32" t="s">
        <v>16</v>
      </c>
      <c r="D70" s="39"/>
      <c r="E70" s="39"/>
      <c r="F70" s="39"/>
      <c r="G70" s="39"/>
      <c r="H70" s="39"/>
      <c r="I70" s="135"/>
      <c r="J70" s="39"/>
      <c r="K70" s="39"/>
      <c r="L70" s="43"/>
    </row>
    <row r="71" spans="2:12" s="1" customFormat="1" ht="16.5" customHeight="1">
      <c r="B71" s="38"/>
      <c r="C71" s="39"/>
      <c r="D71" s="39"/>
      <c r="E71" s="165" t="str">
        <f>E7</f>
        <v>Ústí nad Labem - Severní Terasa – rekonstrukce bazénu v jeslích</v>
      </c>
      <c r="F71" s="32"/>
      <c r="G71" s="32"/>
      <c r="H71" s="32"/>
      <c r="I71" s="135"/>
      <c r="J71" s="39"/>
      <c r="K71" s="39"/>
      <c r="L71" s="43"/>
    </row>
    <row r="72" spans="2:12" s="1" customFormat="1" ht="12" customHeight="1">
      <c r="B72" s="38"/>
      <c r="C72" s="32" t="s">
        <v>117</v>
      </c>
      <c r="D72" s="39"/>
      <c r="E72" s="39"/>
      <c r="F72" s="39"/>
      <c r="G72" s="39"/>
      <c r="H72" s="39"/>
      <c r="I72" s="135"/>
      <c r="J72" s="39"/>
      <c r="K72" s="39"/>
      <c r="L72" s="43"/>
    </row>
    <row r="73" spans="2:12" s="1" customFormat="1" ht="16.5" customHeight="1">
      <c r="B73" s="38"/>
      <c r="C73" s="39"/>
      <c r="D73" s="39"/>
      <c r="E73" s="68" t="str">
        <f>E9</f>
        <v>D1.4.1c - Bazénová technologie - elektroinstalace</v>
      </c>
      <c r="F73" s="39"/>
      <c r="G73" s="39"/>
      <c r="H73" s="39"/>
      <c r="I73" s="135"/>
      <c r="J73" s="39"/>
      <c r="K73" s="39"/>
      <c r="L73" s="43"/>
    </row>
    <row r="74" spans="2:12" s="1" customFormat="1" ht="6.95" customHeight="1">
      <c r="B74" s="38"/>
      <c r="C74" s="39"/>
      <c r="D74" s="39"/>
      <c r="E74" s="39"/>
      <c r="F74" s="39"/>
      <c r="G74" s="39"/>
      <c r="H74" s="39"/>
      <c r="I74" s="135"/>
      <c r="J74" s="39"/>
      <c r="K74" s="39"/>
      <c r="L74" s="43"/>
    </row>
    <row r="75" spans="2:12" s="1" customFormat="1" ht="12" customHeight="1">
      <c r="B75" s="38"/>
      <c r="C75" s="32" t="s">
        <v>21</v>
      </c>
      <c r="D75" s="39"/>
      <c r="E75" s="39"/>
      <c r="F75" s="27" t="str">
        <f>F12</f>
        <v xml:space="preserve"> </v>
      </c>
      <c r="G75" s="39"/>
      <c r="H75" s="39"/>
      <c r="I75" s="138" t="s">
        <v>23</v>
      </c>
      <c r="J75" s="71" t="str">
        <f>IF(J12="","",J12)</f>
        <v>3. 10. 2017</v>
      </c>
      <c r="K75" s="39"/>
      <c r="L75" s="43"/>
    </row>
    <row r="76" spans="2:12" s="1" customFormat="1" ht="6.95" customHeight="1">
      <c r="B76" s="38"/>
      <c r="C76" s="39"/>
      <c r="D76" s="39"/>
      <c r="E76" s="39"/>
      <c r="F76" s="39"/>
      <c r="G76" s="39"/>
      <c r="H76" s="39"/>
      <c r="I76" s="135"/>
      <c r="J76" s="39"/>
      <c r="K76" s="39"/>
      <c r="L76" s="43"/>
    </row>
    <row r="77" spans="2:12" s="1" customFormat="1" ht="27.9" customHeight="1">
      <c r="B77" s="38"/>
      <c r="C77" s="32" t="s">
        <v>25</v>
      </c>
      <c r="D77" s="39"/>
      <c r="E77" s="39"/>
      <c r="F77" s="27" t="str">
        <f>E15</f>
        <v>Statutární město Ústí nad Labem</v>
      </c>
      <c r="G77" s="39"/>
      <c r="H77" s="39"/>
      <c r="I77" s="138" t="s">
        <v>32</v>
      </c>
      <c r="J77" s="36" t="str">
        <f>E21</f>
        <v>AZ Consult spol. s r.o.</v>
      </c>
      <c r="K77" s="39"/>
      <c r="L77" s="43"/>
    </row>
    <row r="78" spans="2:12" s="1" customFormat="1" ht="15.15" customHeight="1">
      <c r="B78" s="38"/>
      <c r="C78" s="32" t="s">
        <v>30</v>
      </c>
      <c r="D78" s="39"/>
      <c r="E78" s="39"/>
      <c r="F78" s="27" t="str">
        <f>IF(E18="","",E18)</f>
        <v>Vyplň údaj</v>
      </c>
      <c r="G78" s="39"/>
      <c r="H78" s="39"/>
      <c r="I78" s="138" t="s">
        <v>35</v>
      </c>
      <c r="J78" s="36" t="str">
        <f>E24</f>
        <v xml:space="preserve"> </v>
      </c>
      <c r="K78" s="39"/>
      <c r="L78" s="43"/>
    </row>
    <row r="79" spans="2:12" s="1" customFormat="1" ht="10.3" customHeight="1">
      <c r="B79" s="38"/>
      <c r="C79" s="39"/>
      <c r="D79" s="39"/>
      <c r="E79" s="39"/>
      <c r="F79" s="39"/>
      <c r="G79" s="39"/>
      <c r="H79" s="39"/>
      <c r="I79" s="135"/>
      <c r="J79" s="39"/>
      <c r="K79" s="39"/>
      <c r="L79" s="43"/>
    </row>
    <row r="80" spans="2:20" s="10" customFormat="1" ht="29.25" customHeight="1">
      <c r="B80" s="185"/>
      <c r="C80" s="186" t="s">
        <v>190</v>
      </c>
      <c r="D80" s="187" t="s">
        <v>58</v>
      </c>
      <c r="E80" s="187" t="s">
        <v>54</v>
      </c>
      <c r="F80" s="187" t="s">
        <v>55</v>
      </c>
      <c r="G80" s="187" t="s">
        <v>191</v>
      </c>
      <c r="H80" s="187" t="s">
        <v>192</v>
      </c>
      <c r="I80" s="188" t="s">
        <v>193</v>
      </c>
      <c r="J80" s="187" t="s">
        <v>122</v>
      </c>
      <c r="K80" s="189" t="s">
        <v>194</v>
      </c>
      <c r="L80" s="190"/>
      <c r="M80" s="91" t="s">
        <v>19</v>
      </c>
      <c r="N80" s="92" t="s">
        <v>43</v>
      </c>
      <c r="O80" s="92" t="s">
        <v>195</v>
      </c>
      <c r="P80" s="92" t="s">
        <v>196</v>
      </c>
      <c r="Q80" s="92" t="s">
        <v>197</v>
      </c>
      <c r="R80" s="92" t="s">
        <v>198</v>
      </c>
      <c r="S80" s="92" t="s">
        <v>199</v>
      </c>
      <c r="T80" s="93" t="s">
        <v>200</v>
      </c>
    </row>
    <row r="81" spans="2:63" s="1" customFormat="1" ht="22.8" customHeight="1">
      <c r="B81" s="38"/>
      <c r="C81" s="98" t="s">
        <v>201</v>
      </c>
      <c r="D81" s="39"/>
      <c r="E81" s="39"/>
      <c r="F81" s="39"/>
      <c r="G81" s="39"/>
      <c r="H81" s="39"/>
      <c r="I81" s="135"/>
      <c r="J81" s="191">
        <f>BK81</f>
        <v>0</v>
      </c>
      <c r="K81" s="39"/>
      <c r="L81" s="43"/>
      <c r="M81" s="94"/>
      <c r="N81" s="95"/>
      <c r="O81" s="95"/>
      <c r="P81" s="192">
        <f>P82+P104</f>
        <v>0</v>
      </c>
      <c r="Q81" s="95"/>
      <c r="R81" s="192">
        <f>R82+R104</f>
        <v>0</v>
      </c>
      <c r="S81" s="95"/>
      <c r="T81" s="193">
        <f>T82+T104</f>
        <v>0</v>
      </c>
      <c r="AT81" s="17" t="s">
        <v>72</v>
      </c>
      <c r="AU81" s="17" t="s">
        <v>123</v>
      </c>
      <c r="BK81" s="194">
        <f>BK82+BK104</f>
        <v>0</v>
      </c>
    </row>
    <row r="82" spans="2:63" s="11" customFormat="1" ht="25.9" customHeight="1">
      <c r="B82" s="195"/>
      <c r="C82" s="196"/>
      <c r="D82" s="197" t="s">
        <v>72</v>
      </c>
      <c r="E82" s="198" t="s">
        <v>2376</v>
      </c>
      <c r="F82" s="198" t="s">
        <v>2377</v>
      </c>
      <c r="G82" s="196"/>
      <c r="H82" s="196"/>
      <c r="I82" s="199"/>
      <c r="J82" s="200">
        <f>BK82</f>
        <v>0</v>
      </c>
      <c r="K82" s="196"/>
      <c r="L82" s="201"/>
      <c r="M82" s="202"/>
      <c r="N82" s="203"/>
      <c r="O82" s="203"/>
      <c r="P82" s="204">
        <f>SUM(P83:P103)</f>
        <v>0</v>
      </c>
      <c r="Q82" s="203"/>
      <c r="R82" s="204">
        <f>SUM(R83:R103)</f>
        <v>0</v>
      </c>
      <c r="S82" s="203"/>
      <c r="T82" s="205">
        <f>SUM(T83:T103)</f>
        <v>0</v>
      </c>
      <c r="AR82" s="206" t="s">
        <v>224</v>
      </c>
      <c r="AT82" s="207" t="s">
        <v>72</v>
      </c>
      <c r="AU82" s="207" t="s">
        <v>73</v>
      </c>
      <c r="AY82" s="206" t="s">
        <v>204</v>
      </c>
      <c r="BK82" s="208">
        <f>SUM(BK83:BK103)</f>
        <v>0</v>
      </c>
    </row>
    <row r="83" spans="2:65" s="1" customFormat="1" ht="16.5" customHeight="1">
      <c r="B83" s="38"/>
      <c r="C83" s="211" t="s">
        <v>81</v>
      </c>
      <c r="D83" s="211" t="s">
        <v>207</v>
      </c>
      <c r="E83" s="212" t="s">
        <v>2378</v>
      </c>
      <c r="F83" s="213" t="s">
        <v>2379</v>
      </c>
      <c r="G83" s="214" t="s">
        <v>250</v>
      </c>
      <c r="H83" s="215">
        <v>18</v>
      </c>
      <c r="I83" s="216"/>
      <c r="J83" s="217">
        <f>ROUND(I83*H83,2)</f>
        <v>0</v>
      </c>
      <c r="K83" s="213" t="s">
        <v>19</v>
      </c>
      <c r="L83" s="43"/>
      <c r="M83" s="218" t="s">
        <v>19</v>
      </c>
      <c r="N83" s="219" t="s">
        <v>44</v>
      </c>
      <c r="O83" s="83"/>
      <c r="P83" s="220">
        <f>O83*H83</f>
        <v>0</v>
      </c>
      <c r="Q83" s="220">
        <v>0</v>
      </c>
      <c r="R83" s="220">
        <f>Q83*H83</f>
        <v>0</v>
      </c>
      <c r="S83" s="220">
        <v>0</v>
      </c>
      <c r="T83" s="221">
        <f>S83*H83</f>
        <v>0</v>
      </c>
      <c r="AR83" s="222" t="s">
        <v>342</v>
      </c>
      <c r="AT83" s="222" t="s">
        <v>207</v>
      </c>
      <c r="AU83" s="222" t="s">
        <v>81</v>
      </c>
      <c r="AY83" s="17" t="s">
        <v>204</v>
      </c>
      <c r="BE83" s="223">
        <f>IF(N83="základní",J83,0)</f>
        <v>0</v>
      </c>
      <c r="BF83" s="223">
        <f>IF(N83="snížená",J83,0)</f>
        <v>0</v>
      </c>
      <c r="BG83" s="223">
        <f>IF(N83="zákl. přenesená",J83,0)</f>
        <v>0</v>
      </c>
      <c r="BH83" s="223">
        <f>IF(N83="sníž. přenesená",J83,0)</f>
        <v>0</v>
      </c>
      <c r="BI83" s="223">
        <f>IF(N83="nulová",J83,0)</f>
        <v>0</v>
      </c>
      <c r="BJ83" s="17" t="s">
        <v>81</v>
      </c>
      <c r="BK83" s="223">
        <f>ROUND(I83*H83,2)</f>
        <v>0</v>
      </c>
      <c r="BL83" s="17" t="s">
        <v>342</v>
      </c>
      <c r="BM83" s="222" t="s">
        <v>83</v>
      </c>
    </row>
    <row r="84" spans="2:65" s="1" customFormat="1" ht="16.5" customHeight="1">
      <c r="B84" s="38"/>
      <c r="C84" s="211" t="s">
        <v>83</v>
      </c>
      <c r="D84" s="211" t="s">
        <v>207</v>
      </c>
      <c r="E84" s="212" t="s">
        <v>2380</v>
      </c>
      <c r="F84" s="213" t="s">
        <v>2381</v>
      </c>
      <c r="G84" s="214" t="s">
        <v>250</v>
      </c>
      <c r="H84" s="215">
        <v>14</v>
      </c>
      <c r="I84" s="216"/>
      <c r="J84" s="217">
        <f>ROUND(I84*H84,2)</f>
        <v>0</v>
      </c>
      <c r="K84" s="213" t="s">
        <v>19</v>
      </c>
      <c r="L84" s="43"/>
      <c r="M84" s="218" t="s">
        <v>19</v>
      </c>
      <c r="N84" s="219" t="s">
        <v>44</v>
      </c>
      <c r="O84" s="83"/>
      <c r="P84" s="220">
        <f>O84*H84</f>
        <v>0</v>
      </c>
      <c r="Q84" s="220">
        <v>0</v>
      </c>
      <c r="R84" s="220">
        <f>Q84*H84</f>
        <v>0</v>
      </c>
      <c r="S84" s="220">
        <v>0</v>
      </c>
      <c r="T84" s="221">
        <f>S84*H84</f>
        <v>0</v>
      </c>
      <c r="AR84" s="222" t="s">
        <v>342</v>
      </c>
      <c r="AT84" s="222" t="s">
        <v>207</v>
      </c>
      <c r="AU84" s="222" t="s">
        <v>81</v>
      </c>
      <c r="AY84" s="17" t="s">
        <v>204</v>
      </c>
      <c r="BE84" s="223">
        <f>IF(N84="základní",J84,0)</f>
        <v>0</v>
      </c>
      <c r="BF84" s="223">
        <f>IF(N84="snížená",J84,0)</f>
        <v>0</v>
      </c>
      <c r="BG84" s="223">
        <f>IF(N84="zákl. přenesená",J84,0)</f>
        <v>0</v>
      </c>
      <c r="BH84" s="223">
        <f>IF(N84="sníž. přenesená",J84,0)</f>
        <v>0</v>
      </c>
      <c r="BI84" s="223">
        <f>IF(N84="nulová",J84,0)</f>
        <v>0</v>
      </c>
      <c r="BJ84" s="17" t="s">
        <v>81</v>
      </c>
      <c r="BK84" s="223">
        <f>ROUND(I84*H84,2)</f>
        <v>0</v>
      </c>
      <c r="BL84" s="17" t="s">
        <v>342</v>
      </c>
      <c r="BM84" s="222" t="s">
        <v>212</v>
      </c>
    </row>
    <row r="85" spans="2:65" s="1" customFormat="1" ht="16.5" customHeight="1">
      <c r="B85" s="38"/>
      <c r="C85" s="211" t="s">
        <v>224</v>
      </c>
      <c r="D85" s="211" t="s">
        <v>207</v>
      </c>
      <c r="E85" s="212" t="s">
        <v>2382</v>
      </c>
      <c r="F85" s="213" t="s">
        <v>2383</v>
      </c>
      <c r="G85" s="214" t="s">
        <v>250</v>
      </c>
      <c r="H85" s="215">
        <v>12</v>
      </c>
      <c r="I85" s="216"/>
      <c r="J85" s="217">
        <f>ROUND(I85*H85,2)</f>
        <v>0</v>
      </c>
      <c r="K85" s="213" t="s">
        <v>19</v>
      </c>
      <c r="L85" s="43"/>
      <c r="M85" s="218" t="s">
        <v>19</v>
      </c>
      <c r="N85" s="219" t="s">
        <v>44</v>
      </c>
      <c r="O85" s="83"/>
      <c r="P85" s="220">
        <f>O85*H85</f>
        <v>0</v>
      </c>
      <c r="Q85" s="220">
        <v>0</v>
      </c>
      <c r="R85" s="220">
        <f>Q85*H85</f>
        <v>0</v>
      </c>
      <c r="S85" s="220">
        <v>0</v>
      </c>
      <c r="T85" s="221">
        <f>S85*H85</f>
        <v>0</v>
      </c>
      <c r="AR85" s="222" t="s">
        <v>342</v>
      </c>
      <c r="AT85" s="222" t="s">
        <v>207</v>
      </c>
      <c r="AU85" s="222" t="s">
        <v>81</v>
      </c>
      <c r="AY85" s="17" t="s">
        <v>204</v>
      </c>
      <c r="BE85" s="223">
        <f>IF(N85="základní",J85,0)</f>
        <v>0</v>
      </c>
      <c r="BF85" s="223">
        <f>IF(N85="snížená",J85,0)</f>
        <v>0</v>
      </c>
      <c r="BG85" s="223">
        <f>IF(N85="zákl. přenesená",J85,0)</f>
        <v>0</v>
      </c>
      <c r="BH85" s="223">
        <f>IF(N85="sníž. přenesená",J85,0)</f>
        <v>0</v>
      </c>
      <c r="BI85" s="223">
        <f>IF(N85="nulová",J85,0)</f>
        <v>0</v>
      </c>
      <c r="BJ85" s="17" t="s">
        <v>81</v>
      </c>
      <c r="BK85" s="223">
        <f>ROUND(I85*H85,2)</f>
        <v>0</v>
      </c>
      <c r="BL85" s="17" t="s">
        <v>342</v>
      </c>
      <c r="BM85" s="222" t="s">
        <v>227</v>
      </c>
    </row>
    <row r="86" spans="2:65" s="1" customFormat="1" ht="16.5" customHeight="1">
      <c r="B86" s="38"/>
      <c r="C86" s="211" t="s">
        <v>212</v>
      </c>
      <c r="D86" s="211" t="s">
        <v>207</v>
      </c>
      <c r="E86" s="212" t="s">
        <v>2384</v>
      </c>
      <c r="F86" s="213" t="s">
        <v>2385</v>
      </c>
      <c r="G86" s="214" t="s">
        <v>250</v>
      </c>
      <c r="H86" s="215">
        <v>8</v>
      </c>
      <c r="I86" s="216"/>
      <c r="J86" s="217">
        <f>ROUND(I86*H86,2)</f>
        <v>0</v>
      </c>
      <c r="K86" s="213" t="s">
        <v>19</v>
      </c>
      <c r="L86" s="43"/>
      <c r="M86" s="218" t="s">
        <v>19</v>
      </c>
      <c r="N86" s="219" t="s">
        <v>44</v>
      </c>
      <c r="O86" s="83"/>
      <c r="P86" s="220">
        <f>O86*H86</f>
        <v>0</v>
      </c>
      <c r="Q86" s="220">
        <v>0</v>
      </c>
      <c r="R86" s="220">
        <f>Q86*H86</f>
        <v>0</v>
      </c>
      <c r="S86" s="220">
        <v>0</v>
      </c>
      <c r="T86" s="221">
        <f>S86*H86</f>
        <v>0</v>
      </c>
      <c r="AR86" s="222" t="s">
        <v>342</v>
      </c>
      <c r="AT86" s="222" t="s">
        <v>207</v>
      </c>
      <c r="AU86" s="222" t="s">
        <v>81</v>
      </c>
      <c r="AY86" s="17" t="s">
        <v>204</v>
      </c>
      <c r="BE86" s="223">
        <f>IF(N86="základní",J86,0)</f>
        <v>0</v>
      </c>
      <c r="BF86" s="223">
        <f>IF(N86="snížená",J86,0)</f>
        <v>0</v>
      </c>
      <c r="BG86" s="223">
        <f>IF(N86="zákl. přenesená",J86,0)</f>
        <v>0</v>
      </c>
      <c r="BH86" s="223">
        <f>IF(N86="sníž. přenesená",J86,0)</f>
        <v>0</v>
      </c>
      <c r="BI86" s="223">
        <f>IF(N86="nulová",J86,0)</f>
        <v>0</v>
      </c>
      <c r="BJ86" s="17" t="s">
        <v>81</v>
      </c>
      <c r="BK86" s="223">
        <f>ROUND(I86*H86,2)</f>
        <v>0</v>
      </c>
      <c r="BL86" s="17" t="s">
        <v>342</v>
      </c>
      <c r="BM86" s="222" t="s">
        <v>230</v>
      </c>
    </row>
    <row r="87" spans="2:65" s="1" customFormat="1" ht="16.5" customHeight="1">
      <c r="B87" s="38"/>
      <c r="C87" s="211" t="s">
        <v>233</v>
      </c>
      <c r="D87" s="211" t="s">
        <v>207</v>
      </c>
      <c r="E87" s="212" t="s">
        <v>2386</v>
      </c>
      <c r="F87" s="213" t="s">
        <v>2387</v>
      </c>
      <c r="G87" s="214" t="s">
        <v>297</v>
      </c>
      <c r="H87" s="215">
        <v>6</v>
      </c>
      <c r="I87" s="216"/>
      <c r="J87" s="217">
        <f>ROUND(I87*H87,2)</f>
        <v>0</v>
      </c>
      <c r="K87" s="213" t="s">
        <v>19</v>
      </c>
      <c r="L87" s="43"/>
      <c r="M87" s="218" t="s">
        <v>19</v>
      </c>
      <c r="N87" s="219" t="s">
        <v>44</v>
      </c>
      <c r="O87" s="83"/>
      <c r="P87" s="220">
        <f>O87*H87</f>
        <v>0</v>
      </c>
      <c r="Q87" s="220">
        <v>0</v>
      </c>
      <c r="R87" s="220">
        <f>Q87*H87</f>
        <v>0</v>
      </c>
      <c r="S87" s="220">
        <v>0</v>
      </c>
      <c r="T87" s="221">
        <f>S87*H87</f>
        <v>0</v>
      </c>
      <c r="AR87" s="222" t="s">
        <v>342</v>
      </c>
      <c r="AT87" s="222" t="s">
        <v>207</v>
      </c>
      <c r="AU87" s="222" t="s">
        <v>81</v>
      </c>
      <c r="AY87" s="17" t="s">
        <v>204</v>
      </c>
      <c r="BE87" s="223">
        <f>IF(N87="základní",J87,0)</f>
        <v>0</v>
      </c>
      <c r="BF87" s="223">
        <f>IF(N87="snížená",J87,0)</f>
        <v>0</v>
      </c>
      <c r="BG87" s="223">
        <f>IF(N87="zákl. přenesená",J87,0)</f>
        <v>0</v>
      </c>
      <c r="BH87" s="223">
        <f>IF(N87="sníž. přenesená",J87,0)</f>
        <v>0</v>
      </c>
      <c r="BI87" s="223">
        <f>IF(N87="nulová",J87,0)</f>
        <v>0</v>
      </c>
      <c r="BJ87" s="17" t="s">
        <v>81</v>
      </c>
      <c r="BK87" s="223">
        <f>ROUND(I87*H87,2)</f>
        <v>0</v>
      </c>
      <c r="BL87" s="17" t="s">
        <v>342</v>
      </c>
      <c r="BM87" s="222" t="s">
        <v>236</v>
      </c>
    </row>
    <row r="88" spans="2:65" s="1" customFormat="1" ht="16.5" customHeight="1">
      <c r="B88" s="38"/>
      <c r="C88" s="211" t="s">
        <v>227</v>
      </c>
      <c r="D88" s="211" t="s">
        <v>207</v>
      </c>
      <c r="E88" s="212" t="s">
        <v>2388</v>
      </c>
      <c r="F88" s="213" t="s">
        <v>2389</v>
      </c>
      <c r="G88" s="214" t="s">
        <v>250</v>
      </c>
      <c r="H88" s="215">
        <v>22</v>
      </c>
      <c r="I88" s="216"/>
      <c r="J88" s="217">
        <f>ROUND(I88*H88,2)</f>
        <v>0</v>
      </c>
      <c r="K88" s="213" t="s">
        <v>19</v>
      </c>
      <c r="L88" s="43"/>
      <c r="M88" s="218" t="s">
        <v>19</v>
      </c>
      <c r="N88" s="219" t="s">
        <v>44</v>
      </c>
      <c r="O88" s="83"/>
      <c r="P88" s="220">
        <f>O88*H88</f>
        <v>0</v>
      </c>
      <c r="Q88" s="220">
        <v>0</v>
      </c>
      <c r="R88" s="220">
        <f>Q88*H88</f>
        <v>0</v>
      </c>
      <c r="S88" s="220">
        <v>0</v>
      </c>
      <c r="T88" s="221">
        <f>S88*H88</f>
        <v>0</v>
      </c>
      <c r="AR88" s="222" t="s">
        <v>342</v>
      </c>
      <c r="AT88" s="222" t="s">
        <v>207</v>
      </c>
      <c r="AU88" s="222" t="s">
        <v>81</v>
      </c>
      <c r="AY88" s="17" t="s">
        <v>204</v>
      </c>
      <c r="BE88" s="223">
        <f>IF(N88="základní",J88,0)</f>
        <v>0</v>
      </c>
      <c r="BF88" s="223">
        <f>IF(N88="snížená",J88,0)</f>
        <v>0</v>
      </c>
      <c r="BG88" s="223">
        <f>IF(N88="zákl. přenesená",J88,0)</f>
        <v>0</v>
      </c>
      <c r="BH88" s="223">
        <f>IF(N88="sníž. přenesená",J88,0)</f>
        <v>0</v>
      </c>
      <c r="BI88" s="223">
        <f>IF(N88="nulová",J88,0)</f>
        <v>0</v>
      </c>
      <c r="BJ88" s="17" t="s">
        <v>81</v>
      </c>
      <c r="BK88" s="223">
        <f>ROUND(I88*H88,2)</f>
        <v>0</v>
      </c>
      <c r="BL88" s="17" t="s">
        <v>342</v>
      </c>
      <c r="BM88" s="222" t="s">
        <v>240</v>
      </c>
    </row>
    <row r="89" spans="2:65" s="1" customFormat="1" ht="16.5" customHeight="1">
      <c r="B89" s="38"/>
      <c r="C89" s="211" t="s">
        <v>241</v>
      </c>
      <c r="D89" s="211" t="s">
        <v>207</v>
      </c>
      <c r="E89" s="212" t="s">
        <v>2390</v>
      </c>
      <c r="F89" s="213" t="s">
        <v>2391</v>
      </c>
      <c r="G89" s="214" t="s">
        <v>250</v>
      </c>
      <c r="H89" s="215">
        <v>6</v>
      </c>
      <c r="I89" s="216"/>
      <c r="J89" s="217">
        <f>ROUND(I89*H89,2)</f>
        <v>0</v>
      </c>
      <c r="K89" s="213" t="s">
        <v>19</v>
      </c>
      <c r="L89" s="43"/>
      <c r="M89" s="218" t="s">
        <v>19</v>
      </c>
      <c r="N89" s="219" t="s">
        <v>44</v>
      </c>
      <c r="O89" s="83"/>
      <c r="P89" s="220">
        <f>O89*H89</f>
        <v>0</v>
      </c>
      <c r="Q89" s="220">
        <v>0</v>
      </c>
      <c r="R89" s="220">
        <f>Q89*H89</f>
        <v>0</v>
      </c>
      <c r="S89" s="220">
        <v>0</v>
      </c>
      <c r="T89" s="221">
        <f>S89*H89</f>
        <v>0</v>
      </c>
      <c r="AR89" s="222" t="s">
        <v>342</v>
      </c>
      <c r="AT89" s="222" t="s">
        <v>207</v>
      </c>
      <c r="AU89" s="222" t="s">
        <v>81</v>
      </c>
      <c r="AY89" s="17" t="s">
        <v>204</v>
      </c>
      <c r="BE89" s="223">
        <f>IF(N89="základní",J89,0)</f>
        <v>0</v>
      </c>
      <c r="BF89" s="223">
        <f>IF(N89="snížená",J89,0)</f>
        <v>0</v>
      </c>
      <c r="BG89" s="223">
        <f>IF(N89="zákl. přenesená",J89,0)</f>
        <v>0</v>
      </c>
      <c r="BH89" s="223">
        <f>IF(N89="sníž. přenesená",J89,0)</f>
        <v>0</v>
      </c>
      <c r="BI89" s="223">
        <f>IF(N89="nulová",J89,0)</f>
        <v>0</v>
      </c>
      <c r="BJ89" s="17" t="s">
        <v>81</v>
      </c>
      <c r="BK89" s="223">
        <f>ROUND(I89*H89,2)</f>
        <v>0</v>
      </c>
      <c r="BL89" s="17" t="s">
        <v>342</v>
      </c>
      <c r="BM89" s="222" t="s">
        <v>245</v>
      </c>
    </row>
    <row r="90" spans="2:65" s="1" customFormat="1" ht="16.5" customHeight="1">
      <c r="B90" s="38"/>
      <c r="C90" s="211" t="s">
        <v>230</v>
      </c>
      <c r="D90" s="211" t="s">
        <v>207</v>
      </c>
      <c r="E90" s="212" t="s">
        <v>2392</v>
      </c>
      <c r="F90" s="213" t="s">
        <v>2393</v>
      </c>
      <c r="G90" s="214" t="s">
        <v>297</v>
      </c>
      <c r="H90" s="215">
        <v>78</v>
      </c>
      <c r="I90" s="216"/>
      <c r="J90" s="217">
        <f>ROUND(I90*H90,2)</f>
        <v>0</v>
      </c>
      <c r="K90" s="213" t="s">
        <v>19</v>
      </c>
      <c r="L90" s="43"/>
      <c r="M90" s="218" t="s">
        <v>19</v>
      </c>
      <c r="N90" s="219" t="s">
        <v>44</v>
      </c>
      <c r="O90" s="83"/>
      <c r="P90" s="220">
        <f>O90*H90</f>
        <v>0</v>
      </c>
      <c r="Q90" s="220">
        <v>0</v>
      </c>
      <c r="R90" s="220">
        <f>Q90*H90</f>
        <v>0</v>
      </c>
      <c r="S90" s="220">
        <v>0</v>
      </c>
      <c r="T90" s="221">
        <f>S90*H90</f>
        <v>0</v>
      </c>
      <c r="AR90" s="222" t="s">
        <v>342</v>
      </c>
      <c r="AT90" s="222" t="s">
        <v>207</v>
      </c>
      <c r="AU90" s="222" t="s">
        <v>81</v>
      </c>
      <c r="AY90" s="17" t="s">
        <v>204</v>
      </c>
      <c r="BE90" s="223">
        <f>IF(N90="základní",J90,0)</f>
        <v>0</v>
      </c>
      <c r="BF90" s="223">
        <f>IF(N90="snížená",J90,0)</f>
        <v>0</v>
      </c>
      <c r="BG90" s="223">
        <f>IF(N90="zákl. přenesená",J90,0)</f>
        <v>0</v>
      </c>
      <c r="BH90" s="223">
        <f>IF(N90="sníž. přenesená",J90,0)</f>
        <v>0</v>
      </c>
      <c r="BI90" s="223">
        <f>IF(N90="nulová",J90,0)</f>
        <v>0</v>
      </c>
      <c r="BJ90" s="17" t="s">
        <v>81</v>
      </c>
      <c r="BK90" s="223">
        <f>ROUND(I90*H90,2)</f>
        <v>0</v>
      </c>
      <c r="BL90" s="17" t="s">
        <v>342</v>
      </c>
      <c r="BM90" s="222" t="s">
        <v>251</v>
      </c>
    </row>
    <row r="91" spans="2:65" s="1" customFormat="1" ht="16.5" customHeight="1">
      <c r="B91" s="38"/>
      <c r="C91" s="211" t="s">
        <v>252</v>
      </c>
      <c r="D91" s="211" t="s">
        <v>207</v>
      </c>
      <c r="E91" s="212" t="s">
        <v>2394</v>
      </c>
      <c r="F91" s="213" t="s">
        <v>2395</v>
      </c>
      <c r="G91" s="214" t="s">
        <v>297</v>
      </c>
      <c r="H91" s="215">
        <v>5</v>
      </c>
      <c r="I91" s="216"/>
      <c r="J91" s="217">
        <f>ROUND(I91*H91,2)</f>
        <v>0</v>
      </c>
      <c r="K91" s="213" t="s">
        <v>19</v>
      </c>
      <c r="L91" s="43"/>
      <c r="M91" s="218" t="s">
        <v>19</v>
      </c>
      <c r="N91" s="219" t="s">
        <v>44</v>
      </c>
      <c r="O91" s="83"/>
      <c r="P91" s="220">
        <f>O91*H91</f>
        <v>0</v>
      </c>
      <c r="Q91" s="220">
        <v>0</v>
      </c>
      <c r="R91" s="220">
        <f>Q91*H91</f>
        <v>0</v>
      </c>
      <c r="S91" s="220">
        <v>0</v>
      </c>
      <c r="T91" s="221">
        <f>S91*H91</f>
        <v>0</v>
      </c>
      <c r="AR91" s="222" t="s">
        <v>342</v>
      </c>
      <c r="AT91" s="222" t="s">
        <v>207</v>
      </c>
      <c r="AU91" s="222" t="s">
        <v>81</v>
      </c>
      <c r="AY91" s="17" t="s">
        <v>204</v>
      </c>
      <c r="BE91" s="223">
        <f>IF(N91="základní",J91,0)</f>
        <v>0</v>
      </c>
      <c r="BF91" s="223">
        <f>IF(N91="snížená",J91,0)</f>
        <v>0</v>
      </c>
      <c r="BG91" s="223">
        <f>IF(N91="zákl. přenesená",J91,0)</f>
        <v>0</v>
      </c>
      <c r="BH91" s="223">
        <f>IF(N91="sníž. přenesená",J91,0)</f>
        <v>0</v>
      </c>
      <c r="BI91" s="223">
        <f>IF(N91="nulová",J91,0)</f>
        <v>0</v>
      </c>
      <c r="BJ91" s="17" t="s">
        <v>81</v>
      </c>
      <c r="BK91" s="223">
        <f>ROUND(I91*H91,2)</f>
        <v>0</v>
      </c>
      <c r="BL91" s="17" t="s">
        <v>342</v>
      </c>
      <c r="BM91" s="222" t="s">
        <v>255</v>
      </c>
    </row>
    <row r="92" spans="2:65" s="1" customFormat="1" ht="16.5" customHeight="1">
      <c r="B92" s="38"/>
      <c r="C92" s="211" t="s">
        <v>236</v>
      </c>
      <c r="D92" s="211" t="s">
        <v>207</v>
      </c>
      <c r="E92" s="212" t="s">
        <v>2396</v>
      </c>
      <c r="F92" s="213" t="s">
        <v>2397</v>
      </c>
      <c r="G92" s="214" t="s">
        <v>297</v>
      </c>
      <c r="H92" s="215">
        <v>3</v>
      </c>
      <c r="I92" s="216"/>
      <c r="J92" s="217">
        <f>ROUND(I92*H92,2)</f>
        <v>0</v>
      </c>
      <c r="K92" s="213" t="s">
        <v>19</v>
      </c>
      <c r="L92" s="43"/>
      <c r="M92" s="218" t="s">
        <v>19</v>
      </c>
      <c r="N92" s="219" t="s">
        <v>44</v>
      </c>
      <c r="O92" s="83"/>
      <c r="P92" s="220">
        <f>O92*H92</f>
        <v>0</v>
      </c>
      <c r="Q92" s="220">
        <v>0</v>
      </c>
      <c r="R92" s="220">
        <f>Q92*H92</f>
        <v>0</v>
      </c>
      <c r="S92" s="220">
        <v>0</v>
      </c>
      <c r="T92" s="221">
        <f>S92*H92</f>
        <v>0</v>
      </c>
      <c r="AR92" s="222" t="s">
        <v>342</v>
      </c>
      <c r="AT92" s="222" t="s">
        <v>207</v>
      </c>
      <c r="AU92" s="222" t="s">
        <v>81</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342</v>
      </c>
      <c r="BM92" s="222" t="s">
        <v>258</v>
      </c>
    </row>
    <row r="93" spans="2:65" s="1" customFormat="1" ht="16.5" customHeight="1">
      <c r="B93" s="38"/>
      <c r="C93" s="211" t="s">
        <v>259</v>
      </c>
      <c r="D93" s="211" t="s">
        <v>207</v>
      </c>
      <c r="E93" s="212" t="s">
        <v>2398</v>
      </c>
      <c r="F93" s="213" t="s">
        <v>2399</v>
      </c>
      <c r="G93" s="214" t="s">
        <v>297</v>
      </c>
      <c r="H93" s="215">
        <v>1</v>
      </c>
      <c r="I93" s="216"/>
      <c r="J93" s="217">
        <f>ROUND(I93*H93,2)</f>
        <v>0</v>
      </c>
      <c r="K93" s="213" t="s">
        <v>19</v>
      </c>
      <c r="L93" s="43"/>
      <c r="M93" s="218" t="s">
        <v>19</v>
      </c>
      <c r="N93" s="219" t="s">
        <v>44</v>
      </c>
      <c r="O93" s="83"/>
      <c r="P93" s="220">
        <f>O93*H93</f>
        <v>0</v>
      </c>
      <c r="Q93" s="220">
        <v>0</v>
      </c>
      <c r="R93" s="220">
        <f>Q93*H93</f>
        <v>0</v>
      </c>
      <c r="S93" s="220">
        <v>0</v>
      </c>
      <c r="T93" s="221">
        <f>S93*H93</f>
        <v>0</v>
      </c>
      <c r="AR93" s="222" t="s">
        <v>342</v>
      </c>
      <c r="AT93" s="222" t="s">
        <v>207</v>
      </c>
      <c r="AU93" s="222" t="s">
        <v>81</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342</v>
      </c>
      <c r="BM93" s="222" t="s">
        <v>262</v>
      </c>
    </row>
    <row r="94" spans="2:65" s="1" customFormat="1" ht="16.5" customHeight="1">
      <c r="B94" s="38"/>
      <c r="C94" s="211" t="s">
        <v>240</v>
      </c>
      <c r="D94" s="211" t="s">
        <v>207</v>
      </c>
      <c r="E94" s="212" t="s">
        <v>2400</v>
      </c>
      <c r="F94" s="213" t="s">
        <v>2401</v>
      </c>
      <c r="G94" s="214" t="s">
        <v>250</v>
      </c>
      <c r="H94" s="215">
        <v>42</v>
      </c>
      <c r="I94" s="216"/>
      <c r="J94" s="217">
        <f>ROUND(I94*H94,2)</f>
        <v>0</v>
      </c>
      <c r="K94" s="213" t="s">
        <v>19</v>
      </c>
      <c r="L94" s="43"/>
      <c r="M94" s="218" t="s">
        <v>19</v>
      </c>
      <c r="N94" s="219" t="s">
        <v>44</v>
      </c>
      <c r="O94" s="83"/>
      <c r="P94" s="220">
        <f>O94*H94</f>
        <v>0</v>
      </c>
      <c r="Q94" s="220">
        <v>0</v>
      </c>
      <c r="R94" s="220">
        <f>Q94*H94</f>
        <v>0</v>
      </c>
      <c r="S94" s="220">
        <v>0</v>
      </c>
      <c r="T94" s="221">
        <f>S94*H94</f>
        <v>0</v>
      </c>
      <c r="AR94" s="222" t="s">
        <v>342</v>
      </c>
      <c r="AT94" s="222" t="s">
        <v>207</v>
      </c>
      <c r="AU94" s="222" t="s">
        <v>81</v>
      </c>
      <c r="AY94" s="17" t="s">
        <v>204</v>
      </c>
      <c r="BE94" s="223">
        <f>IF(N94="základní",J94,0)</f>
        <v>0</v>
      </c>
      <c r="BF94" s="223">
        <f>IF(N94="snížená",J94,0)</f>
        <v>0</v>
      </c>
      <c r="BG94" s="223">
        <f>IF(N94="zákl. přenesená",J94,0)</f>
        <v>0</v>
      </c>
      <c r="BH94" s="223">
        <f>IF(N94="sníž. přenesená",J94,0)</f>
        <v>0</v>
      </c>
      <c r="BI94" s="223">
        <f>IF(N94="nulová",J94,0)</f>
        <v>0</v>
      </c>
      <c r="BJ94" s="17" t="s">
        <v>81</v>
      </c>
      <c r="BK94" s="223">
        <f>ROUND(I94*H94,2)</f>
        <v>0</v>
      </c>
      <c r="BL94" s="17" t="s">
        <v>342</v>
      </c>
      <c r="BM94" s="222" t="s">
        <v>265</v>
      </c>
    </row>
    <row r="95" spans="2:65" s="1" customFormat="1" ht="16.5" customHeight="1">
      <c r="B95" s="38"/>
      <c r="C95" s="211" t="s">
        <v>266</v>
      </c>
      <c r="D95" s="211" t="s">
        <v>207</v>
      </c>
      <c r="E95" s="212" t="s">
        <v>2402</v>
      </c>
      <c r="F95" s="213" t="s">
        <v>2403</v>
      </c>
      <c r="G95" s="214" t="s">
        <v>250</v>
      </c>
      <c r="H95" s="215">
        <v>57</v>
      </c>
      <c r="I95" s="216"/>
      <c r="J95" s="217">
        <f>ROUND(I95*H95,2)</f>
        <v>0</v>
      </c>
      <c r="K95" s="213" t="s">
        <v>19</v>
      </c>
      <c r="L95" s="43"/>
      <c r="M95" s="218" t="s">
        <v>19</v>
      </c>
      <c r="N95" s="219" t="s">
        <v>44</v>
      </c>
      <c r="O95" s="83"/>
      <c r="P95" s="220">
        <f>O95*H95</f>
        <v>0</v>
      </c>
      <c r="Q95" s="220">
        <v>0</v>
      </c>
      <c r="R95" s="220">
        <f>Q95*H95</f>
        <v>0</v>
      </c>
      <c r="S95" s="220">
        <v>0</v>
      </c>
      <c r="T95" s="221">
        <f>S95*H95</f>
        <v>0</v>
      </c>
      <c r="AR95" s="222" t="s">
        <v>342</v>
      </c>
      <c r="AT95" s="222" t="s">
        <v>207</v>
      </c>
      <c r="AU95" s="222" t="s">
        <v>81</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342</v>
      </c>
      <c r="BM95" s="222" t="s">
        <v>269</v>
      </c>
    </row>
    <row r="96" spans="2:65" s="1" customFormat="1" ht="16.5" customHeight="1">
      <c r="B96" s="38"/>
      <c r="C96" s="211" t="s">
        <v>245</v>
      </c>
      <c r="D96" s="211" t="s">
        <v>207</v>
      </c>
      <c r="E96" s="212" t="s">
        <v>2404</v>
      </c>
      <c r="F96" s="213" t="s">
        <v>2405</v>
      </c>
      <c r="G96" s="214" t="s">
        <v>250</v>
      </c>
      <c r="H96" s="215">
        <v>21</v>
      </c>
      <c r="I96" s="216"/>
      <c r="J96" s="217">
        <f>ROUND(I96*H96,2)</f>
        <v>0</v>
      </c>
      <c r="K96" s="213" t="s">
        <v>19</v>
      </c>
      <c r="L96" s="43"/>
      <c r="M96" s="218" t="s">
        <v>19</v>
      </c>
      <c r="N96" s="219" t="s">
        <v>44</v>
      </c>
      <c r="O96" s="83"/>
      <c r="P96" s="220">
        <f>O96*H96</f>
        <v>0</v>
      </c>
      <c r="Q96" s="220">
        <v>0</v>
      </c>
      <c r="R96" s="220">
        <f>Q96*H96</f>
        <v>0</v>
      </c>
      <c r="S96" s="220">
        <v>0</v>
      </c>
      <c r="T96" s="221">
        <f>S96*H96</f>
        <v>0</v>
      </c>
      <c r="AR96" s="222" t="s">
        <v>342</v>
      </c>
      <c r="AT96" s="222" t="s">
        <v>207</v>
      </c>
      <c r="AU96" s="222" t="s">
        <v>81</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342</v>
      </c>
      <c r="BM96" s="222" t="s">
        <v>274</v>
      </c>
    </row>
    <row r="97" spans="2:65" s="1" customFormat="1" ht="16.5" customHeight="1">
      <c r="B97" s="38"/>
      <c r="C97" s="211" t="s">
        <v>8</v>
      </c>
      <c r="D97" s="211" t="s">
        <v>207</v>
      </c>
      <c r="E97" s="212" t="s">
        <v>2406</v>
      </c>
      <c r="F97" s="213" t="s">
        <v>2407</v>
      </c>
      <c r="G97" s="214" t="s">
        <v>250</v>
      </c>
      <c r="H97" s="215">
        <v>57</v>
      </c>
      <c r="I97" s="216"/>
      <c r="J97" s="217">
        <f>ROUND(I97*H97,2)</f>
        <v>0</v>
      </c>
      <c r="K97" s="213" t="s">
        <v>19</v>
      </c>
      <c r="L97" s="43"/>
      <c r="M97" s="218" t="s">
        <v>19</v>
      </c>
      <c r="N97" s="219" t="s">
        <v>44</v>
      </c>
      <c r="O97" s="83"/>
      <c r="P97" s="220">
        <f>O97*H97</f>
        <v>0</v>
      </c>
      <c r="Q97" s="220">
        <v>0</v>
      </c>
      <c r="R97" s="220">
        <f>Q97*H97</f>
        <v>0</v>
      </c>
      <c r="S97" s="220">
        <v>0</v>
      </c>
      <c r="T97" s="221">
        <f>S97*H97</f>
        <v>0</v>
      </c>
      <c r="AR97" s="222" t="s">
        <v>342</v>
      </c>
      <c r="AT97" s="222" t="s">
        <v>207</v>
      </c>
      <c r="AU97" s="222" t="s">
        <v>81</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342</v>
      </c>
      <c r="BM97" s="222" t="s">
        <v>277</v>
      </c>
    </row>
    <row r="98" spans="2:65" s="1" customFormat="1" ht="16.5" customHeight="1">
      <c r="B98" s="38"/>
      <c r="C98" s="211" t="s">
        <v>251</v>
      </c>
      <c r="D98" s="211" t="s">
        <v>207</v>
      </c>
      <c r="E98" s="212" t="s">
        <v>2408</v>
      </c>
      <c r="F98" s="213" t="s">
        <v>2409</v>
      </c>
      <c r="G98" s="214" t="s">
        <v>250</v>
      </c>
      <c r="H98" s="215">
        <v>16</v>
      </c>
      <c r="I98" s="216"/>
      <c r="J98" s="217">
        <f>ROUND(I98*H98,2)</f>
        <v>0</v>
      </c>
      <c r="K98" s="213" t="s">
        <v>19</v>
      </c>
      <c r="L98" s="43"/>
      <c r="M98" s="218" t="s">
        <v>19</v>
      </c>
      <c r="N98" s="219" t="s">
        <v>44</v>
      </c>
      <c r="O98" s="83"/>
      <c r="P98" s="220">
        <f>O98*H98</f>
        <v>0</v>
      </c>
      <c r="Q98" s="220">
        <v>0</v>
      </c>
      <c r="R98" s="220">
        <f>Q98*H98</f>
        <v>0</v>
      </c>
      <c r="S98" s="220">
        <v>0</v>
      </c>
      <c r="T98" s="221">
        <f>S98*H98</f>
        <v>0</v>
      </c>
      <c r="AR98" s="222" t="s">
        <v>342</v>
      </c>
      <c r="AT98" s="222" t="s">
        <v>207</v>
      </c>
      <c r="AU98" s="222" t="s">
        <v>81</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342</v>
      </c>
      <c r="BM98" s="222" t="s">
        <v>280</v>
      </c>
    </row>
    <row r="99" spans="2:65" s="1" customFormat="1" ht="16.5" customHeight="1">
      <c r="B99" s="38"/>
      <c r="C99" s="211" t="s">
        <v>282</v>
      </c>
      <c r="D99" s="211" t="s">
        <v>207</v>
      </c>
      <c r="E99" s="212" t="s">
        <v>2410</v>
      </c>
      <c r="F99" s="213" t="s">
        <v>2411</v>
      </c>
      <c r="G99" s="214" t="s">
        <v>250</v>
      </c>
      <c r="H99" s="215">
        <v>16</v>
      </c>
      <c r="I99" s="216"/>
      <c r="J99" s="217">
        <f>ROUND(I99*H99,2)</f>
        <v>0</v>
      </c>
      <c r="K99" s="213" t="s">
        <v>19</v>
      </c>
      <c r="L99" s="43"/>
      <c r="M99" s="218" t="s">
        <v>19</v>
      </c>
      <c r="N99" s="219" t="s">
        <v>44</v>
      </c>
      <c r="O99" s="83"/>
      <c r="P99" s="220">
        <f>O99*H99</f>
        <v>0</v>
      </c>
      <c r="Q99" s="220">
        <v>0</v>
      </c>
      <c r="R99" s="220">
        <f>Q99*H99</f>
        <v>0</v>
      </c>
      <c r="S99" s="220">
        <v>0</v>
      </c>
      <c r="T99" s="221">
        <f>S99*H99</f>
        <v>0</v>
      </c>
      <c r="AR99" s="222" t="s">
        <v>342</v>
      </c>
      <c r="AT99" s="222" t="s">
        <v>207</v>
      </c>
      <c r="AU99" s="222" t="s">
        <v>81</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342</v>
      </c>
      <c r="BM99" s="222" t="s">
        <v>285</v>
      </c>
    </row>
    <row r="100" spans="2:65" s="1" customFormat="1" ht="16.5" customHeight="1">
      <c r="B100" s="38"/>
      <c r="C100" s="211" t="s">
        <v>255</v>
      </c>
      <c r="D100" s="211" t="s">
        <v>207</v>
      </c>
      <c r="E100" s="212" t="s">
        <v>2412</v>
      </c>
      <c r="F100" s="213" t="s">
        <v>2413</v>
      </c>
      <c r="G100" s="214" t="s">
        <v>250</v>
      </c>
      <c r="H100" s="215">
        <v>70</v>
      </c>
      <c r="I100" s="216"/>
      <c r="J100" s="217">
        <f>ROUND(I100*H100,2)</f>
        <v>0</v>
      </c>
      <c r="K100" s="213" t="s">
        <v>19</v>
      </c>
      <c r="L100" s="43"/>
      <c r="M100" s="218" t="s">
        <v>19</v>
      </c>
      <c r="N100" s="219" t="s">
        <v>44</v>
      </c>
      <c r="O100" s="83"/>
      <c r="P100" s="220">
        <f>O100*H100</f>
        <v>0</v>
      </c>
      <c r="Q100" s="220">
        <v>0</v>
      </c>
      <c r="R100" s="220">
        <f>Q100*H100</f>
        <v>0</v>
      </c>
      <c r="S100" s="220">
        <v>0</v>
      </c>
      <c r="T100" s="221">
        <f>S100*H100</f>
        <v>0</v>
      </c>
      <c r="AR100" s="222" t="s">
        <v>342</v>
      </c>
      <c r="AT100" s="222" t="s">
        <v>207</v>
      </c>
      <c r="AU100" s="222" t="s">
        <v>81</v>
      </c>
      <c r="AY100" s="17" t="s">
        <v>204</v>
      </c>
      <c r="BE100" s="223">
        <f>IF(N100="základní",J100,0)</f>
        <v>0</v>
      </c>
      <c r="BF100" s="223">
        <f>IF(N100="snížená",J100,0)</f>
        <v>0</v>
      </c>
      <c r="BG100" s="223">
        <f>IF(N100="zákl. přenesená",J100,0)</f>
        <v>0</v>
      </c>
      <c r="BH100" s="223">
        <f>IF(N100="sníž. přenesená",J100,0)</f>
        <v>0</v>
      </c>
      <c r="BI100" s="223">
        <f>IF(N100="nulová",J100,0)</f>
        <v>0</v>
      </c>
      <c r="BJ100" s="17" t="s">
        <v>81</v>
      </c>
      <c r="BK100" s="223">
        <f>ROUND(I100*H100,2)</f>
        <v>0</v>
      </c>
      <c r="BL100" s="17" t="s">
        <v>342</v>
      </c>
      <c r="BM100" s="222" t="s">
        <v>290</v>
      </c>
    </row>
    <row r="101" spans="2:65" s="1" customFormat="1" ht="16.5" customHeight="1">
      <c r="B101" s="38"/>
      <c r="C101" s="211" t="s">
        <v>291</v>
      </c>
      <c r="D101" s="211" t="s">
        <v>207</v>
      </c>
      <c r="E101" s="212" t="s">
        <v>2414</v>
      </c>
      <c r="F101" s="213" t="s">
        <v>2415</v>
      </c>
      <c r="G101" s="214" t="s">
        <v>250</v>
      </c>
      <c r="H101" s="215">
        <v>42</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342</v>
      </c>
      <c r="AT101" s="222" t="s">
        <v>207</v>
      </c>
      <c r="AU101" s="222" t="s">
        <v>81</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342</v>
      </c>
      <c r="BM101" s="222" t="s">
        <v>294</v>
      </c>
    </row>
    <row r="102" spans="2:65" s="1" customFormat="1" ht="16.5" customHeight="1">
      <c r="B102" s="38"/>
      <c r="C102" s="211" t="s">
        <v>258</v>
      </c>
      <c r="D102" s="211" t="s">
        <v>207</v>
      </c>
      <c r="E102" s="212" t="s">
        <v>2416</v>
      </c>
      <c r="F102" s="213" t="s">
        <v>2417</v>
      </c>
      <c r="G102" s="214" t="s">
        <v>250</v>
      </c>
      <c r="H102" s="215">
        <v>12</v>
      </c>
      <c r="I102" s="216"/>
      <c r="J102" s="217">
        <f>ROUND(I102*H102,2)</f>
        <v>0</v>
      </c>
      <c r="K102" s="213" t="s">
        <v>19</v>
      </c>
      <c r="L102" s="43"/>
      <c r="M102" s="218" t="s">
        <v>19</v>
      </c>
      <c r="N102" s="219" t="s">
        <v>44</v>
      </c>
      <c r="O102" s="83"/>
      <c r="P102" s="220">
        <f>O102*H102</f>
        <v>0</v>
      </c>
      <c r="Q102" s="220">
        <v>0</v>
      </c>
      <c r="R102" s="220">
        <f>Q102*H102</f>
        <v>0</v>
      </c>
      <c r="S102" s="220">
        <v>0</v>
      </c>
      <c r="T102" s="221">
        <f>S102*H102</f>
        <v>0</v>
      </c>
      <c r="AR102" s="222" t="s">
        <v>342</v>
      </c>
      <c r="AT102" s="222" t="s">
        <v>207</v>
      </c>
      <c r="AU102" s="222" t="s">
        <v>81</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342</v>
      </c>
      <c r="BM102" s="222" t="s">
        <v>298</v>
      </c>
    </row>
    <row r="103" spans="2:65" s="1" customFormat="1" ht="16.5" customHeight="1">
      <c r="B103" s="38"/>
      <c r="C103" s="211" t="s">
        <v>7</v>
      </c>
      <c r="D103" s="211" t="s">
        <v>207</v>
      </c>
      <c r="E103" s="212" t="s">
        <v>2418</v>
      </c>
      <c r="F103" s="213" t="s">
        <v>2419</v>
      </c>
      <c r="G103" s="214" t="s">
        <v>297</v>
      </c>
      <c r="H103" s="215">
        <v>24</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342</v>
      </c>
      <c r="AT103" s="222" t="s">
        <v>207</v>
      </c>
      <c r="AU103" s="222" t="s">
        <v>81</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342</v>
      </c>
      <c r="BM103" s="222" t="s">
        <v>302</v>
      </c>
    </row>
    <row r="104" spans="2:63" s="11" customFormat="1" ht="25.9" customHeight="1">
      <c r="B104" s="195"/>
      <c r="C104" s="196"/>
      <c r="D104" s="197" t="s">
        <v>72</v>
      </c>
      <c r="E104" s="198" t="s">
        <v>2420</v>
      </c>
      <c r="F104" s="198" t="s">
        <v>2421</v>
      </c>
      <c r="G104" s="196"/>
      <c r="H104" s="196"/>
      <c r="I104" s="199"/>
      <c r="J104" s="200">
        <f>BK104</f>
        <v>0</v>
      </c>
      <c r="K104" s="196"/>
      <c r="L104" s="201"/>
      <c r="M104" s="202"/>
      <c r="N104" s="203"/>
      <c r="O104" s="203"/>
      <c r="P104" s="204">
        <f>SUM(P105:P150)</f>
        <v>0</v>
      </c>
      <c r="Q104" s="203"/>
      <c r="R104" s="204">
        <f>SUM(R105:R150)</f>
        <v>0</v>
      </c>
      <c r="S104" s="203"/>
      <c r="T104" s="205">
        <f>SUM(T105:T150)</f>
        <v>0</v>
      </c>
      <c r="AR104" s="206" t="s">
        <v>224</v>
      </c>
      <c r="AT104" s="207" t="s">
        <v>72</v>
      </c>
      <c r="AU104" s="207" t="s">
        <v>73</v>
      </c>
      <c r="AY104" s="206" t="s">
        <v>204</v>
      </c>
      <c r="BK104" s="208">
        <f>SUM(BK105:BK150)</f>
        <v>0</v>
      </c>
    </row>
    <row r="105" spans="2:65" s="1" customFormat="1" ht="16.5" customHeight="1">
      <c r="B105" s="38"/>
      <c r="C105" s="211" t="s">
        <v>262</v>
      </c>
      <c r="D105" s="211" t="s">
        <v>207</v>
      </c>
      <c r="E105" s="212" t="s">
        <v>2422</v>
      </c>
      <c r="F105" s="213" t="s">
        <v>2423</v>
      </c>
      <c r="G105" s="214" t="s">
        <v>297</v>
      </c>
      <c r="H105" s="215">
        <v>1</v>
      </c>
      <c r="I105" s="216"/>
      <c r="J105" s="217">
        <f>ROUND(I105*H105,2)</f>
        <v>0</v>
      </c>
      <c r="K105" s="213" t="s">
        <v>19</v>
      </c>
      <c r="L105" s="43"/>
      <c r="M105" s="218" t="s">
        <v>19</v>
      </c>
      <c r="N105" s="219" t="s">
        <v>44</v>
      </c>
      <c r="O105" s="83"/>
      <c r="P105" s="220">
        <f>O105*H105</f>
        <v>0</v>
      </c>
      <c r="Q105" s="220">
        <v>0</v>
      </c>
      <c r="R105" s="220">
        <f>Q105*H105</f>
        <v>0</v>
      </c>
      <c r="S105" s="220">
        <v>0</v>
      </c>
      <c r="T105" s="221">
        <f>S105*H105</f>
        <v>0</v>
      </c>
      <c r="AR105" s="222" t="s">
        <v>342</v>
      </c>
      <c r="AT105" s="222" t="s">
        <v>207</v>
      </c>
      <c r="AU105" s="222" t="s">
        <v>81</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342</v>
      </c>
      <c r="BM105" s="222" t="s">
        <v>305</v>
      </c>
    </row>
    <row r="106" spans="2:65" s="1" customFormat="1" ht="16.5" customHeight="1">
      <c r="B106" s="38"/>
      <c r="C106" s="211" t="s">
        <v>308</v>
      </c>
      <c r="D106" s="211" t="s">
        <v>207</v>
      </c>
      <c r="E106" s="212" t="s">
        <v>2424</v>
      </c>
      <c r="F106" s="213" t="s">
        <v>2425</v>
      </c>
      <c r="G106" s="214" t="s">
        <v>297</v>
      </c>
      <c r="H106" s="215">
        <v>1</v>
      </c>
      <c r="I106" s="216"/>
      <c r="J106" s="217">
        <f>ROUND(I106*H106,2)</f>
        <v>0</v>
      </c>
      <c r="K106" s="213" t="s">
        <v>19</v>
      </c>
      <c r="L106" s="43"/>
      <c r="M106" s="218" t="s">
        <v>19</v>
      </c>
      <c r="N106" s="219" t="s">
        <v>44</v>
      </c>
      <c r="O106" s="83"/>
      <c r="P106" s="220">
        <f>O106*H106</f>
        <v>0</v>
      </c>
      <c r="Q106" s="220">
        <v>0</v>
      </c>
      <c r="R106" s="220">
        <f>Q106*H106</f>
        <v>0</v>
      </c>
      <c r="S106" s="220">
        <v>0</v>
      </c>
      <c r="T106" s="221">
        <f>S106*H106</f>
        <v>0</v>
      </c>
      <c r="AR106" s="222" t="s">
        <v>342</v>
      </c>
      <c r="AT106" s="222" t="s">
        <v>207</v>
      </c>
      <c r="AU106" s="222" t="s">
        <v>81</v>
      </c>
      <c r="AY106" s="17" t="s">
        <v>204</v>
      </c>
      <c r="BE106" s="223">
        <f>IF(N106="základní",J106,0)</f>
        <v>0</v>
      </c>
      <c r="BF106" s="223">
        <f>IF(N106="snížená",J106,0)</f>
        <v>0</v>
      </c>
      <c r="BG106" s="223">
        <f>IF(N106="zákl. přenesená",J106,0)</f>
        <v>0</v>
      </c>
      <c r="BH106" s="223">
        <f>IF(N106="sníž. přenesená",J106,0)</f>
        <v>0</v>
      </c>
      <c r="BI106" s="223">
        <f>IF(N106="nulová",J106,0)</f>
        <v>0</v>
      </c>
      <c r="BJ106" s="17" t="s">
        <v>81</v>
      </c>
      <c r="BK106" s="223">
        <f>ROUND(I106*H106,2)</f>
        <v>0</v>
      </c>
      <c r="BL106" s="17" t="s">
        <v>342</v>
      </c>
      <c r="BM106" s="222" t="s">
        <v>311</v>
      </c>
    </row>
    <row r="107" spans="2:65" s="1" customFormat="1" ht="16.5" customHeight="1">
      <c r="B107" s="38"/>
      <c r="C107" s="211" t="s">
        <v>265</v>
      </c>
      <c r="D107" s="211" t="s">
        <v>207</v>
      </c>
      <c r="E107" s="212" t="s">
        <v>2426</v>
      </c>
      <c r="F107" s="213" t="s">
        <v>2427</v>
      </c>
      <c r="G107" s="214" t="s">
        <v>297</v>
      </c>
      <c r="H107" s="215">
        <v>3</v>
      </c>
      <c r="I107" s="216"/>
      <c r="J107" s="217">
        <f>ROUND(I107*H107,2)</f>
        <v>0</v>
      </c>
      <c r="K107" s="213" t="s">
        <v>19</v>
      </c>
      <c r="L107" s="43"/>
      <c r="M107" s="218" t="s">
        <v>19</v>
      </c>
      <c r="N107" s="219" t="s">
        <v>44</v>
      </c>
      <c r="O107" s="83"/>
      <c r="P107" s="220">
        <f>O107*H107</f>
        <v>0</v>
      </c>
      <c r="Q107" s="220">
        <v>0</v>
      </c>
      <c r="R107" s="220">
        <f>Q107*H107</f>
        <v>0</v>
      </c>
      <c r="S107" s="220">
        <v>0</v>
      </c>
      <c r="T107" s="221">
        <f>S107*H107</f>
        <v>0</v>
      </c>
      <c r="AR107" s="222" t="s">
        <v>342</v>
      </c>
      <c r="AT107" s="222" t="s">
        <v>207</v>
      </c>
      <c r="AU107" s="222" t="s">
        <v>81</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342</v>
      </c>
      <c r="BM107" s="222" t="s">
        <v>314</v>
      </c>
    </row>
    <row r="108" spans="2:65" s="1" customFormat="1" ht="16.5" customHeight="1">
      <c r="B108" s="38"/>
      <c r="C108" s="211" t="s">
        <v>315</v>
      </c>
      <c r="D108" s="211" t="s">
        <v>207</v>
      </c>
      <c r="E108" s="212" t="s">
        <v>2428</v>
      </c>
      <c r="F108" s="213" t="s">
        <v>2429</v>
      </c>
      <c r="G108" s="214" t="s">
        <v>297</v>
      </c>
      <c r="H108" s="215">
        <v>2</v>
      </c>
      <c r="I108" s="216"/>
      <c r="J108" s="217">
        <f>ROUND(I108*H108,2)</f>
        <v>0</v>
      </c>
      <c r="K108" s="213" t="s">
        <v>19</v>
      </c>
      <c r="L108" s="43"/>
      <c r="M108" s="218" t="s">
        <v>19</v>
      </c>
      <c r="N108" s="219" t="s">
        <v>44</v>
      </c>
      <c r="O108" s="83"/>
      <c r="P108" s="220">
        <f>O108*H108</f>
        <v>0</v>
      </c>
      <c r="Q108" s="220">
        <v>0</v>
      </c>
      <c r="R108" s="220">
        <f>Q108*H108</f>
        <v>0</v>
      </c>
      <c r="S108" s="220">
        <v>0</v>
      </c>
      <c r="T108" s="221">
        <f>S108*H108</f>
        <v>0</v>
      </c>
      <c r="AR108" s="222" t="s">
        <v>342</v>
      </c>
      <c r="AT108" s="222" t="s">
        <v>207</v>
      </c>
      <c r="AU108" s="222" t="s">
        <v>81</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342</v>
      </c>
      <c r="BM108" s="222" t="s">
        <v>318</v>
      </c>
    </row>
    <row r="109" spans="2:65" s="1" customFormat="1" ht="16.5" customHeight="1">
      <c r="B109" s="38"/>
      <c r="C109" s="211" t="s">
        <v>269</v>
      </c>
      <c r="D109" s="211" t="s">
        <v>207</v>
      </c>
      <c r="E109" s="212" t="s">
        <v>2430</v>
      </c>
      <c r="F109" s="213" t="s">
        <v>2431</v>
      </c>
      <c r="G109" s="214" t="s">
        <v>297</v>
      </c>
      <c r="H109" s="215">
        <v>1</v>
      </c>
      <c r="I109" s="216"/>
      <c r="J109" s="217">
        <f>ROUND(I109*H109,2)</f>
        <v>0</v>
      </c>
      <c r="K109" s="213" t="s">
        <v>19</v>
      </c>
      <c r="L109" s="43"/>
      <c r="M109" s="218" t="s">
        <v>19</v>
      </c>
      <c r="N109" s="219" t="s">
        <v>44</v>
      </c>
      <c r="O109" s="83"/>
      <c r="P109" s="220">
        <f>O109*H109</f>
        <v>0</v>
      </c>
      <c r="Q109" s="220">
        <v>0</v>
      </c>
      <c r="R109" s="220">
        <f>Q109*H109</f>
        <v>0</v>
      </c>
      <c r="S109" s="220">
        <v>0</v>
      </c>
      <c r="T109" s="221">
        <f>S109*H109</f>
        <v>0</v>
      </c>
      <c r="AR109" s="222" t="s">
        <v>342</v>
      </c>
      <c r="AT109" s="222" t="s">
        <v>207</v>
      </c>
      <c r="AU109" s="222" t="s">
        <v>81</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342</v>
      </c>
      <c r="BM109" s="222" t="s">
        <v>321</v>
      </c>
    </row>
    <row r="110" spans="2:65" s="1" customFormat="1" ht="16.5" customHeight="1">
      <c r="B110" s="38"/>
      <c r="C110" s="211" t="s">
        <v>322</v>
      </c>
      <c r="D110" s="211" t="s">
        <v>207</v>
      </c>
      <c r="E110" s="212" t="s">
        <v>2432</v>
      </c>
      <c r="F110" s="213" t="s">
        <v>2433</v>
      </c>
      <c r="G110" s="214" t="s">
        <v>297</v>
      </c>
      <c r="H110" s="215">
        <v>11</v>
      </c>
      <c r="I110" s="216"/>
      <c r="J110" s="217">
        <f>ROUND(I110*H110,2)</f>
        <v>0</v>
      </c>
      <c r="K110" s="213" t="s">
        <v>19</v>
      </c>
      <c r="L110" s="43"/>
      <c r="M110" s="218" t="s">
        <v>19</v>
      </c>
      <c r="N110" s="219" t="s">
        <v>44</v>
      </c>
      <c r="O110" s="83"/>
      <c r="P110" s="220">
        <f>O110*H110</f>
        <v>0</v>
      </c>
      <c r="Q110" s="220">
        <v>0</v>
      </c>
      <c r="R110" s="220">
        <f>Q110*H110</f>
        <v>0</v>
      </c>
      <c r="S110" s="220">
        <v>0</v>
      </c>
      <c r="T110" s="221">
        <f>S110*H110</f>
        <v>0</v>
      </c>
      <c r="AR110" s="222" t="s">
        <v>342</v>
      </c>
      <c r="AT110" s="222" t="s">
        <v>207</v>
      </c>
      <c r="AU110" s="222" t="s">
        <v>81</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342</v>
      </c>
      <c r="BM110" s="222" t="s">
        <v>325</v>
      </c>
    </row>
    <row r="111" spans="2:65" s="1" customFormat="1" ht="16.5" customHeight="1">
      <c r="B111" s="38"/>
      <c r="C111" s="211" t="s">
        <v>274</v>
      </c>
      <c r="D111" s="211" t="s">
        <v>207</v>
      </c>
      <c r="E111" s="212" t="s">
        <v>2434</v>
      </c>
      <c r="F111" s="213" t="s">
        <v>2435</v>
      </c>
      <c r="G111" s="214" t="s">
        <v>297</v>
      </c>
      <c r="H111" s="215">
        <v>11</v>
      </c>
      <c r="I111" s="216"/>
      <c r="J111" s="217">
        <f>ROUND(I111*H111,2)</f>
        <v>0</v>
      </c>
      <c r="K111" s="213" t="s">
        <v>19</v>
      </c>
      <c r="L111" s="43"/>
      <c r="M111" s="218" t="s">
        <v>19</v>
      </c>
      <c r="N111" s="219" t="s">
        <v>44</v>
      </c>
      <c r="O111" s="83"/>
      <c r="P111" s="220">
        <f>O111*H111</f>
        <v>0</v>
      </c>
      <c r="Q111" s="220">
        <v>0</v>
      </c>
      <c r="R111" s="220">
        <f>Q111*H111</f>
        <v>0</v>
      </c>
      <c r="S111" s="220">
        <v>0</v>
      </c>
      <c r="T111" s="221">
        <f>S111*H111</f>
        <v>0</v>
      </c>
      <c r="AR111" s="222" t="s">
        <v>342</v>
      </c>
      <c r="AT111" s="222" t="s">
        <v>207</v>
      </c>
      <c r="AU111" s="222" t="s">
        <v>81</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342</v>
      </c>
      <c r="BM111" s="222" t="s">
        <v>326</v>
      </c>
    </row>
    <row r="112" spans="2:65" s="1" customFormat="1" ht="16.5" customHeight="1">
      <c r="B112" s="38"/>
      <c r="C112" s="211" t="s">
        <v>329</v>
      </c>
      <c r="D112" s="211" t="s">
        <v>207</v>
      </c>
      <c r="E112" s="212" t="s">
        <v>2436</v>
      </c>
      <c r="F112" s="213" t="s">
        <v>2437</v>
      </c>
      <c r="G112" s="214" t="s">
        <v>297</v>
      </c>
      <c r="H112" s="215">
        <v>1</v>
      </c>
      <c r="I112" s="216"/>
      <c r="J112" s="217">
        <f>ROUND(I112*H112,2)</f>
        <v>0</v>
      </c>
      <c r="K112" s="213" t="s">
        <v>19</v>
      </c>
      <c r="L112" s="43"/>
      <c r="M112" s="218" t="s">
        <v>19</v>
      </c>
      <c r="N112" s="219" t="s">
        <v>44</v>
      </c>
      <c r="O112" s="83"/>
      <c r="P112" s="220">
        <f>O112*H112</f>
        <v>0</v>
      </c>
      <c r="Q112" s="220">
        <v>0</v>
      </c>
      <c r="R112" s="220">
        <f>Q112*H112</f>
        <v>0</v>
      </c>
      <c r="S112" s="220">
        <v>0</v>
      </c>
      <c r="T112" s="221">
        <f>S112*H112</f>
        <v>0</v>
      </c>
      <c r="AR112" s="222" t="s">
        <v>342</v>
      </c>
      <c r="AT112" s="222" t="s">
        <v>207</v>
      </c>
      <c r="AU112" s="222" t="s">
        <v>81</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342</v>
      </c>
      <c r="BM112" s="222" t="s">
        <v>332</v>
      </c>
    </row>
    <row r="113" spans="2:65" s="1" customFormat="1" ht="16.5" customHeight="1">
      <c r="B113" s="38"/>
      <c r="C113" s="211" t="s">
        <v>277</v>
      </c>
      <c r="D113" s="211" t="s">
        <v>207</v>
      </c>
      <c r="E113" s="212" t="s">
        <v>2438</v>
      </c>
      <c r="F113" s="213" t="s">
        <v>2435</v>
      </c>
      <c r="G113" s="214" t="s">
        <v>297</v>
      </c>
      <c r="H113" s="215">
        <v>1</v>
      </c>
      <c r="I113" s="216"/>
      <c r="J113" s="217">
        <f>ROUND(I113*H113,2)</f>
        <v>0</v>
      </c>
      <c r="K113" s="213" t="s">
        <v>19</v>
      </c>
      <c r="L113" s="43"/>
      <c r="M113" s="218" t="s">
        <v>19</v>
      </c>
      <c r="N113" s="219" t="s">
        <v>44</v>
      </c>
      <c r="O113" s="83"/>
      <c r="P113" s="220">
        <f>O113*H113</f>
        <v>0</v>
      </c>
      <c r="Q113" s="220">
        <v>0</v>
      </c>
      <c r="R113" s="220">
        <f>Q113*H113</f>
        <v>0</v>
      </c>
      <c r="S113" s="220">
        <v>0</v>
      </c>
      <c r="T113" s="221">
        <f>S113*H113</f>
        <v>0</v>
      </c>
      <c r="AR113" s="222" t="s">
        <v>342</v>
      </c>
      <c r="AT113" s="222" t="s">
        <v>207</v>
      </c>
      <c r="AU113" s="222" t="s">
        <v>81</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342</v>
      </c>
      <c r="BM113" s="222" t="s">
        <v>335</v>
      </c>
    </row>
    <row r="114" spans="2:65" s="1" customFormat="1" ht="16.5" customHeight="1">
      <c r="B114" s="38"/>
      <c r="C114" s="211" t="s">
        <v>336</v>
      </c>
      <c r="D114" s="211" t="s">
        <v>207</v>
      </c>
      <c r="E114" s="212" t="s">
        <v>2439</v>
      </c>
      <c r="F114" s="213" t="s">
        <v>2440</v>
      </c>
      <c r="G114" s="214" t="s">
        <v>297</v>
      </c>
      <c r="H114" s="215">
        <v>4</v>
      </c>
      <c r="I114" s="216"/>
      <c r="J114" s="217">
        <f>ROUND(I114*H114,2)</f>
        <v>0</v>
      </c>
      <c r="K114" s="213" t="s">
        <v>19</v>
      </c>
      <c r="L114" s="43"/>
      <c r="M114" s="218" t="s">
        <v>19</v>
      </c>
      <c r="N114" s="219" t="s">
        <v>44</v>
      </c>
      <c r="O114" s="83"/>
      <c r="P114" s="220">
        <f>O114*H114</f>
        <v>0</v>
      </c>
      <c r="Q114" s="220">
        <v>0</v>
      </c>
      <c r="R114" s="220">
        <f>Q114*H114</f>
        <v>0</v>
      </c>
      <c r="S114" s="220">
        <v>0</v>
      </c>
      <c r="T114" s="221">
        <f>S114*H114</f>
        <v>0</v>
      </c>
      <c r="AR114" s="222" t="s">
        <v>342</v>
      </c>
      <c r="AT114" s="222" t="s">
        <v>207</v>
      </c>
      <c r="AU114" s="222" t="s">
        <v>81</v>
      </c>
      <c r="AY114" s="17" t="s">
        <v>204</v>
      </c>
      <c r="BE114" s="223">
        <f>IF(N114="základní",J114,0)</f>
        <v>0</v>
      </c>
      <c r="BF114" s="223">
        <f>IF(N114="snížená",J114,0)</f>
        <v>0</v>
      </c>
      <c r="BG114" s="223">
        <f>IF(N114="zákl. přenesená",J114,0)</f>
        <v>0</v>
      </c>
      <c r="BH114" s="223">
        <f>IF(N114="sníž. přenesená",J114,0)</f>
        <v>0</v>
      </c>
      <c r="BI114" s="223">
        <f>IF(N114="nulová",J114,0)</f>
        <v>0</v>
      </c>
      <c r="BJ114" s="17" t="s">
        <v>81</v>
      </c>
      <c r="BK114" s="223">
        <f>ROUND(I114*H114,2)</f>
        <v>0</v>
      </c>
      <c r="BL114" s="17" t="s">
        <v>342</v>
      </c>
      <c r="BM114" s="222" t="s">
        <v>339</v>
      </c>
    </row>
    <row r="115" spans="2:65" s="1" customFormat="1" ht="16.5" customHeight="1">
      <c r="B115" s="38"/>
      <c r="C115" s="211" t="s">
        <v>280</v>
      </c>
      <c r="D115" s="211" t="s">
        <v>207</v>
      </c>
      <c r="E115" s="212" t="s">
        <v>2441</v>
      </c>
      <c r="F115" s="213" t="s">
        <v>2442</v>
      </c>
      <c r="G115" s="214" t="s">
        <v>297</v>
      </c>
      <c r="H115" s="215">
        <v>12</v>
      </c>
      <c r="I115" s="216"/>
      <c r="J115" s="217">
        <f>ROUND(I115*H115,2)</f>
        <v>0</v>
      </c>
      <c r="K115" s="213" t="s">
        <v>19</v>
      </c>
      <c r="L115" s="43"/>
      <c r="M115" s="218" t="s">
        <v>19</v>
      </c>
      <c r="N115" s="219" t="s">
        <v>44</v>
      </c>
      <c r="O115" s="83"/>
      <c r="P115" s="220">
        <f>O115*H115</f>
        <v>0</v>
      </c>
      <c r="Q115" s="220">
        <v>0</v>
      </c>
      <c r="R115" s="220">
        <f>Q115*H115</f>
        <v>0</v>
      </c>
      <c r="S115" s="220">
        <v>0</v>
      </c>
      <c r="T115" s="221">
        <f>S115*H115</f>
        <v>0</v>
      </c>
      <c r="AR115" s="222" t="s">
        <v>342</v>
      </c>
      <c r="AT115" s="222" t="s">
        <v>207</v>
      </c>
      <c r="AU115" s="222" t="s">
        <v>81</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342</v>
      </c>
      <c r="BM115" s="222" t="s">
        <v>342</v>
      </c>
    </row>
    <row r="116" spans="2:65" s="1" customFormat="1" ht="16.5" customHeight="1">
      <c r="B116" s="38"/>
      <c r="C116" s="211" t="s">
        <v>343</v>
      </c>
      <c r="D116" s="211" t="s">
        <v>207</v>
      </c>
      <c r="E116" s="212" t="s">
        <v>2443</v>
      </c>
      <c r="F116" s="213" t="s">
        <v>2444</v>
      </c>
      <c r="G116" s="214" t="s">
        <v>297</v>
      </c>
      <c r="H116" s="215">
        <v>2</v>
      </c>
      <c r="I116" s="216"/>
      <c r="J116" s="217">
        <f>ROUND(I116*H116,2)</f>
        <v>0</v>
      </c>
      <c r="K116" s="213" t="s">
        <v>19</v>
      </c>
      <c r="L116" s="43"/>
      <c r="M116" s="218" t="s">
        <v>19</v>
      </c>
      <c r="N116" s="219" t="s">
        <v>44</v>
      </c>
      <c r="O116" s="83"/>
      <c r="P116" s="220">
        <f>O116*H116</f>
        <v>0</v>
      </c>
      <c r="Q116" s="220">
        <v>0</v>
      </c>
      <c r="R116" s="220">
        <f>Q116*H116</f>
        <v>0</v>
      </c>
      <c r="S116" s="220">
        <v>0</v>
      </c>
      <c r="T116" s="221">
        <f>S116*H116</f>
        <v>0</v>
      </c>
      <c r="AR116" s="222" t="s">
        <v>342</v>
      </c>
      <c r="AT116" s="222" t="s">
        <v>207</v>
      </c>
      <c r="AU116" s="222" t="s">
        <v>81</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342</v>
      </c>
      <c r="BM116" s="222" t="s">
        <v>346</v>
      </c>
    </row>
    <row r="117" spans="2:65" s="1" customFormat="1" ht="16.5" customHeight="1">
      <c r="B117" s="38"/>
      <c r="C117" s="211" t="s">
        <v>285</v>
      </c>
      <c r="D117" s="211" t="s">
        <v>207</v>
      </c>
      <c r="E117" s="212" t="s">
        <v>2445</v>
      </c>
      <c r="F117" s="213" t="s">
        <v>2446</v>
      </c>
      <c r="G117" s="214" t="s">
        <v>297</v>
      </c>
      <c r="H117" s="215">
        <v>1</v>
      </c>
      <c r="I117" s="216"/>
      <c r="J117" s="217">
        <f>ROUND(I117*H117,2)</f>
        <v>0</v>
      </c>
      <c r="K117" s="213" t="s">
        <v>19</v>
      </c>
      <c r="L117" s="43"/>
      <c r="M117" s="218" t="s">
        <v>19</v>
      </c>
      <c r="N117" s="219" t="s">
        <v>44</v>
      </c>
      <c r="O117" s="83"/>
      <c r="P117" s="220">
        <f>O117*H117</f>
        <v>0</v>
      </c>
      <c r="Q117" s="220">
        <v>0</v>
      </c>
      <c r="R117" s="220">
        <f>Q117*H117</f>
        <v>0</v>
      </c>
      <c r="S117" s="220">
        <v>0</v>
      </c>
      <c r="T117" s="221">
        <f>S117*H117</f>
        <v>0</v>
      </c>
      <c r="AR117" s="222" t="s">
        <v>342</v>
      </c>
      <c r="AT117" s="222" t="s">
        <v>207</v>
      </c>
      <c r="AU117" s="222" t="s">
        <v>81</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342</v>
      </c>
      <c r="BM117" s="222" t="s">
        <v>349</v>
      </c>
    </row>
    <row r="118" spans="2:65" s="1" customFormat="1" ht="16.5" customHeight="1">
      <c r="B118" s="38"/>
      <c r="C118" s="211" t="s">
        <v>350</v>
      </c>
      <c r="D118" s="211" t="s">
        <v>207</v>
      </c>
      <c r="E118" s="212" t="s">
        <v>2447</v>
      </c>
      <c r="F118" s="213" t="s">
        <v>2448</v>
      </c>
      <c r="G118" s="214" t="s">
        <v>297</v>
      </c>
      <c r="H118" s="215">
        <v>1</v>
      </c>
      <c r="I118" s="216"/>
      <c r="J118" s="217">
        <f>ROUND(I118*H118,2)</f>
        <v>0</v>
      </c>
      <c r="K118" s="213" t="s">
        <v>19</v>
      </c>
      <c r="L118" s="43"/>
      <c r="M118" s="218" t="s">
        <v>19</v>
      </c>
      <c r="N118" s="219" t="s">
        <v>44</v>
      </c>
      <c r="O118" s="83"/>
      <c r="P118" s="220">
        <f>O118*H118</f>
        <v>0</v>
      </c>
      <c r="Q118" s="220">
        <v>0</v>
      </c>
      <c r="R118" s="220">
        <f>Q118*H118</f>
        <v>0</v>
      </c>
      <c r="S118" s="220">
        <v>0</v>
      </c>
      <c r="T118" s="221">
        <f>S118*H118</f>
        <v>0</v>
      </c>
      <c r="AR118" s="222" t="s">
        <v>342</v>
      </c>
      <c r="AT118" s="222" t="s">
        <v>207</v>
      </c>
      <c r="AU118" s="222" t="s">
        <v>81</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342</v>
      </c>
      <c r="BM118" s="222" t="s">
        <v>353</v>
      </c>
    </row>
    <row r="119" spans="2:65" s="1" customFormat="1" ht="16.5" customHeight="1">
      <c r="B119" s="38"/>
      <c r="C119" s="211" t="s">
        <v>290</v>
      </c>
      <c r="D119" s="211" t="s">
        <v>207</v>
      </c>
      <c r="E119" s="212" t="s">
        <v>2449</v>
      </c>
      <c r="F119" s="213" t="s">
        <v>2450</v>
      </c>
      <c r="G119" s="214" t="s">
        <v>297</v>
      </c>
      <c r="H119" s="215">
        <v>10</v>
      </c>
      <c r="I119" s="216"/>
      <c r="J119" s="217">
        <f>ROUND(I119*H119,2)</f>
        <v>0</v>
      </c>
      <c r="K119" s="213" t="s">
        <v>19</v>
      </c>
      <c r="L119" s="43"/>
      <c r="M119" s="218" t="s">
        <v>19</v>
      </c>
      <c r="N119" s="219" t="s">
        <v>44</v>
      </c>
      <c r="O119" s="83"/>
      <c r="P119" s="220">
        <f>O119*H119</f>
        <v>0</v>
      </c>
      <c r="Q119" s="220">
        <v>0</v>
      </c>
      <c r="R119" s="220">
        <f>Q119*H119</f>
        <v>0</v>
      </c>
      <c r="S119" s="220">
        <v>0</v>
      </c>
      <c r="T119" s="221">
        <f>S119*H119</f>
        <v>0</v>
      </c>
      <c r="AR119" s="222" t="s">
        <v>342</v>
      </c>
      <c r="AT119" s="222" t="s">
        <v>207</v>
      </c>
      <c r="AU119" s="222" t="s">
        <v>81</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342</v>
      </c>
      <c r="BM119" s="222" t="s">
        <v>356</v>
      </c>
    </row>
    <row r="120" spans="2:65" s="1" customFormat="1" ht="16.5" customHeight="1">
      <c r="B120" s="38"/>
      <c r="C120" s="211" t="s">
        <v>361</v>
      </c>
      <c r="D120" s="211" t="s">
        <v>207</v>
      </c>
      <c r="E120" s="212" t="s">
        <v>2451</v>
      </c>
      <c r="F120" s="213" t="s">
        <v>2452</v>
      </c>
      <c r="G120" s="214" t="s">
        <v>297</v>
      </c>
      <c r="H120" s="215">
        <v>2</v>
      </c>
      <c r="I120" s="216"/>
      <c r="J120" s="217">
        <f>ROUND(I120*H120,2)</f>
        <v>0</v>
      </c>
      <c r="K120" s="213" t="s">
        <v>19</v>
      </c>
      <c r="L120" s="43"/>
      <c r="M120" s="218" t="s">
        <v>19</v>
      </c>
      <c r="N120" s="219" t="s">
        <v>44</v>
      </c>
      <c r="O120" s="83"/>
      <c r="P120" s="220">
        <f>O120*H120</f>
        <v>0</v>
      </c>
      <c r="Q120" s="220">
        <v>0</v>
      </c>
      <c r="R120" s="220">
        <f>Q120*H120</f>
        <v>0</v>
      </c>
      <c r="S120" s="220">
        <v>0</v>
      </c>
      <c r="T120" s="221">
        <f>S120*H120</f>
        <v>0</v>
      </c>
      <c r="AR120" s="222" t="s">
        <v>342</v>
      </c>
      <c r="AT120" s="222" t="s">
        <v>207</v>
      </c>
      <c r="AU120" s="222" t="s">
        <v>81</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342</v>
      </c>
      <c r="BM120" s="222" t="s">
        <v>364</v>
      </c>
    </row>
    <row r="121" spans="2:65" s="1" customFormat="1" ht="16.5" customHeight="1">
      <c r="B121" s="38"/>
      <c r="C121" s="211" t="s">
        <v>294</v>
      </c>
      <c r="D121" s="211" t="s">
        <v>207</v>
      </c>
      <c r="E121" s="212" t="s">
        <v>2453</v>
      </c>
      <c r="F121" s="213" t="s">
        <v>2454</v>
      </c>
      <c r="G121" s="214" t="s">
        <v>297</v>
      </c>
      <c r="H121" s="215">
        <v>2</v>
      </c>
      <c r="I121" s="216"/>
      <c r="J121" s="217">
        <f>ROUND(I121*H121,2)</f>
        <v>0</v>
      </c>
      <c r="K121" s="213" t="s">
        <v>19</v>
      </c>
      <c r="L121" s="43"/>
      <c r="M121" s="218" t="s">
        <v>19</v>
      </c>
      <c r="N121" s="219" t="s">
        <v>44</v>
      </c>
      <c r="O121" s="83"/>
      <c r="P121" s="220">
        <f>O121*H121</f>
        <v>0</v>
      </c>
      <c r="Q121" s="220">
        <v>0</v>
      </c>
      <c r="R121" s="220">
        <f>Q121*H121</f>
        <v>0</v>
      </c>
      <c r="S121" s="220">
        <v>0</v>
      </c>
      <c r="T121" s="221">
        <f>S121*H121</f>
        <v>0</v>
      </c>
      <c r="AR121" s="222" t="s">
        <v>342</v>
      </c>
      <c r="AT121" s="222" t="s">
        <v>207</v>
      </c>
      <c r="AU121" s="222" t="s">
        <v>81</v>
      </c>
      <c r="AY121" s="17" t="s">
        <v>204</v>
      </c>
      <c r="BE121" s="223">
        <f>IF(N121="základní",J121,0)</f>
        <v>0</v>
      </c>
      <c r="BF121" s="223">
        <f>IF(N121="snížená",J121,0)</f>
        <v>0</v>
      </c>
      <c r="BG121" s="223">
        <f>IF(N121="zákl. přenesená",J121,0)</f>
        <v>0</v>
      </c>
      <c r="BH121" s="223">
        <f>IF(N121="sníž. přenesená",J121,0)</f>
        <v>0</v>
      </c>
      <c r="BI121" s="223">
        <f>IF(N121="nulová",J121,0)</f>
        <v>0</v>
      </c>
      <c r="BJ121" s="17" t="s">
        <v>81</v>
      </c>
      <c r="BK121" s="223">
        <f>ROUND(I121*H121,2)</f>
        <v>0</v>
      </c>
      <c r="BL121" s="17" t="s">
        <v>342</v>
      </c>
      <c r="BM121" s="222" t="s">
        <v>367</v>
      </c>
    </row>
    <row r="122" spans="2:65" s="1" customFormat="1" ht="16.5" customHeight="1">
      <c r="B122" s="38"/>
      <c r="C122" s="211" t="s">
        <v>368</v>
      </c>
      <c r="D122" s="211" t="s">
        <v>207</v>
      </c>
      <c r="E122" s="212" t="s">
        <v>2455</v>
      </c>
      <c r="F122" s="213" t="s">
        <v>2456</v>
      </c>
      <c r="G122" s="214" t="s">
        <v>297</v>
      </c>
      <c r="H122" s="215">
        <v>4</v>
      </c>
      <c r="I122" s="216"/>
      <c r="J122" s="217">
        <f>ROUND(I122*H122,2)</f>
        <v>0</v>
      </c>
      <c r="K122" s="213" t="s">
        <v>19</v>
      </c>
      <c r="L122" s="43"/>
      <c r="M122" s="218" t="s">
        <v>19</v>
      </c>
      <c r="N122" s="219" t="s">
        <v>44</v>
      </c>
      <c r="O122" s="83"/>
      <c r="P122" s="220">
        <f>O122*H122</f>
        <v>0</v>
      </c>
      <c r="Q122" s="220">
        <v>0</v>
      </c>
      <c r="R122" s="220">
        <f>Q122*H122</f>
        <v>0</v>
      </c>
      <c r="S122" s="220">
        <v>0</v>
      </c>
      <c r="T122" s="221">
        <f>S122*H122</f>
        <v>0</v>
      </c>
      <c r="AR122" s="222" t="s">
        <v>342</v>
      </c>
      <c r="AT122" s="222" t="s">
        <v>207</v>
      </c>
      <c r="AU122" s="222" t="s">
        <v>81</v>
      </c>
      <c r="AY122" s="17" t="s">
        <v>204</v>
      </c>
      <c r="BE122" s="223">
        <f>IF(N122="základní",J122,0)</f>
        <v>0</v>
      </c>
      <c r="BF122" s="223">
        <f>IF(N122="snížená",J122,0)</f>
        <v>0</v>
      </c>
      <c r="BG122" s="223">
        <f>IF(N122="zákl. přenesená",J122,0)</f>
        <v>0</v>
      </c>
      <c r="BH122" s="223">
        <f>IF(N122="sníž. přenesená",J122,0)</f>
        <v>0</v>
      </c>
      <c r="BI122" s="223">
        <f>IF(N122="nulová",J122,0)</f>
        <v>0</v>
      </c>
      <c r="BJ122" s="17" t="s">
        <v>81</v>
      </c>
      <c r="BK122" s="223">
        <f>ROUND(I122*H122,2)</f>
        <v>0</v>
      </c>
      <c r="BL122" s="17" t="s">
        <v>342</v>
      </c>
      <c r="BM122" s="222" t="s">
        <v>371</v>
      </c>
    </row>
    <row r="123" spans="2:65" s="1" customFormat="1" ht="16.5" customHeight="1">
      <c r="B123" s="38"/>
      <c r="C123" s="211" t="s">
        <v>298</v>
      </c>
      <c r="D123" s="211" t="s">
        <v>207</v>
      </c>
      <c r="E123" s="212" t="s">
        <v>2457</v>
      </c>
      <c r="F123" s="213" t="s">
        <v>2458</v>
      </c>
      <c r="G123" s="214" t="s">
        <v>297</v>
      </c>
      <c r="H123" s="215">
        <v>1</v>
      </c>
      <c r="I123" s="216"/>
      <c r="J123" s="217">
        <f>ROUND(I123*H123,2)</f>
        <v>0</v>
      </c>
      <c r="K123" s="213" t="s">
        <v>19</v>
      </c>
      <c r="L123" s="43"/>
      <c r="M123" s="218" t="s">
        <v>19</v>
      </c>
      <c r="N123" s="219" t="s">
        <v>44</v>
      </c>
      <c r="O123" s="83"/>
      <c r="P123" s="220">
        <f>O123*H123</f>
        <v>0</v>
      </c>
      <c r="Q123" s="220">
        <v>0</v>
      </c>
      <c r="R123" s="220">
        <f>Q123*H123</f>
        <v>0</v>
      </c>
      <c r="S123" s="220">
        <v>0</v>
      </c>
      <c r="T123" s="221">
        <f>S123*H123</f>
        <v>0</v>
      </c>
      <c r="AR123" s="222" t="s">
        <v>342</v>
      </c>
      <c r="AT123" s="222" t="s">
        <v>207</v>
      </c>
      <c r="AU123" s="222" t="s">
        <v>81</v>
      </c>
      <c r="AY123" s="17" t="s">
        <v>204</v>
      </c>
      <c r="BE123" s="223">
        <f>IF(N123="základní",J123,0)</f>
        <v>0</v>
      </c>
      <c r="BF123" s="223">
        <f>IF(N123="snížená",J123,0)</f>
        <v>0</v>
      </c>
      <c r="BG123" s="223">
        <f>IF(N123="zákl. přenesená",J123,0)</f>
        <v>0</v>
      </c>
      <c r="BH123" s="223">
        <f>IF(N123="sníž. přenesená",J123,0)</f>
        <v>0</v>
      </c>
      <c r="BI123" s="223">
        <f>IF(N123="nulová",J123,0)</f>
        <v>0</v>
      </c>
      <c r="BJ123" s="17" t="s">
        <v>81</v>
      </c>
      <c r="BK123" s="223">
        <f>ROUND(I123*H123,2)</f>
        <v>0</v>
      </c>
      <c r="BL123" s="17" t="s">
        <v>342</v>
      </c>
      <c r="BM123" s="222" t="s">
        <v>374</v>
      </c>
    </row>
    <row r="124" spans="2:65" s="1" customFormat="1" ht="16.5" customHeight="1">
      <c r="B124" s="38"/>
      <c r="C124" s="211" t="s">
        <v>375</v>
      </c>
      <c r="D124" s="211" t="s">
        <v>207</v>
      </c>
      <c r="E124" s="212" t="s">
        <v>2459</v>
      </c>
      <c r="F124" s="213" t="s">
        <v>2460</v>
      </c>
      <c r="G124" s="214" t="s">
        <v>297</v>
      </c>
      <c r="H124" s="215">
        <v>2</v>
      </c>
      <c r="I124" s="216"/>
      <c r="J124" s="217">
        <f>ROUND(I124*H124,2)</f>
        <v>0</v>
      </c>
      <c r="K124" s="213" t="s">
        <v>19</v>
      </c>
      <c r="L124" s="43"/>
      <c r="M124" s="218" t="s">
        <v>19</v>
      </c>
      <c r="N124" s="219" t="s">
        <v>44</v>
      </c>
      <c r="O124" s="83"/>
      <c r="P124" s="220">
        <f>O124*H124</f>
        <v>0</v>
      </c>
      <c r="Q124" s="220">
        <v>0</v>
      </c>
      <c r="R124" s="220">
        <f>Q124*H124</f>
        <v>0</v>
      </c>
      <c r="S124" s="220">
        <v>0</v>
      </c>
      <c r="T124" s="221">
        <f>S124*H124</f>
        <v>0</v>
      </c>
      <c r="AR124" s="222" t="s">
        <v>342</v>
      </c>
      <c r="AT124" s="222" t="s">
        <v>207</v>
      </c>
      <c r="AU124" s="222" t="s">
        <v>81</v>
      </c>
      <c r="AY124" s="17" t="s">
        <v>204</v>
      </c>
      <c r="BE124" s="223">
        <f>IF(N124="základní",J124,0)</f>
        <v>0</v>
      </c>
      <c r="BF124" s="223">
        <f>IF(N124="snížená",J124,0)</f>
        <v>0</v>
      </c>
      <c r="BG124" s="223">
        <f>IF(N124="zákl. přenesená",J124,0)</f>
        <v>0</v>
      </c>
      <c r="BH124" s="223">
        <f>IF(N124="sníž. přenesená",J124,0)</f>
        <v>0</v>
      </c>
      <c r="BI124" s="223">
        <f>IF(N124="nulová",J124,0)</f>
        <v>0</v>
      </c>
      <c r="BJ124" s="17" t="s">
        <v>81</v>
      </c>
      <c r="BK124" s="223">
        <f>ROUND(I124*H124,2)</f>
        <v>0</v>
      </c>
      <c r="BL124" s="17" t="s">
        <v>342</v>
      </c>
      <c r="BM124" s="222" t="s">
        <v>378</v>
      </c>
    </row>
    <row r="125" spans="2:65" s="1" customFormat="1" ht="16.5" customHeight="1">
      <c r="B125" s="38"/>
      <c r="C125" s="211" t="s">
        <v>302</v>
      </c>
      <c r="D125" s="211" t="s">
        <v>207</v>
      </c>
      <c r="E125" s="212" t="s">
        <v>2461</v>
      </c>
      <c r="F125" s="213" t="s">
        <v>2462</v>
      </c>
      <c r="G125" s="214" t="s">
        <v>297</v>
      </c>
      <c r="H125" s="215">
        <v>3</v>
      </c>
      <c r="I125" s="216"/>
      <c r="J125" s="217">
        <f>ROUND(I125*H125,2)</f>
        <v>0</v>
      </c>
      <c r="K125" s="213" t="s">
        <v>19</v>
      </c>
      <c r="L125" s="43"/>
      <c r="M125" s="218" t="s">
        <v>19</v>
      </c>
      <c r="N125" s="219" t="s">
        <v>44</v>
      </c>
      <c r="O125" s="83"/>
      <c r="P125" s="220">
        <f>O125*H125</f>
        <v>0</v>
      </c>
      <c r="Q125" s="220">
        <v>0</v>
      </c>
      <c r="R125" s="220">
        <f>Q125*H125</f>
        <v>0</v>
      </c>
      <c r="S125" s="220">
        <v>0</v>
      </c>
      <c r="T125" s="221">
        <f>S125*H125</f>
        <v>0</v>
      </c>
      <c r="AR125" s="222" t="s">
        <v>342</v>
      </c>
      <c r="AT125" s="222" t="s">
        <v>207</v>
      </c>
      <c r="AU125" s="222" t="s">
        <v>81</v>
      </c>
      <c r="AY125" s="17" t="s">
        <v>204</v>
      </c>
      <c r="BE125" s="223">
        <f>IF(N125="základní",J125,0)</f>
        <v>0</v>
      </c>
      <c r="BF125" s="223">
        <f>IF(N125="snížená",J125,0)</f>
        <v>0</v>
      </c>
      <c r="BG125" s="223">
        <f>IF(N125="zákl. přenesená",J125,0)</f>
        <v>0</v>
      </c>
      <c r="BH125" s="223">
        <f>IF(N125="sníž. přenesená",J125,0)</f>
        <v>0</v>
      </c>
      <c r="BI125" s="223">
        <f>IF(N125="nulová",J125,0)</f>
        <v>0</v>
      </c>
      <c r="BJ125" s="17" t="s">
        <v>81</v>
      </c>
      <c r="BK125" s="223">
        <f>ROUND(I125*H125,2)</f>
        <v>0</v>
      </c>
      <c r="BL125" s="17" t="s">
        <v>342</v>
      </c>
      <c r="BM125" s="222" t="s">
        <v>381</v>
      </c>
    </row>
    <row r="126" spans="2:65" s="1" customFormat="1" ht="16.5" customHeight="1">
      <c r="B126" s="38"/>
      <c r="C126" s="211" t="s">
        <v>382</v>
      </c>
      <c r="D126" s="211" t="s">
        <v>207</v>
      </c>
      <c r="E126" s="212" t="s">
        <v>2463</v>
      </c>
      <c r="F126" s="213" t="s">
        <v>2464</v>
      </c>
      <c r="G126" s="214" t="s">
        <v>297</v>
      </c>
      <c r="H126" s="215">
        <v>1</v>
      </c>
      <c r="I126" s="216"/>
      <c r="J126" s="217">
        <f>ROUND(I126*H126,2)</f>
        <v>0</v>
      </c>
      <c r="K126" s="213" t="s">
        <v>19</v>
      </c>
      <c r="L126" s="43"/>
      <c r="M126" s="218" t="s">
        <v>19</v>
      </c>
      <c r="N126" s="219" t="s">
        <v>44</v>
      </c>
      <c r="O126" s="83"/>
      <c r="P126" s="220">
        <f>O126*H126</f>
        <v>0</v>
      </c>
      <c r="Q126" s="220">
        <v>0</v>
      </c>
      <c r="R126" s="220">
        <f>Q126*H126</f>
        <v>0</v>
      </c>
      <c r="S126" s="220">
        <v>0</v>
      </c>
      <c r="T126" s="221">
        <f>S126*H126</f>
        <v>0</v>
      </c>
      <c r="AR126" s="222" t="s">
        <v>342</v>
      </c>
      <c r="AT126" s="222" t="s">
        <v>207</v>
      </c>
      <c r="AU126" s="222" t="s">
        <v>81</v>
      </c>
      <c r="AY126" s="17" t="s">
        <v>204</v>
      </c>
      <c r="BE126" s="223">
        <f>IF(N126="základní",J126,0)</f>
        <v>0</v>
      </c>
      <c r="BF126" s="223">
        <f>IF(N126="snížená",J126,0)</f>
        <v>0</v>
      </c>
      <c r="BG126" s="223">
        <f>IF(N126="zákl. přenesená",J126,0)</f>
        <v>0</v>
      </c>
      <c r="BH126" s="223">
        <f>IF(N126="sníž. přenesená",J126,0)</f>
        <v>0</v>
      </c>
      <c r="BI126" s="223">
        <f>IF(N126="nulová",J126,0)</f>
        <v>0</v>
      </c>
      <c r="BJ126" s="17" t="s">
        <v>81</v>
      </c>
      <c r="BK126" s="223">
        <f>ROUND(I126*H126,2)</f>
        <v>0</v>
      </c>
      <c r="BL126" s="17" t="s">
        <v>342</v>
      </c>
      <c r="BM126" s="222" t="s">
        <v>385</v>
      </c>
    </row>
    <row r="127" spans="2:65" s="1" customFormat="1" ht="16.5" customHeight="1">
      <c r="B127" s="38"/>
      <c r="C127" s="211" t="s">
        <v>305</v>
      </c>
      <c r="D127" s="211" t="s">
        <v>207</v>
      </c>
      <c r="E127" s="212" t="s">
        <v>2465</v>
      </c>
      <c r="F127" s="213" t="s">
        <v>2466</v>
      </c>
      <c r="G127" s="214" t="s">
        <v>297</v>
      </c>
      <c r="H127" s="215">
        <v>1</v>
      </c>
      <c r="I127" s="216"/>
      <c r="J127" s="217">
        <f>ROUND(I127*H127,2)</f>
        <v>0</v>
      </c>
      <c r="K127" s="213" t="s">
        <v>19</v>
      </c>
      <c r="L127" s="43"/>
      <c r="M127" s="218" t="s">
        <v>19</v>
      </c>
      <c r="N127" s="219" t="s">
        <v>44</v>
      </c>
      <c r="O127" s="83"/>
      <c r="P127" s="220">
        <f>O127*H127</f>
        <v>0</v>
      </c>
      <c r="Q127" s="220">
        <v>0</v>
      </c>
      <c r="R127" s="220">
        <f>Q127*H127</f>
        <v>0</v>
      </c>
      <c r="S127" s="220">
        <v>0</v>
      </c>
      <c r="T127" s="221">
        <f>S127*H127</f>
        <v>0</v>
      </c>
      <c r="AR127" s="222" t="s">
        <v>342</v>
      </c>
      <c r="AT127" s="222" t="s">
        <v>207</v>
      </c>
      <c r="AU127" s="222" t="s">
        <v>81</v>
      </c>
      <c r="AY127" s="17" t="s">
        <v>204</v>
      </c>
      <c r="BE127" s="223">
        <f>IF(N127="základní",J127,0)</f>
        <v>0</v>
      </c>
      <c r="BF127" s="223">
        <f>IF(N127="snížená",J127,0)</f>
        <v>0</v>
      </c>
      <c r="BG127" s="223">
        <f>IF(N127="zákl. přenesená",J127,0)</f>
        <v>0</v>
      </c>
      <c r="BH127" s="223">
        <f>IF(N127="sníž. přenesená",J127,0)</f>
        <v>0</v>
      </c>
      <c r="BI127" s="223">
        <f>IF(N127="nulová",J127,0)</f>
        <v>0</v>
      </c>
      <c r="BJ127" s="17" t="s">
        <v>81</v>
      </c>
      <c r="BK127" s="223">
        <f>ROUND(I127*H127,2)</f>
        <v>0</v>
      </c>
      <c r="BL127" s="17" t="s">
        <v>342</v>
      </c>
      <c r="BM127" s="222" t="s">
        <v>390</v>
      </c>
    </row>
    <row r="128" spans="2:65" s="1" customFormat="1" ht="16.5" customHeight="1">
      <c r="B128" s="38"/>
      <c r="C128" s="211" t="s">
        <v>395</v>
      </c>
      <c r="D128" s="211" t="s">
        <v>207</v>
      </c>
      <c r="E128" s="212" t="s">
        <v>2467</v>
      </c>
      <c r="F128" s="213" t="s">
        <v>2468</v>
      </c>
      <c r="G128" s="214" t="s">
        <v>297</v>
      </c>
      <c r="H128" s="215">
        <v>2</v>
      </c>
      <c r="I128" s="216"/>
      <c r="J128" s="217">
        <f>ROUND(I128*H128,2)</f>
        <v>0</v>
      </c>
      <c r="K128" s="213" t="s">
        <v>19</v>
      </c>
      <c r="L128" s="43"/>
      <c r="M128" s="218" t="s">
        <v>19</v>
      </c>
      <c r="N128" s="219" t="s">
        <v>44</v>
      </c>
      <c r="O128" s="83"/>
      <c r="P128" s="220">
        <f>O128*H128</f>
        <v>0</v>
      </c>
      <c r="Q128" s="220">
        <v>0</v>
      </c>
      <c r="R128" s="220">
        <f>Q128*H128</f>
        <v>0</v>
      </c>
      <c r="S128" s="220">
        <v>0</v>
      </c>
      <c r="T128" s="221">
        <f>S128*H128</f>
        <v>0</v>
      </c>
      <c r="AR128" s="222" t="s">
        <v>342</v>
      </c>
      <c r="AT128" s="222" t="s">
        <v>207</v>
      </c>
      <c r="AU128" s="222" t="s">
        <v>81</v>
      </c>
      <c r="AY128" s="17" t="s">
        <v>204</v>
      </c>
      <c r="BE128" s="223">
        <f>IF(N128="základní",J128,0)</f>
        <v>0</v>
      </c>
      <c r="BF128" s="223">
        <f>IF(N128="snížená",J128,0)</f>
        <v>0</v>
      </c>
      <c r="BG128" s="223">
        <f>IF(N128="zákl. přenesená",J128,0)</f>
        <v>0</v>
      </c>
      <c r="BH128" s="223">
        <f>IF(N128="sníž. přenesená",J128,0)</f>
        <v>0</v>
      </c>
      <c r="BI128" s="223">
        <f>IF(N128="nulová",J128,0)</f>
        <v>0</v>
      </c>
      <c r="BJ128" s="17" t="s">
        <v>81</v>
      </c>
      <c r="BK128" s="223">
        <f>ROUND(I128*H128,2)</f>
        <v>0</v>
      </c>
      <c r="BL128" s="17" t="s">
        <v>342</v>
      </c>
      <c r="BM128" s="222" t="s">
        <v>398</v>
      </c>
    </row>
    <row r="129" spans="2:65" s="1" customFormat="1" ht="16.5" customHeight="1">
      <c r="B129" s="38"/>
      <c r="C129" s="211" t="s">
        <v>311</v>
      </c>
      <c r="D129" s="211" t="s">
        <v>207</v>
      </c>
      <c r="E129" s="212" t="s">
        <v>2469</v>
      </c>
      <c r="F129" s="213" t="s">
        <v>2470</v>
      </c>
      <c r="G129" s="214" t="s">
        <v>297</v>
      </c>
      <c r="H129" s="215">
        <v>2</v>
      </c>
      <c r="I129" s="216"/>
      <c r="J129" s="217">
        <f>ROUND(I129*H129,2)</f>
        <v>0</v>
      </c>
      <c r="K129" s="213" t="s">
        <v>19</v>
      </c>
      <c r="L129" s="43"/>
      <c r="M129" s="218" t="s">
        <v>19</v>
      </c>
      <c r="N129" s="219" t="s">
        <v>44</v>
      </c>
      <c r="O129" s="83"/>
      <c r="P129" s="220">
        <f>O129*H129</f>
        <v>0</v>
      </c>
      <c r="Q129" s="220">
        <v>0</v>
      </c>
      <c r="R129" s="220">
        <f>Q129*H129</f>
        <v>0</v>
      </c>
      <c r="S129" s="220">
        <v>0</v>
      </c>
      <c r="T129" s="221">
        <f>S129*H129</f>
        <v>0</v>
      </c>
      <c r="AR129" s="222" t="s">
        <v>342</v>
      </c>
      <c r="AT129" s="222" t="s">
        <v>207</v>
      </c>
      <c r="AU129" s="222" t="s">
        <v>81</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342</v>
      </c>
      <c r="BM129" s="222" t="s">
        <v>405</v>
      </c>
    </row>
    <row r="130" spans="2:65" s="1" customFormat="1" ht="16.5" customHeight="1">
      <c r="B130" s="38"/>
      <c r="C130" s="211" t="s">
        <v>408</v>
      </c>
      <c r="D130" s="211" t="s">
        <v>207</v>
      </c>
      <c r="E130" s="212" t="s">
        <v>2471</v>
      </c>
      <c r="F130" s="213" t="s">
        <v>2472</v>
      </c>
      <c r="G130" s="214" t="s">
        <v>297</v>
      </c>
      <c r="H130" s="215">
        <v>8</v>
      </c>
      <c r="I130" s="216"/>
      <c r="J130" s="217">
        <f>ROUND(I130*H130,2)</f>
        <v>0</v>
      </c>
      <c r="K130" s="213" t="s">
        <v>19</v>
      </c>
      <c r="L130" s="43"/>
      <c r="M130" s="218" t="s">
        <v>19</v>
      </c>
      <c r="N130" s="219" t="s">
        <v>44</v>
      </c>
      <c r="O130" s="83"/>
      <c r="P130" s="220">
        <f>O130*H130</f>
        <v>0</v>
      </c>
      <c r="Q130" s="220">
        <v>0</v>
      </c>
      <c r="R130" s="220">
        <f>Q130*H130</f>
        <v>0</v>
      </c>
      <c r="S130" s="220">
        <v>0</v>
      </c>
      <c r="T130" s="221">
        <f>S130*H130</f>
        <v>0</v>
      </c>
      <c r="AR130" s="222" t="s">
        <v>342</v>
      </c>
      <c r="AT130" s="222" t="s">
        <v>207</v>
      </c>
      <c r="AU130" s="222" t="s">
        <v>81</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342</v>
      </c>
      <c r="BM130" s="222" t="s">
        <v>411</v>
      </c>
    </row>
    <row r="131" spans="2:65" s="1" customFormat="1" ht="16.5" customHeight="1">
      <c r="B131" s="38"/>
      <c r="C131" s="211" t="s">
        <v>314</v>
      </c>
      <c r="D131" s="211" t="s">
        <v>207</v>
      </c>
      <c r="E131" s="212" t="s">
        <v>2473</v>
      </c>
      <c r="F131" s="213" t="s">
        <v>2474</v>
      </c>
      <c r="G131" s="214" t="s">
        <v>297</v>
      </c>
      <c r="H131" s="215">
        <v>1</v>
      </c>
      <c r="I131" s="216"/>
      <c r="J131" s="217">
        <f>ROUND(I131*H131,2)</f>
        <v>0</v>
      </c>
      <c r="K131" s="213" t="s">
        <v>19</v>
      </c>
      <c r="L131" s="43"/>
      <c r="M131" s="218" t="s">
        <v>19</v>
      </c>
      <c r="N131" s="219" t="s">
        <v>44</v>
      </c>
      <c r="O131" s="83"/>
      <c r="P131" s="220">
        <f>O131*H131</f>
        <v>0</v>
      </c>
      <c r="Q131" s="220">
        <v>0</v>
      </c>
      <c r="R131" s="220">
        <f>Q131*H131</f>
        <v>0</v>
      </c>
      <c r="S131" s="220">
        <v>0</v>
      </c>
      <c r="T131" s="221">
        <f>S131*H131</f>
        <v>0</v>
      </c>
      <c r="AR131" s="222" t="s">
        <v>342</v>
      </c>
      <c r="AT131" s="222" t="s">
        <v>207</v>
      </c>
      <c r="AU131" s="222" t="s">
        <v>81</v>
      </c>
      <c r="AY131" s="17" t="s">
        <v>204</v>
      </c>
      <c r="BE131" s="223">
        <f>IF(N131="základní",J131,0)</f>
        <v>0</v>
      </c>
      <c r="BF131" s="223">
        <f>IF(N131="snížená",J131,0)</f>
        <v>0</v>
      </c>
      <c r="BG131" s="223">
        <f>IF(N131="zákl. přenesená",J131,0)</f>
        <v>0</v>
      </c>
      <c r="BH131" s="223">
        <f>IF(N131="sníž. přenesená",J131,0)</f>
        <v>0</v>
      </c>
      <c r="BI131" s="223">
        <f>IF(N131="nulová",J131,0)</f>
        <v>0</v>
      </c>
      <c r="BJ131" s="17" t="s">
        <v>81</v>
      </c>
      <c r="BK131" s="223">
        <f>ROUND(I131*H131,2)</f>
        <v>0</v>
      </c>
      <c r="BL131" s="17" t="s">
        <v>342</v>
      </c>
      <c r="BM131" s="222" t="s">
        <v>414</v>
      </c>
    </row>
    <row r="132" spans="2:65" s="1" customFormat="1" ht="16.5" customHeight="1">
      <c r="B132" s="38"/>
      <c r="C132" s="211" t="s">
        <v>417</v>
      </c>
      <c r="D132" s="211" t="s">
        <v>207</v>
      </c>
      <c r="E132" s="212" t="s">
        <v>2475</v>
      </c>
      <c r="F132" s="213" t="s">
        <v>2476</v>
      </c>
      <c r="G132" s="214" t="s">
        <v>297</v>
      </c>
      <c r="H132" s="215">
        <v>1</v>
      </c>
      <c r="I132" s="216"/>
      <c r="J132" s="217">
        <f>ROUND(I132*H132,2)</f>
        <v>0</v>
      </c>
      <c r="K132" s="213" t="s">
        <v>19</v>
      </c>
      <c r="L132" s="43"/>
      <c r="M132" s="218" t="s">
        <v>19</v>
      </c>
      <c r="N132" s="219" t="s">
        <v>44</v>
      </c>
      <c r="O132" s="83"/>
      <c r="P132" s="220">
        <f>O132*H132</f>
        <v>0</v>
      </c>
      <c r="Q132" s="220">
        <v>0</v>
      </c>
      <c r="R132" s="220">
        <f>Q132*H132</f>
        <v>0</v>
      </c>
      <c r="S132" s="220">
        <v>0</v>
      </c>
      <c r="T132" s="221">
        <f>S132*H132</f>
        <v>0</v>
      </c>
      <c r="AR132" s="222" t="s">
        <v>342</v>
      </c>
      <c r="AT132" s="222" t="s">
        <v>207</v>
      </c>
      <c r="AU132" s="222" t="s">
        <v>81</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342</v>
      </c>
      <c r="BM132" s="222" t="s">
        <v>420</v>
      </c>
    </row>
    <row r="133" spans="2:65" s="1" customFormat="1" ht="16.5" customHeight="1">
      <c r="B133" s="38"/>
      <c r="C133" s="211" t="s">
        <v>318</v>
      </c>
      <c r="D133" s="211" t="s">
        <v>207</v>
      </c>
      <c r="E133" s="212" t="s">
        <v>2477</v>
      </c>
      <c r="F133" s="213" t="s">
        <v>2478</v>
      </c>
      <c r="G133" s="214" t="s">
        <v>297</v>
      </c>
      <c r="H133" s="215">
        <v>1</v>
      </c>
      <c r="I133" s="216"/>
      <c r="J133" s="217">
        <f>ROUND(I133*H133,2)</f>
        <v>0</v>
      </c>
      <c r="K133" s="213" t="s">
        <v>19</v>
      </c>
      <c r="L133" s="43"/>
      <c r="M133" s="218" t="s">
        <v>19</v>
      </c>
      <c r="N133" s="219" t="s">
        <v>44</v>
      </c>
      <c r="O133" s="83"/>
      <c r="P133" s="220">
        <f>O133*H133</f>
        <v>0</v>
      </c>
      <c r="Q133" s="220">
        <v>0</v>
      </c>
      <c r="R133" s="220">
        <f>Q133*H133</f>
        <v>0</v>
      </c>
      <c r="S133" s="220">
        <v>0</v>
      </c>
      <c r="T133" s="221">
        <f>S133*H133</f>
        <v>0</v>
      </c>
      <c r="AR133" s="222" t="s">
        <v>342</v>
      </c>
      <c r="AT133" s="222" t="s">
        <v>207</v>
      </c>
      <c r="AU133" s="222" t="s">
        <v>81</v>
      </c>
      <c r="AY133" s="17" t="s">
        <v>204</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342</v>
      </c>
      <c r="BM133" s="222" t="s">
        <v>425</v>
      </c>
    </row>
    <row r="134" spans="2:65" s="1" customFormat="1" ht="16.5" customHeight="1">
      <c r="B134" s="38"/>
      <c r="C134" s="211" t="s">
        <v>430</v>
      </c>
      <c r="D134" s="211" t="s">
        <v>207</v>
      </c>
      <c r="E134" s="212" t="s">
        <v>2479</v>
      </c>
      <c r="F134" s="213" t="s">
        <v>2480</v>
      </c>
      <c r="G134" s="214" t="s">
        <v>297</v>
      </c>
      <c r="H134" s="215">
        <v>25</v>
      </c>
      <c r="I134" s="216"/>
      <c r="J134" s="217">
        <f>ROUND(I134*H134,2)</f>
        <v>0</v>
      </c>
      <c r="K134" s="213" t="s">
        <v>19</v>
      </c>
      <c r="L134" s="43"/>
      <c r="M134" s="218" t="s">
        <v>19</v>
      </c>
      <c r="N134" s="219" t="s">
        <v>44</v>
      </c>
      <c r="O134" s="83"/>
      <c r="P134" s="220">
        <f>O134*H134</f>
        <v>0</v>
      </c>
      <c r="Q134" s="220">
        <v>0</v>
      </c>
      <c r="R134" s="220">
        <f>Q134*H134</f>
        <v>0</v>
      </c>
      <c r="S134" s="220">
        <v>0</v>
      </c>
      <c r="T134" s="221">
        <f>S134*H134</f>
        <v>0</v>
      </c>
      <c r="AR134" s="222" t="s">
        <v>342</v>
      </c>
      <c r="AT134" s="222" t="s">
        <v>207</v>
      </c>
      <c r="AU134" s="222" t="s">
        <v>81</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342</v>
      </c>
      <c r="BM134" s="222" t="s">
        <v>433</v>
      </c>
    </row>
    <row r="135" spans="2:65" s="1" customFormat="1" ht="16.5" customHeight="1">
      <c r="B135" s="38"/>
      <c r="C135" s="211" t="s">
        <v>321</v>
      </c>
      <c r="D135" s="211" t="s">
        <v>207</v>
      </c>
      <c r="E135" s="212" t="s">
        <v>2481</v>
      </c>
      <c r="F135" s="213" t="s">
        <v>2482</v>
      </c>
      <c r="G135" s="214" t="s">
        <v>297</v>
      </c>
      <c r="H135" s="215">
        <v>2</v>
      </c>
      <c r="I135" s="216"/>
      <c r="J135" s="217">
        <f>ROUND(I135*H135,2)</f>
        <v>0</v>
      </c>
      <c r="K135" s="213" t="s">
        <v>19</v>
      </c>
      <c r="L135" s="43"/>
      <c r="M135" s="218" t="s">
        <v>19</v>
      </c>
      <c r="N135" s="219" t="s">
        <v>44</v>
      </c>
      <c r="O135" s="83"/>
      <c r="P135" s="220">
        <f>O135*H135</f>
        <v>0</v>
      </c>
      <c r="Q135" s="220">
        <v>0</v>
      </c>
      <c r="R135" s="220">
        <f>Q135*H135</f>
        <v>0</v>
      </c>
      <c r="S135" s="220">
        <v>0</v>
      </c>
      <c r="T135" s="221">
        <f>S135*H135</f>
        <v>0</v>
      </c>
      <c r="AR135" s="222" t="s">
        <v>342</v>
      </c>
      <c r="AT135" s="222" t="s">
        <v>207</v>
      </c>
      <c r="AU135" s="222" t="s">
        <v>81</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342</v>
      </c>
      <c r="BM135" s="222" t="s">
        <v>436</v>
      </c>
    </row>
    <row r="136" spans="2:65" s="1" customFormat="1" ht="16.5" customHeight="1">
      <c r="B136" s="38"/>
      <c r="C136" s="211" t="s">
        <v>437</v>
      </c>
      <c r="D136" s="211" t="s">
        <v>207</v>
      </c>
      <c r="E136" s="212" t="s">
        <v>2483</v>
      </c>
      <c r="F136" s="213" t="s">
        <v>2484</v>
      </c>
      <c r="G136" s="214" t="s">
        <v>297</v>
      </c>
      <c r="H136" s="215">
        <v>49</v>
      </c>
      <c r="I136" s="216"/>
      <c r="J136" s="217">
        <f>ROUND(I136*H136,2)</f>
        <v>0</v>
      </c>
      <c r="K136" s="213" t="s">
        <v>19</v>
      </c>
      <c r="L136" s="43"/>
      <c r="M136" s="218" t="s">
        <v>19</v>
      </c>
      <c r="N136" s="219" t="s">
        <v>44</v>
      </c>
      <c r="O136" s="83"/>
      <c r="P136" s="220">
        <f>O136*H136</f>
        <v>0</v>
      </c>
      <c r="Q136" s="220">
        <v>0</v>
      </c>
      <c r="R136" s="220">
        <f>Q136*H136</f>
        <v>0</v>
      </c>
      <c r="S136" s="220">
        <v>0</v>
      </c>
      <c r="T136" s="221">
        <f>S136*H136</f>
        <v>0</v>
      </c>
      <c r="AR136" s="222" t="s">
        <v>342</v>
      </c>
      <c r="AT136" s="222" t="s">
        <v>207</v>
      </c>
      <c r="AU136" s="222" t="s">
        <v>81</v>
      </c>
      <c r="AY136" s="17" t="s">
        <v>204</v>
      </c>
      <c r="BE136" s="223">
        <f>IF(N136="základní",J136,0)</f>
        <v>0</v>
      </c>
      <c r="BF136" s="223">
        <f>IF(N136="snížená",J136,0)</f>
        <v>0</v>
      </c>
      <c r="BG136" s="223">
        <f>IF(N136="zákl. přenesená",J136,0)</f>
        <v>0</v>
      </c>
      <c r="BH136" s="223">
        <f>IF(N136="sníž. přenesená",J136,0)</f>
        <v>0</v>
      </c>
      <c r="BI136" s="223">
        <f>IF(N136="nulová",J136,0)</f>
        <v>0</v>
      </c>
      <c r="BJ136" s="17" t="s">
        <v>81</v>
      </c>
      <c r="BK136" s="223">
        <f>ROUND(I136*H136,2)</f>
        <v>0</v>
      </c>
      <c r="BL136" s="17" t="s">
        <v>342</v>
      </c>
      <c r="BM136" s="222" t="s">
        <v>440</v>
      </c>
    </row>
    <row r="137" spans="2:65" s="1" customFormat="1" ht="16.5" customHeight="1">
      <c r="B137" s="38"/>
      <c r="C137" s="211" t="s">
        <v>325</v>
      </c>
      <c r="D137" s="211" t="s">
        <v>207</v>
      </c>
      <c r="E137" s="212" t="s">
        <v>2485</v>
      </c>
      <c r="F137" s="213" t="s">
        <v>2486</v>
      </c>
      <c r="G137" s="214" t="s">
        <v>297</v>
      </c>
      <c r="H137" s="215">
        <v>8</v>
      </c>
      <c r="I137" s="216"/>
      <c r="J137" s="217">
        <f>ROUND(I137*H137,2)</f>
        <v>0</v>
      </c>
      <c r="K137" s="213" t="s">
        <v>19</v>
      </c>
      <c r="L137" s="43"/>
      <c r="M137" s="218" t="s">
        <v>19</v>
      </c>
      <c r="N137" s="219" t="s">
        <v>44</v>
      </c>
      <c r="O137" s="83"/>
      <c r="P137" s="220">
        <f>O137*H137</f>
        <v>0</v>
      </c>
      <c r="Q137" s="220">
        <v>0</v>
      </c>
      <c r="R137" s="220">
        <f>Q137*H137</f>
        <v>0</v>
      </c>
      <c r="S137" s="220">
        <v>0</v>
      </c>
      <c r="T137" s="221">
        <f>S137*H137</f>
        <v>0</v>
      </c>
      <c r="AR137" s="222" t="s">
        <v>342</v>
      </c>
      <c r="AT137" s="222" t="s">
        <v>207</v>
      </c>
      <c r="AU137" s="222" t="s">
        <v>81</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342</v>
      </c>
      <c r="BM137" s="222" t="s">
        <v>443</v>
      </c>
    </row>
    <row r="138" spans="2:65" s="1" customFormat="1" ht="16.5" customHeight="1">
      <c r="B138" s="38"/>
      <c r="C138" s="211" t="s">
        <v>446</v>
      </c>
      <c r="D138" s="211" t="s">
        <v>207</v>
      </c>
      <c r="E138" s="212" t="s">
        <v>2487</v>
      </c>
      <c r="F138" s="213" t="s">
        <v>2484</v>
      </c>
      <c r="G138" s="214" t="s">
        <v>297</v>
      </c>
      <c r="H138" s="215">
        <v>3</v>
      </c>
      <c r="I138" s="216"/>
      <c r="J138" s="217">
        <f>ROUND(I138*H138,2)</f>
        <v>0</v>
      </c>
      <c r="K138" s="213" t="s">
        <v>19</v>
      </c>
      <c r="L138" s="43"/>
      <c r="M138" s="218" t="s">
        <v>19</v>
      </c>
      <c r="N138" s="219" t="s">
        <v>44</v>
      </c>
      <c r="O138" s="83"/>
      <c r="P138" s="220">
        <f>O138*H138</f>
        <v>0</v>
      </c>
      <c r="Q138" s="220">
        <v>0</v>
      </c>
      <c r="R138" s="220">
        <f>Q138*H138</f>
        <v>0</v>
      </c>
      <c r="S138" s="220">
        <v>0</v>
      </c>
      <c r="T138" s="221">
        <f>S138*H138</f>
        <v>0</v>
      </c>
      <c r="AR138" s="222" t="s">
        <v>342</v>
      </c>
      <c r="AT138" s="222" t="s">
        <v>207</v>
      </c>
      <c r="AU138" s="222" t="s">
        <v>81</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342</v>
      </c>
      <c r="BM138" s="222" t="s">
        <v>450</v>
      </c>
    </row>
    <row r="139" spans="2:65" s="1" customFormat="1" ht="16.5" customHeight="1">
      <c r="B139" s="38"/>
      <c r="C139" s="211" t="s">
        <v>326</v>
      </c>
      <c r="D139" s="211" t="s">
        <v>207</v>
      </c>
      <c r="E139" s="212" t="s">
        <v>2488</v>
      </c>
      <c r="F139" s="213" t="s">
        <v>2486</v>
      </c>
      <c r="G139" s="214" t="s">
        <v>297</v>
      </c>
      <c r="H139" s="215">
        <v>1</v>
      </c>
      <c r="I139" s="216"/>
      <c r="J139" s="217">
        <f>ROUND(I139*H139,2)</f>
        <v>0</v>
      </c>
      <c r="K139" s="213" t="s">
        <v>19</v>
      </c>
      <c r="L139" s="43"/>
      <c r="M139" s="218" t="s">
        <v>19</v>
      </c>
      <c r="N139" s="219" t="s">
        <v>44</v>
      </c>
      <c r="O139" s="83"/>
      <c r="P139" s="220">
        <f>O139*H139</f>
        <v>0</v>
      </c>
      <c r="Q139" s="220">
        <v>0</v>
      </c>
      <c r="R139" s="220">
        <f>Q139*H139</f>
        <v>0</v>
      </c>
      <c r="S139" s="220">
        <v>0</v>
      </c>
      <c r="T139" s="221">
        <f>S139*H139</f>
        <v>0</v>
      </c>
      <c r="AR139" s="222" t="s">
        <v>342</v>
      </c>
      <c r="AT139" s="222" t="s">
        <v>207</v>
      </c>
      <c r="AU139" s="222" t="s">
        <v>81</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342</v>
      </c>
      <c r="BM139" s="222" t="s">
        <v>453</v>
      </c>
    </row>
    <row r="140" spans="2:65" s="1" customFormat="1" ht="16.5" customHeight="1">
      <c r="B140" s="38"/>
      <c r="C140" s="211" t="s">
        <v>456</v>
      </c>
      <c r="D140" s="211" t="s">
        <v>207</v>
      </c>
      <c r="E140" s="212" t="s">
        <v>2489</v>
      </c>
      <c r="F140" s="213" t="s">
        <v>2484</v>
      </c>
      <c r="G140" s="214" t="s">
        <v>297</v>
      </c>
      <c r="H140" s="215">
        <v>3</v>
      </c>
      <c r="I140" s="216"/>
      <c r="J140" s="217">
        <f>ROUND(I140*H140,2)</f>
        <v>0</v>
      </c>
      <c r="K140" s="213" t="s">
        <v>19</v>
      </c>
      <c r="L140" s="43"/>
      <c r="M140" s="218" t="s">
        <v>19</v>
      </c>
      <c r="N140" s="219" t="s">
        <v>44</v>
      </c>
      <c r="O140" s="83"/>
      <c r="P140" s="220">
        <f>O140*H140</f>
        <v>0</v>
      </c>
      <c r="Q140" s="220">
        <v>0</v>
      </c>
      <c r="R140" s="220">
        <f>Q140*H140</f>
        <v>0</v>
      </c>
      <c r="S140" s="220">
        <v>0</v>
      </c>
      <c r="T140" s="221">
        <f>S140*H140</f>
        <v>0</v>
      </c>
      <c r="AR140" s="222" t="s">
        <v>342</v>
      </c>
      <c r="AT140" s="222" t="s">
        <v>207</v>
      </c>
      <c r="AU140" s="222" t="s">
        <v>81</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342</v>
      </c>
      <c r="BM140" s="222" t="s">
        <v>459</v>
      </c>
    </row>
    <row r="141" spans="2:65" s="1" customFormat="1" ht="16.5" customHeight="1">
      <c r="B141" s="38"/>
      <c r="C141" s="211" t="s">
        <v>332</v>
      </c>
      <c r="D141" s="211" t="s">
        <v>207</v>
      </c>
      <c r="E141" s="212" t="s">
        <v>2490</v>
      </c>
      <c r="F141" s="213" t="s">
        <v>2486</v>
      </c>
      <c r="G141" s="214" t="s">
        <v>297</v>
      </c>
      <c r="H141" s="215">
        <v>1</v>
      </c>
      <c r="I141" s="216"/>
      <c r="J141" s="217">
        <f>ROUND(I141*H141,2)</f>
        <v>0</v>
      </c>
      <c r="K141" s="213" t="s">
        <v>19</v>
      </c>
      <c r="L141" s="43"/>
      <c r="M141" s="218" t="s">
        <v>19</v>
      </c>
      <c r="N141" s="219" t="s">
        <v>44</v>
      </c>
      <c r="O141" s="83"/>
      <c r="P141" s="220">
        <f>O141*H141</f>
        <v>0</v>
      </c>
      <c r="Q141" s="220">
        <v>0</v>
      </c>
      <c r="R141" s="220">
        <f>Q141*H141</f>
        <v>0</v>
      </c>
      <c r="S141" s="220">
        <v>0</v>
      </c>
      <c r="T141" s="221">
        <f>S141*H141</f>
        <v>0</v>
      </c>
      <c r="AR141" s="222" t="s">
        <v>342</v>
      </c>
      <c r="AT141" s="222" t="s">
        <v>207</v>
      </c>
      <c r="AU141" s="222" t="s">
        <v>81</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342</v>
      </c>
      <c r="BM141" s="222" t="s">
        <v>462</v>
      </c>
    </row>
    <row r="142" spans="2:65" s="1" customFormat="1" ht="16.5" customHeight="1">
      <c r="B142" s="38"/>
      <c r="C142" s="211" t="s">
        <v>463</v>
      </c>
      <c r="D142" s="211" t="s">
        <v>207</v>
      </c>
      <c r="E142" s="212" t="s">
        <v>2491</v>
      </c>
      <c r="F142" s="213" t="s">
        <v>2492</v>
      </c>
      <c r="G142" s="214" t="s">
        <v>297</v>
      </c>
      <c r="H142" s="215">
        <v>11</v>
      </c>
      <c r="I142" s="216"/>
      <c r="J142" s="217">
        <f>ROUND(I142*H142,2)</f>
        <v>0</v>
      </c>
      <c r="K142" s="213" t="s">
        <v>19</v>
      </c>
      <c r="L142" s="43"/>
      <c r="M142" s="218" t="s">
        <v>19</v>
      </c>
      <c r="N142" s="219" t="s">
        <v>44</v>
      </c>
      <c r="O142" s="83"/>
      <c r="P142" s="220">
        <f>O142*H142</f>
        <v>0</v>
      </c>
      <c r="Q142" s="220">
        <v>0</v>
      </c>
      <c r="R142" s="220">
        <f>Q142*H142</f>
        <v>0</v>
      </c>
      <c r="S142" s="220">
        <v>0</v>
      </c>
      <c r="T142" s="221">
        <f>S142*H142</f>
        <v>0</v>
      </c>
      <c r="AR142" s="222" t="s">
        <v>342</v>
      </c>
      <c r="AT142" s="222" t="s">
        <v>207</v>
      </c>
      <c r="AU142" s="222" t="s">
        <v>81</v>
      </c>
      <c r="AY142" s="17" t="s">
        <v>204</v>
      </c>
      <c r="BE142" s="223">
        <f>IF(N142="základní",J142,0)</f>
        <v>0</v>
      </c>
      <c r="BF142" s="223">
        <f>IF(N142="snížená",J142,0)</f>
        <v>0</v>
      </c>
      <c r="BG142" s="223">
        <f>IF(N142="zákl. přenesená",J142,0)</f>
        <v>0</v>
      </c>
      <c r="BH142" s="223">
        <f>IF(N142="sníž. přenesená",J142,0)</f>
        <v>0</v>
      </c>
      <c r="BI142" s="223">
        <f>IF(N142="nulová",J142,0)</f>
        <v>0</v>
      </c>
      <c r="BJ142" s="17" t="s">
        <v>81</v>
      </c>
      <c r="BK142" s="223">
        <f>ROUND(I142*H142,2)</f>
        <v>0</v>
      </c>
      <c r="BL142" s="17" t="s">
        <v>342</v>
      </c>
      <c r="BM142" s="222" t="s">
        <v>464</v>
      </c>
    </row>
    <row r="143" spans="2:65" s="1" customFormat="1" ht="16.5" customHeight="1">
      <c r="B143" s="38"/>
      <c r="C143" s="211" t="s">
        <v>335</v>
      </c>
      <c r="D143" s="211" t="s">
        <v>207</v>
      </c>
      <c r="E143" s="212" t="s">
        <v>2493</v>
      </c>
      <c r="F143" s="213" t="s">
        <v>2492</v>
      </c>
      <c r="G143" s="214" t="s">
        <v>297</v>
      </c>
      <c r="H143" s="215">
        <v>1</v>
      </c>
      <c r="I143" s="216"/>
      <c r="J143" s="217">
        <f>ROUND(I143*H143,2)</f>
        <v>0</v>
      </c>
      <c r="K143" s="213" t="s">
        <v>19</v>
      </c>
      <c r="L143" s="43"/>
      <c r="M143" s="218" t="s">
        <v>19</v>
      </c>
      <c r="N143" s="219" t="s">
        <v>44</v>
      </c>
      <c r="O143" s="83"/>
      <c r="P143" s="220">
        <f>O143*H143</f>
        <v>0</v>
      </c>
      <c r="Q143" s="220">
        <v>0</v>
      </c>
      <c r="R143" s="220">
        <f>Q143*H143</f>
        <v>0</v>
      </c>
      <c r="S143" s="220">
        <v>0</v>
      </c>
      <c r="T143" s="221">
        <f>S143*H143</f>
        <v>0</v>
      </c>
      <c r="AR143" s="222" t="s">
        <v>342</v>
      </c>
      <c r="AT143" s="222" t="s">
        <v>207</v>
      </c>
      <c r="AU143" s="222" t="s">
        <v>81</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342</v>
      </c>
      <c r="BM143" s="222" t="s">
        <v>467</v>
      </c>
    </row>
    <row r="144" spans="2:65" s="1" customFormat="1" ht="16.5" customHeight="1">
      <c r="B144" s="38"/>
      <c r="C144" s="211" t="s">
        <v>468</v>
      </c>
      <c r="D144" s="211" t="s">
        <v>207</v>
      </c>
      <c r="E144" s="212" t="s">
        <v>2494</v>
      </c>
      <c r="F144" s="213" t="s">
        <v>2492</v>
      </c>
      <c r="G144" s="214" t="s">
        <v>297</v>
      </c>
      <c r="H144" s="215">
        <v>1</v>
      </c>
      <c r="I144" s="216"/>
      <c r="J144" s="217">
        <f>ROUND(I144*H144,2)</f>
        <v>0</v>
      </c>
      <c r="K144" s="213" t="s">
        <v>19</v>
      </c>
      <c r="L144" s="43"/>
      <c r="M144" s="218" t="s">
        <v>19</v>
      </c>
      <c r="N144" s="219" t="s">
        <v>44</v>
      </c>
      <c r="O144" s="83"/>
      <c r="P144" s="220">
        <f>O144*H144</f>
        <v>0</v>
      </c>
      <c r="Q144" s="220">
        <v>0</v>
      </c>
      <c r="R144" s="220">
        <f>Q144*H144</f>
        <v>0</v>
      </c>
      <c r="S144" s="220">
        <v>0</v>
      </c>
      <c r="T144" s="221">
        <f>S144*H144</f>
        <v>0</v>
      </c>
      <c r="AR144" s="222" t="s">
        <v>342</v>
      </c>
      <c r="AT144" s="222" t="s">
        <v>207</v>
      </c>
      <c r="AU144" s="222" t="s">
        <v>81</v>
      </c>
      <c r="AY144" s="17" t="s">
        <v>204</v>
      </c>
      <c r="BE144" s="223">
        <f>IF(N144="základní",J144,0)</f>
        <v>0</v>
      </c>
      <c r="BF144" s="223">
        <f>IF(N144="snížená",J144,0)</f>
        <v>0</v>
      </c>
      <c r="BG144" s="223">
        <f>IF(N144="zákl. přenesená",J144,0)</f>
        <v>0</v>
      </c>
      <c r="BH144" s="223">
        <f>IF(N144="sníž. přenesená",J144,0)</f>
        <v>0</v>
      </c>
      <c r="BI144" s="223">
        <f>IF(N144="nulová",J144,0)</f>
        <v>0</v>
      </c>
      <c r="BJ144" s="17" t="s">
        <v>81</v>
      </c>
      <c r="BK144" s="223">
        <f>ROUND(I144*H144,2)</f>
        <v>0</v>
      </c>
      <c r="BL144" s="17" t="s">
        <v>342</v>
      </c>
      <c r="BM144" s="222" t="s">
        <v>469</v>
      </c>
    </row>
    <row r="145" spans="2:65" s="1" customFormat="1" ht="16.5" customHeight="1">
      <c r="B145" s="38"/>
      <c r="C145" s="211" t="s">
        <v>339</v>
      </c>
      <c r="D145" s="211" t="s">
        <v>207</v>
      </c>
      <c r="E145" s="212" t="s">
        <v>2495</v>
      </c>
      <c r="F145" s="213" t="s">
        <v>2496</v>
      </c>
      <c r="G145" s="214" t="s">
        <v>756</v>
      </c>
      <c r="H145" s="215">
        <v>1</v>
      </c>
      <c r="I145" s="216"/>
      <c r="J145" s="217">
        <f>ROUND(I145*H145,2)</f>
        <v>0</v>
      </c>
      <c r="K145" s="213" t="s">
        <v>19</v>
      </c>
      <c r="L145" s="43"/>
      <c r="M145" s="218" t="s">
        <v>19</v>
      </c>
      <c r="N145" s="219" t="s">
        <v>44</v>
      </c>
      <c r="O145" s="83"/>
      <c r="P145" s="220">
        <f>O145*H145</f>
        <v>0</v>
      </c>
      <c r="Q145" s="220">
        <v>0</v>
      </c>
      <c r="R145" s="220">
        <f>Q145*H145</f>
        <v>0</v>
      </c>
      <c r="S145" s="220">
        <v>0</v>
      </c>
      <c r="T145" s="221">
        <f>S145*H145</f>
        <v>0</v>
      </c>
      <c r="AR145" s="222" t="s">
        <v>342</v>
      </c>
      <c r="AT145" s="222" t="s">
        <v>207</v>
      </c>
      <c r="AU145" s="222" t="s">
        <v>81</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342</v>
      </c>
      <c r="BM145" s="222" t="s">
        <v>472</v>
      </c>
    </row>
    <row r="146" spans="2:65" s="1" customFormat="1" ht="16.5" customHeight="1">
      <c r="B146" s="38"/>
      <c r="C146" s="211" t="s">
        <v>473</v>
      </c>
      <c r="D146" s="211" t="s">
        <v>207</v>
      </c>
      <c r="E146" s="212" t="s">
        <v>2497</v>
      </c>
      <c r="F146" s="213" t="s">
        <v>2498</v>
      </c>
      <c r="G146" s="214" t="s">
        <v>761</v>
      </c>
      <c r="H146" s="215">
        <v>52</v>
      </c>
      <c r="I146" s="216"/>
      <c r="J146" s="217">
        <f>ROUND(I146*H146,2)</f>
        <v>0</v>
      </c>
      <c r="K146" s="213" t="s">
        <v>19</v>
      </c>
      <c r="L146" s="43"/>
      <c r="M146" s="218" t="s">
        <v>19</v>
      </c>
      <c r="N146" s="219" t="s">
        <v>44</v>
      </c>
      <c r="O146" s="83"/>
      <c r="P146" s="220">
        <f>O146*H146</f>
        <v>0</v>
      </c>
      <c r="Q146" s="220">
        <v>0</v>
      </c>
      <c r="R146" s="220">
        <f>Q146*H146</f>
        <v>0</v>
      </c>
      <c r="S146" s="220">
        <v>0</v>
      </c>
      <c r="T146" s="221">
        <f>S146*H146</f>
        <v>0</v>
      </c>
      <c r="AR146" s="222" t="s">
        <v>342</v>
      </c>
      <c r="AT146" s="222" t="s">
        <v>207</v>
      </c>
      <c r="AU146" s="222" t="s">
        <v>81</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342</v>
      </c>
      <c r="BM146" s="222" t="s">
        <v>476</v>
      </c>
    </row>
    <row r="147" spans="2:65" s="1" customFormat="1" ht="16.5" customHeight="1">
      <c r="B147" s="38"/>
      <c r="C147" s="211" t="s">
        <v>342</v>
      </c>
      <c r="D147" s="211" t="s">
        <v>207</v>
      </c>
      <c r="E147" s="212" t="s">
        <v>2499</v>
      </c>
      <c r="F147" s="213" t="s">
        <v>2500</v>
      </c>
      <c r="G147" s="214" t="s">
        <v>756</v>
      </c>
      <c r="H147" s="215">
        <v>1</v>
      </c>
      <c r="I147" s="216"/>
      <c r="J147" s="217">
        <f>ROUND(I147*H147,2)</f>
        <v>0</v>
      </c>
      <c r="K147" s="213" t="s">
        <v>19</v>
      </c>
      <c r="L147" s="43"/>
      <c r="M147" s="218" t="s">
        <v>19</v>
      </c>
      <c r="N147" s="219" t="s">
        <v>44</v>
      </c>
      <c r="O147" s="83"/>
      <c r="P147" s="220">
        <f>O147*H147</f>
        <v>0</v>
      </c>
      <c r="Q147" s="220">
        <v>0</v>
      </c>
      <c r="R147" s="220">
        <f>Q147*H147</f>
        <v>0</v>
      </c>
      <c r="S147" s="220">
        <v>0</v>
      </c>
      <c r="T147" s="221">
        <f>S147*H147</f>
        <v>0</v>
      </c>
      <c r="AR147" s="222" t="s">
        <v>342</v>
      </c>
      <c r="AT147" s="222" t="s">
        <v>207</v>
      </c>
      <c r="AU147" s="222" t="s">
        <v>81</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342</v>
      </c>
      <c r="BM147" s="222" t="s">
        <v>479</v>
      </c>
    </row>
    <row r="148" spans="2:65" s="1" customFormat="1" ht="16.5" customHeight="1">
      <c r="B148" s="38"/>
      <c r="C148" s="211" t="s">
        <v>480</v>
      </c>
      <c r="D148" s="211" t="s">
        <v>207</v>
      </c>
      <c r="E148" s="212" t="s">
        <v>2501</v>
      </c>
      <c r="F148" s="213" t="s">
        <v>2502</v>
      </c>
      <c r="G148" s="214" t="s">
        <v>756</v>
      </c>
      <c r="H148" s="215">
        <v>1</v>
      </c>
      <c r="I148" s="216"/>
      <c r="J148" s="217">
        <f>ROUND(I148*H148,2)</f>
        <v>0</v>
      </c>
      <c r="K148" s="213" t="s">
        <v>19</v>
      </c>
      <c r="L148" s="43"/>
      <c r="M148" s="218" t="s">
        <v>19</v>
      </c>
      <c r="N148" s="219" t="s">
        <v>44</v>
      </c>
      <c r="O148" s="83"/>
      <c r="P148" s="220">
        <f>O148*H148</f>
        <v>0</v>
      </c>
      <c r="Q148" s="220">
        <v>0</v>
      </c>
      <c r="R148" s="220">
        <f>Q148*H148</f>
        <v>0</v>
      </c>
      <c r="S148" s="220">
        <v>0</v>
      </c>
      <c r="T148" s="221">
        <f>S148*H148</f>
        <v>0</v>
      </c>
      <c r="AR148" s="222" t="s">
        <v>342</v>
      </c>
      <c r="AT148" s="222" t="s">
        <v>207</v>
      </c>
      <c r="AU148" s="222" t="s">
        <v>81</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342</v>
      </c>
      <c r="BM148" s="222" t="s">
        <v>483</v>
      </c>
    </row>
    <row r="149" spans="2:65" s="1" customFormat="1" ht="16.5" customHeight="1">
      <c r="B149" s="38"/>
      <c r="C149" s="211" t="s">
        <v>346</v>
      </c>
      <c r="D149" s="211" t="s">
        <v>207</v>
      </c>
      <c r="E149" s="212" t="s">
        <v>2503</v>
      </c>
      <c r="F149" s="213" t="s">
        <v>2504</v>
      </c>
      <c r="G149" s="214" t="s">
        <v>756</v>
      </c>
      <c r="H149" s="215">
        <v>1</v>
      </c>
      <c r="I149" s="216"/>
      <c r="J149" s="217">
        <f>ROUND(I149*H149,2)</f>
        <v>0</v>
      </c>
      <c r="K149" s="213" t="s">
        <v>19</v>
      </c>
      <c r="L149" s="43"/>
      <c r="M149" s="218" t="s">
        <v>19</v>
      </c>
      <c r="N149" s="219" t="s">
        <v>44</v>
      </c>
      <c r="O149" s="83"/>
      <c r="P149" s="220">
        <f>O149*H149</f>
        <v>0</v>
      </c>
      <c r="Q149" s="220">
        <v>0</v>
      </c>
      <c r="R149" s="220">
        <f>Q149*H149</f>
        <v>0</v>
      </c>
      <c r="S149" s="220">
        <v>0</v>
      </c>
      <c r="T149" s="221">
        <f>S149*H149</f>
        <v>0</v>
      </c>
      <c r="AR149" s="222" t="s">
        <v>342</v>
      </c>
      <c r="AT149" s="222" t="s">
        <v>207</v>
      </c>
      <c r="AU149" s="222" t="s">
        <v>81</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342</v>
      </c>
      <c r="BM149" s="222" t="s">
        <v>486</v>
      </c>
    </row>
    <row r="150" spans="2:65" s="1" customFormat="1" ht="16.5" customHeight="1">
      <c r="B150" s="38"/>
      <c r="C150" s="211" t="s">
        <v>489</v>
      </c>
      <c r="D150" s="211" t="s">
        <v>207</v>
      </c>
      <c r="E150" s="212" t="s">
        <v>2505</v>
      </c>
      <c r="F150" s="213" t="s">
        <v>2506</v>
      </c>
      <c r="G150" s="214" t="s">
        <v>756</v>
      </c>
      <c r="H150" s="215">
        <v>1</v>
      </c>
      <c r="I150" s="216"/>
      <c r="J150" s="217">
        <f>ROUND(I150*H150,2)</f>
        <v>0</v>
      </c>
      <c r="K150" s="213" t="s">
        <v>19</v>
      </c>
      <c r="L150" s="43"/>
      <c r="M150" s="268" t="s">
        <v>19</v>
      </c>
      <c r="N150" s="269" t="s">
        <v>44</v>
      </c>
      <c r="O150" s="270"/>
      <c r="P150" s="271">
        <f>O150*H150</f>
        <v>0</v>
      </c>
      <c r="Q150" s="271">
        <v>0</v>
      </c>
      <c r="R150" s="271">
        <f>Q150*H150</f>
        <v>0</v>
      </c>
      <c r="S150" s="271">
        <v>0</v>
      </c>
      <c r="T150" s="272">
        <f>S150*H150</f>
        <v>0</v>
      </c>
      <c r="AR150" s="222" t="s">
        <v>342</v>
      </c>
      <c r="AT150" s="222" t="s">
        <v>207</v>
      </c>
      <c r="AU150" s="222" t="s">
        <v>81</v>
      </c>
      <c r="AY150" s="17" t="s">
        <v>204</v>
      </c>
      <c r="BE150" s="223">
        <f>IF(N150="základní",J150,0)</f>
        <v>0</v>
      </c>
      <c r="BF150" s="223">
        <f>IF(N150="snížená",J150,0)</f>
        <v>0</v>
      </c>
      <c r="BG150" s="223">
        <f>IF(N150="zákl. přenesená",J150,0)</f>
        <v>0</v>
      </c>
      <c r="BH150" s="223">
        <f>IF(N150="sníž. přenesená",J150,0)</f>
        <v>0</v>
      </c>
      <c r="BI150" s="223">
        <f>IF(N150="nulová",J150,0)</f>
        <v>0</v>
      </c>
      <c r="BJ150" s="17" t="s">
        <v>81</v>
      </c>
      <c r="BK150" s="223">
        <f>ROUND(I150*H150,2)</f>
        <v>0</v>
      </c>
      <c r="BL150" s="17" t="s">
        <v>342</v>
      </c>
      <c r="BM150" s="222" t="s">
        <v>492</v>
      </c>
    </row>
    <row r="151" spans="2:12" s="1" customFormat="1" ht="6.95" customHeight="1">
      <c r="B151" s="58"/>
      <c r="C151" s="59"/>
      <c r="D151" s="59"/>
      <c r="E151" s="59"/>
      <c r="F151" s="59"/>
      <c r="G151" s="59"/>
      <c r="H151" s="59"/>
      <c r="I151" s="161"/>
      <c r="J151" s="59"/>
      <c r="K151" s="59"/>
      <c r="L151" s="43"/>
    </row>
  </sheetData>
  <sheetProtection password="CC35" sheet="1" objects="1" scenarios="1" formatColumns="0" formatRows="0" autoFilter="0"/>
  <autoFilter ref="C80:K15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4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100</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2507</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ROUND(J99,2)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ROUND((SUM(BE99:BE423)),2)</f>
        <v>0</v>
      </c>
      <c r="I33" s="150">
        <v>0.21</v>
      </c>
      <c r="J33" s="149">
        <f>ROUND(((SUM(BE99:BE423))*I33),2)</f>
        <v>0</v>
      </c>
      <c r="L33" s="43"/>
    </row>
    <row r="34" spans="2:12" s="1" customFormat="1" ht="14.4" customHeight="1">
      <c r="B34" s="43"/>
      <c r="E34" s="133" t="s">
        <v>45</v>
      </c>
      <c r="F34" s="149">
        <f>ROUND((SUM(BF99:BF423)),2)</f>
        <v>0</v>
      </c>
      <c r="I34" s="150">
        <v>0.15</v>
      </c>
      <c r="J34" s="149">
        <f>ROUND(((SUM(BF99:BF423))*I34),2)</f>
        <v>0</v>
      </c>
      <c r="L34" s="43"/>
    </row>
    <row r="35" spans="2:12" s="1" customFormat="1" ht="14.4" customHeight="1" hidden="1">
      <c r="B35" s="43"/>
      <c r="E35" s="133" t="s">
        <v>46</v>
      </c>
      <c r="F35" s="149">
        <f>ROUND((SUM(BG99:BG423)),2)</f>
        <v>0</v>
      </c>
      <c r="I35" s="150">
        <v>0.21</v>
      </c>
      <c r="J35" s="149">
        <f>0</f>
        <v>0</v>
      </c>
      <c r="L35" s="43"/>
    </row>
    <row r="36" spans="2:12" s="1" customFormat="1" ht="14.4" customHeight="1" hidden="1">
      <c r="B36" s="43"/>
      <c r="E36" s="133" t="s">
        <v>47</v>
      </c>
      <c r="F36" s="149">
        <f>ROUND((SUM(BH99:BH423)),2)</f>
        <v>0</v>
      </c>
      <c r="I36" s="150">
        <v>0.15</v>
      </c>
      <c r="J36" s="149">
        <f>0</f>
        <v>0</v>
      </c>
      <c r="L36" s="43"/>
    </row>
    <row r="37" spans="2:12" s="1" customFormat="1" ht="14.4" customHeight="1" hidden="1">
      <c r="B37" s="43"/>
      <c r="E37" s="133" t="s">
        <v>48</v>
      </c>
      <c r="F37" s="149">
        <f>ROUND((SUM(BI99:BI423)),2)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D.1.4.2 - Zdravotně technické instalace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J99</f>
        <v>0</v>
      </c>
      <c r="K59" s="39"/>
      <c r="L59" s="43"/>
      <c r="AU59" s="17" t="s">
        <v>123</v>
      </c>
    </row>
    <row r="60" spans="2:12" s="8" customFormat="1" ht="24.95" customHeight="1">
      <c r="B60" s="171"/>
      <c r="C60" s="172"/>
      <c r="D60" s="173" t="s">
        <v>2192</v>
      </c>
      <c r="E60" s="174"/>
      <c r="F60" s="174"/>
      <c r="G60" s="174"/>
      <c r="H60" s="174"/>
      <c r="I60" s="175"/>
      <c r="J60" s="176">
        <f>J100</f>
        <v>0</v>
      </c>
      <c r="K60" s="172"/>
      <c r="L60" s="177"/>
    </row>
    <row r="61" spans="2:12" s="9" customFormat="1" ht="19.9" customHeight="1">
      <c r="B61" s="178"/>
      <c r="C61" s="179"/>
      <c r="D61" s="180" t="s">
        <v>2508</v>
      </c>
      <c r="E61" s="181"/>
      <c r="F61" s="181"/>
      <c r="G61" s="181"/>
      <c r="H61" s="181"/>
      <c r="I61" s="182"/>
      <c r="J61" s="183">
        <f>J101</f>
        <v>0</v>
      </c>
      <c r="K61" s="179"/>
      <c r="L61" s="184"/>
    </row>
    <row r="62" spans="2:12" s="9" customFormat="1" ht="19.9" customHeight="1">
      <c r="B62" s="178"/>
      <c r="C62" s="179"/>
      <c r="D62" s="180" t="s">
        <v>2509</v>
      </c>
      <c r="E62" s="181"/>
      <c r="F62" s="181"/>
      <c r="G62" s="181"/>
      <c r="H62" s="181"/>
      <c r="I62" s="182"/>
      <c r="J62" s="183">
        <f>J191</f>
        <v>0</v>
      </c>
      <c r="K62" s="179"/>
      <c r="L62" s="184"/>
    </row>
    <row r="63" spans="2:12" s="9" customFormat="1" ht="19.9" customHeight="1">
      <c r="B63" s="178"/>
      <c r="C63" s="179"/>
      <c r="D63" s="180" t="s">
        <v>2510</v>
      </c>
      <c r="E63" s="181"/>
      <c r="F63" s="181"/>
      <c r="G63" s="181"/>
      <c r="H63" s="181"/>
      <c r="I63" s="182"/>
      <c r="J63" s="183">
        <f>J196</f>
        <v>0</v>
      </c>
      <c r="K63" s="179"/>
      <c r="L63" s="184"/>
    </row>
    <row r="64" spans="2:12" s="9" customFormat="1" ht="19.9" customHeight="1">
      <c r="B64" s="178"/>
      <c r="C64" s="179"/>
      <c r="D64" s="180" t="s">
        <v>2511</v>
      </c>
      <c r="E64" s="181"/>
      <c r="F64" s="181"/>
      <c r="G64" s="181"/>
      <c r="H64" s="181"/>
      <c r="I64" s="182"/>
      <c r="J64" s="183">
        <f>J209</f>
        <v>0</v>
      </c>
      <c r="K64" s="179"/>
      <c r="L64" s="184"/>
    </row>
    <row r="65" spans="2:12" s="9" customFormat="1" ht="19.9" customHeight="1">
      <c r="B65" s="178"/>
      <c r="C65" s="179"/>
      <c r="D65" s="180" t="s">
        <v>2512</v>
      </c>
      <c r="E65" s="181"/>
      <c r="F65" s="181"/>
      <c r="G65" s="181"/>
      <c r="H65" s="181"/>
      <c r="I65" s="182"/>
      <c r="J65" s="183">
        <f>J215</f>
        <v>0</v>
      </c>
      <c r="K65" s="179"/>
      <c r="L65" s="184"/>
    </row>
    <row r="66" spans="2:12" s="9" customFormat="1" ht="19.9" customHeight="1">
      <c r="B66" s="178"/>
      <c r="C66" s="179"/>
      <c r="D66" s="180" t="s">
        <v>2513</v>
      </c>
      <c r="E66" s="181"/>
      <c r="F66" s="181"/>
      <c r="G66" s="181"/>
      <c r="H66" s="181"/>
      <c r="I66" s="182"/>
      <c r="J66" s="183">
        <f>J247</f>
        <v>0</v>
      </c>
      <c r="K66" s="179"/>
      <c r="L66" s="184"/>
    </row>
    <row r="67" spans="2:12" s="9" customFormat="1" ht="19.9" customHeight="1">
      <c r="B67" s="178"/>
      <c r="C67" s="179"/>
      <c r="D67" s="180" t="s">
        <v>2514</v>
      </c>
      <c r="E67" s="181"/>
      <c r="F67" s="181"/>
      <c r="G67" s="181"/>
      <c r="H67" s="181"/>
      <c r="I67" s="182"/>
      <c r="J67" s="183">
        <f>J258</f>
        <v>0</v>
      </c>
      <c r="K67" s="179"/>
      <c r="L67" s="184"/>
    </row>
    <row r="68" spans="2:12" s="9" customFormat="1" ht="19.9" customHeight="1">
      <c r="B68" s="178"/>
      <c r="C68" s="179"/>
      <c r="D68" s="180" t="s">
        <v>2515</v>
      </c>
      <c r="E68" s="181"/>
      <c r="F68" s="181"/>
      <c r="G68" s="181"/>
      <c r="H68" s="181"/>
      <c r="I68" s="182"/>
      <c r="J68" s="183">
        <f>J264</f>
        <v>0</v>
      </c>
      <c r="K68" s="179"/>
      <c r="L68" s="184"/>
    </row>
    <row r="69" spans="2:12" s="8" customFormat="1" ht="24.95" customHeight="1">
      <c r="B69" s="171"/>
      <c r="C69" s="172"/>
      <c r="D69" s="173" t="s">
        <v>2516</v>
      </c>
      <c r="E69" s="174"/>
      <c r="F69" s="174"/>
      <c r="G69" s="174"/>
      <c r="H69" s="174"/>
      <c r="I69" s="175"/>
      <c r="J69" s="176">
        <f>J266</f>
        <v>0</v>
      </c>
      <c r="K69" s="172"/>
      <c r="L69" s="177"/>
    </row>
    <row r="70" spans="2:12" s="9" customFormat="1" ht="19.9" customHeight="1">
      <c r="B70" s="178"/>
      <c r="C70" s="179"/>
      <c r="D70" s="180" t="s">
        <v>2517</v>
      </c>
      <c r="E70" s="181"/>
      <c r="F70" s="181"/>
      <c r="G70" s="181"/>
      <c r="H70" s="181"/>
      <c r="I70" s="182"/>
      <c r="J70" s="183">
        <f>J267</f>
        <v>0</v>
      </c>
      <c r="K70" s="179"/>
      <c r="L70" s="184"/>
    </row>
    <row r="71" spans="2:12" s="9" customFormat="1" ht="19.9" customHeight="1">
      <c r="B71" s="178"/>
      <c r="C71" s="179"/>
      <c r="D71" s="180" t="s">
        <v>2518</v>
      </c>
      <c r="E71" s="181"/>
      <c r="F71" s="181"/>
      <c r="G71" s="181"/>
      <c r="H71" s="181"/>
      <c r="I71" s="182"/>
      <c r="J71" s="183">
        <f>J301</f>
        <v>0</v>
      </c>
      <c r="K71" s="179"/>
      <c r="L71" s="184"/>
    </row>
    <row r="72" spans="2:12" s="9" customFormat="1" ht="19.9" customHeight="1">
      <c r="B72" s="178"/>
      <c r="C72" s="179"/>
      <c r="D72" s="180" t="s">
        <v>2519</v>
      </c>
      <c r="E72" s="181"/>
      <c r="F72" s="181"/>
      <c r="G72" s="181"/>
      <c r="H72" s="181"/>
      <c r="I72" s="182"/>
      <c r="J72" s="183">
        <f>J359</f>
        <v>0</v>
      </c>
      <c r="K72" s="179"/>
      <c r="L72" s="184"/>
    </row>
    <row r="73" spans="2:12" s="9" customFormat="1" ht="19.9" customHeight="1">
      <c r="B73" s="178"/>
      <c r="C73" s="179"/>
      <c r="D73" s="180" t="s">
        <v>2520</v>
      </c>
      <c r="E73" s="181"/>
      <c r="F73" s="181"/>
      <c r="G73" s="181"/>
      <c r="H73" s="181"/>
      <c r="I73" s="182"/>
      <c r="J73" s="183">
        <f>J404</f>
        <v>0</v>
      </c>
      <c r="K73" s="179"/>
      <c r="L73" s="184"/>
    </row>
    <row r="74" spans="2:12" s="8" customFormat="1" ht="24.95" customHeight="1">
      <c r="B74" s="171"/>
      <c r="C74" s="172"/>
      <c r="D74" s="173" t="s">
        <v>2521</v>
      </c>
      <c r="E74" s="174"/>
      <c r="F74" s="174"/>
      <c r="G74" s="174"/>
      <c r="H74" s="174"/>
      <c r="I74" s="175"/>
      <c r="J74" s="176">
        <f>J410</f>
        <v>0</v>
      </c>
      <c r="K74" s="172"/>
      <c r="L74" s="177"/>
    </row>
    <row r="75" spans="2:12" s="8" customFormat="1" ht="24.95" customHeight="1">
      <c r="B75" s="171"/>
      <c r="C75" s="172"/>
      <c r="D75" s="173" t="s">
        <v>2522</v>
      </c>
      <c r="E75" s="174"/>
      <c r="F75" s="174"/>
      <c r="G75" s="174"/>
      <c r="H75" s="174"/>
      <c r="I75" s="175"/>
      <c r="J75" s="176">
        <f>J412</f>
        <v>0</v>
      </c>
      <c r="K75" s="172"/>
      <c r="L75" s="177"/>
    </row>
    <row r="76" spans="2:12" s="9" customFormat="1" ht="19.9" customHeight="1">
      <c r="B76" s="178"/>
      <c r="C76" s="179"/>
      <c r="D76" s="180" t="s">
        <v>2523</v>
      </c>
      <c r="E76" s="181"/>
      <c r="F76" s="181"/>
      <c r="G76" s="181"/>
      <c r="H76" s="181"/>
      <c r="I76" s="182"/>
      <c r="J76" s="183">
        <f>J413</f>
        <v>0</v>
      </c>
      <c r="K76" s="179"/>
      <c r="L76" s="184"/>
    </row>
    <row r="77" spans="2:12" s="9" customFormat="1" ht="19.9" customHeight="1">
      <c r="B77" s="178"/>
      <c r="C77" s="179"/>
      <c r="D77" s="180" t="s">
        <v>2524</v>
      </c>
      <c r="E77" s="181"/>
      <c r="F77" s="181"/>
      <c r="G77" s="181"/>
      <c r="H77" s="181"/>
      <c r="I77" s="182"/>
      <c r="J77" s="183">
        <f>J416</f>
        <v>0</v>
      </c>
      <c r="K77" s="179"/>
      <c r="L77" s="184"/>
    </row>
    <row r="78" spans="2:12" s="9" customFormat="1" ht="19.9" customHeight="1">
      <c r="B78" s="178"/>
      <c r="C78" s="179"/>
      <c r="D78" s="180" t="s">
        <v>2525</v>
      </c>
      <c r="E78" s="181"/>
      <c r="F78" s="181"/>
      <c r="G78" s="181"/>
      <c r="H78" s="181"/>
      <c r="I78" s="182"/>
      <c r="J78" s="183">
        <f>J418</f>
        <v>0</v>
      </c>
      <c r="K78" s="179"/>
      <c r="L78" s="184"/>
    </row>
    <row r="79" spans="2:12" s="9" customFormat="1" ht="19.9" customHeight="1">
      <c r="B79" s="178"/>
      <c r="C79" s="179"/>
      <c r="D79" s="180" t="s">
        <v>2526</v>
      </c>
      <c r="E79" s="181"/>
      <c r="F79" s="181"/>
      <c r="G79" s="181"/>
      <c r="H79" s="181"/>
      <c r="I79" s="182"/>
      <c r="J79" s="183">
        <f>J422</f>
        <v>0</v>
      </c>
      <c r="K79" s="179"/>
      <c r="L79" s="184"/>
    </row>
    <row r="80" spans="2:12" s="1" customFormat="1" ht="21.8" customHeight="1">
      <c r="B80" s="38"/>
      <c r="C80" s="39"/>
      <c r="D80" s="39"/>
      <c r="E80" s="39"/>
      <c r="F80" s="39"/>
      <c r="G80" s="39"/>
      <c r="H80" s="39"/>
      <c r="I80" s="135"/>
      <c r="J80" s="39"/>
      <c r="K80" s="39"/>
      <c r="L80" s="43"/>
    </row>
    <row r="81" spans="2:12" s="1" customFormat="1" ht="6.95" customHeight="1">
      <c r="B81" s="58"/>
      <c r="C81" s="59"/>
      <c r="D81" s="59"/>
      <c r="E81" s="59"/>
      <c r="F81" s="59"/>
      <c r="G81" s="59"/>
      <c r="H81" s="59"/>
      <c r="I81" s="161"/>
      <c r="J81" s="59"/>
      <c r="K81" s="59"/>
      <c r="L81" s="43"/>
    </row>
    <row r="85" spans="2:12" s="1" customFormat="1" ht="6.95" customHeight="1">
      <c r="B85" s="60"/>
      <c r="C85" s="61"/>
      <c r="D85" s="61"/>
      <c r="E85" s="61"/>
      <c r="F85" s="61"/>
      <c r="G85" s="61"/>
      <c r="H85" s="61"/>
      <c r="I85" s="164"/>
      <c r="J85" s="61"/>
      <c r="K85" s="61"/>
      <c r="L85" s="43"/>
    </row>
    <row r="86" spans="2:12" s="1" customFormat="1" ht="24.95" customHeight="1">
      <c r="B86" s="38"/>
      <c r="C86" s="23" t="s">
        <v>189</v>
      </c>
      <c r="D86" s="39"/>
      <c r="E86" s="39"/>
      <c r="F86" s="39"/>
      <c r="G86" s="39"/>
      <c r="H86" s="39"/>
      <c r="I86" s="135"/>
      <c r="J86" s="39"/>
      <c r="K86" s="39"/>
      <c r="L86" s="43"/>
    </row>
    <row r="87" spans="2:12" s="1" customFormat="1" ht="6.95" customHeight="1">
      <c r="B87" s="38"/>
      <c r="C87" s="39"/>
      <c r="D87" s="39"/>
      <c r="E87" s="39"/>
      <c r="F87" s="39"/>
      <c r="G87" s="39"/>
      <c r="H87" s="39"/>
      <c r="I87" s="135"/>
      <c r="J87" s="39"/>
      <c r="K87" s="39"/>
      <c r="L87" s="43"/>
    </row>
    <row r="88" spans="2:12" s="1" customFormat="1" ht="12" customHeight="1">
      <c r="B88" s="38"/>
      <c r="C88" s="32" t="s">
        <v>16</v>
      </c>
      <c r="D88" s="39"/>
      <c r="E88" s="39"/>
      <c r="F88" s="39"/>
      <c r="G88" s="39"/>
      <c r="H88" s="39"/>
      <c r="I88" s="135"/>
      <c r="J88" s="39"/>
      <c r="K88" s="39"/>
      <c r="L88" s="43"/>
    </row>
    <row r="89" spans="2:12" s="1" customFormat="1" ht="16.5" customHeight="1">
      <c r="B89" s="38"/>
      <c r="C89" s="39"/>
      <c r="D89" s="39"/>
      <c r="E89" s="165" t="str">
        <f>E7</f>
        <v>Ústí nad Labem - Severní Terasa – rekonstrukce bazénu v jeslích</v>
      </c>
      <c r="F89" s="32"/>
      <c r="G89" s="32"/>
      <c r="H89" s="32"/>
      <c r="I89" s="135"/>
      <c r="J89" s="39"/>
      <c r="K89" s="39"/>
      <c r="L89" s="43"/>
    </row>
    <row r="90" spans="2:12" s="1" customFormat="1" ht="12" customHeight="1">
      <c r="B90" s="38"/>
      <c r="C90" s="32" t="s">
        <v>117</v>
      </c>
      <c r="D90" s="39"/>
      <c r="E90" s="39"/>
      <c r="F90" s="39"/>
      <c r="G90" s="39"/>
      <c r="H90" s="39"/>
      <c r="I90" s="135"/>
      <c r="J90" s="39"/>
      <c r="K90" s="39"/>
      <c r="L90" s="43"/>
    </row>
    <row r="91" spans="2:12" s="1" customFormat="1" ht="16.5" customHeight="1">
      <c r="B91" s="38"/>
      <c r="C91" s="39"/>
      <c r="D91" s="39"/>
      <c r="E91" s="68" t="str">
        <f>E9</f>
        <v>D.1.4.2 - Zdravotně technické instalace</v>
      </c>
      <c r="F91" s="39"/>
      <c r="G91" s="39"/>
      <c r="H91" s="39"/>
      <c r="I91" s="135"/>
      <c r="J91" s="39"/>
      <c r="K91" s="39"/>
      <c r="L91" s="43"/>
    </row>
    <row r="92" spans="2:12" s="1" customFormat="1" ht="6.95" customHeight="1">
      <c r="B92" s="38"/>
      <c r="C92" s="39"/>
      <c r="D92" s="39"/>
      <c r="E92" s="39"/>
      <c r="F92" s="39"/>
      <c r="G92" s="39"/>
      <c r="H92" s="39"/>
      <c r="I92" s="135"/>
      <c r="J92" s="39"/>
      <c r="K92" s="39"/>
      <c r="L92" s="43"/>
    </row>
    <row r="93" spans="2:12" s="1" customFormat="1" ht="12" customHeight="1">
      <c r="B93" s="38"/>
      <c r="C93" s="32" t="s">
        <v>21</v>
      </c>
      <c r="D93" s="39"/>
      <c r="E93" s="39"/>
      <c r="F93" s="27" t="str">
        <f>F12</f>
        <v>Ústí nad Labem</v>
      </c>
      <c r="G93" s="39"/>
      <c r="H93" s="39"/>
      <c r="I93" s="138" t="s">
        <v>23</v>
      </c>
      <c r="J93" s="71" t="str">
        <f>IF(J12="","",J12)</f>
        <v>3. 10. 2017</v>
      </c>
      <c r="K93" s="39"/>
      <c r="L93" s="43"/>
    </row>
    <row r="94" spans="2:12" s="1" customFormat="1" ht="6.95" customHeight="1">
      <c r="B94" s="38"/>
      <c r="C94" s="39"/>
      <c r="D94" s="39"/>
      <c r="E94" s="39"/>
      <c r="F94" s="39"/>
      <c r="G94" s="39"/>
      <c r="H94" s="39"/>
      <c r="I94" s="135"/>
      <c r="J94" s="39"/>
      <c r="K94" s="39"/>
      <c r="L94" s="43"/>
    </row>
    <row r="95" spans="2:12" s="1" customFormat="1" ht="27.9" customHeight="1">
      <c r="B95" s="38"/>
      <c r="C95" s="32" t="s">
        <v>25</v>
      </c>
      <c r="D95" s="39"/>
      <c r="E95" s="39"/>
      <c r="F95" s="27" t="str">
        <f>E15</f>
        <v>Statutární město Ústí nad Labem</v>
      </c>
      <c r="G95" s="39"/>
      <c r="H95" s="39"/>
      <c r="I95" s="138" t="s">
        <v>32</v>
      </c>
      <c r="J95" s="36" t="str">
        <f>E21</f>
        <v>AZ Consult spol. s r.o.</v>
      </c>
      <c r="K95" s="39"/>
      <c r="L95" s="43"/>
    </row>
    <row r="96" spans="2:12" s="1" customFormat="1" ht="15.15" customHeight="1">
      <c r="B96" s="38"/>
      <c r="C96" s="32" t="s">
        <v>30</v>
      </c>
      <c r="D96" s="39"/>
      <c r="E96" s="39"/>
      <c r="F96" s="27" t="str">
        <f>IF(E18="","",E18)</f>
        <v>Vyplň údaj</v>
      </c>
      <c r="G96" s="39"/>
      <c r="H96" s="39"/>
      <c r="I96" s="138" t="s">
        <v>35</v>
      </c>
      <c r="J96" s="36" t="str">
        <f>E24</f>
        <v xml:space="preserve"> </v>
      </c>
      <c r="K96" s="39"/>
      <c r="L96" s="43"/>
    </row>
    <row r="97" spans="2:12" s="1" customFormat="1" ht="10.3" customHeight="1">
      <c r="B97" s="38"/>
      <c r="C97" s="39"/>
      <c r="D97" s="39"/>
      <c r="E97" s="39"/>
      <c r="F97" s="39"/>
      <c r="G97" s="39"/>
      <c r="H97" s="39"/>
      <c r="I97" s="135"/>
      <c r="J97" s="39"/>
      <c r="K97" s="39"/>
      <c r="L97" s="43"/>
    </row>
    <row r="98" spans="2:20" s="10" customFormat="1" ht="29.25" customHeight="1">
      <c r="B98" s="185"/>
      <c r="C98" s="186" t="s">
        <v>190</v>
      </c>
      <c r="D98" s="187" t="s">
        <v>58</v>
      </c>
      <c r="E98" s="187" t="s">
        <v>54</v>
      </c>
      <c r="F98" s="187" t="s">
        <v>55</v>
      </c>
      <c r="G98" s="187" t="s">
        <v>191</v>
      </c>
      <c r="H98" s="187" t="s">
        <v>192</v>
      </c>
      <c r="I98" s="188" t="s">
        <v>193</v>
      </c>
      <c r="J98" s="187" t="s">
        <v>122</v>
      </c>
      <c r="K98" s="189" t="s">
        <v>194</v>
      </c>
      <c r="L98" s="190"/>
      <c r="M98" s="91" t="s">
        <v>19</v>
      </c>
      <c r="N98" s="92" t="s">
        <v>43</v>
      </c>
      <c r="O98" s="92" t="s">
        <v>195</v>
      </c>
      <c r="P98" s="92" t="s">
        <v>196</v>
      </c>
      <c r="Q98" s="92" t="s">
        <v>197</v>
      </c>
      <c r="R98" s="92" t="s">
        <v>198</v>
      </c>
      <c r="S98" s="92" t="s">
        <v>199</v>
      </c>
      <c r="T98" s="93" t="s">
        <v>200</v>
      </c>
    </row>
    <row r="99" spans="2:63" s="1" customFormat="1" ht="22.8" customHeight="1">
      <c r="B99" s="38"/>
      <c r="C99" s="98" t="s">
        <v>201</v>
      </c>
      <c r="D99" s="39"/>
      <c r="E99" s="39"/>
      <c r="F99" s="39"/>
      <c r="G99" s="39"/>
      <c r="H99" s="39"/>
      <c r="I99" s="135"/>
      <c r="J99" s="191">
        <f>BK99</f>
        <v>0</v>
      </c>
      <c r="K99" s="39"/>
      <c r="L99" s="43"/>
      <c r="M99" s="94"/>
      <c r="N99" s="95"/>
      <c r="O99" s="95"/>
      <c r="P99" s="192">
        <f>P100+P266+P410+P412</f>
        <v>0</v>
      </c>
      <c r="Q99" s="95"/>
      <c r="R99" s="192">
        <f>R100+R266+R410+R412</f>
        <v>0.0022199999999999998</v>
      </c>
      <c r="S99" s="95"/>
      <c r="T99" s="193">
        <f>T100+T266+T410+T412</f>
        <v>0</v>
      </c>
      <c r="AT99" s="17" t="s">
        <v>72</v>
      </c>
      <c r="AU99" s="17" t="s">
        <v>123</v>
      </c>
      <c r="BK99" s="194">
        <f>BK100+BK266+BK410+BK412</f>
        <v>0</v>
      </c>
    </row>
    <row r="100" spans="2:63" s="11" customFormat="1" ht="25.9" customHeight="1">
      <c r="B100" s="195"/>
      <c r="C100" s="196"/>
      <c r="D100" s="197" t="s">
        <v>72</v>
      </c>
      <c r="E100" s="198" t="s">
        <v>2195</v>
      </c>
      <c r="F100" s="198" t="s">
        <v>2196</v>
      </c>
      <c r="G100" s="196"/>
      <c r="H100" s="196"/>
      <c r="I100" s="199"/>
      <c r="J100" s="200">
        <f>BK100</f>
        <v>0</v>
      </c>
      <c r="K100" s="196"/>
      <c r="L100" s="201"/>
      <c r="M100" s="202"/>
      <c r="N100" s="203"/>
      <c r="O100" s="203"/>
      <c r="P100" s="204">
        <f>P101+P191+P196+P209+P215+P247+P258+P264</f>
        <v>0</v>
      </c>
      <c r="Q100" s="203"/>
      <c r="R100" s="204">
        <f>R101+R191+R196+R209+R215+R247+R258+R264</f>
        <v>0</v>
      </c>
      <c r="S100" s="203"/>
      <c r="T100" s="205">
        <f>T101+T191+T196+T209+T215+T247+T258+T264</f>
        <v>0</v>
      </c>
      <c r="AR100" s="206" t="s">
        <v>81</v>
      </c>
      <c r="AT100" s="207" t="s">
        <v>72</v>
      </c>
      <c r="AU100" s="207" t="s">
        <v>73</v>
      </c>
      <c r="AY100" s="206" t="s">
        <v>204</v>
      </c>
      <c r="BK100" s="208">
        <f>BK101+BK191+BK196+BK209+BK215+BK247+BK258+BK264</f>
        <v>0</v>
      </c>
    </row>
    <row r="101" spans="2:63" s="11" customFormat="1" ht="22.8" customHeight="1">
      <c r="B101" s="195"/>
      <c r="C101" s="196"/>
      <c r="D101" s="197" t="s">
        <v>72</v>
      </c>
      <c r="E101" s="209" t="s">
        <v>81</v>
      </c>
      <c r="F101" s="209" t="s">
        <v>206</v>
      </c>
      <c r="G101" s="196"/>
      <c r="H101" s="196"/>
      <c r="I101" s="199"/>
      <c r="J101" s="210">
        <f>BK101</f>
        <v>0</v>
      </c>
      <c r="K101" s="196"/>
      <c r="L101" s="201"/>
      <c r="M101" s="202"/>
      <c r="N101" s="203"/>
      <c r="O101" s="203"/>
      <c r="P101" s="204">
        <f>SUM(P102:P190)</f>
        <v>0</v>
      </c>
      <c r="Q101" s="203"/>
      <c r="R101" s="204">
        <f>SUM(R102:R190)</f>
        <v>0</v>
      </c>
      <c r="S101" s="203"/>
      <c r="T101" s="205">
        <f>SUM(T102:T190)</f>
        <v>0</v>
      </c>
      <c r="AR101" s="206" t="s">
        <v>81</v>
      </c>
      <c r="AT101" s="207" t="s">
        <v>72</v>
      </c>
      <c r="AU101" s="207" t="s">
        <v>81</v>
      </c>
      <c r="AY101" s="206" t="s">
        <v>204</v>
      </c>
      <c r="BK101" s="208">
        <f>SUM(BK102:BK190)</f>
        <v>0</v>
      </c>
    </row>
    <row r="102" spans="2:65" s="1" customFormat="1" ht="24" customHeight="1">
      <c r="B102" s="38"/>
      <c r="C102" s="211" t="s">
        <v>81</v>
      </c>
      <c r="D102" s="211" t="s">
        <v>207</v>
      </c>
      <c r="E102" s="212" t="s">
        <v>2527</v>
      </c>
      <c r="F102" s="213" t="s">
        <v>2528</v>
      </c>
      <c r="G102" s="214" t="s">
        <v>210</v>
      </c>
      <c r="H102" s="215">
        <v>48</v>
      </c>
      <c r="I102" s="216"/>
      <c r="J102" s="217">
        <f>ROUND(I102*H102,2)</f>
        <v>0</v>
      </c>
      <c r="K102" s="213" t="s">
        <v>2529</v>
      </c>
      <c r="L102" s="43"/>
      <c r="M102" s="218" t="s">
        <v>19</v>
      </c>
      <c r="N102" s="219" t="s">
        <v>44</v>
      </c>
      <c r="O102" s="83"/>
      <c r="P102" s="220">
        <f>O102*H102</f>
        <v>0</v>
      </c>
      <c r="Q102" s="220">
        <v>0</v>
      </c>
      <c r="R102" s="220">
        <f>Q102*H102</f>
        <v>0</v>
      </c>
      <c r="S102" s="220">
        <v>0</v>
      </c>
      <c r="T102" s="221">
        <f>S102*H102</f>
        <v>0</v>
      </c>
      <c r="AR102" s="222" t="s">
        <v>212</v>
      </c>
      <c r="AT102" s="222" t="s">
        <v>207</v>
      </c>
      <c r="AU102" s="222" t="s">
        <v>83</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212</v>
      </c>
      <c r="BM102" s="222" t="s">
        <v>83</v>
      </c>
    </row>
    <row r="103" spans="2:51" s="13" customFormat="1" ht="12">
      <c r="B103" s="235"/>
      <c r="C103" s="236"/>
      <c r="D103" s="226" t="s">
        <v>213</v>
      </c>
      <c r="E103" s="237" t="s">
        <v>19</v>
      </c>
      <c r="F103" s="238" t="s">
        <v>2530</v>
      </c>
      <c r="G103" s="236"/>
      <c r="H103" s="239">
        <v>48</v>
      </c>
      <c r="I103" s="240"/>
      <c r="J103" s="236"/>
      <c r="K103" s="236"/>
      <c r="L103" s="241"/>
      <c r="M103" s="242"/>
      <c r="N103" s="243"/>
      <c r="O103" s="243"/>
      <c r="P103" s="243"/>
      <c r="Q103" s="243"/>
      <c r="R103" s="243"/>
      <c r="S103" s="243"/>
      <c r="T103" s="244"/>
      <c r="AT103" s="245" t="s">
        <v>213</v>
      </c>
      <c r="AU103" s="245" t="s">
        <v>83</v>
      </c>
      <c r="AV103" s="13" t="s">
        <v>83</v>
      </c>
      <c r="AW103" s="13" t="s">
        <v>34</v>
      </c>
      <c r="AX103" s="13" t="s">
        <v>73</v>
      </c>
      <c r="AY103" s="245" t="s">
        <v>204</v>
      </c>
    </row>
    <row r="104" spans="2:51" s="14" customFormat="1" ht="12">
      <c r="B104" s="246"/>
      <c r="C104" s="247"/>
      <c r="D104" s="226" t="s">
        <v>213</v>
      </c>
      <c r="E104" s="248" t="s">
        <v>19</v>
      </c>
      <c r="F104" s="249" t="s">
        <v>218</v>
      </c>
      <c r="G104" s="247"/>
      <c r="H104" s="250">
        <v>48</v>
      </c>
      <c r="I104" s="251"/>
      <c r="J104" s="247"/>
      <c r="K104" s="247"/>
      <c r="L104" s="252"/>
      <c r="M104" s="253"/>
      <c r="N104" s="254"/>
      <c r="O104" s="254"/>
      <c r="P104" s="254"/>
      <c r="Q104" s="254"/>
      <c r="R104" s="254"/>
      <c r="S104" s="254"/>
      <c r="T104" s="255"/>
      <c r="AT104" s="256" t="s">
        <v>213</v>
      </c>
      <c r="AU104" s="256" t="s">
        <v>83</v>
      </c>
      <c r="AV104" s="14" t="s">
        <v>212</v>
      </c>
      <c r="AW104" s="14" t="s">
        <v>34</v>
      </c>
      <c r="AX104" s="14" t="s">
        <v>81</v>
      </c>
      <c r="AY104" s="256" t="s">
        <v>204</v>
      </c>
    </row>
    <row r="105" spans="2:65" s="1" customFormat="1" ht="24" customHeight="1">
      <c r="B105" s="38"/>
      <c r="C105" s="211" t="s">
        <v>83</v>
      </c>
      <c r="D105" s="211" t="s">
        <v>207</v>
      </c>
      <c r="E105" s="212" t="s">
        <v>2531</v>
      </c>
      <c r="F105" s="213" t="s">
        <v>2532</v>
      </c>
      <c r="G105" s="214" t="s">
        <v>210</v>
      </c>
      <c r="H105" s="215">
        <v>26.8</v>
      </c>
      <c r="I105" s="216"/>
      <c r="J105" s="217">
        <f>ROUND(I105*H105,2)</f>
        <v>0</v>
      </c>
      <c r="K105" s="213" t="s">
        <v>2529</v>
      </c>
      <c r="L105" s="43"/>
      <c r="M105" s="218" t="s">
        <v>19</v>
      </c>
      <c r="N105" s="219" t="s">
        <v>44</v>
      </c>
      <c r="O105" s="83"/>
      <c r="P105" s="220">
        <f>O105*H105</f>
        <v>0</v>
      </c>
      <c r="Q105" s="220">
        <v>0</v>
      </c>
      <c r="R105" s="220">
        <f>Q105*H105</f>
        <v>0</v>
      </c>
      <c r="S105" s="220">
        <v>0</v>
      </c>
      <c r="T105" s="221">
        <f>S105*H105</f>
        <v>0</v>
      </c>
      <c r="AR105" s="222" t="s">
        <v>212</v>
      </c>
      <c r="AT105" s="222" t="s">
        <v>207</v>
      </c>
      <c r="AU105" s="222" t="s">
        <v>83</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212</v>
      </c>
      <c r="BM105" s="222" t="s">
        <v>212</v>
      </c>
    </row>
    <row r="106" spans="2:51" s="13" customFormat="1" ht="12">
      <c r="B106" s="235"/>
      <c r="C106" s="236"/>
      <c r="D106" s="226" t="s">
        <v>213</v>
      </c>
      <c r="E106" s="237" t="s">
        <v>19</v>
      </c>
      <c r="F106" s="238" t="s">
        <v>2533</v>
      </c>
      <c r="G106" s="236"/>
      <c r="H106" s="239">
        <v>10.4</v>
      </c>
      <c r="I106" s="240"/>
      <c r="J106" s="236"/>
      <c r="K106" s="236"/>
      <c r="L106" s="241"/>
      <c r="M106" s="242"/>
      <c r="N106" s="243"/>
      <c r="O106" s="243"/>
      <c r="P106" s="243"/>
      <c r="Q106" s="243"/>
      <c r="R106" s="243"/>
      <c r="S106" s="243"/>
      <c r="T106" s="244"/>
      <c r="AT106" s="245" t="s">
        <v>213</v>
      </c>
      <c r="AU106" s="245" t="s">
        <v>83</v>
      </c>
      <c r="AV106" s="13" t="s">
        <v>83</v>
      </c>
      <c r="AW106" s="13" t="s">
        <v>34</v>
      </c>
      <c r="AX106" s="13" t="s">
        <v>73</v>
      </c>
      <c r="AY106" s="245" t="s">
        <v>204</v>
      </c>
    </row>
    <row r="107" spans="2:51" s="13" customFormat="1" ht="12">
      <c r="B107" s="235"/>
      <c r="C107" s="236"/>
      <c r="D107" s="226" t="s">
        <v>213</v>
      </c>
      <c r="E107" s="237" t="s">
        <v>19</v>
      </c>
      <c r="F107" s="238" t="s">
        <v>2534</v>
      </c>
      <c r="G107" s="236"/>
      <c r="H107" s="239">
        <v>10</v>
      </c>
      <c r="I107" s="240"/>
      <c r="J107" s="236"/>
      <c r="K107" s="236"/>
      <c r="L107" s="241"/>
      <c r="M107" s="242"/>
      <c r="N107" s="243"/>
      <c r="O107" s="243"/>
      <c r="P107" s="243"/>
      <c r="Q107" s="243"/>
      <c r="R107" s="243"/>
      <c r="S107" s="243"/>
      <c r="T107" s="244"/>
      <c r="AT107" s="245" t="s">
        <v>213</v>
      </c>
      <c r="AU107" s="245" t="s">
        <v>83</v>
      </c>
      <c r="AV107" s="13" t="s">
        <v>83</v>
      </c>
      <c r="AW107" s="13" t="s">
        <v>34</v>
      </c>
      <c r="AX107" s="13" t="s">
        <v>73</v>
      </c>
      <c r="AY107" s="245" t="s">
        <v>204</v>
      </c>
    </row>
    <row r="108" spans="2:51" s="13" customFormat="1" ht="12">
      <c r="B108" s="235"/>
      <c r="C108" s="236"/>
      <c r="D108" s="226" t="s">
        <v>213</v>
      </c>
      <c r="E108" s="237" t="s">
        <v>19</v>
      </c>
      <c r="F108" s="238" t="s">
        <v>2535</v>
      </c>
      <c r="G108" s="236"/>
      <c r="H108" s="239">
        <v>6.4</v>
      </c>
      <c r="I108" s="240"/>
      <c r="J108" s="236"/>
      <c r="K108" s="236"/>
      <c r="L108" s="241"/>
      <c r="M108" s="242"/>
      <c r="N108" s="243"/>
      <c r="O108" s="243"/>
      <c r="P108" s="243"/>
      <c r="Q108" s="243"/>
      <c r="R108" s="243"/>
      <c r="S108" s="243"/>
      <c r="T108" s="244"/>
      <c r="AT108" s="245" t="s">
        <v>213</v>
      </c>
      <c r="AU108" s="245" t="s">
        <v>83</v>
      </c>
      <c r="AV108" s="13" t="s">
        <v>83</v>
      </c>
      <c r="AW108" s="13" t="s">
        <v>34</v>
      </c>
      <c r="AX108" s="13" t="s">
        <v>73</v>
      </c>
      <c r="AY108" s="245" t="s">
        <v>204</v>
      </c>
    </row>
    <row r="109" spans="2:51" s="14" customFormat="1" ht="12">
      <c r="B109" s="246"/>
      <c r="C109" s="247"/>
      <c r="D109" s="226" t="s">
        <v>213</v>
      </c>
      <c r="E109" s="248" t="s">
        <v>19</v>
      </c>
      <c r="F109" s="249" t="s">
        <v>218</v>
      </c>
      <c r="G109" s="247"/>
      <c r="H109" s="250">
        <v>26.799999999999997</v>
      </c>
      <c r="I109" s="251"/>
      <c r="J109" s="247"/>
      <c r="K109" s="247"/>
      <c r="L109" s="252"/>
      <c r="M109" s="253"/>
      <c r="N109" s="254"/>
      <c r="O109" s="254"/>
      <c r="P109" s="254"/>
      <c r="Q109" s="254"/>
      <c r="R109" s="254"/>
      <c r="S109" s="254"/>
      <c r="T109" s="255"/>
      <c r="AT109" s="256" t="s">
        <v>213</v>
      </c>
      <c r="AU109" s="256" t="s">
        <v>83</v>
      </c>
      <c r="AV109" s="14" t="s">
        <v>212</v>
      </c>
      <c r="AW109" s="14" t="s">
        <v>34</v>
      </c>
      <c r="AX109" s="14" t="s">
        <v>81</v>
      </c>
      <c r="AY109" s="256" t="s">
        <v>204</v>
      </c>
    </row>
    <row r="110" spans="2:65" s="1" customFormat="1" ht="24" customHeight="1">
      <c r="B110" s="38"/>
      <c r="C110" s="211" t="s">
        <v>224</v>
      </c>
      <c r="D110" s="211" t="s">
        <v>207</v>
      </c>
      <c r="E110" s="212" t="s">
        <v>2536</v>
      </c>
      <c r="F110" s="213" t="s">
        <v>2537</v>
      </c>
      <c r="G110" s="214" t="s">
        <v>210</v>
      </c>
      <c r="H110" s="215">
        <v>26.8</v>
      </c>
      <c r="I110" s="216"/>
      <c r="J110" s="217">
        <f>ROUND(I110*H110,2)</f>
        <v>0</v>
      </c>
      <c r="K110" s="213" t="s">
        <v>2529</v>
      </c>
      <c r="L110" s="43"/>
      <c r="M110" s="218" t="s">
        <v>19</v>
      </c>
      <c r="N110" s="219" t="s">
        <v>44</v>
      </c>
      <c r="O110" s="83"/>
      <c r="P110" s="220">
        <f>O110*H110</f>
        <v>0</v>
      </c>
      <c r="Q110" s="220">
        <v>0</v>
      </c>
      <c r="R110" s="220">
        <f>Q110*H110</f>
        <v>0</v>
      </c>
      <c r="S110" s="220">
        <v>0</v>
      </c>
      <c r="T110" s="221">
        <f>S110*H110</f>
        <v>0</v>
      </c>
      <c r="AR110" s="222" t="s">
        <v>212</v>
      </c>
      <c r="AT110" s="222" t="s">
        <v>207</v>
      </c>
      <c r="AU110" s="222" t="s">
        <v>83</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212</v>
      </c>
      <c r="BM110" s="222" t="s">
        <v>227</v>
      </c>
    </row>
    <row r="111" spans="2:65" s="1" customFormat="1" ht="24" customHeight="1">
      <c r="B111" s="38"/>
      <c r="C111" s="211" t="s">
        <v>212</v>
      </c>
      <c r="D111" s="211" t="s">
        <v>207</v>
      </c>
      <c r="E111" s="212" t="s">
        <v>2538</v>
      </c>
      <c r="F111" s="213" t="s">
        <v>2539</v>
      </c>
      <c r="G111" s="214" t="s">
        <v>210</v>
      </c>
      <c r="H111" s="215">
        <v>18.534</v>
      </c>
      <c r="I111" s="216"/>
      <c r="J111" s="217">
        <f>ROUND(I111*H111,2)</f>
        <v>0</v>
      </c>
      <c r="K111" s="213" t="s">
        <v>2529</v>
      </c>
      <c r="L111" s="43"/>
      <c r="M111" s="218" t="s">
        <v>19</v>
      </c>
      <c r="N111" s="219" t="s">
        <v>44</v>
      </c>
      <c r="O111" s="83"/>
      <c r="P111" s="220">
        <f>O111*H111</f>
        <v>0</v>
      </c>
      <c r="Q111" s="220">
        <v>0</v>
      </c>
      <c r="R111" s="220">
        <f>Q111*H111</f>
        <v>0</v>
      </c>
      <c r="S111" s="220">
        <v>0</v>
      </c>
      <c r="T111" s="221">
        <f>S111*H111</f>
        <v>0</v>
      </c>
      <c r="AR111" s="222" t="s">
        <v>212</v>
      </c>
      <c r="AT111" s="222" t="s">
        <v>207</v>
      </c>
      <c r="AU111" s="222" t="s">
        <v>83</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212</v>
      </c>
      <c r="BM111" s="222" t="s">
        <v>230</v>
      </c>
    </row>
    <row r="112" spans="2:51" s="13" customFormat="1" ht="12">
      <c r="B112" s="235"/>
      <c r="C112" s="236"/>
      <c r="D112" s="226" t="s">
        <v>213</v>
      </c>
      <c r="E112" s="237" t="s">
        <v>19</v>
      </c>
      <c r="F112" s="238" t="s">
        <v>2540</v>
      </c>
      <c r="G112" s="236"/>
      <c r="H112" s="239">
        <v>4.59</v>
      </c>
      <c r="I112" s="240"/>
      <c r="J112" s="236"/>
      <c r="K112" s="236"/>
      <c r="L112" s="241"/>
      <c r="M112" s="242"/>
      <c r="N112" s="243"/>
      <c r="O112" s="243"/>
      <c r="P112" s="243"/>
      <c r="Q112" s="243"/>
      <c r="R112" s="243"/>
      <c r="S112" s="243"/>
      <c r="T112" s="244"/>
      <c r="AT112" s="245" t="s">
        <v>213</v>
      </c>
      <c r="AU112" s="245" t="s">
        <v>83</v>
      </c>
      <c r="AV112" s="13" t="s">
        <v>83</v>
      </c>
      <c r="AW112" s="13" t="s">
        <v>34</v>
      </c>
      <c r="AX112" s="13" t="s">
        <v>73</v>
      </c>
      <c r="AY112" s="245" t="s">
        <v>204</v>
      </c>
    </row>
    <row r="113" spans="2:51" s="13" customFormat="1" ht="12">
      <c r="B113" s="235"/>
      <c r="C113" s="236"/>
      <c r="D113" s="226" t="s">
        <v>213</v>
      </c>
      <c r="E113" s="237" t="s">
        <v>19</v>
      </c>
      <c r="F113" s="238" t="s">
        <v>2541</v>
      </c>
      <c r="G113" s="236"/>
      <c r="H113" s="239">
        <v>3</v>
      </c>
      <c r="I113" s="240"/>
      <c r="J113" s="236"/>
      <c r="K113" s="236"/>
      <c r="L113" s="241"/>
      <c r="M113" s="242"/>
      <c r="N113" s="243"/>
      <c r="O113" s="243"/>
      <c r="P113" s="243"/>
      <c r="Q113" s="243"/>
      <c r="R113" s="243"/>
      <c r="S113" s="243"/>
      <c r="T113" s="244"/>
      <c r="AT113" s="245" t="s">
        <v>213</v>
      </c>
      <c r="AU113" s="245" t="s">
        <v>83</v>
      </c>
      <c r="AV113" s="13" t="s">
        <v>83</v>
      </c>
      <c r="AW113" s="13" t="s">
        <v>34</v>
      </c>
      <c r="AX113" s="13" t="s">
        <v>73</v>
      </c>
      <c r="AY113" s="245" t="s">
        <v>204</v>
      </c>
    </row>
    <row r="114" spans="2:51" s="13" customFormat="1" ht="12">
      <c r="B114" s="235"/>
      <c r="C114" s="236"/>
      <c r="D114" s="226" t="s">
        <v>213</v>
      </c>
      <c r="E114" s="237" t="s">
        <v>19</v>
      </c>
      <c r="F114" s="238" t="s">
        <v>2542</v>
      </c>
      <c r="G114" s="236"/>
      <c r="H114" s="239">
        <v>1.92</v>
      </c>
      <c r="I114" s="240"/>
      <c r="J114" s="236"/>
      <c r="K114" s="236"/>
      <c r="L114" s="241"/>
      <c r="M114" s="242"/>
      <c r="N114" s="243"/>
      <c r="O114" s="243"/>
      <c r="P114" s="243"/>
      <c r="Q114" s="243"/>
      <c r="R114" s="243"/>
      <c r="S114" s="243"/>
      <c r="T114" s="244"/>
      <c r="AT114" s="245" t="s">
        <v>213</v>
      </c>
      <c r="AU114" s="245" t="s">
        <v>83</v>
      </c>
      <c r="AV114" s="13" t="s">
        <v>83</v>
      </c>
      <c r="AW114" s="13" t="s">
        <v>34</v>
      </c>
      <c r="AX114" s="13" t="s">
        <v>73</v>
      </c>
      <c r="AY114" s="245" t="s">
        <v>204</v>
      </c>
    </row>
    <row r="115" spans="2:51" s="13" customFormat="1" ht="12">
      <c r="B115" s="235"/>
      <c r="C115" s="236"/>
      <c r="D115" s="226" t="s">
        <v>213</v>
      </c>
      <c r="E115" s="237" t="s">
        <v>19</v>
      </c>
      <c r="F115" s="238" t="s">
        <v>2543</v>
      </c>
      <c r="G115" s="236"/>
      <c r="H115" s="239">
        <v>2.88</v>
      </c>
      <c r="I115" s="240"/>
      <c r="J115" s="236"/>
      <c r="K115" s="236"/>
      <c r="L115" s="241"/>
      <c r="M115" s="242"/>
      <c r="N115" s="243"/>
      <c r="O115" s="243"/>
      <c r="P115" s="243"/>
      <c r="Q115" s="243"/>
      <c r="R115" s="243"/>
      <c r="S115" s="243"/>
      <c r="T115" s="244"/>
      <c r="AT115" s="245" t="s">
        <v>213</v>
      </c>
      <c r="AU115" s="245" t="s">
        <v>83</v>
      </c>
      <c r="AV115" s="13" t="s">
        <v>83</v>
      </c>
      <c r="AW115" s="13" t="s">
        <v>34</v>
      </c>
      <c r="AX115" s="13" t="s">
        <v>73</v>
      </c>
      <c r="AY115" s="245" t="s">
        <v>204</v>
      </c>
    </row>
    <row r="116" spans="2:51" s="13" customFormat="1" ht="12">
      <c r="B116" s="235"/>
      <c r="C116" s="236"/>
      <c r="D116" s="226" t="s">
        <v>213</v>
      </c>
      <c r="E116" s="237" t="s">
        <v>19</v>
      </c>
      <c r="F116" s="238" t="s">
        <v>2544</v>
      </c>
      <c r="G116" s="236"/>
      <c r="H116" s="239">
        <v>6.144</v>
      </c>
      <c r="I116" s="240"/>
      <c r="J116" s="236"/>
      <c r="K116" s="236"/>
      <c r="L116" s="241"/>
      <c r="M116" s="242"/>
      <c r="N116" s="243"/>
      <c r="O116" s="243"/>
      <c r="P116" s="243"/>
      <c r="Q116" s="243"/>
      <c r="R116" s="243"/>
      <c r="S116" s="243"/>
      <c r="T116" s="244"/>
      <c r="AT116" s="245" t="s">
        <v>213</v>
      </c>
      <c r="AU116" s="245" t="s">
        <v>83</v>
      </c>
      <c r="AV116" s="13" t="s">
        <v>83</v>
      </c>
      <c r="AW116" s="13" t="s">
        <v>34</v>
      </c>
      <c r="AX116" s="13" t="s">
        <v>73</v>
      </c>
      <c r="AY116" s="245" t="s">
        <v>204</v>
      </c>
    </row>
    <row r="117" spans="2:51" s="14" customFormat="1" ht="12">
      <c r="B117" s="246"/>
      <c r="C117" s="247"/>
      <c r="D117" s="226" t="s">
        <v>213</v>
      </c>
      <c r="E117" s="248" t="s">
        <v>19</v>
      </c>
      <c r="F117" s="249" t="s">
        <v>218</v>
      </c>
      <c r="G117" s="247"/>
      <c r="H117" s="250">
        <v>18.534</v>
      </c>
      <c r="I117" s="251"/>
      <c r="J117" s="247"/>
      <c r="K117" s="247"/>
      <c r="L117" s="252"/>
      <c r="M117" s="253"/>
      <c r="N117" s="254"/>
      <c r="O117" s="254"/>
      <c r="P117" s="254"/>
      <c r="Q117" s="254"/>
      <c r="R117" s="254"/>
      <c r="S117" s="254"/>
      <c r="T117" s="255"/>
      <c r="AT117" s="256" t="s">
        <v>213</v>
      </c>
      <c r="AU117" s="256" t="s">
        <v>83</v>
      </c>
      <c r="AV117" s="14" t="s">
        <v>212</v>
      </c>
      <c r="AW117" s="14" t="s">
        <v>34</v>
      </c>
      <c r="AX117" s="14" t="s">
        <v>81</v>
      </c>
      <c r="AY117" s="256" t="s">
        <v>204</v>
      </c>
    </row>
    <row r="118" spans="2:65" s="1" customFormat="1" ht="24" customHeight="1">
      <c r="B118" s="38"/>
      <c r="C118" s="211" t="s">
        <v>233</v>
      </c>
      <c r="D118" s="211" t="s">
        <v>207</v>
      </c>
      <c r="E118" s="212" t="s">
        <v>2545</v>
      </c>
      <c r="F118" s="213" t="s">
        <v>2546</v>
      </c>
      <c r="G118" s="214" t="s">
        <v>210</v>
      </c>
      <c r="H118" s="215">
        <v>18.534</v>
      </c>
      <c r="I118" s="216"/>
      <c r="J118" s="217">
        <f>ROUND(I118*H118,2)</f>
        <v>0</v>
      </c>
      <c r="K118" s="213" t="s">
        <v>2529</v>
      </c>
      <c r="L118" s="43"/>
      <c r="M118" s="218" t="s">
        <v>19</v>
      </c>
      <c r="N118" s="219" t="s">
        <v>44</v>
      </c>
      <c r="O118" s="83"/>
      <c r="P118" s="220">
        <f>O118*H118</f>
        <v>0</v>
      </c>
      <c r="Q118" s="220">
        <v>0</v>
      </c>
      <c r="R118" s="220">
        <f>Q118*H118</f>
        <v>0</v>
      </c>
      <c r="S118" s="220">
        <v>0</v>
      </c>
      <c r="T118" s="221">
        <f>S118*H118</f>
        <v>0</v>
      </c>
      <c r="AR118" s="222" t="s">
        <v>212</v>
      </c>
      <c r="AT118" s="222" t="s">
        <v>207</v>
      </c>
      <c r="AU118" s="222" t="s">
        <v>83</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212</v>
      </c>
      <c r="BM118" s="222" t="s">
        <v>236</v>
      </c>
    </row>
    <row r="119" spans="2:65" s="1" customFormat="1" ht="16.5" customHeight="1">
      <c r="B119" s="38"/>
      <c r="C119" s="211" t="s">
        <v>227</v>
      </c>
      <c r="D119" s="211" t="s">
        <v>207</v>
      </c>
      <c r="E119" s="212" t="s">
        <v>457</v>
      </c>
      <c r="F119" s="213" t="s">
        <v>2547</v>
      </c>
      <c r="G119" s="214" t="s">
        <v>210</v>
      </c>
      <c r="H119" s="215">
        <v>38.48</v>
      </c>
      <c r="I119" s="216"/>
      <c r="J119" s="217">
        <f>ROUND(I119*H119,2)</f>
        <v>0</v>
      </c>
      <c r="K119" s="213" t="s">
        <v>2529</v>
      </c>
      <c r="L119" s="43"/>
      <c r="M119" s="218" t="s">
        <v>19</v>
      </c>
      <c r="N119" s="219" t="s">
        <v>44</v>
      </c>
      <c r="O119" s="83"/>
      <c r="P119" s="220">
        <f>O119*H119</f>
        <v>0</v>
      </c>
      <c r="Q119" s="220">
        <v>0</v>
      </c>
      <c r="R119" s="220">
        <f>Q119*H119</f>
        <v>0</v>
      </c>
      <c r="S119" s="220">
        <v>0</v>
      </c>
      <c r="T119" s="221">
        <f>S119*H119</f>
        <v>0</v>
      </c>
      <c r="AR119" s="222" t="s">
        <v>212</v>
      </c>
      <c r="AT119" s="222" t="s">
        <v>207</v>
      </c>
      <c r="AU119" s="222" t="s">
        <v>83</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212</v>
      </c>
      <c r="BM119" s="222" t="s">
        <v>240</v>
      </c>
    </row>
    <row r="120" spans="2:51" s="13" customFormat="1" ht="12">
      <c r="B120" s="235"/>
      <c r="C120" s="236"/>
      <c r="D120" s="226" t="s">
        <v>213</v>
      </c>
      <c r="E120" s="237" t="s">
        <v>19</v>
      </c>
      <c r="F120" s="238" t="s">
        <v>2548</v>
      </c>
      <c r="G120" s="236"/>
      <c r="H120" s="239">
        <v>23.625</v>
      </c>
      <c r="I120" s="240"/>
      <c r="J120" s="236"/>
      <c r="K120" s="236"/>
      <c r="L120" s="241"/>
      <c r="M120" s="242"/>
      <c r="N120" s="243"/>
      <c r="O120" s="243"/>
      <c r="P120" s="243"/>
      <c r="Q120" s="243"/>
      <c r="R120" s="243"/>
      <c r="S120" s="243"/>
      <c r="T120" s="244"/>
      <c r="AT120" s="245" t="s">
        <v>213</v>
      </c>
      <c r="AU120" s="245" t="s">
        <v>83</v>
      </c>
      <c r="AV120" s="13" t="s">
        <v>83</v>
      </c>
      <c r="AW120" s="13" t="s">
        <v>34</v>
      </c>
      <c r="AX120" s="13" t="s">
        <v>73</v>
      </c>
      <c r="AY120" s="245" t="s">
        <v>204</v>
      </c>
    </row>
    <row r="121" spans="2:51" s="13" customFormat="1" ht="12">
      <c r="B121" s="235"/>
      <c r="C121" s="236"/>
      <c r="D121" s="226" t="s">
        <v>213</v>
      </c>
      <c r="E121" s="237" t="s">
        <v>19</v>
      </c>
      <c r="F121" s="238" t="s">
        <v>2549</v>
      </c>
      <c r="G121" s="236"/>
      <c r="H121" s="239">
        <v>3.705</v>
      </c>
      <c r="I121" s="240"/>
      <c r="J121" s="236"/>
      <c r="K121" s="236"/>
      <c r="L121" s="241"/>
      <c r="M121" s="242"/>
      <c r="N121" s="243"/>
      <c r="O121" s="243"/>
      <c r="P121" s="243"/>
      <c r="Q121" s="243"/>
      <c r="R121" s="243"/>
      <c r="S121" s="243"/>
      <c r="T121" s="244"/>
      <c r="AT121" s="245" t="s">
        <v>213</v>
      </c>
      <c r="AU121" s="245" t="s">
        <v>83</v>
      </c>
      <c r="AV121" s="13" t="s">
        <v>83</v>
      </c>
      <c r="AW121" s="13" t="s">
        <v>34</v>
      </c>
      <c r="AX121" s="13" t="s">
        <v>73</v>
      </c>
      <c r="AY121" s="245" t="s">
        <v>204</v>
      </c>
    </row>
    <row r="122" spans="2:51" s="13" customFormat="1" ht="12">
      <c r="B122" s="235"/>
      <c r="C122" s="236"/>
      <c r="D122" s="226" t="s">
        <v>213</v>
      </c>
      <c r="E122" s="237" t="s">
        <v>19</v>
      </c>
      <c r="F122" s="238" t="s">
        <v>2550</v>
      </c>
      <c r="G122" s="236"/>
      <c r="H122" s="239">
        <v>11.15</v>
      </c>
      <c r="I122" s="240"/>
      <c r="J122" s="236"/>
      <c r="K122" s="236"/>
      <c r="L122" s="241"/>
      <c r="M122" s="242"/>
      <c r="N122" s="243"/>
      <c r="O122" s="243"/>
      <c r="P122" s="243"/>
      <c r="Q122" s="243"/>
      <c r="R122" s="243"/>
      <c r="S122" s="243"/>
      <c r="T122" s="244"/>
      <c r="AT122" s="245" t="s">
        <v>213</v>
      </c>
      <c r="AU122" s="245" t="s">
        <v>83</v>
      </c>
      <c r="AV122" s="13" t="s">
        <v>83</v>
      </c>
      <c r="AW122" s="13" t="s">
        <v>34</v>
      </c>
      <c r="AX122" s="13" t="s">
        <v>73</v>
      </c>
      <c r="AY122" s="245" t="s">
        <v>204</v>
      </c>
    </row>
    <row r="123" spans="2:51" s="14" customFormat="1" ht="12">
      <c r="B123" s="246"/>
      <c r="C123" s="247"/>
      <c r="D123" s="226" t="s">
        <v>213</v>
      </c>
      <c r="E123" s="248" t="s">
        <v>19</v>
      </c>
      <c r="F123" s="249" t="s">
        <v>218</v>
      </c>
      <c r="G123" s="247"/>
      <c r="H123" s="250">
        <v>38.48</v>
      </c>
      <c r="I123" s="251"/>
      <c r="J123" s="247"/>
      <c r="K123" s="247"/>
      <c r="L123" s="252"/>
      <c r="M123" s="253"/>
      <c r="N123" s="254"/>
      <c r="O123" s="254"/>
      <c r="P123" s="254"/>
      <c r="Q123" s="254"/>
      <c r="R123" s="254"/>
      <c r="S123" s="254"/>
      <c r="T123" s="255"/>
      <c r="AT123" s="256" t="s">
        <v>213</v>
      </c>
      <c r="AU123" s="256" t="s">
        <v>83</v>
      </c>
      <c r="AV123" s="14" t="s">
        <v>212</v>
      </c>
      <c r="AW123" s="14" t="s">
        <v>34</v>
      </c>
      <c r="AX123" s="14" t="s">
        <v>81</v>
      </c>
      <c r="AY123" s="256" t="s">
        <v>204</v>
      </c>
    </row>
    <row r="124" spans="2:65" s="1" customFormat="1" ht="24" customHeight="1">
      <c r="B124" s="38"/>
      <c r="C124" s="211" t="s">
        <v>241</v>
      </c>
      <c r="D124" s="211" t="s">
        <v>207</v>
      </c>
      <c r="E124" s="212" t="s">
        <v>2551</v>
      </c>
      <c r="F124" s="213" t="s">
        <v>2552</v>
      </c>
      <c r="G124" s="214" t="s">
        <v>221</v>
      </c>
      <c r="H124" s="215">
        <v>26.18</v>
      </c>
      <c r="I124" s="216"/>
      <c r="J124" s="217">
        <f>ROUND(I124*H124,2)</f>
        <v>0</v>
      </c>
      <c r="K124" s="213" t="s">
        <v>2529</v>
      </c>
      <c r="L124" s="43"/>
      <c r="M124" s="218" t="s">
        <v>19</v>
      </c>
      <c r="N124" s="219" t="s">
        <v>44</v>
      </c>
      <c r="O124" s="83"/>
      <c r="P124" s="220">
        <f>O124*H124</f>
        <v>0</v>
      </c>
      <c r="Q124" s="220">
        <v>0</v>
      </c>
      <c r="R124" s="220">
        <f>Q124*H124</f>
        <v>0</v>
      </c>
      <c r="S124" s="220">
        <v>0</v>
      </c>
      <c r="T124" s="221">
        <f>S124*H124</f>
        <v>0</v>
      </c>
      <c r="AR124" s="222" t="s">
        <v>212</v>
      </c>
      <c r="AT124" s="222" t="s">
        <v>207</v>
      </c>
      <c r="AU124" s="222" t="s">
        <v>83</v>
      </c>
      <c r="AY124" s="17" t="s">
        <v>204</v>
      </c>
      <c r="BE124" s="223">
        <f>IF(N124="základní",J124,0)</f>
        <v>0</v>
      </c>
      <c r="BF124" s="223">
        <f>IF(N124="snížená",J124,0)</f>
        <v>0</v>
      </c>
      <c r="BG124" s="223">
        <f>IF(N124="zákl. přenesená",J124,0)</f>
        <v>0</v>
      </c>
      <c r="BH124" s="223">
        <f>IF(N124="sníž. přenesená",J124,0)</f>
        <v>0</v>
      </c>
      <c r="BI124" s="223">
        <f>IF(N124="nulová",J124,0)</f>
        <v>0</v>
      </c>
      <c r="BJ124" s="17" t="s">
        <v>81</v>
      </c>
      <c r="BK124" s="223">
        <f>ROUND(I124*H124,2)</f>
        <v>0</v>
      </c>
      <c r="BL124" s="17" t="s">
        <v>212</v>
      </c>
      <c r="BM124" s="222" t="s">
        <v>245</v>
      </c>
    </row>
    <row r="125" spans="2:51" s="13" customFormat="1" ht="12">
      <c r="B125" s="235"/>
      <c r="C125" s="236"/>
      <c r="D125" s="226" t="s">
        <v>213</v>
      </c>
      <c r="E125" s="237" t="s">
        <v>19</v>
      </c>
      <c r="F125" s="238" t="s">
        <v>2553</v>
      </c>
      <c r="G125" s="236"/>
      <c r="H125" s="239">
        <v>6.8</v>
      </c>
      <c r="I125" s="240"/>
      <c r="J125" s="236"/>
      <c r="K125" s="236"/>
      <c r="L125" s="241"/>
      <c r="M125" s="242"/>
      <c r="N125" s="243"/>
      <c r="O125" s="243"/>
      <c r="P125" s="243"/>
      <c r="Q125" s="243"/>
      <c r="R125" s="243"/>
      <c r="S125" s="243"/>
      <c r="T125" s="244"/>
      <c r="AT125" s="245" t="s">
        <v>213</v>
      </c>
      <c r="AU125" s="245" t="s">
        <v>83</v>
      </c>
      <c r="AV125" s="13" t="s">
        <v>83</v>
      </c>
      <c r="AW125" s="13" t="s">
        <v>34</v>
      </c>
      <c r="AX125" s="13" t="s">
        <v>73</v>
      </c>
      <c r="AY125" s="245" t="s">
        <v>204</v>
      </c>
    </row>
    <row r="126" spans="2:51" s="13" customFormat="1" ht="12">
      <c r="B126" s="235"/>
      <c r="C126" s="236"/>
      <c r="D126" s="226" t="s">
        <v>213</v>
      </c>
      <c r="E126" s="237" t="s">
        <v>19</v>
      </c>
      <c r="F126" s="238" t="s">
        <v>2554</v>
      </c>
      <c r="G126" s="236"/>
      <c r="H126" s="239">
        <v>3.4</v>
      </c>
      <c r="I126" s="240"/>
      <c r="J126" s="236"/>
      <c r="K126" s="236"/>
      <c r="L126" s="241"/>
      <c r="M126" s="242"/>
      <c r="N126" s="243"/>
      <c r="O126" s="243"/>
      <c r="P126" s="243"/>
      <c r="Q126" s="243"/>
      <c r="R126" s="243"/>
      <c r="S126" s="243"/>
      <c r="T126" s="244"/>
      <c r="AT126" s="245" t="s">
        <v>213</v>
      </c>
      <c r="AU126" s="245" t="s">
        <v>83</v>
      </c>
      <c r="AV126" s="13" t="s">
        <v>83</v>
      </c>
      <c r="AW126" s="13" t="s">
        <v>34</v>
      </c>
      <c r="AX126" s="13" t="s">
        <v>73</v>
      </c>
      <c r="AY126" s="245" t="s">
        <v>204</v>
      </c>
    </row>
    <row r="127" spans="2:51" s="13" customFormat="1" ht="12">
      <c r="B127" s="235"/>
      <c r="C127" s="236"/>
      <c r="D127" s="226" t="s">
        <v>213</v>
      </c>
      <c r="E127" s="237" t="s">
        <v>19</v>
      </c>
      <c r="F127" s="238" t="s">
        <v>2555</v>
      </c>
      <c r="G127" s="236"/>
      <c r="H127" s="239">
        <v>5.1</v>
      </c>
      <c r="I127" s="240"/>
      <c r="J127" s="236"/>
      <c r="K127" s="236"/>
      <c r="L127" s="241"/>
      <c r="M127" s="242"/>
      <c r="N127" s="243"/>
      <c r="O127" s="243"/>
      <c r="P127" s="243"/>
      <c r="Q127" s="243"/>
      <c r="R127" s="243"/>
      <c r="S127" s="243"/>
      <c r="T127" s="244"/>
      <c r="AT127" s="245" t="s">
        <v>213</v>
      </c>
      <c r="AU127" s="245" t="s">
        <v>83</v>
      </c>
      <c r="AV127" s="13" t="s">
        <v>83</v>
      </c>
      <c r="AW127" s="13" t="s">
        <v>34</v>
      </c>
      <c r="AX127" s="13" t="s">
        <v>73</v>
      </c>
      <c r="AY127" s="245" t="s">
        <v>204</v>
      </c>
    </row>
    <row r="128" spans="2:51" s="13" customFormat="1" ht="12">
      <c r="B128" s="235"/>
      <c r="C128" s="236"/>
      <c r="D128" s="226" t="s">
        <v>213</v>
      </c>
      <c r="E128" s="237" t="s">
        <v>19</v>
      </c>
      <c r="F128" s="238" t="s">
        <v>2556</v>
      </c>
      <c r="G128" s="236"/>
      <c r="H128" s="239">
        <v>10.88</v>
      </c>
      <c r="I128" s="240"/>
      <c r="J128" s="236"/>
      <c r="K128" s="236"/>
      <c r="L128" s="241"/>
      <c r="M128" s="242"/>
      <c r="N128" s="243"/>
      <c r="O128" s="243"/>
      <c r="P128" s="243"/>
      <c r="Q128" s="243"/>
      <c r="R128" s="243"/>
      <c r="S128" s="243"/>
      <c r="T128" s="244"/>
      <c r="AT128" s="245" t="s">
        <v>213</v>
      </c>
      <c r="AU128" s="245" t="s">
        <v>83</v>
      </c>
      <c r="AV128" s="13" t="s">
        <v>83</v>
      </c>
      <c r="AW128" s="13" t="s">
        <v>34</v>
      </c>
      <c r="AX128" s="13" t="s">
        <v>73</v>
      </c>
      <c r="AY128" s="245" t="s">
        <v>204</v>
      </c>
    </row>
    <row r="129" spans="2:51" s="14" customFormat="1" ht="12">
      <c r="B129" s="246"/>
      <c r="C129" s="247"/>
      <c r="D129" s="226" t="s">
        <v>213</v>
      </c>
      <c r="E129" s="248" t="s">
        <v>19</v>
      </c>
      <c r="F129" s="249" t="s">
        <v>218</v>
      </c>
      <c r="G129" s="247"/>
      <c r="H129" s="250">
        <v>26.18</v>
      </c>
      <c r="I129" s="251"/>
      <c r="J129" s="247"/>
      <c r="K129" s="247"/>
      <c r="L129" s="252"/>
      <c r="M129" s="253"/>
      <c r="N129" s="254"/>
      <c r="O129" s="254"/>
      <c r="P129" s="254"/>
      <c r="Q129" s="254"/>
      <c r="R129" s="254"/>
      <c r="S129" s="254"/>
      <c r="T129" s="255"/>
      <c r="AT129" s="256" t="s">
        <v>213</v>
      </c>
      <c r="AU129" s="256" t="s">
        <v>83</v>
      </c>
      <c r="AV129" s="14" t="s">
        <v>212</v>
      </c>
      <c r="AW129" s="14" t="s">
        <v>34</v>
      </c>
      <c r="AX129" s="14" t="s">
        <v>81</v>
      </c>
      <c r="AY129" s="256" t="s">
        <v>204</v>
      </c>
    </row>
    <row r="130" spans="2:65" s="1" customFormat="1" ht="24" customHeight="1">
      <c r="B130" s="38"/>
      <c r="C130" s="211" t="s">
        <v>230</v>
      </c>
      <c r="D130" s="211" t="s">
        <v>207</v>
      </c>
      <c r="E130" s="212" t="s">
        <v>2557</v>
      </c>
      <c r="F130" s="213" t="s">
        <v>2558</v>
      </c>
      <c r="G130" s="214" t="s">
        <v>221</v>
      </c>
      <c r="H130" s="215">
        <v>62.99</v>
      </c>
      <c r="I130" s="216"/>
      <c r="J130" s="217">
        <f>ROUND(I130*H130,2)</f>
        <v>0</v>
      </c>
      <c r="K130" s="213" t="s">
        <v>2529</v>
      </c>
      <c r="L130" s="43"/>
      <c r="M130" s="218" t="s">
        <v>19</v>
      </c>
      <c r="N130" s="219" t="s">
        <v>44</v>
      </c>
      <c r="O130" s="83"/>
      <c r="P130" s="220">
        <f>O130*H130</f>
        <v>0</v>
      </c>
      <c r="Q130" s="220">
        <v>0</v>
      </c>
      <c r="R130" s="220">
        <f>Q130*H130</f>
        <v>0</v>
      </c>
      <c r="S130" s="220">
        <v>0</v>
      </c>
      <c r="T130" s="221">
        <f>S130*H130</f>
        <v>0</v>
      </c>
      <c r="AR130" s="222" t="s">
        <v>212</v>
      </c>
      <c r="AT130" s="222" t="s">
        <v>207</v>
      </c>
      <c r="AU130" s="222" t="s">
        <v>83</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212</v>
      </c>
      <c r="BM130" s="222" t="s">
        <v>251</v>
      </c>
    </row>
    <row r="131" spans="2:51" s="13" customFormat="1" ht="12">
      <c r="B131" s="235"/>
      <c r="C131" s="236"/>
      <c r="D131" s="226" t="s">
        <v>213</v>
      </c>
      <c r="E131" s="237" t="s">
        <v>19</v>
      </c>
      <c r="F131" s="238" t="s">
        <v>2559</v>
      </c>
      <c r="G131" s="236"/>
      <c r="H131" s="239">
        <v>21.6</v>
      </c>
      <c r="I131" s="240"/>
      <c r="J131" s="236"/>
      <c r="K131" s="236"/>
      <c r="L131" s="241"/>
      <c r="M131" s="242"/>
      <c r="N131" s="243"/>
      <c r="O131" s="243"/>
      <c r="P131" s="243"/>
      <c r="Q131" s="243"/>
      <c r="R131" s="243"/>
      <c r="S131" s="243"/>
      <c r="T131" s="244"/>
      <c r="AT131" s="245" t="s">
        <v>213</v>
      </c>
      <c r="AU131" s="245" t="s">
        <v>83</v>
      </c>
      <c r="AV131" s="13" t="s">
        <v>83</v>
      </c>
      <c r="AW131" s="13" t="s">
        <v>34</v>
      </c>
      <c r="AX131" s="13" t="s">
        <v>73</v>
      </c>
      <c r="AY131" s="245" t="s">
        <v>204</v>
      </c>
    </row>
    <row r="132" spans="2:51" s="13" customFormat="1" ht="12">
      <c r="B132" s="235"/>
      <c r="C132" s="236"/>
      <c r="D132" s="226" t="s">
        <v>213</v>
      </c>
      <c r="E132" s="237" t="s">
        <v>19</v>
      </c>
      <c r="F132" s="238" t="s">
        <v>2560</v>
      </c>
      <c r="G132" s="236"/>
      <c r="H132" s="239">
        <v>10.4</v>
      </c>
      <c r="I132" s="240"/>
      <c r="J132" s="236"/>
      <c r="K132" s="236"/>
      <c r="L132" s="241"/>
      <c r="M132" s="242"/>
      <c r="N132" s="243"/>
      <c r="O132" s="243"/>
      <c r="P132" s="243"/>
      <c r="Q132" s="243"/>
      <c r="R132" s="243"/>
      <c r="S132" s="243"/>
      <c r="T132" s="244"/>
      <c r="AT132" s="245" t="s">
        <v>213</v>
      </c>
      <c r="AU132" s="245" t="s">
        <v>83</v>
      </c>
      <c r="AV132" s="13" t="s">
        <v>83</v>
      </c>
      <c r="AW132" s="13" t="s">
        <v>34</v>
      </c>
      <c r="AX132" s="13" t="s">
        <v>73</v>
      </c>
      <c r="AY132" s="245" t="s">
        <v>204</v>
      </c>
    </row>
    <row r="133" spans="2:51" s="13" customFormat="1" ht="12">
      <c r="B133" s="235"/>
      <c r="C133" s="236"/>
      <c r="D133" s="226" t="s">
        <v>213</v>
      </c>
      <c r="E133" s="237" t="s">
        <v>19</v>
      </c>
      <c r="F133" s="238" t="s">
        <v>2561</v>
      </c>
      <c r="G133" s="236"/>
      <c r="H133" s="239">
        <v>7.95</v>
      </c>
      <c r="I133" s="240"/>
      <c r="J133" s="236"/>
      <c r="K133" s="236"/>
      <c r="L133" s="241"/>
      <c r="M133" s="242"/>
      <c r="N133" s="243"/>
      <c r="O133" s="243"/>
      <c r="P133" s="243"/>
      <c r="Q133" s="243"/>
      <c r="R133" s="243"/>
      <c r="S133" s="243"/>
      <c r="T133" s="244"/>
      <c r="AT133" s="245" t="s">
        <v>213</v>
      </c>
      <c r="AU133" s="245" t="s">
        <v>83</v>
      </c>
      <c r="AV133" s="13" t="s">
        <v>83</v>
      </c>
      <c r="AW133" s="13" t="s">
        <v>34</v>
      </c>
      <c r="AX133" s="13" t="s">
        <v>73</v>
      </c>
      <c r="AY133" s="245" t="s">
        <v>204</v>
      </c>
    </row>
    <row r="134" spans="2:51" s="13" customFormat="1" ht="12">
      <c r="B134" s="235"/>
      <c r="C134" s="236"/>
      <c r="D134" s="226" t="s">
        <v>213</v>
      </c>
      <c r="E134" s="237" t="s">
        <v>19</v>
      </c>
      <c r="F134" s="238" t="s">
        <v>2562</v>
      </c>
      <c r="G134" s="236"/>
      <c r="H134" s="239">
        <v>5.2</v>
      </c>
      <c r="I134" s="240"/>
      <c r="J134" s="236"/>
      <c r="K134" s="236"/>
      <c r="L134" s="241"/>
      <c r="M134" s="242"/>
      <c r="N134" s="243"/>
      <c r="O134" s="243"/>
      <c r="P134" s="243"/>
      <c r="Q134" s="243"/>
      <c r="R134" s="243"/>
      <c r="S134" s="243"/>
      <c r="T134" s="244"/>
      <c r="AT134" s="245" t="s">
        <v>213</v>
      </c>
      <c r="AU134" s="245" t="s">
        <v>83</v>
      </c>
      <c r="AV134" s="13" t="s">
        <v>83</v>
      </c>
      <c r="AW134" s="13" t="s">
        <v>34</v>
      </c>
      <c r="AX134" s="13" t="s">
        <v>73</v>
      </c>
      <c r="AY134" s="245" t="s">
        <v>204</v>
      </c>
    </row>
    <row r="135" spans="2:51" s="13" customFormat="1" ht="12">
      <c r="B135" s="235"/>
      <c r="C135" s="236"/>
      <c r="D135" s="226" t="s">
        <v>213</v>
      </c>
      <c r="E135" s="237" t="s">
        <v>19</v>
      </c>
      <c r="F135" s="238" t="s">
        <v>2563</v>
      </c>
      <c r="G135" s="236"/>
      <c r="H135" s="239">
        <v>17.84</v>
      </c>
      <c r="I135" s="240"/>
      <c r="J135" s="236"/>
      <c r="K135" s="236"/>
      <c r="L135" s="241"/>
      <c r="M135" s="242"/>
      <c r="N135" s="243"/>
      <c r="O135" s="243"/>
      <c r="P135" s="243"/>
      <c r="Q135" s="243"/>
      <c r="R135" s="243"/>
      <c r="S135" s="243"/>
      <c r="T135" s="244"/>
      <c r="AT135" s="245" t="s">
        <v>213</v>
      </c>
      <c r="AU135" s="245" t="s">
        <v>83</v>
      </c>
      <c r="AV135" s="13" t="s">
        <v>83</v>
      </c>
      <c r="AW135" s="13" t="s">
        <v>34</v>
      </c>
      <c r="AX135" s="13" t="s">
        <v>73</v>
      </c>
      <c r="AY135" s="245" t="s">
        <v>204</v>
      </c>
    </row>
    <row r="136" spans="2:51" s="14" customFormat="1" ht="12">
      <c r="B136" s="246"/>
      <c r="C136" s="247"/>
      <c r="D136" s="226" t="s">
        <v>213</v>
      </c>
      <c r="E136" s="248" t="s">
        <v>19</v>
      </c>
      <c r="F136" s="249" t="s">
        <v>218</v>
      </c>
      <c r="G136" s="247"/>
      <c r="H136" s="250">
        <v>62.99000000000001</v>
      </c>
      <c r="I136" s="251"/>
      <c r="J136" s="247"/>
      <c r="K136" s="247"/>
      <c r="L136" s="252"/>
      <c r="M136" s="253"/>
      <c r="N136" s="254"/>
      <c r="O136" s="254"/>
      <c r="P136" s="254"/>
      <c r="Q136" s="254"/>
      <c r="R136" s="254"/>
      <c r="S136" s="254"/>
      <c r="T136" s="255"/>
      <c r="AT136" s="256" t="s">
        <v>213</v>
      </c>
      <c r="AU136" s="256" t="s">
        <v>83</v>
      </c>
      <c r="AV136" s="14" t="s">
        <v>212</v>
      </c>
      <c r="AW136" s="14" t="s">
        <v>34</v>
      </c>
      <c r="AX136" s="14" t="s">
        <v>81</v>
      </c>
      <c r="AY136" s="256" t="s">
        <v>204</v>
      </c>
    </row>
    <row r="137" spans="2:65" s="1" customFormat="1" ht="24" customHeight="1">
      <c r="B137" s="38"/>
      <c r="C137" s="211" t="s">
        <v>252</v>
      </c>
      <c r="D137" s="211" t="s">
        <v>207</v>
      </c>
      <c r="E137" s="212" t="s">
        <v>2564</v>
      </c>
      <c r="F137" s="213" t="s">
        <v>2565</v>
      </c>
      <c r="G137" s="214" t="s">
        <v>221</v>
      </c>
      <c r="H137" s="215">
        <v>26.18</v>
      </c>
      <c r="I137" s="216"/>
      <c r="J137" s="217">
        <f>ROUND(I137*H137,2)</f>
        <v>0</v>
      </c>
      <c r="K137" s="213" t="s">
        <v>2529</v>
      </c>
      <c r="L137" s="43"/>
      <c r="M137" s="218" t="s">
        <v>19</v>
      </c>
      <c r="N137" s="219" t="s">
        <v>44</v>
      </c>
      <c r="O137" s="83"/>
      <c r="P137" s="220">
        <f>O137*H137</f>
        <v>0</v>
      </c>
      <c r="Q137" s="220">
        <v>0</v>
      </c>
      <c r="R137" s="220">
        <f>Q137*H137</f>
        <v>0</v>
      </c>
      <c r="S137" s="220">
        <v>0</v>
      </c>
      <c r="T137" s="221">
        <f>S137*H137</f>
        <v>0</v>
      </c>
      <c r="AR137" s="222" t="s">
        <v>212</v>
      </c>
      <c r="AT137" s="222" t="s">
        <v>207</v>
      </c>
      <c r="AU137" s="222" t="s">
        <v>83</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212</v>
      </c>
      <c r="BM137" s="222" t="s">
        <v>255</v>
      </c>
    </row>
    <row r="138" spans="2:65" s="1" customFormat="1" ht="24" customHeight="1">
      <c r="B138" s="38"/>
      <c r="C138" s="211" t="s">
        <v>236</v>
      </c>
      <c r="D138" s="211" t="s">
        <v>207</v>
      </c>
      <c r="E138" s="212" t="s">
        <v>2566</v>
      </c>
      <c r="F138" s="213" t="s">
        <v>2567</v>
      </c>
      <c r="G138" s="214" t="s">
        <v>221</v>
      </c>
      <c r="H138" s="215">
        <v>62.99</v>
      </c>
      <c r="I138" s="216"/>
      <c r="J138" s="217">
        <f>ROUND(I138*H138,2)</f>
        <v>0</v>
      </c>
      <c r="K138" s="213" t="s">
        <v>2529</v>
      </c>
      <c r="L138" s="43"/>
      <c r="M138" s="218" t="s">
        <v>19</v>
      </c>
      <c r="N138" s="219" t="s">
        <v>44</v>
      </c>
      <c r="O138" s="83"/>
      <c r="P138" s="220">
        <f>O138*H138</f>
        <v>0</v>
      </c>
      <c r="Q138" s="220">
        <v>0</v>
      </c>
      <c r="R138" s="220">
        <f>Q138*H138</f>
        <v>0</v>
      </c>
      <c r="S138" s="220">
        <v>0</v>
      </c>
      <c r="T138" s="221">
        <f>S138*H138</f>
        <v>0</v>
      </c>
      <c r="AR138" s="222" t="s">
        <v>212</v>
      </c>
      <c r="AT138" s="222" t="s">
        <v>207</v>
      </c>
      <c r="AU138" s="222" t="s">
        <v>83</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212</v>
      </c>
      <c r="BM138" s="222" t="s">
        <v>258</v>
      </c>
    </row>
    <row r="139" spans="2:65" s="1" customFormat="1" ht="24" customHeight="1">
      <c r="B139" s="38"/>
      <c r="C139" s="211" t="s">
        <v>259</v>
      </c>
      <c r="D139" s="211" t="s">
        <v>207</v>
      </c>
      <c r="E139" s="212" t="s">
        <v>2568</v>
      </c>
      <c r="F139" s="213" t="s">
        <v>2569</v>
      </c>
      <c r="G139" s="214" t="s">
        <v>210</v>
      </c>
      <c r="H139" s="215">
        <v>45.334</v>
      </c>
      <c r="I139" s="216"/>
      <c r="J139" s="217">
        <f>ROUND(I139*H139,2)</f>
        <v>0</v>
      </c>
      <c r="K139" s="213" t="s">
        <v>2529</v>
      </c>
      <c r="L139" s="43"/>
      <c r="M139" s="218" t="s">
        <v>19</v>
      </c>
      <c r="N139" s="219" t="s">
        <v>44</v>
      </c>
      <c r="O139" s="83"/>
      <c r="P139" s="220">
        <f>O139*H139</f>
        <v>0</v>
      </c>
      <c r="Q139" s="220">
        <v>0</v>
      </c>
      <c r="R139" s="220">
        <f>Q139*H139</f>
        <v>0</v>
      </c>
      <c r="S139" s="220">
        <v>0</v>
      </c>
      <c r="T139" s="221">
        <f>S139*H139</f>
        <v>0</v>
      </c>
      <c r="AR139" s="222" t="s">
        <v>212</v>
      </c>
      <c r="AT139" s="222" t="s">
        <v>207</v>
      </c>
      <c r="AU139" s="222" t="s">
        <v>83</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212</v>
      </c>
      <c r="BM139" s="222" t="s">
        <v>262</v>
      </c>
    </row>
    <row r="140" spans="2:51" s="13" customFormat="1" ht="12">
      <c r="B140" s="235"/>
      <c r="C140" s="236"/>
      <c r="D140" s="226" t="s">
        <v>213</v>
      </c>
      <c r="E140" s="237" t="s">
        <v>19</v>
      </c>
      <c r="F140" s="238" t="s">
        <v>2570</v>
      </c>
      <c r="G140" s="236"/>
      <c r="H140" s="239">
        <v>26.8</v>
      </c>
      <c r="I140" s="240"/>
      <c r="J140" s="236"/>
      <c r="K140" s="236"/>
      <c r="L140" s="241"/>
      <c r="M140" s="242"/>
      <c r="N140" s="243"/>
      <c r="O140" s="243"/>
      <c r="P140" s="243"/>
      <c r="Q140" s="243"/>
      <c r="R140" s="243"/>
      <c r="S140" s="243"/>
      <c r="T140" s="244"/>
      <c r="AT140" s="245" t="s">
        <v>213</v>
      </c>
      <c r="AU140" s="245" t="s">
        <v>83</v>
      </c>
      <c r="AV140" s="13" t="s">
        <v>83</v>
      </c>
      <c r="AW140" s="13" t="s">
        <v>34</v>
      </c>
      <c r="AX140" s="13" t="s">
        <v>73</v>
      </c>
      <c r="AY140" s="245" t="s">
        <v>204</v>
      </c>
    </row>
    <row r="141" spans="2:51" s="13" customFormat="1" ht="12">
      <c r="B141" s="235"/>
      <c r="C141" s="236"/>
      <c r="D141" s="226" t="s">
        <v>213</v>
      </c>
      <c r="E141" s="237" t="s">
        <v>19</v>
      </c>
      <c r="F141" s="238" t="s">
        <v>2571</v>
      </c>
      <c r="G141" s="236"/>
      <c r="H141" s="239">
        <v>18.534</v>
      </c>
      <c r="I141" s="240"/>
      <c r="J141" s="236"/>
      <c r="K141" s="236"/>
      <c r="L141" s="241"/>
      <c r="M141" s="242"/>
      <c r="N141" s="243"/>
      <c r="O141" s="243"/>
      <c r="P141" s="243"/>
      <c r="Q141" s="243"/>
      <c r="R141" s="243"/>
      <c r="S141" s="243"/>
      <c r="T141" s="244"/>
      <c r="AT141" s="245" t="s">
        <v>213</v>
      </c>
      <c r="AU141" s="245" t="s">
        <v>83</v>
      </c>
      <c r="AV141" s="13" t="s">
        <v>83</v>
      </c>
      <c r="AW141" s="13" t="s">
        <v>34</v>
      </c>
      <c r="AX141" s="13" t="s">
        <v>73</v>
      </c>
      <c r="AY141" s="245" t="s">
        <v>204</v>
      </c>
    </row>
    <row r="142" spans="2:51" s="14" customFormat="1" ht="12">
      <c r="B142" s="246"/>
      <c r="C142" s="247"/>
      <c r="D142" s="226" t="s">
        <v>213</v>
      </c>
      <c r="E142" s="248" t="s">
        <v>19</v>
      </c>
      <c r="F142" s="249" t="s">
        <v>218</v>
      </c>
      <c r="G142" s="247"/>
      <c r="H142" s="250">
        <v>45.334</v>
      </c>
      <c r="I142" s="251"/>
      <c r="J142" s="247"/>
      <c r="K142" s="247"/>
      <c r="L142" s="252"/>
      <c r="M142" s="253"/>
      <c r="N142" s="254"/>
      <c r="O142" s="254"/>
      <c r="P142" s="254"/>
      <c r="Q142" s="254"/>
      <c r="R142" s="254"/>
      <c r="S142" s="254"/>
      <c r="T142" s="255"/>
      <c r="AT142" s="256" t="s">
        <v>213</v>
      </c>
      <c r="AU142" s="256" t="s">
        <v>83</v>
      </c>
      <c r="AV142" s="14" t="s">
        <v>212</v>
      </c>
      <c r="AW142" s="14" t="s">
        <v>34</v>
      </c>
      <c r="AX142" s="14" t="s">
        <v>81</v>
      </c>
      <c r="AY142" s="256" t="s">
        <v>204</v>
      </c>
    </row>
    <row r="143" spans="2:65" s="1" customFormat="1" ht="24" customHeight="1">
      <c r="B143" s="38"/>
      <c r="C143" s="211" t="s">
        <v>240</v>
      </c>
      <c r="D143" s="211" t="s">
        <v>207</v>
      </c>
      <c r="E143" s="212" t="s">
        <v>2572</v>
      </c>
      <c r="F143" s="213" t="s">
        <v>2573</v>
      </c>
      <c r="G143" s="214" t="s">
        <v>210</v>
      </c>
      <c r="H143" s="215">
        <v>21.896</v>
      </c>
      <c r="I143" s="216"/>
      <c r="J143" s="217">
        <f>ROUND(I143*H143,2)</f>
        <v>0</v>
      </c>
      <c r="K143" s="213" t="s">
        <v>2529</v>
      </c>
      <c r="L143" s="43"/>
      <c r="M143" s="218" t="s">
        <v>19</v>
      </c>
      <c r="N143" s="219" t="s">
        <v>44</v>
      </c>
      <c r="O143" s="83"/>
      <c r="P143" s="220">
        <f>O143*H143</f>
        <v>0</v>
      </c>
      <c r="Q143" s="220">
        <v>0</v>
      </c>
      <c r="R143" s="220">
        <f>Q143*H143</f>
        <v>0</v>
      </c>
      <c r="S143" s="220">
        <v>0</v>
      </c>
      <c r="T143" s="221">
        <f>S143*H143</f>
        <v>0</v>
      </c>
      <c r="AR143" s="222" t="s">
        <v>212</v>
      </c>
      <c r="AT143" s="222" t="s">
        <v>207</v>
      </c>
      <c r="AU143" s="222" t="s">
        <v>83</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212</v>
      </c>
      <c r="BM143" s="222" t="s">
        <v>265</v>
      </c>
    </row>
    <row r="144" spans="2:51" s="13" customFormat="1" ht="12">
      <c r="B144" s="235"/>
      <c r="C144" s="236"/>
      <c r="D144" s="226" t="s">
        <v>213</v>
      </c>
      <c r="E144" s="237" t="s">
        <v>19</v>
      </c>
      <c r="F144" s="238" t="s">
        <v>2574</v>
      </c>
      <c r="G144" s="236"/>
      <c r="H144" s="239">
        <v>6.552</v>
      </c>
      <c r="I144" s="240"/>
      <c r="J144" s="236"/>
      <c r="K144" s="236"/>
      <c r="L144" s="241"/>
      <c r="M144" s="242"/>
      <c r="N144" s="243"/>
      <c r="O144" s="243"/>
      <c r="P144" s="243"/>
      <c r="Q144" s="243"/>
      <c r="R144" s="243"/>
      <c r="S144" s="243"/>
      <c r="T144" s="244"/>
      <c r="AT144" s="245" t="s">
        <v>213</v>
      </c>
      <c r="AU144" s="245" t="s">
        <v>83</v>
      </c>
      <c r="AV144" s="13" t="s">
        <v>83</v>
      </c>
      <c r="AW144" s="13" t="s">
        <v>34</v>
      </c>
      <c r="AX144" s="13" t="s">
        <v>73</v>
      </c>
      <c r="AY144" s="245" t="s">
        <v>204</v>
      </c>
    </row>
    <row r="145" spans="2:51" s="13" customFormat="1" ht="12">
      <c r="B145" s="235"/>
      <c r="C145" s="236"/>
      <c r="D145" s="226" t="s">
        <v>213</v>
      </c>
      <c r="E145" s="237" t="s">
        <v>19</v>
      </c>
      <c r="F145" s="238" t="s">
        <v>2575</v>
      </c>
      <c r="G145" s="236"/>
      <c r="H145" s="239">
        <v>2.064</v>
      </c>
      <c r="I145" s="240"/>
      <c r="J145" s="236"/>
      <c r="K145" s="236"/>
      <c r="L145" s="241"/>
      <c r="M145" s="242"/>
      <c r="N145" s="243"/>
      <c r="O145" s="243"/>
      <c r="P145" s="243"/>
      <c r="Q145" s="243"/>
      <c r="R145" s="243"/>
      <c r="S145" s="243"/>
      <c r="T145" s="244"/>
      <c r="AT145" s="245" t="s">
        <v>213</v>
      </c>
      <c r="AU145" s="245" t="s">
        <v>83</v>
      </c>
      <c r="AV145" s="13" t="s">
        <v>83</v>
      </c>
      <c r="AW145" s="13" t="s">
        <v>34</v>
      </c>
      <c r="AX145" s="13" t="s">
        <v>73</v>
      </c>
      <c r="AY145" s="245" t="s">
        <v>204</v>
      </c>
    </row>
    <row r="146" spans="2:51" s="13" customFormat="1" ht="12">
      <c r="B146" s="235"/>
      <c r="C146" s="236"/>
      <c r="D146" s="226" t="s">
        <v>213</v>
      </c>
      <c r="E146" s="237" t="s">
        <v>19</v>
      </c>
      <c r="F146" s="238" t="s">
        <v>2576</v>
      </c>
      <c r="G146" s="236"/>
      <c r="H146" s="239">
        <v>3.32</v>
      </c>
      <c r="I146" s="240"/>
      <c r="J146" s="236"/>
      <c r="K146" s="236"/>
      <c r="L146" s="241"/>
      <c r="M146" s="242"/>
      <c r="N146" s="243"/>
      <c r="O146" s="243"/>
      <c r="P146" s="243"/>
      <c r="Q146" s="243"/>
      <c r="R146" s="243"/>
      <c r="S146" s="243"/>
      <c r="T146" s="244"/>
      <c r="AT146" s="245" t="s">
        <v>213</v>
      </c>
      <c r="AU146" s="245" t="s">
        <v>83</v>
      </c>
      <c r="AV146" s="13" t="s">
        <v>83</v>
      </c>
      <c r="AW146" s="13" t="s">
        <v>34</v>
      </c>
      <c r="AX146" s="13" t="s">
        <v>73</v>
      </c>
      <c r="AY146" s="245" t="s">
        <v>204</v>
      </c>
    </row>
    <row r="147" spans="2:51" s="13" customFormat="1" ht="12">
      <c r="B147" s="235"/>
      <c r="C147" s="236"/>
      <c r="D147" s="226" t="s">
        <v>213</v>
      </c>
      <c r="E147" s="237" t="s">
        <v>19</v>
      </c>
      <c r="F147" s="238" t="s">
        <v>2577</v>
      </c>
      <c r="G147" s="236"/>
      <c r="H147" s="239">
        <v>9.96</v>
      </c>
      <c r="I147" s="240"/>
      <c r="J147" s="236"/>
      <c r="K147" s="236"/>
      <c r="L147" s="241"/>
      <c r="M147" s="242"/>
      <c r="N147" s="243"/>
      <c r="O147" s="243"/>
      <c r="P147" s="243"/>
      <c r="Q147" s="243"/>
      <c r="R147" s="243"/>
      <c r="S147" s="243"/>
      <c r="T147" s="244"/>
      <c r="AT147" s="245" t="s">
        <v>213</v>
      </c>
      <c r="AU147" s="245" t="s">
        <v>83</v>
      </c>
      <c r="AV147" s="13" t="s">
        <v>83</v>
      </c>
      <c r="AW147" s="13" t="s">
        <v>34</v>
      </c>
      <c r="AX147" s="13" t="s">
        <v>73</v>
      </c>
      <c r="AY147" s="245" t="s">
        <v>204</v>
      </c>
    </row>
    <row r="148" spans="2:51" s="14" customFormat="1" ht="12">
      <c r="B148" s="246"/>
      <c r="C148" s="247"/>
      <c r="D148" s="226" t="s">
        <v>213</v>
      </c>
      <c r="E148" s="248" t="s">
        <v>19</v>
      </c>
      <c r="F148" s="249" t="s">
        <v>218</v>
      </c>
      <c r="G148" s="247"/>
      <c r="H148" s="250">
        <v>21.896</v>
      </c>
      <c r="I148" s="251"/>
      <c r="J148" s="247"/>
      <c r="K148" s="247"/>
      <c r="L148" s="252"/>
      <c r="M148" s="253"/>
      <c r="N148" s="254"/>
      <c r="O148" s="254"/>
      <c r="P148" s="254"/>
      <c r="Q148" s="254"/>
      <c r="R148" s="254"/>
      <c r="S148" s="254"/>
      <c r="T148" s="255"/>
      <c r="AT148" s="256" t="s">
        <v>213</v>
      </c>
      <c r="AU148" s="256" t="s">
        <v>83</v>
      </c>
      <c r="AV148" s="14" t="s">
        <v>212</v>
      </c>
      <c r="AW148" s="14" t="s">
        <v>34</v>
      </c>
      <c r="AX148" s="14" t="s">
        <v>81</v>
      </c>
      <c r="AY148" s="256" t="s">
        <v>204</v>
      </c>
    </row>
    <row r="149" spans="2:65" s="1" customFormat="1" ht="24" customHeight="1">
      <c r="B149" s="38"/>
      <c r="C149" s="211" t="s">
        <v>266</v>
      </c>
      <c r="D149" s="211" t="s">
        <v>207</v>
      </c>
      <c r="E149" s="212" t="s">
        <v>670</v>
      </c>
      <c r="F149" s="213" t="s">
        <v>2578</v>
      </c>
      <c r="G149" s="214" t="s">
        <v>210</v>
      </c>
      <c r="H149" s="215">
        <v>8.616</v>
      </c>
      <c r="I149" s="216"/>
      <c r="J149" s="217">
        <f>ROUND(I149*H149,2)</f>
        <v>0</v>
      </c>
      <c r="K149" s="213" t="s">
        <v>2529</v>
      </c>
      <c r="L149" s="43"/>
      <c r="M149" s="218" t="s">
        <v>19</v>
      </c>
      <c r="N149" s="219" t="s">
        <v>44</v>
      </c>
      <c r="O149" s="83"/>
      <c r="P149" s="220">
        <f>O149*H149</f>
        <v>0</v>
      </c>
      <c r="Q149" s="220">
        <v>0</v>
      </c>
      <c r="R149" s="220">
        <f>Q149*H149</f>
        <v>0</v>
      </c>
      <c r="S149" s="220">
        <v>0</v>
      </c>
      <c r="T149" s="221">
        <f>S149*H149</f>
        <v>0</v>
      </c>
      <c r="AR149" s="222" t="s">
        <v>212</v>
      </c>
      <c r="AT149" s="222" t="s">
        <v>207</v>
      </c>
      <c r="AU149" s="222" t="s">
        <v>83</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212</v>
      </c>
      <c r="BM149" s="222" t="s">
        <v>269</v>
      </c>
    </row>
    <row r="150" spans="2:51" s="13" customFormat="1" ht="12">
      <c r="B150" s="235"/>
      <c r="C150" s="236"/>
      <c r="D150" s="226" t="s">
        <v>213</v>
      </c>
      <c r="E150" s="237" t="s">
        <v>19</v>
      </c>
      <c r="F150" s="238" t="s">
        <v>2579</v>
      </c>
      <c r="G150" s="236"/>
      <c r="H150" s="239">
        <v>8.616</v>
      </c>
      <c r="I150" s="240"/>
      <c r="J150" s="236"/>
      <c r="K150" s="236"/>
      <c r="L150" s="241"/>
      <c r="M150" s="242"/>
      <c r="N150" s="243"/>
      <c r="O150" s="243"/>
      <c r="P150" s="243"/>
      <c r="Q150" s="243"/>
      <c r="R150" s="243"/>
      <c r="S150" s="243"/>
      <c r="T150" s="244"/>
      <c r="AT150" s="245" t="s">
        <v>213</v>
      </c>
      <c r="AU150" s="245" t="s">
        <v>83</v>
      </c>
      <c r="AV150" s="13" t="s">
        <v>83</v>
      </c>
      <c r="AW150" s="13" t="s">
        <v>34</v>
      </c>
      <c r="AX150" s="13" t="s">
        <v>73</v>
      </c>
      <c r="AY150" s="245" t="s">
        <v>204</v>
      </c>
    </row>
    <row r="151" spans="2:51" s="14" customFormat="1" ht="12">
      <c r="B151" s="246"/>
      <c r="C151" s="247"/>
      <c r="D151" s="226" t="s">
        <v>213</v>
      </c>
      <c r="E151" s="248" t="s">
        <v>19</v>
      </c>
      <c r="F151" s="249" t="s">
        <v>218</v>
      </c>
      <c r="G151" s="247"/>
      <c r="H151" s="250">
        <v>8.616</v>
      </c>
      <c r="I151" s="251"/>
      <c r="J151" s="247"/>
      <c r="K151" s="247"/>
      <c r="L151" s="252"/>
      <c r="M151" s="253"/>
      <c r="N151" s="254"/>
      <c r="O151" s="254"/>
      <c r="P151" s="254"/>
      <c r="Q151" s="254"/>
      <c r="R151" s="254"/>
      <c r="S151" s="254"/>
      <c r="T151" s="255"/>
      <c r="AT151" s="256" t="s">
        <v>213</v>
      </c>
      <c r="AU151" s="256" t="s">
        <v>83</v>
      </c>
      <c r="AV151" s="14" t="s">
        <v>212</v>
      </c>
      <c r="AW151" s="14" t="s">
        <v>34</v>
      </c>
      <c r="AX151" s="14" t="s">
        <v>81</v>
      </c>
      <c r="AY151" s="256" t="s">
        <v>204</v>
      </c>
    </row>
    <row r="152" spans="2:65" s="1" customFormat="1" ht="16.5" customHeight="1">
      <c r="B152" s="38"/>
      <c r="C152" s="211" t="s">
        <v>245</v>
      </c>
      <c r="D152" s="211" t="s">
        <v>207</v>
      </c>
      <c r="E152" s="212" t="s">
        <v>465</v>
      </c>
      <c r="F152" s="213" t="s">
        <v>2580</v>
      </c>
      <c r="G152" s="214" t="s">
        <v>210</v>
      </c>
      <c r="H152" s="215">
        <v>21.896</v>
      </c>
      <c r="I152" s="216"/>
      <c r="J152" s="217">
        <f>ROUND(I152*H152,2)</f>
        <v>0</v>
      </c>
      <c r="K152" s="213" t="s">
        <v>2529</v>
      </c>
      <c r="L152" s="43"/>
      <c r="M152" s="218" t="s">
        <v>19</v>
      </c>
      <c r="N152" s="219" t="s">
        <v>44</v>
      </c>
      <c r="O152" s="83"/>
      <c r="P152" s="220">
        <f>O152*H152</f>
        <v>0</v>
      </c>
      <c r="Q152" s="220">
        <v>0</v>
      </c>
      <c r="R152" s="220">
        <f>Q152*H152</f>
        <v>0</v>
      </c>
      <c r="S152" s="220">
        <v>0</v>
      </c>
      <c r="T152" s="221">
        <f>S152*H152</f>
        <v>0</v>
      </c>
      <c r="AR152" s="222" t="s">
        <v>212</v>
      </c>
      <c r="AT152" s="222" t="s">
        <v>207</v>
      </c>
      <c r="AU152" s="222" t="s">
        <v>83</v>
      </c>
      <c r="AY152" s="17" t="s">
        <v>204</v>
      </c>
      <c r="BE152" s="223">
        <f>IF(N152="základní",J152,0)</f>
        <v>0</v>
      </c>
      <c r="BF152" s="223">
        <f>IF(N152="snížená",J152,0)</f>
        <v>0</v>
      </c>
      <c r="BG152" s="223">
        <f>IF(N152="zákl. přenesená",J152,0)</f>
        <v>0</v>
      </c>
      <c r="BH152" s="223">
        <f>IF(N152="sníž. přenesená",J152,0)</f>
        <v>0</v>
      </c>
      <c r="BI152" s="223">
        <f>IF(N152="nulová",J152,0)</f>
        <v>0</v>
      </c>
      <c r="BJ152" s="17" t="s">
        <v>81</v>
      </c>
      <c r="BK152" s="223">
        <f>ROUND(I152*H152,2)</f>
        <v>0</v>
      </c>
      <c r="BL152" s="17" t="s">
        <v>212</v>
      </c>
      <c r="BM152" s="222" t="s">
        <v>274</v>
      </c>
    </row>
    <row r="153" spans="2:65" s="1" customFormat="1" ht="16.5" customHeight="1">
      <c r="B153" s="38"/>
      <c r="C153" s="211" t="s">
        <v>8</v>
      </c>
      <c r="D153" s="211" t="s">
        <v>207</v>
      </c>
      <c r="E153" s="212" t="s">
        <v>351</v>
      </c>
      <c r="F153" s="213" t="s">
        <v>2581</v>
      </c>
      <c r="G153" s="214" t="s">
        <v>239</v>
      </c>
      <c r="H153" s="215">
        <v>43.792</v>
      </c>
      <c r="I153" s="216"/>
      <c r="J153" s="217">
        <f>ROUND(I153*H153,2)</f>
        <v>0</v>
      </c>
      <c r="K153" s="213" t="s">
        <v>2529</v>
      </c>
      <c r="L153" s="43"/>
      <c r="M153" s="218" t="s">
        <v>19</v>
      </c>
      <c r="N153" s="219" t="s">
        <v>44</v>
      </c>
      <c r="O153" s="83"/>
      <c r="P153" s="220">
        <f>O153*H153</f>
        <v>0</v>
      </c>
      <c r="Q153" s="220">
        <v>0</v>
      </c>
      <c r="R153" s="220">
        <f>Q153*H153</f>
        <v>0</v>
      </c>
      <c r="S153" s="220">
        <v>0</v>
      </c>
      <c r="T153" s="221">
        <f>S153*H153</f>
        <v>0</v>
      </c>
      <c r="AR153" s="222" t="s">
        <v>212</v>
      </c>
      <c r="AT153" s="222" t="s">
        <v>207</v>
      </c>
      <c r="AU153" s="222" t="s">
        <v>83</v>
      </c>
      <c r="AY153" s="17" t="s">
        <v>204</v>
      </c>
      <c r="BE153" s="223">
        <f>IF(N153="základní",J153,0)</f>
        <v>0</v>
      </c>
      <c r="BF153" s="223">
        <f>IF(N153="snížená",J153,0)</f>
        <v>0</v>
      </c>
      <c r="BG153" s="223">
        <f>IF(N153="zákl. přenesená",J153,0)</f>
        <v>0</v>
      </c>
      <c r="BH153" s="223">
        <f>IF(N153="sníž. přenesená",J153,0)</f>
        <v>0</v>
      </c>
      <c r="BI153" s="223">
        <f>IF(N153="nulová",J153,0)</f>
        <v>0</v>
      </c>
      <c r="BJ153" s="17" t="s">
        <v>81</v>
      </c>
      <c r="BK153" s="223">
        <f>ROUND(I153*H153,2)</f>
        <v>0</v>
      </c>
      <c r="BL153" s="17" t="s">
        <v>212</v>
      </c>
      <c r="BM153" s="222" t="s">
        <v>277</v>
      </c>
    </row>
    <row r="154" spans="2:51" s="13" customFormat="1" ht="12">
      <c r="B154" s="235"/>
      <c r="C154" s="236"/>
      <c r="D154" s="226" t="s">
        <v>213</v>
      </c>
      <c r="E154" s="237" t="s">
        <v>19</v>
      </c>
      <c r="F154" s="238" t="s">
        <v>2582</v>
      </c>
      <c r="G154" s="236"/>
      <c r="H154" s="239">
        <v>43.792</v>
      </c>
      <c r="I154" s="240"/>
      <c r="J154" s="236"/>
      <c r="K154" s="236"/>
      <c r="L154" s="241"/>
      <c r="M154" s="242"/>
      <c r="N154" s="243"/>
      <c r="O154" s="243"/>
      <c r="P154" s="243"/>
      <c r="Q154" s="243"/>
      <c r="R154" s="243"/>
      <c r="S154" s="243"/>
      <c r="T154" s="244"/>
      <c r="AT154" s="245" t="s">
        <v>213</v>
      </c>
      <c r="AU154" s="245" t="s">
        <v>83</v>
      </c>
      <c r="AV154" s="13" t="s">
        <v>83</v>
      </c>
      <c r="AW154" s="13" t="s">
        <v>34</v>
      </c>
      <c r="AX154" s="13" t="s">
        <v>73</v>
      </c>
      <c r="AY154" s="245" t="s">
        <v>204</v>
      </c>
    </row>
    <row r="155" spans="2:51" s="14" customFormat="1" ht="12">
      <c r="B155" s="246"/>
      <c r="C155" s="247"/>
      <c r="D155" s="226" t="s">
        <v>213</v>
      </c>
      <c r="E155" s="248" t="s">
        <v>19</v>
      </c>
      <c r="F155" s="249" t="s">
        <v>218</v>
      </c>
      <c r="G155" s="247"/>
      <c r="H155" s="250">
        <v>43.792</v>
      </c>
      <c r="I155" s="251"/>
      <c r="J155" s="247"/>
      <c r="K155" s="247"/>
      <c r="L155" s="252"/>
      <c r="M155" s="253"/>
      <c r="N155" s="254"/>
      <c r="O155" s="254"/>
      <c r="P155" s="254"/>
      <c r="Q155" s="254"/>
      <c r="R155" s="254"/>
      <c r="S155" s="254"/>
      <c r="T155" s="255"/>
      <c r="AT155" s="256" t="s">
        <v>213</v>
      </c>
      <c r="AU155" s="256" t="s">
        <v>83</v>
      </c>
      <c r="AV155" s="14" t="s">
        <v>212</v>
      </c>
      <c r="AW155" s="14" t="s">
        <v>34</v>
      </c>
      <c r="AX155" s="14" t="s">
        <v>81</v>
      </c>
      <c r="AY155" s="256" t="s">
        <v>204</v>
      </c>
    </row>
    <row r="156" spans="2:65" s="1" customFormat="1" ht="24" customHeight="1">
      <c r="B156" s="38"/>
      <c r="C156" s="211" t="s">
        <v>251</v>
      </c>
      <c r="D156" s="211" t="s">
        <v>207</v>
      </c>
      <c r="E156" s="212" t="s">
        <v>2583</v>
      </c>
      <c r="F156" s="213" t="s">
        <v>2584</v>
      </c>
      <c r="G156" s="214" t="s">
        <v>210</v>
      </c>
      <c r="H156" s="215">
        <v>35.197</v>
      </c>
      <c r="I156" s="216"/>
      <c r="J156" s="217">
        <f>ROUND(I156*H156,2)</f>
        <v>0</v>
      </c>
      <c r="K156" s="213" t="s">
        <v>2529</v>
      </c>
      <c r="L156" s="43"/>
      <c r="M156" s="218" t="s">
        <v>19</v>
      </c>
      <c r="N156" s="219" t="s">
        <v>44</v>
      </c>
      <c r="O156" s="83"/>
      <c r="P156" s="220">
        <f>O156*H156</f>
        <v>0</v>
      </c>
      <c r="Q156" s="220">
        <v>0</v>
      </c>
      <c r="R156" s="220">
        <f>Q156*H156</f>
        <v>0</v>
      </c>
      <c r="S156" s="220">
        <v>0</v>
      </c>
      <c r="T156" s="221">
        <f>S156*H156</f>
        <v>0</v>
      </c>
      <c r="AR156" s="222" t="s">
        <v>212</v>
      </c>
      <c r="AT156" s="222" t="s">
        <v>207</v>
      </c>
      <c r="AU156" s="222" t="s">
        <v>83</v>
      </c>
      <c r="AY156" s="17" t="s">
        <v>204</v>
      </c>
      <c r="BE156" s="223">
        <f>IF(N156="základní",J156,0)</f>
        <v>0</v>
      </c>
      <c r="BF156" s="223">
        <f>IF(N156="snížená",J156,0)</f>
        <v>0</v>
      </c>
      <c r="BG156" s="223">
        <f>IF(N156="zákl. přenesená",J156,0)</f>
        <v>0</v>
      </c>
      <c r="BH156" s="223">
        <f>IF(N156="sníž. přenesená",J156,0)</f>
        <v>0</v>
      </c>
      <c r="BI156" s="223">
        <f>IF(N156="nulová",J156,0)</f>
        <v>0</v>
      </c>
      <c r="BJ156" s="17" t="s">
        <v>81</v>
      </c>
      <c r="BK156" s="223">
        <f>ROUND(I156*H156,2)</f>
        <v>0</v>
      </c>
      <c r="BL156" s="17" t="s">
        <v>212</v>
      </c>
      <c r="BM156" s="222" t="s">
        <v>280</v>
      </c>
    </row>
    <row r="157" spans="2:51" s="13" customFormat="1" ht="12">
      <c r="B157" s="235"/>
      <c r="C157" s="236"/>
      <c r="D157" s="226" t="s">
        <v>213</v>
      </c>
      <c r="E157" s="237" t="s">
        <v>19</v>
      </c>
      <c r="F157" s="238" t="s">
        <v>2570</v>
      </c>
      <c r="G157" s="236"/>
      <c r="H157" s="239">
        <v>26.8</v>
      </c>
      <c r="I157" s="240"/>
      <c r="J157" s="236"/>
      <c r="K157" s="236"/>
      <c r="L157" s="241"/>
      <c r="M157" s="242"/>
      <c r="N157" s="243"/>
      <c r="O157" s="243"/>
      <c r="P157" s="243"/>
      <c r="Q157" s="243"/>
      <c r="R157" s="243"/>
      <c r="S157" s="243"/>
      <c r="T157" s="244"/>
      <c r="AT157" s="245" t="s">
        <v>213</v>
      </c>
      <c r="AU157" s="245" t="s">
        <v>83</v>
      </c>
      <c r="AV157" s="13" t="s">
        <v>83</v>
      </c>
      <c r="AW157" s="13" t="s">
        <v>34</v>
      </c>
      <c r="AX157" s="13" t="s">
        <v>73</v>
      </c>
      <c r="AY157" s="245" t="s">
        <v>204</v>
      </c>
    </row>
    <row r="158" spans="2:51" s="13" customFormat="1" ht="12">
      <c r="B158" s="235"/>
      <c r="C158" s="236"/>
      <c r="D158" s="226" t="s">
        <v>213</v>
      </c>
      <c r="E158" s="237" t="s">
        <v>19</v>
      </c>
      <c r="F158" s="238" t="s">
        <v>2571</v>
      </c>
      <c r="G158" s="236"/>
      <c r="H158" s="239">
        <v>18.534</v>
      </c>
      <c r="I158" s="240"/>
      <c r="J158" s="236"/>
      <c r="K158" s="236"/>
      <c r="L158" s="241"/>
      <c r="M158" s="242"/>
      <c r="N158" s="243"/>
      <c r="O158" s="243"/>
      <c r="P158" s="243"/>
      <c r="Q158" s="243"/>
      <c r="R158" s="243"/>
      <c r="S158" s="243"/>
      <c r="T158" s="244"/>
      <c r="AT158" s="245" t="s">
        <v>213</v>
      </c>
      <c r="AU158" s="245" t="s">
        <v>83</v>
      </c>
      <c r="AV158" s="13" t="s">
        <v>83</v>
      </c>
      <c r="AW158" s="13" t="s">
        <v>34</v>
      </c>
      <c r="AX158" s="13" t="s">
        <v>73</v>
      </c>
      <c r="AY158" s="245" t="s">
        <v>204</v>
      </c>
    </row>
    <row r="159" spans="2:51" s="13" customFormat="1" ht="12">
      <c r="B159" s="235"/>
      <c r="C159" s="236"/>
      <c r="D159" s="226" t="s">
        <v>213</v>
      </c>
      <c r="E159" s="237" t="s">
        <v>19</v>
      </c>
      <c r="F159" s="238" t="s">
        <v>2585</v>
      </c>
      <c r="G159" s="236"/>
      <c r="H159" s="239">
        <v>-6.552</v>
      </c>
      <c r="I159" s="240"/>
      <c r="J159" s="236"/>
      <c r="K159" s="236"/>
      <c r="L159" s="241"/>
      <c r="M159" s="242"/>
      <c r="N159" s="243"/>
      <c r="O159" s="243"/>
      <c r="P159" s="243"/>
      <c r="Q159" s="243"/>
      <c r="R159" s="243"/>
      <c r="S159" s="243"/>
      <c r="T159" s="244"/>
      <c r="AT159" s="245" t="s">
        <v>213</v>
      </c>
      <c r="AU159" s="245" t="s">
        <v>83</v>
      </c>
      <c r="AV159" s="13" t="s">
        <v>83</v>
      </c>
      <c r="AW159" s="13" t="s">
        <v>34</v>
      </c>
      <c r="AX159" s="13" t="s">
        <v>73</v>
      </c>
      <c r="AY159" s="245" t="s">
        <v>204</v>
      </c>
    </row>
    <row r="160" spans="2:51" s="13" customFormat="1" ht="12">
      <c r="B160" s="235"/>
      <c r="C160" s="236"/>
      <c r="D160" s="226" t="s">
        <v>213</v>
      </c>
      <c r="E160" s="237" t="s">
        <v>19</v>
      </c>
      <c r="F160" s="238" t="s">
        <v>2586</v>
      </c>
      <c r="G160" s="236"/>
      <c r="H160" s="239">
        <v>-2.064</v>
      </c>
      <c r="I160" s="240"/>
      <c r="J160" s="236"/>
      <c r="K160" s="236"/>
      <c r="L160" s="241"/>
      <c r="M160" s="242"/>
      <c r="N160" s="243"/>
      <c r="O160" s="243"/>
      <c r="P160" s="243"/>
      <c r="Q160" s="243"/>
      <c r="R160" s="243"/>
      <c r="S160" s="243"/>
      <c r="T160" s="244"/>
      <c r="AT160" s="245" t="s">
        <v>213</v>
      </c>
      <c r="AU160" s="245" t="s">
        <v>83</v>
      </c>
      <c r="AV160" s="13" t="s">
        <v>83</v>
      </c>
      <c r="AW160" s="13" t="s">
        <v>34</v>
      </c>
      <c r="AX160" s="13" t="s">
        <v>73</v>
      </c>
      <c r="AY160" s="245" t="s">
        <v>204</v>
      </c>
    </row>
    <row r="161" spans="2:51" s="13" customFormat="1" ht="12">
      <c r="B161" s="235"/>
      <c r="C161" s="236"/>
      <c r="D161" s="226" t="s">
        <v>213</v>
      </c>
      <c r="E161" s="237" t="s">
        <v>19</v>
      </c>
      <c r="F161" s="238" t="s">
        <v>2587</v>
      </c>
      <c r="G161" s="236"/>
      <c r="H161" s="239">
        <v>-0.305</v>
      </c>
      <c r="I161" s="240"/>
      <c r="J161" s="236"/>
      <c r="K161" s="236"/>
      <c r="L161" s="241"/>
      <c r="M161" s="242"/>
      <c r="N161" s="243"/>
      <c r="O161" s="243"/>
      <c r="P161" s="243"/>
      <c r="Q161" s="243"/>
      <c r="R161" s="243"/>
      <c r="S161" s="243"/>
      <c r="T161" s="244"/>
      <c r="AT161" s="245" t="s">
        <v>213</v>
      </c>
      <c r="AU161" s="245" t="s">
        <v>83</v>
      </c>
      <c r="AV161" s="13" t="s">
        <v>83</v>
      </c>
      <c r="AW161" s="13" t="s">
        <v>34</v>
      </c>
      <c r="AX161" s="13" t="s">
        <v>73</v>
      </c>
      <c r="AY161" s="245" t="s">
        <v>204</v>
      </c>
    </row>
    <row r="162" spans="2:51" s="13" customFormat="1" ht="12">
      <c r="B162" s="235"/>
      <c r="C162" s="236"/>
      <c r="D162" s="226" t="s">
        <v>213</v>
      </c>
      <c r="E162" s="237" t="s">
        <v>19</v>
      </c>
      <c r="F162" s="238" t="s">
        <v>2588</v>
      </c>
      <c r="G162" s="236"/>
      <c r="H162" s="239">
        <v>-0.735</v>
      </c>
      <c r="I162" s="240"/>
      <c r="J162" s="236"/>
      <c r="K162" s="236"/>
      <c r="L162" s="241"/>
      <c r="M162" s="242"/>
      <c r="N162" s="243"/>
      <c r="O162" s="243"/>
      <c r="P162" s="243"/>
      <c r="Q162" s="243"/>
      <c r="R162" s="243"/>
      <c r="S162" s="243"/>
      <c r="T162" s="244"/>
      <c r="AT162" s="245" t="s">
        <v>213</v>
      </c>
      <c r="AU162" s="245" t="s">
        <v>83</v>
      </c>
      <c r="AV162" s="13" t="s">
        <v>83</v>
      </c>
      <c r="AW162" s="13" t="s">
        <v>34</v>
      </c>
      <c r="AX162" s="13" t="s">
        <v>73</v>
      </c>
      <c r="AY162" s="245" t="s">
        <v>204</v>
      </c>
    </row>
    <row r="163" spans="2:51" s="13" customFormat="1" ht="12">
      <c r="B163" s="235"/>
      <c r="C163" s="236"/>
      <c r="D163" s="226" t="s">
        <v>213</v>
      </c>
      <c r="E163" s="237" t="s">
        <v>19</v>
      </c>
      <c r="F163" s="238" t="s">
        <v>2589</v>
      </c>
      <c r="G163" s="236"/>
      <c r="H163" s="239">
        <v>-0.481</v>
      </c>
      <c r="I163" s="240"/>
      <c r="J163" s="236"/>
      <c r="K163" s="236"/>
      <c r="L163" s="241"/>
      <c r="M163" s="242"/>
      <c r="N163" s="243"/>
      <c r="O163" s="243"/>
      <c r="P163" s="243"/>
      <c r="Q163" s="243"/>
      <c r="R163" s="243"/>
      <c r="S163" s="243"/>
      <c r="T163" s="244"/>
      <c r="AT163" s="245" t="s">
        <v>213</v>
      </c>
      <c r="AU163" s="245" t="s">
        <v>83</v>
      </c>
      <c r="AV163" s="13" t="s">
        <v>83</v>
      </c>
      <c r="AW163" s="13" t="s">
        <v>34</v>
      </c>
      <c r="AX163" s="13" t="s">
        <v>73</v>
      </c>
      <c r="AY163" s="245" t="s">
        <v>204</v>
      </c>
    </row>
    <row r="164" spans="2:51" s="14" customFormat="1" ht="12">
      <c r="B164" s="246"/>
      <c r="C164" s="247"/>
      <c r="D164" s="226" t="s">
        <v>213</v>
      </c>
      <c r="E164" s="248" t="s">
        <v>19</v>
      </c>
      <c r="F164" s="249" t="s">
        <v>218</v>
      </c>
      <c r="G164" s="247"/>
      <c r="H164" s="250">
        <v>35.197</v>
      </c>
      <c r="I164" s="251"/>
      <c r="J164" s="247"/>
      <c r="K164" s="247"/>
      <c r="L164" s="252"/>
      <c r="M164" s="253"/>
      <c r="N164" s="254"/>
      <c r="O164" s="254"/>
      <c r="P164" s="254"/>
      <c r="Q164" s="254"/>
      <c r="R164" s="254"/>
      <c r="S164" s="254"/>
      <c r="T164" s="255"/>
      <c r="AT164" s="256" t="s">
        <v>213</v>
      </c>
      <c r="AU164" s="256" t="s">
        <v>83</v>
      </c>
      <c r="AV164" s="14" t="s">
        <v>212</v>
      </c>
      <c r="AW164" s="14" t="s">
        <v>34</v>
      </c>
      <c r="AX164" s="14" t="s">
        <v>81</v>
      </c>
      <c r="AY164" s="256" t="s">
        <v>204</v>
      </c>
    </row>
    <row r="165" spans="2:65" s="1" customFormat="1" ht="24" customHeight="1">
      <c r="B165" s="38"/>
      <c r="C165" s="211" t="s">
        <v>282</v>
      </c>
      <c r="D165" s="211" t="s">
        <v>207</v>
      </c>
      <c r="E165" s="212" t="s">
        <v>2590</v>
      </c>
      <c r="F165" s="213" t="s">
        <v>2591</v>
      </c>
      <c r="G165" s="214" t="s">
        <v>210</v>
      </c>
      <c r="H165" s="215">
        <v>25.2</v>
      </c>
      <c r="I165" s="216"/>
      <c r="J165" s="217">
        <f>ROUND(I165*H165,2)</f>
        <v>0</v>
      </c>
      <c r="K165" s="213" t="s">
        <v>2529</v>
      </c>
      <c r="L165" s="43"/>
      <c r="M165" s="218" t="s">
        <v>19</v>
      </c>
      <c r="N165" s="219" t="s">
        <v>44</v>
      </c>
      <c r="O165" s="83"/>
      <c r="P165" s="220">
        <f>O165*H165</f>
        <v>0</v>
      </c>
      <c r="Q165" s="220">
        <v>0</v>
      </c>
      <c r="R165" s="220">
        <f>Q165*H165</f>
        <v>0</v>
      </c>
      <c r="S165" s="220">
        <v>0</v>
      </c>
      <c r="T165" s="221">
        <f>S165*H165</f>
        <v>0</v>
      </c>
      <c r="AR165" s="222" t="s">
        <v>212</v>
      </c>
      <c r="AT165" s="222" t="s">
        <v>207</v>
      </c>
      <c r="AU165" s="222" t="s">
        <v>83</v>
      </c>
      <c r="AY165" s="17" t="s">
        <v>204</v>
      </c>
      <c r="BE165" s="223">
        <f>IF(N165="základní",J165,0)</f>
        <v>0</v>
      </c>
      <c r="BF165" s="223">
        <f>IF(N165="snížená",J165,0)</f>
        <v>0</v>
      </c>
      <c r="BG165" s="223">
        <f>IF(N165="zákl. přenesená",J165,0)</f>
        <v>0</v>
      </c>
      <c r="BH165" s="223">
        <f>IF(N165="sníž. přenesená",J165,0)</f>
        <v>0</v>
      </c>
      <c r="BI165" s="223">
        <f>IF(N165="nulová",J165,0)</f>
        <v>0</v>
      </c>
      <c r="BJ165" s="17" t="s">
        <v>81</v>
      </c>
      <c r="BK165" s="223">
        <f>ROUND(I165*H165,2)</f>
        <v>0</v>
      </c>
      <c r="BL165" s="17" t="s">
        <v>212</v>
      </c>
      <c r="BM165" s="222" t="s">
        <v>285</v>
      </c>
    </row>
    <row r="166" spans="2:51" s="13" customFormat="1" ht="12">
      <c r="B166" s="235"/>
      <c r="C166" s="236"/>
      <c r="D166" s="226" t="s">
        <v>213</v>
      </c>
      <c r="E166" s="237" t="s">
        <v>19</v>
      </c>
      <c r="F166" s="238" t="s">
        <v>2592</v>
      </c>
      <c r="G166" s="236"/>
      <c r="H166" s="239">
        <v>25.2</v>
      </c>
      <c r="I166" s="240"/>
      <c r="J166" s="236"/>
      <c r="K166" s="236"/>
      <c r="L166" s="241"/>
      <c r="M166" s="242"/>
      <c r="N166" s="243"/>
      <c r="O166" s="243"/>
      <c r="P166" s="243"/>
      <c r="Q166" s="243"/>
      <c r="R166" s="243"/>
      <c r="S166" s="243"/>
      <c r="T166" s="244"/>
      <c r="AT166" s="245" t="s">
        <v>213</v>
      </c>
      <c r="AU166" s="245" t="s">
        <v>83</v>
      </c>
      <c r="AV166" s="13" t="s">
        <v>83</v>
      </c>
      <c r="AW166" s="13" t="s">
        <v>34</v>
      </c>
      <c r="AX166" s="13" t="s">
        <v>73</v>
      </c>
      <c r="AY166" s="245" t="s">
        <v>204</v>
      </c>
    </row>
    <row r="167" spans="2:51" s="14" customFormat="1" ht="12">
      <c r="B167" s="246"/>
      <c r="C167" s="247"/>
      <c r="D167" s="226" t="s">
        <v>213</v>
      </c>
      <c r="E167" s="248" t="s">
        <v>19</v>
      </c>
      <c r="F167" s="249" t="s">
        <v>218</v>
      </c>
      <c r="G167" s="247"/>
      <c r="H167" s="250">
        <v>25.2</v>
      </c>
      <c r="I167" s="251"/>
      <c r="J167" s="247"/>
      <c r="K167" s="247"/>
      <c r="L167" s="252"/>
      <c r="M167" s="253"/>
      <c r="N167" s="254"/>
      <c r="O167" s="254"/>
      <c r="P167" s="254"/>
      <c r="Q167" s="254"/>
      <c r="R167" s="254"/>
      <c r="S167" s="254"/>
      <c r="T167" s="255"/>
      <c r="AT167" s="256" t="s">
        <v>213</v>
      </c>
      <c r="AU167" s="256" t="s">
        <v>83</v>
      </c>
      <c r="AV167" s="14" t="s">
        <v>212</v>
      </c>
      <c r="AW167" s="14" t="s">
        <v>34</v>
      </c>
      <c r="AX167" s="14" t="s">
        <v>81</v>
      </c>
      <c r="AY167" s="256" t="s">
        <v>204</v>
      </c>
    </row>
    <row r="168" spans="2:65" s="1" customFormat="1" ht="24" customHeight="1">
      <c r="B168" s="38"/>
      <c r="C168" s="211" t="s">
        <v>255</v>
      </c>
      <c r="D168" s="211" t="s">
        <v>207</v>
      </c>
      <c r="E168" s="212" t="s">
        <v>2593</v>
      </c>
      <c r="F168" s="213" t="s">
        <v>2594</v>
      </c>
      <c r="G168" s="214" t="s">
        <v>210</v>
      </c>
      <c r="H168" s="215">
        <v>16.512</v>
      </c>
      <c r="I168" s="216"/>
      <c r="J168" s="217">
        <f>ROUND(I168*H168,2)</f>
        <v>0</v>
      </c>
      <c r="K168" s="213" t="s">
        <v>2529</v>
      </c>
      <c r="L168" s="43"/>
      <c r="M168" s="218" t="s">
        <v>19</v>
      </c>
      <c r="N168" s="219" t="s">
        <v>44</v>
      </c>
      <c r="O168" s="83"/>
      <c r="P168" s="220">
        <f>O168*H168</f>
        <v>0</v>
      </c>
      <c r="Q168" s="220">
        <v>0</v>
      </c>
      <c r="R168" s="220">
        <f>Q168*H168</f>
        <v>0</v>
      </c>
      <c r="S168" s="220">
        <v>0</v>
      </c>
      <c r="T168" s="221">
        <f>S168*H168</f>
        <v>0</v>
      </c>
      <c r="AR168" s="222" t="s">
        <v>212</v>
      </c>
      <c r="AT168" s="222" t="s">
        <v>207</v>
      </c>
      <c r="AU168" s="222" t="s">
        <v>83</v>
      </c>
      <c r="AY168" s="17" t="s">
        <v>204</v>
      </c>
      <c r="BE168" s="223">
        <f>IF(N168="základní",J168,0)</f>
        <v>0</v>
      </c>
      <c r="BF168" s="223">
        <f>IF(N168="snížená",J168,0)</f>
        <v>0</v>
      </c>
      <c r="BG168" s="223">
        <f>IF(N168="zákl. přenesená",J168,0)</f>
        <v>0</v>
      </c>
      <c r="BH168" s="223">
        <f>IF(N168="sníž. přenesená",J168,0)</f>
        <v>0</v>
      </c>
      <c r="BI168" s="223">
        <f>IF(N168="nulová",J168,0)</f>
        <v>0</v>
      </c>
      <c r="BJ168" s="17" t="s">
        <v>81</v>
      </c>
      <c r="BK168" s="223">
        <f>ROUND(I168*H168,2)</f>
        <v>0</v>
      </c>
      <c r="BL168" s="17" t="s">
        <v>212</v>
      </c>
      <c r="BM168" s="222" t="s">
        <v>290</v>
      </c>
    </row>
    <row r="169" spans="2:51" s="13" customFormat="1" ht="12">
      <c r="B169" s="235"/>
      <c r="C169" s="236"/>
      <c r="D169" s="226" t="s">
        <v>213</v>
      </c>
      <c r="E169" s="237" t="s">
        <v>19</v>
      </c>
      <c r="F169" s="238" t="s">
        <v>2595</v>
      </c>
      <c r="G169" s="236"/>
      <c r="H169" s="239">
        <v>1.2</v>
      </c>
      <c r="I169" s="240"/>
      <c r="J169" s="236"/>
      <c r="K169" s="236"/>
      <c r="L169" s="241"/>
      <c r="M169" s="242"/>
      <c r="N169" s="243"/>
      <c r="O169" s="243"/>
      <c r="P169" s="243"/>
      <c r="Q169" s="243"/>
      <c r="R169" s="243"/>
      <c r="S169" s="243"/>
      <c r="T169" s="244"/>
      <c r="AT169" s="245" t="s">
        <v>213</v>
      </c>
      <c r="AU169" s="245" t="s">
        <v>83</v>
      </c>
      <c r="AV169" s="13" t="s">
        <v>83</v>
      </c>
      <c r="AW169" s="13" t="s">
        <v>34</v>
      </c>
      <c r="AX169" s="13" t="s">
        <v>73</v>
      </c>
      <c r="AY169" s="245" t="s">
        <v>204</v>
      </c>
    </row>
    <row r="170" spans="2:51" s="13" customFormat="1" ht="12">
      <c r="B170" s="235"/>
      <c r="C170" s="236"/>
      <c r="D170" s="226" t="s">
        <v>213</v>
      </c>
      <c r="E170" s="237" t="s">
        <v>19</v>
      </c>
      <c r="F170" s="238" t="s">
        <v>2596</v>
      </c>
      <c r="G170" s="236"/>
      <c r="H170" s="239">
        <v>1.2</v>
      </c>
      <c r="I170" s="240"/>
      <c r="J170" s="236"/>
      <c r="K170" s="236"/>
      <c r="L170" s="241"/>
      <c r="M170" s="242"/>
      <c r="N170" s="243"/>
      <c r="O170" s="243"/>
      <c r="P170" s="243"/>
      <c r="Q170" s="243"/>
      <c r="R170" s="243"/>
      <c r="S170" s="243"/>
      <c r="T170" s="244"/>
      <c r="AT170" s="245" t="s">
        <v>213</v>
      </c>
      <c r="AU170" s="245" t="s">
        <v>83</v>
      </c>
      <c r="AV170" s="13" t="s">
        <v>83</v>
      </c>
      <c r="AW170" s="13" t="s">
        <v>34</v>
      </c>
      <c r="AX170" s="13" t="s">
        <v>73</v>
      </c>
      <c r="AY170" s="245" t="s">
        <v>204</v>
      </c>
    </row>
    <row r="171" spans="2:51" s="13" customFormat="1" ht="12">
      <c r="B171" s="235"/>
      <c r="C171" s="236"/>
      <c r="D171" s="226" t="s">
        <v>213</v>
      </c>
      <c r="E171" s="237" t="s">
        <v>19</v>
      </c>
      <c r="F171" s="238" t="s">
        <v>2597</v>
      </c>
      <c r="G171" s="236"/>
      <c r="H171" s="239">
        <v>1.2</v>
      </c>
      <c r="I171" s="240"/>
      <c r="J171" s="236"/>
      <c r="K171" s="236"/>
      <c r="L171" s="241"/>
      <c r="M171" s="242"/>
      <c r="N171" s="243"/>
      <c r="O171" s="243"/>
      <c r="P171" s="243"/>
      <c r="Q171" s="243"/>
      <c r="R171" s="243"/>
      <c r="S171" s="243"/>
      <c r="T171" s="244"/>
      <c r="AT171" s="245" t="s">
        <v>213</v>
      </c>
      <c r="AU171" s="245" t="s">
        <v>83</v>
      </c>
      <c r="AV171" s="13" t="s">
        <v>83</v>
      </c>
      <c r="AW171" s="13" t="s">
        <v>34</v>
      </c>
      <c r="AX171" s="13" t="s">
        <v>73</v>
      </c>
      <c r="AY171" s="245" t="s">
        <v>204</v>
      </c>
    </row>
    <row r="172" spans="2:51" s="13" customFormat="1" ht="12">
      <c r="B172" s="235"/>
      <c r="C172" s="236"/>
      <c r="D172" s="226" t="s">
        <v>213</v>
      </c>
      <c r="E172" s="237" t="s">
        <v>19</v>
      </c>
      <c r="F172" s="238" t="s">
        <v>2598</v>
      </c>
      <c r="G172" s="236"/>
      <c r="H172" s="239">
        <v>0.54</v>
      </c>
      <c r="I172" s="240"/>
      <c r="J172" s="236"/>
      <c r="K172" s="236"/>
      <c r="L172" s="241"/>
      <c r="M172" s="242"/>
      <c r="N172" s="243"/>
      <c r="O172" s="243"/>
      <c r="P172" s="243"/>
      <c r="Q172" s="243"/>
      <c r="R172" s="243"/>
      <c r="S172" s="243"/>
      <c r="T172" s="244"/>
      <c r="AT172" s="245" t="s">
        <v>213</v>
      </c>
      <c r="AU172" s="245" t="s">
        <v>83</v>
      </c>
      <c r="AV172" s="13" t="s">
        <v>83</v>
      </c>
      <c r="AW172" s="13" t="s">
        <v>34</v>
      </c>
      <c r="AX172" s="13" t="s">
        <v>73</v>
      </c>
      <c r="AY172" s="245" t="s">
        <v>204</v>
      </c>
    </row>
    <row r="173" spans="2:51" s="13" customFormat="1" ht="12">
      <c r="B173" s="235"/>
      <c r="C173" s="236"/>
      <c r="D173" s="226" t="s">
        <v>213</v>
      </c>
      <c r="E173" s="237" t="s">
        <v>19</v>
      </c>
      <c r="F173" s="238" t="s">
        <v>2599</v>
      </c>
      <c r="G173" s="236"/>
      <c r="H173" s="239">
        <v>0.36</v>
      </c>
      <c r="I173" s="240"/>
      <c r="J173" s="236"/>
      <c r="K173" s="236"/>
      <c r="L173" s="241"/>
      <c r="M173" s="242"/>
      <c r="N173" s="243"/>
      <c r="O173" s="243"/>
      <c r="P173" s="243"/>
      <c r="Q173" s="243"/>
      <c r="R173" s="243"/>
      <c r="S173" s="243"/>
      <c r="T173" s="244"/>
      <c r="AT173" s="245" t="s">
        <v>213</v>
      </c>
      <c r="AU173" s="245" t="s">
        <v>83</v>
      </c>
      <c r="AV173" s="13" t="s">
        <v>83</v>
      </c>
      <c r="AW173" s="13" t="s">
        <v>34</v>
      </c>
      <c r="AX173" s="13" t="s">
        <v>73</v>
      </c>
      <c r="AY173" s="245" t="s">
        <v>204</v>
      </c>
    </row>
    <row r="174" spans="2:51" s="13" customFormat="1" ht="12">
      <c r="B174" s="235"/>
      <c r="C174" s="236"/>
      <c r="D174" s="226" t="s">
        <v>213</v>
      </c>
      <c r="E174" s="237" t="s">
        <v>19</v>
      </c>
      <c r="F174" s="238" t="s">
        <v>2600</v>
      </c>
      <c r="G174" s="236"/>
      <c r="H174" s="239">
        <v>0.36</v>
      </c>
      <c r="I174" s="240"/>
      <c r="J174" s="236"/>
      <c r="K174" s="236"/>
      <c r="L174" s="241"/>
      <c r="M174" s="242"/>
      <c r="N174" s="243"/>
      <c r="O174" s="243"/>
      <c r="P174" s="243"/>
      <c r="Q174" s="243"/>
      <c r="R174" s="243"/>
      <c r="S174" s="243"/>
      <c r="T174" s="244"/>
      <c r="AT174" s="245" t="s">
        <v>213</v>
      </c>
      <c r="AU174" s="245" t="s">
        <v>83</v>
      </c>
      <c r="AV174" s="13" t="s">
        <v>83</v>
      </c>
      <c r="AW174" s="13" t="s">
        <v>34</v>
      </c>
      <c r="AX174" s="13" t="s">
        <v>73</v>
      </c>
      <c r="AY174" s="245" t="s">
        <v>204</v>
      </c>
    </row>
    <row r="175" spans="2:51" s="13" customFormat="1" ht="12">
      <c r="B175" s="235"/>
      <c r="C175" s="236"/>
      <c r="D175" s="226" t="s">
        <v>213</v>
      </c>
      <c r="E175" s="237" t="s">
        <v>19</v>
      </c>
      <c r="F175" s="238" t="s">
        <v>2601</v>
      </c>
      <c r="G175" s="236"/>
      <c r="H175" s="239">
        <v>0.54</v>
      </c>
      <c r="I175" s="240"/>
      <c r="J175" s="236"/>
      <c r="K175" s="236"/>
      <c r="L175" s="241"/>
      <c r="M175" s="242"/>
      <c r="N175" s="243"/>
      <c r="O175" s="243"/>
      <c r="P175" s="243"/>
      <c r="Q175" s="243"/>
      <c r="R175" s="243"/>
      <c r="S175" s="243"/>
      <c r="T175" s="244"/>
      <c r="AT175" s="245" t="s">
        <v>213</v>
      </c>
      <c r="AU175" s="245" t="s">
        <v>83</v>
      </c>
      <c r="AV175" s="13" t="s">
        <v>83</v>
      </c>
      <c r="AW175" s="13" t="s">
        <v>34</v>
      </c>
      <c r="AX175" s="13" t="s">
        <v>73</v>
      </c>
      <c r="AY175" s="245" t="s">
        <v>204</v>
      </c>
    </row>
    <row r="176" spans="2:51" s="13" customFormat="1" ht="12">
      <c r="B176" s="235"/>
      <c r="C176" s="236"/>
      <c r="D176" s="226" t="s">
        <v>213</v>
      </c>
      <c r="E176" s="237" t="s">
        <v>19</v>
      </c>
      <c r="F176" s="238" t="s">
        <v>2602</v>
      </c>
      <c r="G176" s="236"/>
      <c r="H176" s="239">
        <v>1.152</v>
      </c>
      <c r="I176" s="240"/>
      <c r="J176" s="236"/>
      <c r="K176" s="236"/>
      <c r="L176" s="241"/>
      <c r="M176" s="242"/>
      <c r="N176" s="243"/>
      <c r="O176" s="243"/>
      <c r="P176" s="243"/>
      <c r="Q176" s="243"/>
      <c r="R176" s="243"/>
      <c r="S176" s="243"/>
      <c r="T176" s="244"/>
      <c r="AT176" s="245" t="s">
        <v>213</v>
      </c>
      <c r="AU176" s="245" t="s">
        <v>83</v>
      </c>
      <c r="AV176" s="13" t="s">
        <v>83</v>
      </c>
      <c r="AW176" s="13" t="s">
        <v>34</v>
      </c>
      <c r="AX176" s="13" t="s">
        <v>73</v>
      </c>
      <c r="AY176" s="245" t="s">
        <v>204</v>
      </c>
    </row>
    <row r="177" spans="2:51" s="13" customFormat="1" ht="12">
      <c r="B177" s="235"/>
      <c r="C177" s="236"/>
      <c r="D177" s="226" t="s">
        <v>213</v>
      </c>
      <c r="E177" s="237" t="s">
        <v>19</v>
      </c>
      <c r="F177" s="238" t="s">
        <v>2603</v>
      </c>
      <c r="G177" s="236"/>
      <c r="H177" s="239">
        <v>6.75</v>
      </c>
      <c r="I177" s="240"/>
      <c r="J177" s="236"/>
      <c r="K177" s="236"/>
      <c r="L177" s="241"/>
      <c r="M177" s="242"/>
      <c r="N177" s="243"/>
      <c r="O177" s="243"/>
      <c r="P177" s="243"/>
      <c r="Q177" s="243"/>
      <c r="R177" s="243"/>
      <c r="S177" s="243"/>
      <c r="T177" s="244"/>
      <c r="AT177" s="245" t="s">
        <v>213</v>
      </c>
      <c r="AU177" s="245" t="s">
        <v>83</v>
      </c>
      <c r="AV177" s="13" t="s">
        <v>83</v>
      </c>
      <c r="AW177" s="13" t="s">
        <v>34</v>
      </c>
      <c r="AX177" s="13" t="s">
        <v>73</v>
      </c>
      <c r="AY177" s="245" t="s">
        <v>204</v>
      </c>
    </row>
    <row r="178" spans="2:51" s="13" customFormat="1" ht="12">
      <c r="B178" s="235"/>
      <c r="C178" s="236"/>
      <c r="D178" s="226" t="s">
        <v>213</v>
      </c>
      <c r="E178" s="237" t="s">
        <v>19</v>
      </c>
      <c r="F178" s="238" t="s">
        <v>2604</v>
      </c>
      <c r="G178" s="236"/>
      <c r="H178" s="239">
        <v>1.71</v>
      </c>
      <c r="I178" s="240"/>
      <c r="J178" s="236"/>
      <c r="K178" s="236"/>
      <c r="L178" s="241"/>
      <c r="M178" s="242"/>
      <c r="N178" s="243"/>
      <c r="O178" s="243"/>
      <c r="P178" s="243"/>
      <c r="Q178" s="243"/>
      <c r="R178" s="243"/>
      <c r="S178" s="243"/>
      <c r="T178" s="244"/>
      <c r="AT178" s="245" t="s">
        <v>213</v>
      </c>
      <c r="AU178" s="245" t="s">
        <v>83</v>
      </c>
      <c r="AV178" s="13" t="s">
        <v>83</v>
      </c>
      <c r="AW178" s="13" t="s">
        <v>34</v>
      </c>
      <c r="AX178" s="13" t="s">
        <v>73</v>
      </c>
      <c r="AY178" s="245" t="s">
        <v>204</v>
      </c>
    </row>
    <row r="179" spans="2:51" s="13" customFormat="1" ht="12">
      <c r="B179" s="235"/>
      <c r="C179" s="236"/>
      <c r="D179" s="226" t="s">
        <v>213</v>
      </c>
      <c r="E179" s="237" t="s">
        <v>19</v>
      </c>
      <c r="F179" s="238" t="s">
        <v>2605</v>
      </c>
      <c r="G179" s="236"/>
      <c r="H179" s="239">
        <v>1.5</v>
      </c>
      <c r="I179" s="240"/>
      <c r="J179" s="236"/>
      <c r="K179" s="236"/>
      <c r="L179" s="241"/>
      <c r="M179" s="242"/>
      <c r="N179" s="243"/>
      <c r="O179" s="243"/>
      <c r="P179" s="243"/>
      <c r="Q179" s="243"/>
      <c r="R179" s="243"/>
      <c r="S179" s="243"/>
      <c r="T179" s="244"/>
      <c r="AT179" s="245" t="s">
        <v>213</v>
      </c>
      <c r="AU179" s="245" t="s">
        <v>83</v>
      </c>
      <c r="AV179" s="13" t="s">
        <v>83</v>
      </c>
      <c r="AW179" s="13" t="s">
        <v>34</v>
      </c>
      <c r="AX179" s="13" t="s">
        <v>73</v>
      </c>
      <c r="AY179" s="245" t="s">
        <v>204</v>
      </c>
    </row>
    <row r="180" spans="2:51" s="14" customFormat="1" ht="12">
      <c r="B180" s="246"/>
      <c r="C180" s="247"/>
      <c r="D180" s="226" t="s">
        <v>213</v>
      </c>
      <c r="E180" s="248" t="s">
        <v>19</v>
      </c>
      <c r="F180" s="249" t="s">
        <v>218</v>
      </c>
      <c r="G180" s="247"/>
      <c r="H180" s="250">
        <v>16.512</v>
      </c>
      <c r="I180" s="251"/>
      <c r="J180" s="247"/>
      <c r="K180" s="247"/>
      <c r="L180" s="252"/>
      <c r="M180" s="253"/>
      <c r="N180" s="254"/>
      <c r="O180" s="254"/>
      <c r="P180" s="254"/>
      <c r="Q180" s="254"/>
      <c r="R180" s="254"/>
      <c r="S180" s="254"/>
      <c r="T180" s="255"/>
      <c r="AT180" s="256" t="s">
        <v>213</v>
      </c>
      <c r="AU180" s="256" t="s">
        <v>83</v>
      </c>
      <c r="AV180" s="14" t="s">
        <v>212</v>
      </c>
      <c r="AW180" s="14" t="s">
        <v>34</v>
      </c>
      <c r="AX180" s="14" t="s">
        <v>81</v>
      </c>
      <c r="AY180" s="256" t="s">
        <v>204</v>
      </c>
    </row>
    <row r="181" spans="2:65" s="1" customFormat="1" ht="16.5" customHeight="1">
      <c r="B181" s="38"/>
      <c r="C181" s="257" t="s">
        <v>291</v>
      </c>
      <c r="D181" s="257" t="s">
        <v>242</v>
      </c>
      <c r="E181" s="258" t="s">
        <v>2606</v>
      </c>
      <c r="F181" s="259" t="s">
        <v>2607</v>
      </c>
      <c r="G181" s="260" t="s">
        <v>239</v>
      </c>
      <c r="H181" s="261">
        <v>33.024</v>
      </c>
      <c r="I181" s="262"/>
      <c r="J181" s="263">
        <f>ROUND(I181*H181,2)</f>
        <v>0</v>
      </c>
      <c r="K181" s="259" t="s">
        <v>2529</v>
      </c>
      <c r="L181" s="264"/>
      <c r="M181" s="265" t="s">
        <v>19</v>
      </c>
      <c r="N181" s="266" t="s">
        <v>44</v>
      </c>
      <c r="O181" s="83"/>
      <c r="P181" s="220">
        <f>O181*H181</f>
        <v>0</v>
      </c>
      <c r="Q181" s="220">
        <v>0</v>
      </c>
      <c r="R181" s="220">
        <f>Q181*H181</f>
        <v>0</v>
      </c>
      <c r="S181" s="220">
        <v>0</v>
      </c>
      <c r="T181" s="221">
        <f>S181*H181</f>
        <v>0</v>
      </c>
      <c r="AR181" s="222" t="s">
        <v>230</v>
      </c>
      <c r="AT181" s="222" t="s">
        <v>242</v>
      </c>
      <c r="AU181" s="222" t="s">
        <v>83</v>
      </c>
      <c r="AY181" s="17" t="s">
        <v>204</v>
      </c>
      <c r="BE181" s="223">
        <f>IF(N181="základní",J181,0)</f>
        <v>0</v>
      </c>
      <c r="BF181" s="223">
        <f>IF(N181="snížená",J181,0)</f>
        <v>0</v>
      </c>
      <c r="BG181" s="223">
        <f>IF(N181="zákl. přenesená",J181,0)</f>
        <v>0</v>
      </c>
      <c r="BH181" s="223">
        <f>IF(N181="sníž. přenesená",J181,0)</f>
        <v>0</v>
      </c>
      <c r="BI181" s="223">
        <f>IF(N181="nulová",J181,0)</f>
        <v>0</v>
      </c>
      <c r="BJ181" s="17" t="s">
        <v>81</v>
      </c>
      <c r="BK181" s="223">
        <f>ROUND(I181*H181,2)</f>
        <v>0</v>
      </c>
      <c r="BL181" s="17" t="s">
        <v>212</v>
      </c>
      <c r="BM181" s="222" t="s">
        <v>294</v>
      </c>
    </row>
    <row r="182" spans="2:51" s="13" customFormat="1" ht="12">
      <c r="B182" s="235"/>
      <c r="C182" s="236"/>
      <c r="D182" s="226" t="s">
        <v>213</v>
      </c>
      <c r="E182" s="237" t="s">
        <v>19</v>
      </c>
      <c r="F182" s="238" t="s">
        <v>2608</v>
      </c>
      <c r="G182" s="236"/>
      <c r="H182" s="239">
        <v>33.024</v>
      </c>
      <c r="I182" s="240"/>
      <c r="J182" s="236"/>
      <c r="K182" s="236"/>
      <c r="L182" s="241"/>
      <c r="M182" s="242"/>
      <c r="N182" s="243"/>
      <c r="O182" s="243"/>
      <c r="P182" s="243"/>
      <c r="Q182" s="243"/>
      <c r="R182" s="243"/>
      <c r="S182" s="243"/>
      <c r="T182" s="244"/>
      <c r="AT182" s="245" t="s">
        <v>213</v>
      </c>
      <c r="AU182" s="245" t="s">
        <v>83</v>
      </c>
      <c r="AV182" s="13" t="s">
        <v>83</v>
      </c>
      <c r="AW182" s="13" t="s">
        <v>34</v>
      </c>
      <c r="AX182" s="13" t="s">
        <v>73</v>
      </c>
      <c r="AY182" s="245" t="s">
        <v>204</v>
      </c>
    </row>
    <row r="183" spans="2:51" s="14" customFormat="1" ht="12">
      <c r="B183" s="246"/>
      <c r="C183" s="247"/>
      <c r="D183" s="226" t="s">
        <v>213</v>
      </c>
      <c r="E183" s="248" t="s">
        <v>19</v>
      </c>
      <c r="F183" s="249" t="s">
        <v>218</v>
      </c>
      <c r="G183" s="247"/>
      <c r="H183" s="250">
        <v>33.024</v>
      </c>
      <c r="I183" s="251"/>
      <c r="J183" s="247"/>
      <c r="K183" s="247"/>
      <c r="L183" s="252"/>
      <c r="M183" s="253"/>
      <c r="N183" s="254"/>
      <c r="O183" s="254"/>
      <c r="P183" s="254"/>
      <c r="Q183" s="254"/>
      <c r="R183" s="254"/>
      <c r="S183" s="254"/>
      <c r="T183" s="255"/>
      <c r="AT183" s="256" t="s">
        <v>213</v>
      </c>
      <c r="AU183" s="256" t="s">
        <v>83</v>
      </c>
      <c r="AV183" s="14" t="s">
        <v>212</v>
      </c>
      <c r="AW183" s="14" t="s">
        <v>34</v>
      </c>
      <c r="AX183" s="14" t="s">
        <v>81</v>
      </c>
      <c r="AY183" s="256" t="s">
        <v>204</v>
      </c>
    </row>
    <row r="184" spans="2:65" s="1" customFormat="1" ht="24" customHeight="1">
      <c r="B184" s="38"/>
      <c r="C184" s="211" t="s">
        <v>258</v>
      </c>
      <c r="D184" s="211" t="s">
        <v>207</v>
      </c>
      <c r="E184" s="212" t="s">
        <v>2609</v>
      </c>
      <c r="F184" s="213" t="s">
        <v>2610</v>
      </c>
      <c r="G184" s="214" t="s">
        <v>221</v>
      </c>
      <c r="H184" s="215">
        <v>48</v>
      </c>
      <c r="I184" s="216"/>
      <c r="J184" s="217">
        <f>ROUND(I184*H184,2)</f>
        <v>0</v>
      </c>
      <c r="K184" s="213" t="s">
        <v>2529</v>
      </c>
      <c r="L184" s="43"/>
      <c r="M184" s="218" t="s">
        <v>19</v>
      </c>
      <c r="N184" s="219" t="s">
        <v>44</v>
      </c>
      <c r="O184" s="83"/>
      <c r="P184" s="220">
        <f>O184*H184</f>
        <v>0</v>
      </c>
      <c r="Q184" s="220">
        <v>0</v>
      </c>
      <c r="R184" s="220">
        <f>Q184*H184</f>
        <v>0</v>
      </c>
      <c r="S184" s="220">
        <v>0</v>
      </c>
      <c r="T184" s="221">
        <f>S184*H184</f>
        <v>0</v>
      </c>
      <c r="AR184" s="222" t="s">
        <v>212</v>
      </c>
      <c r="AT184" s="222" t="s">
        <v>207</v>
      </c>
      <c r="AU184" s="222" t="s">
        <v>83</v>
      </c>
      <c r="AY184" s="17" t="s">
        <v>204</v>
      </c>
      <c r="BE184" s="223">
        <f>IF(N184="základní",J184,0)</f>
        <v>0</v>
      </c>
      <c r="BF184" s="223">
        <f>IF(N184="snížená",J184,0)</f>
        <v>0</v>
      </c>
      <c r="BG184" s="223">
        <f>IF(N184="zákl. přenesená",J184,0)</f>
        <v>0</v>
      </c>
      <c r="BH184" s="223">
        <f>IF(N184="sníž. přenesená",J184,0)</f>
        <v>0</v>
      </c>
      <c r="BI184" s="223">
        <f>IF(N184="nulová",J184,0)</f>
        <v>0</v>
      </c>
      <c r="BJ184" s="17" t="s">
        <v>81</v>
      </c>
      <c r="BK184" s="223">
        <f>ROUND(I184*H184,2)</f>
        <v>0</v>
      </c>
      <c r="BL184" s="17" t="s">
        <v>212</v>
      </c>
      <c r="BM184" s="222" t="s">
        <v>298</v>
      </c>
    </row>
    <row r="185" spans="2:51" s="13" customFormat="1" ht="12">
      <c r="B185" s="235"/>
      <c r="C185" s="236"/>
      <c r="D185" s="226" t="s">
        <v>213</v>
      </c>
      <c r="E185" s="237" t="s">
        <v>19</v>
      </c>
      <c r="F185" s="238" t="s">
        <v>2530</v>
      </c>
      <c r="G185" s="236"/>
      <c r="H185" s="239">
        <v>48</v>
      </c>
      <c r="I185" s="240"/>
      <c r="J185" s="236"/>
      <c r="K185" s="236"/>
      <c r="L185" s="241"/>
      <c r="M185" s="242"/>
      <c r="N185" s="243"/>
      <c r="O185" s="243"/>
      <c r="P185" s="243"/>
      <c r="Q185" s="243"/>
      <c r="R185" s="243"/>
      <c r="S185" s="243"/>
      <c r="T185" s="244"/>
      <c r="AT185" s="245" t="s">
        <v>213</v>
      </c>
      <c r="AU185" s="245" t="s">
        <v>83</v>
      </c>
      <c r="AV185" s="13" t="s">
        <v>83</v>
      </c>
      <c r="AW185" s="13" t="s">
        <v>34</v>
      </c>
      <c r="AX185" s="13" t="s">
        <v>73</v>
      </c>
      <c r="AY185" s="245" t="s">
        <v>204</v>
      </c>
    </row>
    <row r="186" spans="2:51" s="14" customFormat="1" ht="12">
      <c r="B186" s="246"/>
      <c r="C186" s="247"/>
      <c r="D186" s="226" t="s">
        <v>213</v>
      </c>
      <c r="E186" s="248" t="s">
        <v>19</v>
      </c>
      <c r="F186" s="249" t="s">
        <v>218</v>
      </c>
      <c r="G186" s="247"/>
      <c r="H186" s="250">
        <v>48</v>
      </c>
      <c r="I186" s="251"/>
      <c r="J186" s="247"/>
      <c r="K186" s="247"/>
      <c r="L186" s="252"/>
      <c r="M186" s="253"/>
      <c r="N186" s="254"/>
      <c r="O186" s="254"/>
      <c r="P186" s="254"/>
      <c r="Q186" s="254"/>
      <c r="R186" s="254"/>
      <c r="S186" s="254"/>
      <c r="T186" s="255"/>
      <c r="AT186" s="256" t="s">
        <v>213</v>
      </c>
      <c r="AU186" s="256" t="s">
        <v>83</v>
      </c>
      <c r="AV186" s="14" t="s">
        <v>212</v>
      </c>
      <c r="AW186" s="14" t="s">
        <v>34</v>
      </c>
      <c r="AX186" s="14" t="s">
        <v>81</v>
      </c>
      <c r="AY186" s="256" t="s">
        <v>204</v>
      </c>
    </row>
    <row r="187" spans="2:65" s="1" customFormat="1" ht="24" customHeight="1">
      <c r="B187" s="38"/>
      <c r="C187" s="211" t="s">
        <v>7</v>
      </c>
      <c r="D187" s="211" t="s">
        <v>207</v>
      </c>
      <c r="E187" s="212" t="s">
        <v>2611</v>
      </c>
      <c r="F187" s="213" t="s">
        <v>2612</v>
      </c>
      <c r="G187" s="214" t="s">
        <v>221</v>
      </c>
      <c r="H187" s="215">
        <v>48</v>
      </c>
      <c r="I187" s="216"/>
      <c r="J187" s="217">
        <f>ROUND(I187*H187,2)</f>
        <v>0</v>
      </c>
      <c r="K187" s="213" t="s">
        <v>2529</v>
      </c>
      <c r="L187" s="43"/>
      <c r="M187" s="218" t="s">
        <v>19</v>
      </c>
      <c r="N187" s="219" t="s">
        <v>44</v>
      </c>
      <c r="O187" s="83"/>
      <c r="P187" s="220">
        <f>O187*H187</f>
        <v>0</v>
      </c>
      <c r="Q187" s="220">
        <v>0</v>
      </c>
      <c r="R187" s="220">
        <f>Q187*H187</f>
        <v>0</v>
      </c>
      <c r="S187" s="220">
        <v>0</v>
      </c>
      <c r="T187" s="221">
        <f>S187*H187</f>
        <v>0</v>
      </c>
      <c r="AR187" s="222" t="s">
        <v>212</v>
      </c>
      <c r="AT187" s="222" t="s">
        <v>207</v>
      </c>
      <c r="AU187" s="222" t="s">
        <v>83</v>
      </c>
      <c r="AY187" s="17" t="s">
        <v>204</v>
      </c>
      <c r="BE187" s="223">
        <f>IF(N187="základní",J187,0)</f>
        <v>0</v>
      </c>
      <c r="BF187" s="223">
        <f>IF(N187="snížená",J187,0)</f>
        <v>0</v>
      </c>
      <c r="BG187" s="223">
        <f>IF(N187="zákl. přenesená",J187,0)</f>
        <v>0</v>
      </c>
      <c r="BH187" s="223">
        <f>IF(N187="sníž. přenesená",J187,0)</f>
        <v>0</v>
      </c>
      <c r="BI187" s="223">
        <f>IF(N187="nulová",J187,0)</f>
        <v>0</v>
      </c>
      <c r="BJ187" s="17" t="s">
        <v>81</v>
      </c>
      <c r="BK187" s="223">
        <f>ROUND(I187*H187,2)</f>
        <v>0</v>
      </c>
      <c r="BL187" s="17" t="s">
        <v>212</v>
      </c>
      <c r="BM187" s="222" t="s">
        <v>302</v>
      </c>
    </row>
    <row r="188" spans="2:65" s="1" customFormat="1" ht="16.5" customHeight="1">
      <c r="B188" s="38"/>
      <c r="C188" s="257" t="s">
        <v>262</v>
      </c>
      <c r="D188" s="257" t="s">
        <v>242</v>
      </c>
      <c r="E188" s="258" t="s">
        <v>2613</v>
      </c>
      <c r="F188" s="259" t="s">
        <v>2614</v>
      </c>
      <c r="G188" s="260" t="s">
        <v>974</v>
      </c>
      <c r="H188" s="261">
        <v>0.72</v>
      </c>
      <c r="I188" s="262"/>
      <c r="J188" s="263">
        <f>ROUND(I188*H188,2)</f>
        <v>0</v>
      </c>
      <c r="K188" s="259" t="s">
        <v>2529</v>
      </c>
      <c r="L188" s="264"/>
      <c r="M188" s="265" t="s">
        <v>19</v>
      </c>
      <c r="N188" s="266" t="s">
        <v>44</v>
      </c>
      <c r="O188" s="83"/>
      <c r="P188" s="220">
        <f>O188*H188</f>
        <v>0</v>
      </c>
      <c r="Q188" s="220">
        <v>0</v>
      </c>
      <c r="R188" s="220">
        <f>Q188*H188</f>
        <v>0</v>
      </c>
      <c r="S188" s="220">
        <v>0</v>
      </c>
      <c r="T188" s="221">
        <f>S188*H188</f>
        <v>0</v>
      </c>
      <c r="AR188" s="222" t="s">
        <v>230</v>
      </c>
      <c r="AT188" s="222" t="s">
        <v>242</v>
      </c>
      <c r="AU188" s="222" t="s">
        <v>83</v>
      </c>
      <c r="AY188" s="17" t="s">
        <v>204</v>
      </c>
      <c r="BE188" s="223">
        <f>IF(N188="základní",J188,0)</f>
        <v>0</v>
      </c>
      <c r="BF188" s="223">
        <f>IF(N188="snížená",J188,0)</f>
        <v>0</v>
      </c>
      <c r="BG188" s="223">
        <f>IF(N188="zákl. přenesená",J188,0)</f>
        <v>0</v>
      </c>
      <c r="BH188" s="223">
        <f>IF(N188="sníž. přenesená",J188,0)</f>
        <v>0</v>
      </c>
      <c r="BI188" s="223">
        <f>IF(N188="nulová",J188,0)</f>
        <v>0</v>
      </c>
      <c r="BJ188" s="17" t="s">
        <v>81</v>
      </c>
      <c r="BK188" s="223">
        <f>ROUND(I188*H188,2)</f>
        <v>0</v>
      </c>
      <c r="BL188" s="17" t="s">
        <v>212</v>
      </c>
      <c r="BM188" s="222" t="s">
        <v>305</v>
      </c>
    </row>
    <row r="189" spans="2:51" s="13" customFormat="1" ht="12">
      <c r="B189" s="235"/>
      <c r="C189" s="236"/>
      <c r="D189" s="226" t="s">
        <v>213</v>
      </c>
      <c r="E189" s="237" t="s">
        <v>19</v>
      </c>
      <c r="F189" s="238" t="s">
        <v>2615</v>
      </c>
      <c r="G189" s="236"/>
      <c r="H189" s="239">
        <v>0.72</v>
      </c>
      <c r="I189" s="240"/>
      <c r="J189" s="236"/>
      <c r="K189" s="236"/>
      <c r="L189" s="241"/>
      <c r="M189" s="242"/>
      <c r="N189" s="243"/>
      <c r="O189" s="243"/>
      <c r="P189" s="243"/>
      <c r="Q189" s="243"/>
      <c r="R189" s="243"/>
      <c r="S189" s="243"/>
      <c r="T189" s="244"/>
      <c r="AT189" s="245" t="s">
        <v>213</v>
      </c>
      <c r="AU189" s="245" t="s">
        <v>83</v>
      </c>
      <c r="AV189" s="13" t="s">
        <v>83</v>
      </c>
      <c r="AW189" s="13" t="s">
        <v>34</v>
      </c>
      <c r="AX189" s="13" t="s">
        <v>73</v>
      </c>
      <c r="AY189" s="245" t="s">
        <v>204</v>
      </c>
    </row>
    <row r="190" spans="2:51" s="14" customFormat="1" ht="12">
      <c r="B190" s="246"/>
      <c r="C190" s="247"/>
      <c r="D190" s="226" t="s">
        <v>213</v>
      </c>
      <c r="E190" s="248" t="s">
        <v>19</v>
      </c>
      <c r="F190" s="249" t="s">
        <v>218</v>
      </c>
      <c r="G190" s="247"/>
      <c r="H190" s="250">
        <v>0.72</v>
      </c>
      <c r="I190" s="251"/>
      <c r="J190" s="247"/>
      <c r="K190" s="247"/>
      <c r="L190" s="252"/>
      <c r="M190" s="253"/>
      <c r="N190" s="254"/>
      <c r="O190" s="254"/>
      <c r="P190" s="254"/>
      <c r="Q190" s="254"/>
      <c r="R190" s="254"/>
      <c r="S190" s="254"/>
      <c r="T190" s="255"/>
      <c r="AT190" s="256" t="s">
        <v>213</v>
      </c>
      <c r="AU190" s="256" t="s">
        <v>83</v>
      </c>
      <c r="AV190" s="14" t="s">
        <v>212</v>
      </c>
      <c r="AW190" s="14" t="s">
        <v>34</v>
      </c>
      <c r="AX190" s="14" t="s">
        <v>81</v>
      </c>
      <c r="AY190" s="256" t="s">
        <v>204</v>
      </c>
    </row>
    <row r="191" spans="2:63" s="11" customFormat="1" ht="22.8" customHeight="1">
      <c r="B191" s="195"/>
      <c r="C191" s="196"/>
      <c r="D191" s="197" t="s">
        <v>72</v>
      </c>
      <c r="E191" s="209" t="s">
        <v>224</v>
      </c>
      <c r="F191" s="209" t="s">
        <v>2616</v>
      </c>
      <c r="G191" s="196"/>
      <c r="H191" s="196"/>
      <c r="I191" s="199"/>
      <c r="J191" s="210">
        <f>BK191</f>
        <v>0</v>
      </c>
      <c r="K191" s="196"/>
      <c r="L191" s="201"/>
      <c r="M191" s="202"/>
      <c r="N191" s="203"/>
      <c r="O191" s="203"/>
      <c r="P191" s="204">
        <f>SUM(P192:P195)</f>
        <v>0</v>
      </c>
      <c r="Q191" s="203"/>
      <c r="R191" s="204">
        <f>SUM(R192:R195)</f>
        <v>0</v>
      </c>
      <c r="S191" s="203"/>
      <c r="T191" s="205">
        <f>SUM(T192:T195)</f>
        <v>0</v>
      </c>
      <c r="AR191" s="206" t="s">
        <v>81</v>
      </c>
      <c r="AT191" s="207" t="s">
        <v>72</v>
      </c>
      <c r="AU191" s="207" t="s">
        <v>81</v>
      </c>
      <c r="AY191" s="206" t="s">
        <v>204</v>
      </c>
      <c r="BK191" s="208">
        <f>SUM(BK192:BK195)</f>
        <v>0</v>
      </c>
    </row>
    <row r="192" spans="2:65" s="1" customFormat="1" ht="16.5" customHeight="1">
      <c r="B192" s="38"/>
      <c r="C192" s="211" t="s">
        <v>308</v>
      </c>
      <c r="D192" s="211" t="s">
        <v>207</v>
      </c>
      <c r="E192" s="212" t="s">
        <v>2617</v>
      </c>
      <c r="F192" s="213" t="s">
        <v>2618</v>
      </c>
      <c r="G192" s="214" t="s">
        <v>297</v>
      </c>
      <c r="H192" s="215">
        <v>1</v>
      </c>
      <c r="I192" s="216"/>
      <c r="J192" s="217">
        <f>ROUND(I192*H192,2)</f>
        <v>0</v>
      </c>
      <c r="K192" s="213" t="s">
        <v>2529</v>
      </c>
      <c r="L192" s="43"/>
      <c r="M192" s="218" t="s">
        <v>19</v>
      </c>
      <c r="N192" s="219" t="s">
        <v>44</v>
      </c>
      <c r="O192" s="83"/>
      <c r="P192" s="220">
        <f>O192*H192</f>
        <v>0</v>
      </c>
      <c r="Q192" s="220">
        <v>0</v>
      </c>
      <c r="R192" s="220">
        <f>Q192*H192</f>
        <v>0</v>
      </c>
      <c r="S192" s="220">
        <v>0</v>
      </c>
      <c r="T192" s="221">
        <f>S192*H192</f>
        <v>0</v>
      </c>
      <c r="AR192" s="222" t="s">
        <v>212</v>
      </c>
      <c r="AT192" s="222" t="s">
        <v>207</v>
      </c>
      <c r="AU192" s="222" t="s">
        <v>83</v>
      </c>
      <c r="AY192" s="17" t="s">
        <v>204</v>
      </c>
      <c r="BE192" s="223">
        <f>IF(N192="základní",J192,0)</f>
        <v>0</v>
      </c>
      <c r="BF192" s="223">
        <f>IF(N192="snížená",J192,0)</f>
        <v>0</v>
      </c>
      <c r="BG192" s="223">
        <f>IF(N192="zákl. přenesená",J192,0)</f>
        <v>0</v>
      </c>
      <c r="BH192" s="223">
        <f>IF(N192="sníž. přenesená",J192,0)</f>
        <v>0</v>
      </c>
      <c r="BI192" s="223">
        <f>IF(N192="nulová",J192,0)</f>
        <v>0</v>
      </c>
      <c r="BJ192" s="17" t="s">
        <v>81</v>
      </c>
      <c r="BK192" s="223">
        <f>ROUND(I192*H192,2)</f>
        <v>0</v>
      </c>
      <c r="BL192" s="17" t="s">
        <v>212</v>
      </c>
      <c r="BM192" s="222" t="s">
        <v>311</v>
      </c>
    </row>
    <row r="193" spans="2:65" s="1" customFormat="1" ht="24" customHeight="1">
      <c r="B193" s="38"/>
      <c r="C193" s="211" t="s">
        <v>265</v>
      </c>
      <c r="D193" s="211" t="s">
        <v>207</v>
      </c>
      <c r="E193" s="212" t="s">
        <v>2619</v>
      </c>
      <c r="F193" s="213" t="s">
        <v>2620</v>
      </c>
      <c r="G193" s="214" t="s">
        <v>297</v>
      </c>
      <c r="H193" s="215">
        <v>4</v>
      </c>
      <c r="I193" s="216"/>
      <c r="J193" s="217">
        <f>ROUND(I193*H193,2)</f>
        <v>0</v>
      </c>
      <c r="K193" s="213" t="s">
        <v>2529</v>
      </c>
      <c r="L193" s="43"/>
      <c r="M193" s="218" t="s">
        <v>19</v>
      </c>
      <c r="N193" s="219" t="s">
        <v>44</v>
      </c>
      <c r="O193" s="83"/>
      <c r="P193" s="220">
        <f>O193*H193</f>
        <v>0</v>
      </c>
      <c r="Q193" s="220">
        <v>0</v>
      </c>
      <c r="R193" s="220">
        <f>Q193*H193</f>
        <v>0</v>
      </c>
      <c r="S193" s="220">
        <v>0</v>
      </c>
      <c r="T193" s="221">
        <f>S193*H193</f>
        <v>0</v>
      </c>
      <c r="AR193" s="222" t="s">
        <v>212</v>
      </c>
      <c r="AT193" s="222" t="s">
        <v>207</v>
      </c>
      <c r="AU193" s="222" t="s">
        <v>83</v>
      </c>
      <c r="AY193" s="17" t="s">
        <v>204</v>
      </c>
      <c r="BE193" s="223">
        <f>IF(N193="základní",J193,0)</f>
        <v>0</v>
      </c>
      <c r="BF193" s="223">
        <f>IF(N193="snížená",J193,0)</f>
        <v>0</v>
      </c>
      <c r="BG193" s="223">
        <f>IF(N193="zákl. přenesená",J193,0)</f>
        <v>0</v>
      </c>
      <c r="BH193" s="223">
        <f>IF(N193="sníž. přenesená",J193,0)</f>
        <v>0</v>
      </c>
      <c r="BI193" s="223">
        <f>IF(N193="nulová",J193,0)</f>
        <v>0</v>
      </c>
      <c r="BJ193" s="17" t="s">
        <v>81</v>
      </c>
      <c r="BK193" s="223">
        <f>ROUND(I193*H193,2)</f>
        <v>0</v>
      </c>
      <c r="BL193" s="17" t="s">
        <v>212</v>
      </c>
      <c r="BM193" s="222" t="s">
        <v>314</v>
      </c>
    </row>
    <row r="194" spans="2:65" s="1" customFormat="1" ht="24" customHeight="1">
      <c r="B194" s="38"/>
      <c r="C194" s="211" t="s">
        <v>315</v>
      </c>
      <c r="D194" s="211" t="s">
        <v>207</v>
      </c>
      <c r="E194" s="212" t="s">
        <v>2621</v>
      </c>
      <c r="F194" s="213" t="s">
        <v>2622</v>
      </c>
      <c r="G194" s="214" t="s">
        <v>297</v>
      </c>
      <c r="H194" s="215">
        <v>4</v>
      </c>
      <c r="I194" s="216"/>
      <c r="J194" s="217">
        <f>ROUND(I194*H194,2)</f>
        <v>0</v>
      </c>
      <c r="K194" s="213" t="s">
        <v>2529</v>
      </c>
      <c r="L194" s="43"/>
      <c r="M194" s="218" t="s">
        <v>19</v>
      </c>
      <c r="N194" s="219" t="s">
        <v>44</v>
      </c>
      <c r="O194" s="83"/>
      <c r="P194" s="220">
        <f>O194*H194</f>
        <v>0</v>
      </c>
      <c r="Q194" s="220">
        <v>0</v>
      </c>
      <c r="R194" s="220">
        <f>Q194*H194</f>
        <v>0</v>
      </c>
      <c r="S194" s="220">
        <v>0</v>
      </c>
      <c r="T194" s="221">
        <f>S194*H194</f>
        <v>0</v>
      </c>
      <c r="AR194" s="222" t="s">
        <v>212</v>
      </c>
      <c r="AT194" s="222" t="s">
        <v>207</v>
      </c>
      <c r="AU194" s="222" t="s">
        <v>83</v>
      </c>
      <c r="AY194" s="17" t="s">
        <v>204</v>
      </c>
      <c r="BE194" s="223">
        <f>IF(N194="základní",J194,0)</f>
        <v>0</v>
      </c>
      <c r="BF194" s="223">
        <f>IF(N194="snížená",J194,0)</f>
        <v>0</v>
      </c>
      <c r="BG194" s="223">
        <f>IF(N194="zákl. přenesená",J194,0)</f>
        <v>0</v>
      </c>
      <c r="BH194" s="223">
        <f>IF(N194="sníž. přenesená",J194,0)</f>
        <v>0</v>
      </c>
      <c r="BI194" s="223">
        <f>IF(N194="nulová",J194,0)</f>
        <v>0</v>
      </c>
      <c r="BJ194" s="17" t="s">
        <v>81</v>
      </c>
      <c r="BK194" s="223">
        <f>ROUND(I194*H194,2)</f>
        <v>0</v>
      </c>
      <c r="BL194" s="17" t="s">
        <v>212</v>
      </c>
      <c r="BM194" s="222" t="s">
        <v>318</v>
      </c>
    </row>
    <row r="195" spans="2:65" s="1" customFormat="1" ht="16.5" customHeight="1">
      <c r="B195" s="38"/>
      <c r="C195" s="211" t="s">
        <v>269</v>
      </c>
      <c r="D195" s="211" t="s">
        <v>207</v>
      </c>
      <c r="E195" s="212" t="s">
        <v>1689</v>
      </c>
      <c r="F195" s="213" t="s">
        <v>2623</v>
      </c>
      <c r="G195" s="214" t="s">
        <v>297</v>
      </c>
      <c r="H195" s="215">
        <v>7</v>
      </c>
      <c r="I195" s="216"/>
      <c r="J195" s="217">
        <f>ROUND(I195*H195,2)</f>
        <v>0</v>
      </c>
      <c r="K195" s="213" t="s">
        <v>2529</v>
      </c>
      <c r="L195" s="43"/>
      <c r="M195" s="218" t="s">
        <v>19</v>
      </c>
      <c r="N195" s="219" t="s">
        <v>44</v>
      </c>
      <c r="O195" s="83"/>
      <c r="P195" s="220">
        <f>O195*H195</f>
        <v>0</v>
      </c>
      <c r="Q195" s="220">
        <v>0</v>
      </c>
      <c r="R195" s="220">
        <f>Q195*H195</f>
        <v>0</v>
      </c>
      <c r="S195" s="220">
        <v>0</v>
      </c>
      <c r="T195" s="221">
        <f>S195*H195</f>
        <v>0</v>
      </c>
      <c r="AR195" s="222" t="s">
        <v>212</v>
      </c>
      <c r="AT195" s="222" t="s">
        <v>207</v>
      </c>
      <c r="AU195" s="222" t="s">
        <v>83</v>
      </c>
      <c r="AY195" s="17" t="s">
        <v>204</v>
      </c>
      <c r="BE195" s="223">
        <f>IF(N195="základní",J195,0)</f>
        <v>0</v>
      </c>
      <c r="BF195" s="223">
        <f>IF(N195="snížená",J195,0)</f>
        <v>0</v>
      </c>
      <c r="BG195" s="223">
        <f>IF(N195="zákl. přenesená",J195,0)</f>
        <v>0</v>
      </c>
      <c r="BH195" s="223">
        <f>IF(N195="sníž. přenesená",J195,0)</f>
        <v>0</v>
      </c>
      <c r="BI195" s="223">
        <f>IF(N195="nulová",J195,0)</f>
        <v>0</v>
      </c>
      <c r="BJ195" s="17" t="s">
        <v>81</v>
      </c>
      <c r="BK195" s="223">
        <f>ROUND(I195*H195,2)</f>
        <v>0</v>
      </c>
      <c r="BL195" s="17" t="s">
        <v>212</v>
      </c>
      <c r="BM195" s="222" t="s">
        <v>321</v>
      </c>
    </row>
    <row r="196" spans="2:63" s="11" customFormat="1" ht="22.8" customHeight="1">
      <c r="B196" s="195"/>
      <c r="C196" s="196"/>
      <c r="D196" s="197" t="s">
        <v>72</v>
      </c>
      <c r="E196" s="209" t="s">
        <v>212</v>
      </c>
      <c r="F196" s="209" t="s">
        <v>914</v>
      </c>
      <c r="G196" s="196"/>
      <c r="H196" s="196"/>
      <c r="I196" s="199"/>
      <c r="J196" s="210">
        <f>BK196</f>
        <v>0</v>
      </c>
      <c r="K196" s="196"/>
      <c r="L196" s="201"/>
      <c r="M196" s="202"/>
      <c r="N196" s="203"/>
      <c r="O196" s="203"/>
      <c r="P196" s="204">
        <f>SUM(P197:P208)</f>
        <v>0</v>
      </c>
      <c r="Q196" s="203"/>
      <c r="R196" s="204">
        <f>SUM(R197:R208)</f>
        <v>0</v>
      </c>
      <c r="S196" s="203"/>
      <c r="T196" s="205">
        <f>SUM(T197:T208)</f>
        <v>0</v>
      </c>
      <c r="AR196" s="206" t="s">
        <v>81</v>
      </c>
      <c r="AT196" s="207" t="s">
        <v>72</v>
      </c>
      <c r="AU196" s="207" t="s">
        <v>81</v>
      </c>
      <c r="AY196" s="206" t="s">
        <v>204</v>
      </c>
      <c r="BK196" s="208">
        <f>SUM(BK197:BK208)</f>
        <v>0</v>
      </c>
    </row>
    <row r="197" spans="2:65" s="1" customFormat="1" ht="16.5" customHeight="1">
      <c r="B197" s="38"/>
      <c r="C197" s="211" t="s">
        <v>322</v>
      </c>
      <c r="D197" s="211" t="s">
        <v>207</v>
      </c>
      <c r="E197" s="212" t="s">
        <v>2624</v>
      </c>
      <c r="F197" s="213" t="s">
        <v>2625</v>
      </c>
      <c r="G197" s="214" t="s">
        <v>210</v>
      </c>
      <c r="H197" s="215">
        <v>5.384</v>
      </c>
      <c r="I197" s="216"/>
      <c r="J197" s="217">
        <f>ROUND(I197*H197,2)</f>
        <v>0</v>
      </c>
      <c r="K197" s="213" t="s">
        <v>2529</v>
      </c>
      <c r="L197" s="43"/>
      <c r="M197" s="218" t="s">
        <v>19</v>
      </c>
      <c r="N197" s="219" t="s">
        <v>44</v>
      </c>
      <c r="O197" s="83"/>
      <c r="P197" s="220">
        <f>O197*H197</f>
        <v>0</v>
      </c>
      <c r="Q197" s="220">
        <v>0</v>
      </c>
      <c r="R197" s="220">
        <f>Q197*H197</f>
        <v>0</v>
      </c>
      <c r="S197" s="220">
        <v>0</v>
      </c>
      <c r="T197" s="221">
        <f>S197*H197</f>
        <v>0</v>
      </c>
      <c r="AR197" s="222" t="s">
        <v>212</v>
      </c>
      <c r="AT197" s="222" t="s">
        <v>207</v>
      </c>
      <c r="AU197" s="222" t="s">
        <v>83</v>
      </c>
      <c r="AY197" s="17" t="s">
        <v>204</v>
      </c>
      <c r="BE197" s="223">
        <f>IF(N197="základní",J197,0)</f>
        <v>0</v>
      </c>
      <c r="BF197" s="223">
        <f>IF(N197="snížená",J197,0)</f>
        <v>0</v>
      </c>
      <c r="BG197" s="223">
        <f>IF(N197="zákl. přenesená",J197,0)</f>
        <v>0</v>
      </c>
      <c r="BH197" s="223">
        <f>IF(N197="sníž. přenesená",J197,0)</f>
        <v>0</v>
      </c>
      <c r="BI197" s="223">
        <f>IF(N197="nulová",J197,0)</f>
        <v>0</v>
      </c>
      <c r="BJ197" s="17" t="s">
        <v>81</v>
      </c>
      <c r="BK197" s="223">
        <f>ROUND(I197*H197,2)</f>
        <v>0</v>
      </c>
      <c r="BL197" s="17" t="s">
        <v>212</v>
      </c>
      <c r="BM197" s="222" t="s">
        <v>325</v>
      </c>
    </row>
    <row r="198" spans="2:51" s="13" customFormat="1" ht="12">
      <c r="B198" s="235"/>
      <c r="C198" s="236"/>
      <c r="D198" s="226" t="s">
        <v>213</v>
      </c>
      <c r="E198" s="237" t="s">
        <v>19</v>
      </c>
      <c r="F198" s="238" t="s">
        <v>2626</v>
      </c>
      <c r="G198" s="236"/>
      <c r="H198" s="239">
        <v>0.4</v>
      </c>
      <c r="I198" s="240"/>
      <c r="J198" s="236"/>
      <c r="K198" s="236"/>
      <c r="L198" s="241"/>
      <c r="M198" s="242"/>
      <c r="N198" s="243"/>
      <c r="O198" s="243"/>
      <c r="P198" s="243"/>
      <c r="Q198" s="243"/>
      <c r="R198" s="243"/>
      <c r="S198" s="243"/>
      <c r="T198" s="244"/>
      <c r="AT198" s="245" t="s">
        <v>213</v>
      </c>
      <c r="AU198" s="245" t="s">
        <v>83</v>
      </c>
      <c r="AV198" s="13" t="s">
        <v>83</v>
      </c>
      <c r="AW198" s="13" t="s">
        <v>34</v>
      </c>
      <c r="AX198" s="13" t="s">
        <v>73</v>
      </c>
      <c r="AY198" s="245" t="s">
        <v>204</v>
      </c>
    </row>
    <row r="199" spans="2:51" s="13" customFormat="1" ht="12">
      <c r="B199" s="235"/>
      <c r="C199" s="236"/>
      <c r="D199" s="226" t="s">
        <v>213</v>
      </c>
      <c r="E199" s="237" t="s">
        <v>19</v>
      </c>
      <c r="F199" s="238" t="s">
        <v>2627</v>
      </c>
      <c r="G199" s="236"/>
      <c r="H199" s="239">
        <v>0.4</v>
      </c>
      <c r="I199" s="240"/>
      <c r="J199" s="236"/>
      <c r="K199" s="236"/>
      <c r="L199" s="241"/>
      <c r="M199" s="242"/>
      <c r="N199" s="243"/>
      <c r="O199" s="243"/>
      <c r="P199" s="243"/>
      <c r="Q199" s="243"/>
      <c r="R199" s="243"/>
      <c r="S199" s="243"/>
      <c r="T199" s="244"/>
      <c r="AT199" s="245" t="s">
        <v>213</v>
      </c>
      <c r="AU199" s="245" t="s">
        <v>83</v>
      </c>
      <c r="AV199" s="13" t="s">
        <v>83</v>
      </c>
      <c r="AW199" s="13" t="s">
        <v>34</v>
      </c>
      <c r="AX199" s="13" t="s">
        <v>73</v>
      </c>
      <c r="AY199" s="245" t="s">
        <v>204</v>
      </c>
    </row>
    <row r="200" spans="2:51" s="13" customFormat="1" ht="12">
      <c r="B200" s="235"/>
      <c r="C200" s="236"/>
      <c r="D200" s="226" t="s">
        <v>213</v>
      </c>
      <c r="E200" s="237" t="s">
        <v>19</v>
      </c>
      <c r="F200" s="238" t="s">
        <v>2628</v>
      </c>
      <c r="G200" s="236"/>
      <c r="H200" s="239">
        <v>0.4</v>
      </c>
      <c r="I200" s="240"/>
      <c r="J200" s="236"/>
      <c r="K200" s="236"/>
      <c r="L200" s="241"/>
      <c r="M200" s="242"/>
      <c r="N200" s="243"/>
      <c r="O200" s="243"/>
      <c r="P200" s="243"/>
      <c r="Q200" s="243"/>
      <c r="R200" s="243"/>
      <c r="S200" s="243"/>
      <c r="T200" s="244"/>
      <c r="AT200" s="245" t="s">
        <v>213</v>
      </c>
      <c r="AU200" s="245" t="s">
        <v>83</v>
      </c>
      <c r="AV200" s="13" t="s">
        <v>83</v>
      </c>
      <c r="AW200" s="13" t="s">
        <v>34</v>
      </c>
      <c r="AX200" s="13" t="s">
        <v>73</v>
      </c>
      <c r="AY200" s="245" t="s">
        <v>204</v>
      </c>
    </row>
    <row r="201" spans="2:51" s="13" customFormat="1" ht="12">
      <c r="B201" s="235"/>
      <c r="C201" s="236"/>
      <c r="D201" s="226" t="s">
        <v>213</v>
      </c>
      <c r="E201" s="237" t="s">
        <v>19</v>
      </c>
      <c r="F201" s="238" t="s">
        <v>2629</v>
      </c>
      <c r="G201" s="236"/>
      <c r="H201" s="239">
        <v>0.18</v>
      </c>
      <c r="I201" s="240"/>
      <c r="J201" s="236"/>
      <c r="K201" s="236"/>
      <c r="L201" s="241"/>
      <c r="M201" s="242"/>
      <c r="N201" s="243"/>
      <c r="O201" s="243"/>
      <c r="P201" s="243"/>
      <c r="Q201" s="243"/>
      <c r="R201" s="243"/>
      <c r="S201" s="243"/>
      <c r="T201" s="244"/>
      <c r="AT201" s="245" t="s">
        <v>213</v>
      </c>
      <c r="AU201" s="245" t="s">
        <v>83</v>
      </c>
      <c r="AV201" s="13" t="s">
        <v>83</v>
      </c>
      <c r="AW201" s="13" t="s">
        <v>34</v>
      </c>
      <c r="AX201" s="13" t="s">
        <v>73</v>
      </c>
      <c r="AY201" s="245" t="s">
        <v>204</v>
      </c>
    </row>
    <row r="202" spans="2:51" s="13" customFormat="1" ht="12">
      <c r="B202" s="235"/>
      <c r="C202" s="236"/>
      <c r="D202" s="226" t="s">
        <v>213</v>
      </c>
      <c r="E202" s="237" t="s">
        <v>19</v>
      </c>
      <c r="F202" s="238" t="s">
        <v>2630</v>
      </c>
      <c r="G202" s="236"/>
      <c r="H202" s="239">
        <v>0.12</v>
      </c>
      <c r="I202" s="240"/>
      <c r="J202" s="236"/>
      <c r="K202" s="236"/>
      <c r="L202" s="241"/>
      <c r="M202" s="242"/>
      <c r="N202" s="243"/>
      <c r="O202" s="243"/>
      <c r="P202" s="243"/>
      <c r="Q202" s="243"/>
      <c r="R202" s="243"/>
      <c r="S202" s="243"/>
      <c r="T202" s="244"/>
      <c r="AT202" s="245" t="s">
        <v>213</v>
      </c>
      <c r="AU202" s="245" t="s">
        <v>83</v>
      </c>
      <c r="AV202" s="13" t="s">
        <v>83</v>
      </c>
      <c r="AW202" s="13" t="s">
        <v>34</v>
      </c>
      <c r="AX202" s="13" t="s">
        <v>73</v>
      </c>
      <c r="AY202" s="245" t="s">
        <v>204</v>
      </c>
    </row>
    <row r="203" spans="2:51" s="13" customFormat="1" ht="12">
      <c r="B203" s="235"/>
      <c r="C203" s="236"/>
      <c r="D203" s="226" t="s">
        <v>213</v>
      </c>
      <c r="E203" s="237" t="s">
        <v>19</v>
      </c>
      <c r="F203" s="238" t="s">
        <v>2631</v>
      </c>
      <c r="G203" s="236"/>
      <c r="H203" s="239">
        <v>0.18</v>
      </c>
      <c r="I203" s="240"/>
      <c r="J203" s="236"/>
      <c r="K203" s="236"/>
      <c r="L203" s="241"/>
      <c r="M203" s="242"/>
      <c r="N203" s="243"/>
      <c r="O203" s="243"/>
      <c r="P203" s="243"/>
      <c r="Q203" s="243"/>
      <c r="R203" s="243"/>
      <c r="S203" s="243"/>
      <c r="T203" s="244"/>
      <c r="AT203" s="245" t="s">
        <v>213</v>
      </c>
      <c r="AU203" s="245" t="s">
        <v>83</v>
      </c>
      <c r="AV203" s="13" t="s">
        <v>83</v>
      </c>
      <c r="AW203" s="13" t="s">
        <v>34</v>
      </c>
      <c r="AX203" s="13" t="s">
        <v>73</v>
      </c>
      <c r="AY203" s="245" t="s">
        <v>204</v>
      </c>
    </row>
    <row r="204" spans="2:51" s="13" customFormat="1" ht="12">
      <c r="B204" s="235"/>
      <c r="C204" s="236"/>
      <c r="D204" s="226" t="s">
        <v>213</v>
      </c>
      <c r="E204" s="237" t="s">
        <v>19</v>
      </c>
      <c r="F204" s="238" t="s">
        <v>2632</v>
      </c>
      <c r="G204" s="236"/>
      <c r="H204" s="239">
        <v>0.384</v>
      </c>
      <c r="I204" s="240"/>
      <c r="J204" s="236"/>
      <c r="K204" s="236"/>
      <c r="L204" s="241"/>
      <c r="M204" s="242"/>
      <c r="N204" s="243"/>
      <c r="O204" s="243"/>
      <c r="P204" s="243"/>
      <c r="Q204" s="243"/>
      <c r="R204" s="243"/>
      <c r="S204" s="243"/>
      <c r="T204" s="244"/>
      <c r="AT204" s="245" t="s">
        <v>213</v>
      </c>
      <c r="AU204" s="245" t="s">
        <v>83</v>
      </c>
      <c r="AV204" s="13" t="s">
        <v>83</v>
      </c>
      <c r="AW204" s="13" t="s">
        <v>34</v>
      </c>
      <c r="AX204" s="13" t="s">
        <v>73</v>
      </c>
      <c r="AY204" s="245" t="s">
        <v>204</v>
      </c>
    </row>
    <row r="205" spans="2:51" s="13" customFormat="1" ht="12">
      <c r="B205" s="235"/>
      <c r="C205" s="236"/>
      <c r="D205" s="226" t="s">
        <v>213</v>
      </c>
      <c r="E205" s="237" t="s">
        <v>19</v>
      </c>
      <c r="F205" s="238" t="s">
        <v>2633</v>
      </c>
      <c r="G205" s="236"/>
      <c r="H205" s="239">
        <v>2.25</v>
      </c>
      <c r="I205" s="240"/>
      <c r="J205" s="236"/>
      <c r="K205" s="236"/>
      <c r="L205" s="241"/>
      <c r="M205" s="242"/>
      <c r="N205" s="243"/>
      <c r="O205" s="243"/>
      <c r="P205" s="243"/>
      <c r="Q205" s="243"/>
      <c r="R205" s="243"/>
      <c r="S205" s="243"/>
      <c r="T205" s="244"/>
      <c r="AT205" s="245" t="s">
        <v>213</v>
      </c>
      <c r="AU205" s="245" t="s">
        <v>83</v>
      </c>
      <c r="AV205" s="13" t="s">
        <v>83</v>
      </c>
      <c r="AW205" s="13" t="s">
        <v>34</v>
      </c>
      <c r="AX205" s="13" t="s">
        <v>73</v>
      </c>
      <c r="AY205" s="245" t="s">
        <v>204</v>
      </c>
    </row>
    <row r="206" spans="2:51" s="13" customFormat="1" ht="12">
      <c r="B206" s="235"/>
      <c r="C206" s="236"/>
      <c r="D206" s="226" t="s">
        <v>213</v>
      </c>
      <c r="E206" s="237" t="s">
        <v>19</v>
      </c>
      <c r="F206" s="238" t="s">
        <v>2634</v>
      </c>
      <c r="G206" s="236"/>
      <c r="H206" s="239">
        <v>0.57</v>
      </c>
      <c r="I206" s="240"/>
      <c r="J206" s="236"/>
      <c r="K206" s="236"/>
      <c r="L206" s="241"/>
      <c r="M206" s="242"/>
      <c r="N206" s="243"/>
      <c r="O206" s="243"/>
      <c r="P206" s="243"/>
      <c r="Q206" s="243"/>
      <c r="R206" s="243"/>
      <c r="S206" s="243"/>
      <c r="T206" s="244"/>
      <c r="AT206" s="245" t="s">
        <v>213</v>
      </c>
      <c r="AU206" s="245" t="s">
        <v>83</v>
      </c>
      <c r="AV206" s="13" t="s">
        <v>83</v>
      </c>
      <c r="AW206" s="13" t="s">
        <v>34</v>
      </c>
      <c r="AX206" s="13" t="s">
        <v>73</v>
      </c>
      <c r="AY206" s="245" t="s">
        <v>204</v>
      </c>
    </row>
    <row r="207" spans="2:51" s="13" customFormat="1" ht="12">
      <c r="B207" s="235"/>
      <c r="C207" s="236"/>
      <c r="D207" s="226" t="s">
        <v>213</v>
      </c>
      <c r="E207" s="237" t="s">
        <v>19</v>
      </c>
      <c r="F207" s="238" t="s">
        <v>2635</v>
      </c>
      <c r="G207" s="236"/>
      <c r="H207" s="239">
        <v>0.5</v>
      </c>
      <c r="I207" s="240"/>
      <c r="J207" s="236"/>
      <c r="K207" s="236"/>
      <c r="L207" s="241"/>
      <c r="M207" s="242"/>
      <c r="N207" s="243"/>
      <c r="O207" s="243"/>
      <c r="P207" s="243"/>
      <c r="Q207" s="243"/>
      <c r="R207" s="243"/>
      <c r="S207" s="243"/>
      <c r="T207" s="244"/>
      <c r="AT207" s="245" t="s">
        <v>213</v>
      </c>
      <c r="AU207" s="245" t="s">
        <v>83</v>
      </c>
      <c r="AV207" s="13" t="s">
        <v>83</v>
      </c>
      <c r="AW207" s="13" t="s">
        <v>34</v>
      </c>
      <c r="AX207" s="13" t="s">
        <v>73</v>
      </c>
      <c r="AY207" s="245" t="s">
        <v>204</v>
      </c>
    </row>
    <row r="208" spans="2:51" s="14" customFormat="1" ht="12">
      <c r="B208" s="246"/>
      <c r="C208" s="247"/>
      <c r="D208" s="226" t="s">
        <v>213</v>
      </c>
      <c r="E208" s="248" t="s">
        <v>19</v>
      </c>
      <c r="F208" s="249" t="s">
        <v>218</v>
      </c>
      <c r="G208" s="247"/>
      <c r="H208" s="250">
        <v>5.384</v>
      </c>
      <c r="I208" s="251"/>
      <c r="J208" s="247"/>
      <c r="K208" s="247"/>
      <c r="L208" s="252"/>
      <c r="M208" s="253"/>
      <c r="N208" s="254"/>
      <c r="O208" s="254"/>
      <c r="P208" s="254"/>
      <c r="Q208" s="254"/>
      <c r="R208" s="254"/>
      <c r="S208" s="254"/>
      <c r="T208" s="255"/>
      <c r="AT208" s="256" t="s">
        <v>213</v>
      </c>
      <c r="AU208" s="256" t="s">
        <v>83</v>
      </c>
      <c r="AV208" s="14" t="s">
        <v>212</v>
      </c>
      <c r="AW208" s="14" t="s">
        <v>34</v>
      </c>
      <c r="AX208" s="14" t="s">
        <v>81</v>
      </c>
      <c r="AY208" s="256" t="s">
        <v>204</v>
      </c>
    </row>
    <row r="209" spans="2:63" s="11" customFormat="1" ht="22.8" customHeight="1">
      <c r="B209" s="195"/>
      <c r="C209" s="196"/>
      <c r="D209" s="197" t="s">
        <v>72</v>
      </c>
      <c r="E209" s="209" t="s">
        <v>227</v>
      </c>
      <c r="F209" s="209" t="s">
        <v>2636</v>
      </c>
      <c r="G209" s="196"/>
      <c r="H209" s="196"/>
      <c r="I209" s="199"/>
      <c r="J209" s="210">
        <f>BK209</f>
        <v>0</v>
      </c>
      <c r="K209" s="196"/>
      <c r="L209" s="201"/>
      <c r="M209" s="202"/>
      <c r="N209" s="203"/>
      <c r="O209" s="203"/>
      <c r="P209" s="204">
        <f>SUM(P210:P214)</f>
        <v>0</v>
      </c>
      <c r="Q209" s="203"/>
      <c r="R209" s="204">
        <f>SUM(R210:R214)</f>
        <v>0</v>
      </c>
      <c r="S209" s="203"/>
      <c r="T209" s="205">
        <f>SUM(T210:T214)</f>
        <v>0</v>
      </c>
      <c r="AR209" s="206" t="s">
        <v>81</v>
      </c>
      <c r="AT209" s="207" t="s">
        <v>72</v>
      </c>
      <c r="AU209" s="207" t="s">
        <v>81</v>
      </c>
      <c r="AY209" s="206" t="s">
        <v>204</v>
      </c>
      <c r="BK209" s="208">
        <f>SUM(BK210:BK214)</f>
        <v>0</v>
      </c>
    </row>
    <row r="210" spans="2:65" s="1" customFormat="1" ht="16.5" customHeight="1">
      <c r="B210" s="38"/>
      <c r="C210" s="211" t="s">
        <v>274</v>
      </c>
      <c r="D210" s="211" t="s">
        <v>207</v>
      </c>
      <c r="E210" s="212" t="s">
        <v>2637</v>
      </c>
      <c r="F210" s="213" t="s">
        <v>2638</v>
      </c>
      <c r="G210" s="214" t="s">
        <v>221</v>
      </c>
      <c r="H210" s="215">
        <v>9</v>
      </c>
      <c r="I210" s="216"/>
      <c r="J210" s="217">
        <f>ROUND(I210*H210,2)</f>
        <v>0</v>
      </c>
      <c r="K210" s="213" t="s">
        <v>2529</v>
      </c>
      <c r="L210" s="43"/>
      <c r="M210" s="218" t="s">
        <v>19</v>
      </c>
      <c r="N210" s="219" t="s">
        <v>44</v>
      </c>
      <c r="O210" s="83"/>
      <c r="P210" s="220">
        <f>O210*H210</f>
        <v>0</v>
      </c>
      <c r="Q210" s="220">
        <v>0</v>
      </c>
      <c r="R210" s="220">
        <f>Q210*H210</f>
        <v>0</v>
      </c>
      <c r="S210" s="220">
        <v>0</v>
      </c>
      <c r="T210" s="221">
        <f>S210*H210</f>
        <v>0</v>
      </c>
      <c r="AR210" s="222" t="s">
        <v>212</v>
      </c>
      <c r="AT210" s="222" t="s">
        <v>207</v>
      </c>
      <c r="AU210" s="222" t="s">
        <v>83</v>
      </c>
      <c r="AY210" s="17" t="s">
        <v>204</v>
      </c>
      <c r="BE210" s="223">
        <f>IF(N210="základní",J210,0)</f>
        <v>0</v>
      </c>
      <c r="BF210" s="223">
        <f>IF(N210="snížená",J210,0)</f>
        <v>0</v>
      </c>
      <c r="BG210" s="223">
        <f>IF(N210="zákl. přenesená",J210,0)</f>
        <v>0</v>
      </c>
      <c r="BH210" s="223">
        <f>IF(N210="sníž. přenesená",J210,0)</f>
        <v>0</v>
      </c>
      <c r="BI210" s="223">
        <f>IF(N210="nulová",J210,0)</f>
        <v>0</v>
      </c>
      <c r="BJ210" s="17" t="s">
        <v>81</v>
      </c>
      <c r="BK210" s="223">
        <f>ROUND(I210*H210,2)</f>
        <v>0</v>
      </c>
      <c r="BL210" s="17" t="s">
        <v>212</v>
      </c>
      <c r="BM210" s="222" t="s">
        <v>326</v>
      </c>
    </row>
    <row r="211" spans="2:51" s="13" customFormat="1" ht="12">
      <c r="B211" s="235"/>
      <c r="C211" s="236"/>
      <c r="D211" s="226" t="s">
        <v>213</v>
      </c>
      <c r="E211" s="237" t="s">
        <v>19</v>
      </c>
      <c r="F211" s="238" t="s">
        <v>2639</v>
      </c>
      <c r="G211" s="236"/>
      <c r="H211" s="239">
        <v>7.2</v>
      </c>
      <c r="I211" s="240"/>
      <c r="J211" s="236"/>
      <c r="K211" s="236"/>
      <c r="L211" s="241"/>
      <c r="M211" s="242"/>
      <c r="N211" s="243"/>
      <c r="O211" s="243"/>
      <c r="P211" s="243"/>
      <c r="Q211" s="243"/>
      <c r="R211" s="243"/>
      <c r="S211" s="243"/>
      <c r="T211" s="244"/>
      <c r="AT211" s="245" t="s">
        <v>213</v>
      </c>
      <c r="AU211" s="245" t="s">
        <v>83</v>
      </c>
      <c r="AV211" s="13" t="s">
        <v>83</v>
      </c>
      <c r="AW211" s="13" t="s">
        <v>34</v>
      </c>
      <c r="AX211" s="13" t="s">
        <v>73</v>
      </c>
      <c r="AY211" s="245" t="s">
        <v>204</v>
      </c>
    </row>
    <row r="212" spans="2:51" s="13" customFormat="1" ht="12">
      <c r="B212" s="235"/>
      <c r="C212" s="236"/>
      <c r="D212" s="226" t="s">
        <v>213</v>
      </c>
      <c r="E212" s="237" t="s">
        <v>19</v>
      </c>
      <c r="F212" s="238" t="s">
        <v>2640</v>
      </c>
      <c r="G212" s="236"/>
      <c r="H212" s="239">
        <v>1.8</v>
      </c>
      <c r="I212" s="240"/>
      <c r="J212" s="236"/>
      <c r="K212" s="236"/>
      <c r="L212" s="241"/>
      <c r="M212" s="242"/>
      <c r="N212" s="243"/>
      <c r="O212" s="243"/>
      <c r="P212" s="243"/>
      <c r="Q212" s="243"/>
      <c r="R212" s="243"/>
      <c r="S212" s="243"/>
      <c r="T212" s="244"/>
      <c r="AT212" s="245" t="s">
        <v>213</v>
      </c>
      <c r="AU212" s="245" t="s">
        <v>83</v>
      </c>
      <c r="AV212" s="13" t="s">
        <v>83</v>
      </c>
      <c r="AW212" s="13" t="s">
        <v>34</v>
      </c>
      <c r="AX212" s="13" t="s">
        <v>73</v>
      </c>
      <c r="AY212" s="245" t="s">
        <v>204</v>
      </c>
    </row>
    <row r="213" spans="2:51" s="14" customFormat="1" ht="12">
      <c r="B213" s="246"/>
      <c r="C213" s="247"/>
      <c r="D213" s="226" t="s">
        <v>213</v>
      </c>
      <c r="E213" s="248" t="s">
        <v>19</v>
      </c>
      <c r="F213" s="249" t="s">
        <v>218</v>
      </c>
      <c r="G213" s="247"/>
      <c r="H213" s="250">
        <v>9</v>
      </c>
      <c r="I213" s="251"/>
      <c r="J213" s="247"/>
      <c r="K213" s="247"/>
      <c r="L213" s="252"/>
      <c r="M213" s="253"/>
      <c r="N213" s="254"/>
      <c r="O213" s="254"/>
      <c r="P213" s="254"/>
      <c r="Q213" s="254"/>
      <c r="R213" s="254"/>
      <c r="S213" s="254"/>
      <c r="T213" s="255"/>
      <c r="AT213" s="256" t="s">
        <v>213</v>
      </c>
      <c r="AU213" s="256" t="s">
        <v>83</v>
      </c>
      <c r="AV213" s="14" t="s">
        <v>212</v>
      </c>
      <c r="AW213" s="14" t="s">
        <v>34</v>
      </c>
      <c r="AX213" s="14" t="s">
        <v>81</v>
      </c>
      <c r="AY213" s="256" t="s">
        <v>204</v>
      </c>
    </row>
    <row r="214" spans="2:65" s="1" customFormat="1" ht="16.5" customHeight="1">
      <c r="B214" s="38"/>
      <c r="C214" s="211" t="s">
        <v>329</v>
      </c>
      <c r="D214" s="211" t="s">
        <v>207</v>
      </c>
      <c r="E214" s="212" t="s">
        <v>2641</v>
      </c>
      <c r="F214" s="213" t="s">
        <v>2642</v>
      </c>
      <c r="G214" s="214" t="s">
        <v>297</v>
      </c>
      <c r="H214" s="215">
        <v>16</v>
      </c>
      <c r="I214" s="216"/>
      <c r="J214" s="217">
        <f>ROUND(I214*H214,2)</f>
        <v>0</v>
      </c>
      <c r="K214" s="213" t="s">
        <v>2529</v>
      </c>
      <c r="L214" s="43"/>
      <c r="M214" s="218" t="s">
        <v>19</v>
      </c>
      <c r="N214" s="219" t="s">
        <v>44</v>
      </c>
      <c r="O214" s="83"/>
      <c r="P214" s="220">
        <f>O214*H214</f>
        <v>0</v>
      </c>
      <c r="Q214" s="220">
        <v>0</v>
      </c>
      <c r="R214" s="220">
        <f>Q214*H214</f>
        <v>0</v>
      </c>
      <c r="S214" s="220">
        <v>0</v>
      </c>
      <c r="T214" s="221">
        <f>S214*H214</f>
        <v>0</v>
      </c>
      <c r="AR214" s="222" t="s">
        <v>212</v>
      </c>
      <c r="AT214" s="222" t="s">
        <v>207</v>
      </c>
      <c r="AU214" s="222" t="s">
        <v>83</v>
      </c>
      <c r="AY214" s="17" t="s">
        <v>204</v>
      </c>
      <c r="BE214" s="223">
        <f>IF(N214="základní",J214,0)</f>
        <v>0</v>
      </c>
      <c r="BF214" s="223">
        <f>IF(N214="snížená",J214,0)</f>
        <v>0</v>
      </c>
      <c r="BG214" s="223">
        <f>IF(N214="zákl. přenesená",J214,0)</f>
        <v>0</v>
      </c>
      <c r="BH214" s="223">
        <f>IF(N214="sníž. přenesená",J214,0)</f>
        <v>0</v>
      </c>
      <c r="BI214" s="223">
        <f>IF(N214="nulová",J214,0)</f>
        <v>0</v>
      </c>
      <c r="BJ214" s="17" t="s">
        <v>81</v>
      </c>
      <c r="BK214" s="223">
        <f>ROUND(I214*H214,2)</f>
        <v>0</v>
      </c>
      <c r="BL214" s="17" t="s">
        <v>212</v>
      </c>
      <c r="BM214" s="222" t="s">
        <v>332</v>
      </c>
    </row>
    <row r="215" spans="2:63" s="11" customFormat="1" ht="22.8" customHeight="1">
      <c r="B215" s="195"/>
      <c r="C215" s="196"/>
      <c r="D215" s="197" t="s">
        <v>72</v>
      </c>
      <c r="E215" s="209" t="s">
        <v>230</v>
      </c>
      <c r="F215" s="209" t="s">
        <v>2643</v>
      </c>
      <c r="G215" s="196"/>
      <c r="H215" s="196"/>
      <c r="I215" s="199"/>
      <c r="J215" s="210">
        <f>BK215</f>
        <v>0</v>
      </c>
      <c r="K215" s="196"/>
      <c r="L215" s="201"/>
      <c r="M215" s="202"/>
      <c r="N215" s="203"/>
      <c r="O215" s="203"/>
      <c r="P215" s="204">
        <f>SUM(P216:P246)</f>
        <v>0</v>
      </c>
      <c r="Q215" s="203"/>
      <c r="R215" s="204">
        <f>SUM(R216:R246)</f>
        <v>0</v>
      </c>
      <c r="S215" s="203"/>
      <c r="T215" s="205">
        <f>SUM(T216:T246)</f>
        <v>0</v>
      </c>
      <c r="AR215" s="206" t="s">
        <v>81</v>
      </c>
      <c r="AT215" s="207" t="s">
        <v>72</v>
      </c>
      <c r="AU215" s="207" t="s">
        <v>81</v>
      </c>
      <c r="AY215" s="206" t="s">
        <v>204</v>
      </c>
      <c r="BK215" s="208">
        <f>SUM(BK216:BK246)</f>
        <v>0</v>
      </c>
    </row>
    <row r="216" spans="2:65" s="1" customFormat="1" ht="24" customHeight="1">
      <c r="B216" s="38"/>
      <c r="C216" s="211" t="s">
        <v>277</v>
      </c>
      <c r="D216" s="211" t="s">
        <v>207</v>
      </c>
      <c r="E216" s="212" t="s">
        <v>2644</v>
      </c>
      <c r="F216" s="213" t="s">
        <v>2645</v>
      </c>
      <c r="G216" s="214" t="s">
        <v>250</v>
      </c>
      <c r="H216" s="215">
        <v>6</v>
      </c>
      <c r="I216" s="216"/>
      <c r="J216" s="217">
        <f>ROUND(I216*H216,2)</f>
        <v>0</v>
      </c>
      <c r="K216" s="213" t="s">
        <v>2529</v>
      </c>
      <c r="L216" s="43"/>
      <c r="M216" s="218" t="s">
        <v>19</v>
      </c>
      <c r="N216" s="219" t="s">
        <v>44</v>
      </c>
      <c r="O216" s="83"/>
      <c r="P216" s="220">
        <f>O216*H216</f>
        <v>0</v>
      </c>
      <c r="Q216" s="220">
        <v>0</v>
      </c>
      <c r="R216" s="220">
        <f>Q216*H216</f>
        <v>0</v>
      </c>
      <c r="S216" s="220">
        <v>0</v>
      </c>
      <c r="T216" s="221">
        <f>S216*H216</f>
        <v>0</v>
      </c>
      <c r="AR216" s="222" t="s">
        <v>212</v>
      </c>
      <c r="AT216" s="222" t="s">
        <v>207</v>
      </c>
      <c r="AU216" s="222" t="s">
        <v>83</v>
      </c>
      <c r="AY216" s="17" t="s">
        <v>204</v>
      </c>
      <c r="BE216" s="223">
        <f>IF(N216="základní",J216,0)</f>
        <v>0</v>
      </c>
      <c r="BF216" s="223">
        <f>IF(N216="snížená",J216,0)</f>
        <v>0</v>
      </c>
      <c r="BG216" s="223">
        <f>IF(N216="zákl. přenesená",J216,0)</f>
        <v>0</v>
      </c>
      <c r="BH216" s="223">
        <f>IF(N216="sníž. přenesená",J216,0)</f>
        <v>0</v>
      </c>
      <c r="BI216" s="223">
        <f>IF(N216="nulová",J216,0)</f>
        <v>0</v>
      </c>
      <c r="BJ216" s="17" t="s">
        <v>81</v>
      </c>
      <c r="BK216" s="223">
        <f>ROUND(I216*H216,2)</f>
        <v>0</v>
      </c>
      <c r="BL216" s="17" t="s">
        <v>212</v>
      </c>
      <c r="BM216" s="222" t="s">
        <v>335</v>
      </c>
    </row>
    <row r="217" spans="2:65" s="1" customFormat="1" ht="16.5" customHeight="1">
      <c r="B217" s="38"/>
      <c r="C217" s="257" t="s">
        <v>336</v>
      </c>
      <c r="D217" s="257" t="s">
        <v>242</v>
      </c>
      <c r="E217" s="258" t="s">
        <v>2646</v>
      </c>
      <c r="F217" s="259" t="s">
        <v>2647</v>
      </c>
      <c r="G217" s="260" t="s">
        <v>297</v>
      </c>
      <c r="H217" s="261">
        <v>4</v>
      </c>
      <c r="I217" s="262"/>
      <c r="J217" s="263">
        <f>ROUND(I217*H217,2)</f>
        <v>0</v>
      </c>
      <c r="K217" s="259" t="s">
        <v>2529</v>
      </c>
      <c r="L217" s="264"/>
      <c r="M217" s="265" t="s">
        <v>19</v>
      </c>
      <c r="N217" s="266" t="s">
        <v>44</v>
      </c>
      <c r="O217" s="83"/>
      <c r="P217" s="220">
        <f>O217*H217</f>
        <v>0</v>
      </c>
      <c r="Q217" s="220">
        <v>0</v>
      </c>
      <c r="R217" s="220">
        <f>Q217*H217</f>
        <v>0</v>
      </c>
      <c r="S217" s="220">
        <v>0</v>
      </c>
      <c r="T217" s="221">
        <f>S217*H217</f>
        <v>0</v>
      </c>
      <c r="AR217" s="222" t="s">
        <v>230</v>
      </c>
      <c r="AT217" s="222" t="s">
        <v>242</v>
      </c>
      <c r="AU217" s="222" t="s">
        <v>83</v>
      </c>
      <c r="AY217" s="17" t="s">
        <v>204</v>
      </c>
      <c r="BE217" s="223">
        <f>IF(N217="základní",J217,0)</f>
        <v>0</v>
      </c>
      <c r="BF217" s="223">
        <f>IF(N217="snížená",J217,0)</f>
        <v>0</v>
      </c>
      <c r="BG217" s="223">
        <f>IF(N217="zákl. přenesená",J217,0)</f>
        <v>0</v>
      </c>
      <c r="BH217" s="223">
        <f>IF(N217="sníž. přenesená",J217,0)</f>
        <v>0</v>
      </c>
      <c r="BI217" s="223">
        <f>IF(N217="nulová",J217,0)</f>
        <v>0</v>
      </c>
      <c r="BJ217" s="17" t="s">
        <v>81</v>
      </c>
      <c r="BK217" s="223">
        <f>ROUND(I217*H217,2)</f>
        <v>0</v>
      </c>
      <c r="BL217" s="17" t="s">
        <v>212</v>
      </c>
      <c r="BM217" s="222" t="s">
        <v>339</v>
      </c>
    </row>
    <row r="218" spans="2:65" s="1" customFormat="1" ht="16.5" customHeight="1">
      <c r="B218" s="38"/>
      <c r="C218" s="257" t="s">
        <v>280</v>
      </c>
      <c r="D218" s="257" t="s">
        <v>242</v>
      </c>
      <c r="E218" s="258" t="s">
        <v>2648</v>
      </c>
      <c r="F218" s="259" t="s">
        <v>2649</v>
      </c>
      <c r="G218" s="260" t="s">
        <v>297</v>
      </c>
      <c r="H218" s="261">
        <v>1</v>
      </c>
      <c r="I218" s="262"/>
      <c r="J218" s="263">
        <f>ROUND(I218*H218,2)</f>
        <v>0</v>
      </c>
      <c r="K218" s="259" t="s">
        <v>2529</v>
      </c>
      <c r="L218" s="264"/>
      <c r="M218" s="265" t="s">
        <v>19</v>
      </c>
      <c r="N218" s="266" t="s">
        <v>44</v>
      </c>
      <c r="O218" s="83"/>
      <c r="P218" s="220">
        <f>O218*H218</f>
        <v>0</v>
      </c>
      <c r="Q218" s="220">
        <v>0</v>
      </c>
      <c r="R218" s="220">
        <f>Q218*H218</f>
        <v>0</v>
      </c>
      <c r="S218" s="220">
        <v>0</v>
      </c>
      <c r="T218" s="221">
        <f>S218*H218</f>
        <v>0</v>
      </c>
      <c r="AR218" s="222" t="s">
        <v>230</v>
      </c>
      <c r="AT218" s="222" t="s">
        <v>242</v>
      </c>
      <c r="AU218" s="222" t="s">
        <v>83</v>
      </c>
      <c r="AY218" s="17" t="s">
        <v>204</v>
      </c>
      <c r="BE218" s="223">
        <f>IF(N218="základní",J218,0)</f>
        <v>0</v>
      </c>
      <c r="BF218" s="223">
        <f>IF(N218="snížená",J218,0)</f>
        <v>0</v>
      </c>
      <c r="BG218" s="223">
        <f>IF(N218="zákl. přenesená",J218,0)</f>
        <v>0</v>
      </c>
      <c r="BH218" s="223">
        <f>IF(N218="sníž. přenesená",J218,0)</f>
        <v>0</v>
      </c>
      <c r="BI218" s="223">
        <f>IF(N218="nulová",J218,0)</f>
        <v>0</v>
      </c>
      <c r="BJ218" s="17" t="s">
        <v>81</v>
      </c>
      <c r="BK218" s="223">
        <f>ROUND(I218*H218,2)</f>
        <v>0</v>
      </c>
      <c r="BL218" s="17" t="s">
        <v>212</v>
      </c>
      <c r="BM218" s="222" t="s">
        <v>342</v>
      </c>
    </row>
    <row r="219" spans="2:65" s="1" customFormat="1" ht="24" customHeight="1">
      <c r="B219" s="38"/>
      <c r="C219" s="211" t="s">
        <v>343</v>
      </c>
      <c r="D219" s="211" t="s">
        <v>207</v>
      </c>
      <c r="E219" s="212" t="s">
        <v>2650</v>
      </c>
      <c r="F219" s="213" t="s">
        <v>2651</v>
      </c>
      <c r="G219" s="214" t="s">
        <v>250</v>
      </c>
      <c r="H219" s="215">
        <v>10</v>
      </c>
      <c r="I219" s="216"/>
      <c r="J219" s="217">
        <f>ROUND(I219*H219,2)</f>
        <v>0</v>
      </c>
      <c r="K219" s="213" t="s">
        <v>2529</v>
      </c>
      <c r="L219" s="43"/>
      <c r="M219" s="218" t="s">
        <v>19</v>
      </c>
      <c r="N219" s="219" t="s">
        <v>44</v>
      </c>
      <c r="O219" s="83"/>
      <c r="P219" s="220">
        <f>O219*H219</f>
        <v>0</v>
      </c>
      <c r="Q219" s="220">
        <v>0</v>
      </c>
      <c r="R219" s="220">
        <f>Q219*H219</f>
        <v>0</v>
      </c>
      <c r="S219" s="220">
        <v>0</v>
      </c>
      <c r="T219" s="221">
        <f>S219*H219</f>
        <v>0</v>
      </c>
      <c r="AR219" s="222" t="s">
        <v>212</v>
      </c>
      <c r="AT219" s="222" t="s">
        <v>207</v>
      </c>
      <c r="AU219" s="222" t="s">
        <v>83</v>
      </c>
      <c r="AY219" s="17" t="s">
        <v>204</v>
      </c>
      <c r="BE219" s="223">
        <f>IF(N219="základní",J219,0)</f>
        <v>0</v>
      </c>
      <c r="BF219" s="223">
        <f>IF(N219="snížená",J219,0)</f>
        <v>0</v>
      </c>
      <c r="BG219" s="223">
        <f>IF(N219="zákl. přenesená",J219,0)</f>
        <v>0</v>
      </c>
      <c r="BH219" s="223">
        <f>IF(N219="sníž. přenesená",J219,0)</f>
        <v>0</v>
      </c>
      <c r="BI219" s="223">
        <f>IF(N219="nulová",J219,0)</f>
        <v>0</v>
      </c>
      <c r="BJ219" s="17" t="s">
        <v>81</v>
      </c>
      <c r="BK219" s="223">
        <f>ROUND(I219*H219,2)</f>
        <v>0</v>
      </c>
      <c r="BL219" s="17" t="s">
        <v>212</v>
      </c>
      <c r="BM219" s="222" t="s">
        <v>346</v>
      </c>
    </row>
    <row r="220" spans="2:65" s="1" customFormat="1" ht="16.5" customHeight="1">
      <c r="B220" s="38"/>
      <c r="C220" s="257" t="s">
        <v>285</v>
      </c>
      <c r="D220" s="257" t="s">
        <v>242</v>
      </c>
      <c r="E220" s="258" t="s">
        <v>2652</v>
      </c>
      <c r="F220" s="259" t="s">
        <v>2653</v>
      </c>
      <c r="G220" s="260" t="s">
        <v>297</v>
      </c>
      <c r="H220" s="261">
        <v>3</v>
      </c>
      <c r="I220" s="262"/>
      <c r="J220" s="263">
        <f>ROUND(I220*H220,2)</f>
        <v>0</v>
      </c>
      <c r="K220" s="259" t="s">
        <v>2529</v>
      </c>
      <c r="L220" s="264"/>
      <c r="M220" s="265" t="s">
        <v>19</v>
      </c>
      <c r="N220" s="266" t="s">
        <v>44</v>
      </c>
      <c r="O220" s="83"/>
      <c r="P220" s="220">
        <f>O220*H220</f>
        <v>0</v>
      </c>
      <c r="Q220" s="220">
        <v>0</v>
      </c>
      <c r="R220" s="220">
        <f>Q220*H220</f>
        <v>0</v>
      </c>
      <c r="S220" s="220">
        <v>0</v>
      </c>
      <c r="T220" s="221">
        <f>S220*H220</f>
        <v>0</v>
      </c>
      <c r="AR220" s="222" t="s">
        <v>230</v>
      </c>
      <c r="AT220" s="222" t="s">
        <v>242</v>
      </c>
      <c r="AU220" s="222" t="s">
        <v>83</v>
      </c>
      <c r="AY220" s="17" t="s">
        <v>204</v>
      </c>
      <c r="BE220" s="223">
        <f>IF(N220="základní",J220,0)</f>
        <v>0</v>
      </c>
      <c r="BF220" s="223">
        <f>IF(N220="snížená",J220,0)</f>
        <v>0</v>
      </c>
      <c r="BG220" s="223">
        <f>IF(N220="zákl. přenesená",J220,0)</f>
        <v>0</v>
      </c>
      <c r="BH220" s="223">
        <f>IF(N220="sníž. přenesená",J220,0)</f>
        <v>0</v>
      </c>
      <c r="BI220" s="223">
        <f>IF(N220="nulová",J220,0)</f>
        <v>0</v>
      </c>
      <c r="BJ220" s="17" t="s">
        <v>81</v>
      </c>
      <c r="BK220" s="223">
        <f>ROUND(I220*H220,2)</f>
        <v>0</v>
      </c>
      <c r="BL220" s="17" t="s">
        <v>212</v>
      </c>
      <c r="BM220" s="222" t="s">
        <v>349</v>
      </c>
    </row>
    <row r="221" spans="2:65" s="1" customFormat="1" ht="16.5" customHeight="1">
      <c r="B221" s="38"/>
      <c r="C221" s="257" t="s">
        <v>350</v>
      </c>
      <c r="D221" s="257" t="s">
        <v>242</v>
      </c>
      <c r="E221" s="258" t="s">
        <v>2654</v>
      </c>
      <c r="F221" s="259" t="s">
        <v>2655</v>
      </c>
      <c r="G221" s="260" t="s">
        <v>297</v>
      </c>
      <c r="H221" s="261">
        <v>2</v>
      </c>
      <c r="I221" s="262"/>
      <c r="J221" s="263">
        <f>ROUND(I221*H221,2)</f>
        <v>0</v>
      </c>
      <c r="K221" s="259" t="s">
        <v>2529</v>
      </c>
      <c r="L221" s="264"/>
      <c r="M221" s="265" t="s">
        <v>19</v>
      </c>
      <c r="N221" s="266" t="s">
        <v>44</v>
      </c>
      <c r="O221" s="83"/>
      <c r="P221" s="220">
        <f>O221*H221</f>
        <v>0</v>
      </c>
      <c r="Q221" s="220">
        <v>0</v>
      </c>
      <c r="R221" s="220">
        <f>Q221*H221</f>
        <v>0</v>
      </c>
      <c r="S221" s="220">
        <v>0</v>
      </c>
      <c r="T221" s="221">
        <f>S221*H221</f>
        <v>0</v>
      </c>
      <c r="AR221" s="222" t="s">
        <v>230</v>
      </c>
      <c r="AT221" s="222" t="s">
        <v>242</v>
      </c>
      <c r="AU221" s="222" t="s">
        <v>83</v>
      </c>
      <c r="AY221" s="17" t="s">
        <v>204</v>
      </c>
      <c r="BE221" s="223">
        <f>IF(N221="základní",J221,0)</f>
        <v>0</v>
      </c>
      <c r="BF221" s="223">
        <f>IF(N221="snížená",J221,0)</f>
        <v>0</v>
      </c>
      <c r="BG221" s="223">
        <f>IF(N221="zákl. přenesená",J221,0)</f>
        <v>0</v>
      </c>
      <c r="BH221" s="223">
        <f>IF(N221="sníž. přenesená",J221,0)</f>
        <v>0</v>
      </c>
      <c r="BI221" s="223">
        <f>IF(N221="nulová",J221,0)</f>
        <v>0</v>
      </c>
      <c r="BJ221" s="17" t="s">
        <v>81</v>
      </c>
      <c r="BK221" s="223">
        <f>ROUND(I221*H221,2)</f>
        <v>0</v>
      </c>
      <c r="BL221" s="17" t="s">
        <v>212</v>
      </c>
      <c r="BM221" s="222" t="s">
        <v>353</v>
      </c>
    </row>
    <row r="222" spans="2:65" s="1" customFormat="1" ht="16.5" customHeight="1">
      <c r="B222" s="38"/>
      <c r="C222" s="257" t="s">
        <v>290</v>
      </c>
      <c r="D222" s="257" t="s">
        <v>242</v>
      </c>
      <c r="E222" s="258" t="s">
        <v>2656</v>
      </c>
      <c r="F222" s="259" t="s">
        <v>2657</v>
      </c>
      <c r="G222" s="260" t="s">
        <v>297</v>
      </c>
      <c r="H222" s="261">
        <v>1</v>
      </c>
      <c r="I222" s="262"/>
      <c r="J222" s="263">
        <f>ROUND(I222*H222,2)</f>
        <v>0</v>
      </c>
      <c r="K222" s="259" t="s">
        <v>2529</v>
      </c>
      <c r="L222" s="264"/>
      <c r="M222" s="265" t="s">
        <v>19</v>
      </c>
      <c r="N222" s="266" t="s">
        <v>44</v>
      </c>
      <c r="O222" s="83"/>
      <c r="P222" s="220">
        <f>O222*H222</f>
        <v>0</v>
      </c>
      <c r="Q222" s="220">
        <v>0</v>
      </c>
      <c r="R222" s="220">
        <f>Q222*H222</f>
        <v>0</v>
      </c>
      <c r="S222" s="220">
        <v>0</v>
      </c>
      <c r="T222" s="221">
        <f>S222*H222</f>
        <v>0</v>
      </c>
      <c r="AR222" s="222" t="s">
        <v>230</v>
      </c>
      <c r="AT222" s="222" t="s">
        <v>242</v>
      </c>
      <c r="AU222" s="222" t="s">
        <v>83</v>
      </c>
      <c r="AY222" s="17" t="s">
        <v>204</v>
      </c>
      <c r="BE222" s="223">
        <f>IF(N222="základní",J222,0)</f>
        <v>0</v>
      </c>
      <c r="BF222" s="223">
        <f>IF(N222="snížená",J222,0)</f>
        <v>0</v>
      </c>
      <c r="BG222" s="223">
        <f>IF(N222="zákl. přenesená",J222,0)</f>
        <v>0</v>
      </c>
      <c r="BH222" s="223">
        <f>IF(N222="sníž. přenesená",J222,0)</f>
        <v>0</v>
      </c>
      <c r="BI222" s="223">
        <f>IF(N222="nulová",J222,0)</f>
        <v>0</v>
      </c>
      <c r="BJ222" s="17" t="s">
        <v>81</v>
      </c>
      <c r="BK222" s="223">
        <f>ROUND(I222*H222,2)</f>
        <v>0</v>
      </c>
      <c r="BL222" s="17" t="s">
        <v>212</v>
      </c>
      <c r="BM222" s="222" t="s">
        <v>356</v>
      </c>
    </row>
    <row r="223" spans="2:65" s="1" customFormat="1" ht="24" customHeight="1">
      <c r="B223" s="38"/>
      <c r="C223" s="211" t="s">
        <v>361</v>
      </c>
      <c r="D223" s="211" t="s">
        <v>207</v>
      </c>
      <c r="E223" s="212" t="s">
        <v>2658</v>
      </c>
      <c r="F223" s="213" t="s">
        <v>2659</v>
      </c>
      <c r="G223" s="214" t="s">
        <v>297</v>
      </c>
      <c r="H223" s="215">
        <v>6</v>
      </c>
      <c r="I223" s="216"/>
      <c r="J223" s="217">
        <f>ROUND(I223*H223,2)</f>
        <v>0</v>
      </c>
      <c r="K223" s="213" t="s">
        <v>2529</v>
      </c>
      <c r="L223" s="43"/>
      <c r="M223" s="218" t="s">
        <v>19</v>
      </c>
      <c r="N223" s="219" t="s">
        <v>44</v>
      </c>
      <c r="O223" s="83"/>
      <c r="P223" s="220">
        <f>O223*H223</f>
        <v>0</v>
      </c>
      <c r="Q223" s="220">
        <v>0</v>
      </c>
      <c r="R223" s="220">
        <f>Q223*H223</f>
        <v>0</v>
      </c>
      <c r="S223" s="220">
        <v>0</v>
      </c>
      <c r="T223" s="221">
        <f>S223*H223</f>
        <v>0</v>
      </c>
      <c r="AR223" s="222" t="s">
        <v>212</v>
      </c>
      <c r="AT223" s="222" t="s">
        <v>207</v>
      </c>
      <c r="AU223" s="222" t="s">
        <v>83</v>
      </c>
      <c r="AY223" s="17" t="s">
        <v>204</v>
      </c>
      <c r="BE223" s="223">
        <f>IF(N223="základní",J223,0)</f>
        <v>0</v>
      </c>
      <c r="BF223" s="223">
        <f>IF(N223="snížená",J223,0)</f>
        <v>0</v>
      </c>
      <c r="BG223" s="223">
        <f>IF(N223="zákl. přenesená",J223,0)</f>
        <v>0</v>
      </c>
      <c r="BH223" s="223">
        <f>IF(N223="sníž. přenesená",J223,0)</f>
        <v>0</v>
      </c>
      <c r="BI223" s="223">
        <f>IF(N223="nulová",J223,0)</f>
        <v>0</v>
      </c>
      <c r="BJ223" s="17" t="s">
        <v>81</v>
      </c>
      <c r="BK223" s="223">
        <f>ROUND(I223*H223,2)</f>
        <v>0</v>
      </c>
      <c r="BL223" s="17" t="s">
        <v>212</v>
      </c>
      <c r="BM223" s="222" t="s">
        <v>364</v>
      </c>
    </row>
    <row r="224" spans="2:65" s="1" customFormat="1" ht="16.5" customHeight="1">
      <c r="B224" s="38"/>
      <c r="C224" s="257" t="s">
        <v>294</v>
      </c>
      <c r="D224" s="257" t="s">
        <v>242</v>
      </c>
      <c r="E224" s="258" t="s">
        <v>2660</v>
      </c>
      <c r="F224" s="259" t="s">
        <v>2661</v>
      </c>
      <c r="G224" s="260" t="s">
        <v>297</v>
      </c>
      <c r="H224" s="261">
        <v>4</v>
      </c>
      <c r="I224" s="262"/>
      <c r="J224" s="263">
        <f>ROUND(I224*H224,2)</f>
        <v>0</v>
      </c>
      <c r="K224" s="259" t="s">
        <v>2529</v>
      </c>
      <c r="L224" s="264"/>
      <c r="M224" s="265" t="s">
        <v>19</v>
      </c>
      <c r="N224" s="266" t="s">
        <v>44</v>
      </c>
      <c r="O224" s="83"/>
      <c r="P224" s="220">
        <f>O224*H224</f>
        <v>0</v>
      </c>
      <c r="Q224" s="220">
        <v>0</v>
      </c>
      <c r="R224" s="220">
        <f>Q224*H224</f>
        <v>0</v>
      </c>
      <c r="S224" s="220">
        <v>0</v>
      </c>
      <c r="T224" s="221">
        <f>S224*H224</f>
        <v>0</v>
      </c>
      <c r="AR224" s="222" t="s">
        <v>230</v>
      </c>
      <c r="AT224" s="222" t="s">
        <v>242</v>
      </c>
      <c r="AU224" s="222" t="s">
        <v>83</v>
      </c>
      <c r="AY224" s="17" t="s">
        <v>204</v>
      </c>
      <c r="BE224" s="223">
        <f>IF(N224="základní",J224,0)</f>
        <v>0</v>
      </c>
      <c r="BF224" s="223">
        <f>IF(N224="snížená",J224,0)</f>
        <v>0</v>
      </c>
      <c r="BG224" s="223">
        <f>IF(N224="zákl. přenesená",J224,0)</f>
        <v>0</v>
      </c>
      <c r="BH224" s="223">
        <f>IF(N224="sníž. přenesená",J224,0)</f>
        <v>0</v>
      </c>
      <c r="BI224" s="223">
        <f>IF(N224="nulová",J224,0)</f>
        <v>0</v>
      </c>
      <c r="BJ224" s="17" t="s">
        <v>81</v>
      </c>
      <c r="BK224" s="223">
        <f>ROUND(I224*H224,2)</f>
        <v>0</v>
      </c>
      <c r="BL224" s="17" t="s">
        <v>212</v>
      </c>
      <c r="BM224" s="222" t="s">
        <v>367</v>
      </c>
    </row>
    <row r="225" spans="2:65" s="1" customFormat="1" ht="16.5" customHeight="1">
      <c r="B225" s="38"/>
      <c r="C225" s="257" t="s">
        <v>368</v>
      </c>
      <c r="D225" s="257" t="s">
        <v>242</v>
      </c>
      <c r="E225" s="258" t="s">
        <v>2662</v>
      </c>
      <c r="F225" s="259" t="s">
        <v>2663</v>
      </c>
      <c r="G225" s="260" t="s">
        <v>297</v>
      </c>
      <c r="H225" s="261">
        <v>2</v>
      </c>
      <c r="I225" s="262"/>
      <c r="J225" s="263">
        <f>ROUND(I225*H225,2)</f>
        <v>0</v>
      </c>
      <c r="K225" s="259" t="s">
        <v>2529</v>
      </c>
      <c r="L225" s="264"/>
      <c r="M225" s="265" t="s">
        <v>19</v>
      </c>
      <c r="N225" s="266" t="s">
        <v>44</v>
      </c>
      <c r="O225" s="83"/>
      <c r="P225" s="220">
        <f>O225*H225</f>
        <v>0</v>
      </c>
      <c r="Q225" s="220">
        <v>0</v>
      </c>
      <c r="R225" s="220">
        <f>Q225*H225</f>
        <v>0</v>
      </c>
      <c r="S225" s="220">
        <v>0</v>
      </c>
      <c r="T225" s="221">
        <f>S225*H225</f>
        <v>0</v>
      </c>
      <c r="AR225" s="222" t="s">
        <v>230</v>
      </c>
      <c r="AT225" s="222" t="s">
        <v>242</v>
      </c>
      <c r="AU225" s="222" t="s">
        <v>83</v>
      </c>
      <c r="AY225" s="17" t="s">
        <v>204</v>
      </c>
      <c r="BE225" s="223">
        <f>IF(N225="základní",J225,0)</f>
        <v>0</v>
      </c>
      <c r="BF225" s="223">
        <f>IF(N225="snížená",J225,0)</f>
        <v>0</v>
      </c>
      <c r="BG225" s="223">
        <f>IF(N225="zákl. přenesená",J225,0)</f>
        <v>0</v>
      </c>
      <c r="BH225" s="223">
        <f>IF(N225="sníž. přenesená",J225,0)</f>
        <v>0</v>
      </c>
      <c r="BI225" s="223">
        <f>IF(N225="nulová",J225,0)</f>
        <v>0</v>
      </c>
      <c r="BJ225" s="17" t="s">
        <v>81</v>
      </c>
      <c r="BK225" s="223">
        <f>ROUND(I225*H225,2)</f>
        <v>0</v>
      </c>
      <c r="BL225" s="17" t="s">
        <v>212</v>
      </c>
      <c r="BM225" s="222" t="s">
        <v>371</v>
      </c>
    </row>
    <row r="226" spans="2:65" s="1" customFormat="1" ht="24" customHeight="1">
      <c r="B226" s="38"/>
      <c r="C226" s="211" t="s">
        <v>298</v>
      </c>
      <c r="D226" s="211" t="s">
        <v>207</v>
      </c>
      <c r="E226" s="212" t="s">
        <v>2664</v>
      </c>
      <c r="F226" s="213" t="s">
        <v>2665</v>
      </c>
      <c r="G226" s="214" t="s">
        <v>297</v>
      </c>
      <c r="H226" s="215">
        <v>8</v>
      </c>
      <c r="I226" s="216"/>
      <c r="J226" s="217">
        <f>ROUND(I226*H226,2)</f>
        <v>0</v>
      </c>
      <c r="K226" s="213" t="s">
        <v>2529</v>
      </c>
      <c r="L226" s="43"/>
      <c r="M226" s="218" t="s">
        <v>19</v>
      </c>
      <c r="N226" s="219" t="s">
        <v>44</v>
      </c>
      <c r="O226" s="83"/>
      <c r="P226" s="220">
        <f>O226*H226</f>
        <v>0</v>
      </c>
      <c r="Q226" s="220">
        <v>0</v>
      </c>
      <c r="R226" s="220">
        <f>Q226*H226</f>
        <v>0</v>
      </c>
      <c r="S226" s="220">
        <v>0</v>
      </c>
      <c r="T226" s="221">
        <f>S226*H226</f>
        <v>0</v>
      </c>
      <c r="AR226" s="222" t="s">
        <v>212</v>
      </c>
      <c r="AT226" s="222" t="s">
        <v>207</v>
      </c>
      <c r="AU226" s="222" t="s">
        <v>83</v>
      </c>
      <c r="AY226" s="17" t="s">
        <v>204</v>
      </c>
      <c r="BE226" s="223">
        <f>IF(N226="základní",J226,0)</f>
        <v>0</v>
      </c>
      <c r="BF226" s="223">
        <f>IF(N226="snížená",J226,0)</f>
        <v>0</v>
      </c>
      <c r="BG226" s="223">
        <f>IF(N226="zákl. přenesená",J226,0)</f>
        <v>0</v>
      </c>
      <c r="BH226" s="223">
        <f>IF(N226="sníž. přenesená",J226,0)</f>
        <v>0</v>
      </c>
      <c r="BI226" s="223">
        <f>IF(N226="nulová",J226,0)</f>
        <v>0</v>
      </c>
      <c r="BJ226" s="17" t="s">
        <v>81</v>
      </c>
      <c r="BK226" s="223">
        <f>ROUND(I226*H226,2)</f>
        <v>0</v>
      </c>
      <c r="BL226" s="17" t="s">
        <v>212</v>
      </c>
      <c r="BM226" s="222" t="s">
        <v>374</v>
      </c>
    </row>
    <row r="227" spans="2:65" s="1" customFormat="1" ht="16.5" customHeight="1">
      <c r="B227" s="38"/>
      <c r="C227" s="257" t="s">
        <v>375</v>
      </c>
      <c r="D227" s="257" t="s">
        <v>242</v>
      </c>
      <c r="E227" s="258" t="s">
        <v>2666</v>
      </c>
      <c r="F227" s="259" t="s">
        <v>2667</v>
      </c>
      <c r="G227" s="260" t="s">
        <v>297</v>
      </c>
      <c r="H227" s="261">
        <v>1</v>
      </c>
      <c r="I227" s="262"/>
      <c r="J227" s="263">
        <f>ROUND(I227*H227,2)</f>
        <v>0</v>
      </c>
      <c r="K227" s="259" t="s">
        <v>2529</v>
      </c>
      <c r="L227" s="264"/>
      <c r="M227" s="265" t="s">
        <v>19</v>
      </c>
      <c r="N227" s="266" t="s">
        <v>44</v>
      </c>
      <c r="O227" s="83"/>
      <c r="P227" s="220">
        <f>O227*H227</f>
        <v>0</v>
      </c>
      <c r="Q227" s="220">
        <v>0</v>
      </c>
      <c r="R227" s="220">
        <f>Q227*H227</f>
        <v>0</v>
      </c>
      <c r="S227" s="220">
        <v>0</v>
      </c>
      <c r="T227" s="221">
        <f>S227*H227</f>
        <v>0</v>
      </c>
      <c r="AR227" s="222" t="s">
        <v>230</v>
      </c>
      <c r="AT227" s="222" t="s">
        <v>242</v>
      </c>
      <c r="AU227" s="222" t="s">
        <v>83</v>
      </c>
      <c r="AY227" s="17" t="s">
        <v>204</v>
      </c>
      <c r="BE227" s="223">
        <f>IF(N227="základní",J227,0)</f>
        <v>0</v>
      </c>
      <c r="BF227" s="223">
        <f>IF(N227="snížená",J227,0)</f>
        <v>0</v>
      </c>
      <c r="BG227" s="223">
        <f>IF(N227="zákl. přenesená",J227,0)</f>
        <v>0</v>
      </c>
      <c r="BH227" s="223">
        <f>IF(N227="sníž. přenesená",J227,0)</f>
        <v>0</v>
      </c>
      <c r="BI227" s="223">
        <f>IF(N227="nulová",J227,0)</f>
        <v>0</v>
      </c>
      <c r="BJ227" s="17" t="s">
        <v>81</v>
      </c>
      <c r="BK227" s="223">
        <f>ROUND(I227*H227,2)</f>
        <v>0</v>
      </c>
      <c r="BL227" s="17" t="s">
        <v>212</v>
      </c>
      <c r="BM227" s="222" t="s">
        <v>378</v>
      </c>
    </row>
    <row r="228" spans="2:65" s="1" customFormat="1" ht="16.5" customHeight="1">
      <c r="B228" s="38"/>
      <c r="C228" s="257" t="s">
        <v>302</v>
      </c>
      <c r="D228" s="257" t="s">
        <v>242</v>
      </c>
      <c r="E228" s="258" t="s">
        <v>2668</v>
      </c>
      <c r="F228" s="259" t="s">
        <v>2669</v>
      </c>
      <c r="G228" s="260" t="s">
        <v>297</v>
      </c>
      <c r="H228" s="261">
        <v>3</v>
      </c>
      <c r="I228" s="262"/>
      <c r="J228" s="263">
        <f>ROUND(I228*H228,2)</f>
        <v>0</v>
      </c>
      <c r="K228" s="259" t="s">
        <v>2529</v>
      </c>
      <c r="L228" s="264"/>
      <c r="M228" s="265" t="s">
        <v>19</v>
      </c>
      <c r="N228" s="266" t="s">
        <v>44</v>
      </c>
      <c r="O228" s="83"/>
      <c r="P228" s="220">
        <f>O228*H228</f>
        <v>0</v>
      </c>
      <c r="Q228" s="220">
        <v>0</v>
      </c>
      <c r="R228" s="220">
        <f>Q228*H228</f>
        <v>0</v>
      </c>
      <c r="S228" s="220">
        <v>0</v>
      </c>
      <c r="T228" s="221">
        <f>S228*H228</f>
        <v>0</v>
      </c>
      <c r="AR228" s="222" t="s">
        <v>230</v>
      </c>
      <c r="AT228" s="222" t="s">
        <v>242</v>
      </c>
      <c r="AU228" s="222" t="s">
        <v>83</v>
      </c>
      <c r="AY228" s="17" t="s">
        <v>204</v>
      </c>
      <c r="BE228" s="223">
        <f>IF(N228="základní",J228,0)</f>
        <v>0</v>
      </c>
      <c r="BF228" s="223">
        <f>IF(N228="snížená",J228,0)</f>
        <v>0</v>
      </c>
      <c r="BG228" s="223">
        <f>IF(N228="zákl. přenesená",J228,0)</f>
        <v>0</v>
      </c>
      <c r="BH228" s="223">
        <f>IF(N228="sníž. přenesená",J228,0)</f>
        <v>0</v>
      </c>
      <c r="BI228" s="223">
        <f>IF(N228="nulová",J228,0)</f>
        <v>0</v>
      </c>
      <c r="BJ228" s="17" t="s">
        <v>81</v>
      </c>
      <c r="BK228" s="223">
        <f>ROUND(I228*H228,2)</f>
        <v>0</v>
      </c>
      <c r="BL228" s="17" t="s">
        <v>212</v>
      </c>
      <c r="BM228" s="222" t="s">
        <v>381</v>
      </c>
    </row>
    <row r="229" spans="2:65" s="1" customFormat="1" ht="16.5" customHeight="1">
      <c r="B229" s="38"/>
      <c r="C229" s="257" t="s">
        <v>382</v>
      </c>
      <c r="D229" s="257" t="s">
        <v>242</v>
      </c>
      <c r="E229" s="258" t="s">
        <v>2670</v>
      </c>
      <c r="F229" s="259" t="s">
        <v>2671</v>
      </c>
      <c r="G229" s="260" t="s">
        <v>297</v>
      </c>
      <c r="H229" s="261">
        <v>1</v>
      </c>
      <c r="I229" s="262"/>
      <c r="J229" s="263">
        <f>ROUND(I229*H229,2)</f>
        <v>0</v>
      </c>
      <c r="K229" s="259" t="s">
        <v>19</v>
      </c>
      <c r="L229" s="264"/>
      <c r="M229" s="265" t="s">
        <v>19</v>
      </c>
      <c r="N229" s="266" t="s">
        <v>44</v>
      </c>
      <c r="O229" s="83"/>
      <c r="P229" s="220">
        <f>O229*H229</f>
        <v>0</v>
      </c>
      <c r="Q229" s="220">
        <v>0</v>
      </c>
      <c r="R229" s="220">
        <f>Q229*H229</f>
        <v>0</v>
      </c>
      <c r="S229" s="220">
        <v>0</v>
      </c>
      <c r="T229" s="221">
        <f>S229*H229</f>
        <v>0</v>
      </c>
      <c r="AR229" s="222" t="s">
        <v>230</v>
      </c>
      <c r="AT229" s="222" t="s">
        <v>242</v>
      </c>
      <c r="AU229" s="222" t="s">
        <v>83</v>
      </c>
      <c r="AY229" s="17" t="s">
        <v>204</v>
      </c>
      <c r="BE229" s="223">
        <f>IF(N229="základní",J229,0)</f>
        <v>0</v>
      </c>
      <c r="BF229" s="223">
        <f>IF(N229="snížená",J229,0)</f>
        <v>0</v>
      </c>
      <c r="BG229" s="223">
        <f>IF(N229="zákl. přenesená",J229,0)</f>
        <v>0</v>
      </c>
      <c r="BH229" s="223">
        <f>IF(N229="sníž. přenesená",J229,0)</f>
        <v>0</v>
      </c>
      <c r="BI229" s="223">
        <f>IF(N229="nulová",J229,0)</f>
        <v>0</v>
      </c>
      <c r="BJ229" s="17" t="s">
        <v>81</v>
      </c>
      <c r="BK229" s="223">
        <f>ROUND(I229*H229,2)</f>
        <v>0</v>
      </c>
      <c r="BL229" s="17" t="s">
        <v>212</v>
      </c>
      <c r="BM229" s="222" t="s">
        <v>385</v>
      </c>
    </row>
    <row r="230" spans="2:65" s="1" customFormat="1" ht="16.5" customHeight="1">
      <c r="B230" s="38"/>
      <c r="C230" s="257" t="s">
        <v>305</v>
      </c>
      <c r="D230" s="257" t="s">
        <v>242</v>
      </c>
      <c r="E230" s="258" t="s">
        <v>2672</v>
      </c>
      <c r="F230" s="259" t="s">
        <v>2673</v>
      </c>
      <c r="G230" s="260" t="s">
        <v>297</v>
      </c>
      <c r="H230" s="261">
        <v>2</v>
      </c>
      <c r="I230" s="262"/>
      <c r="J230" s="263">
        <f>ROUND(I230*H230,2)</f>
        <v>0</v>
      </c>
      <c r="K230" s="259" t="s">
        <v>2529</v>
      </c>
      <c r="L230" s="264"/>
      <c r="M230" s="265" t="s">
        <v>19</v>
      </c>
      <c r="N230" s="266" t="s">
        <v>44</v>
      </c>
      <c r="O230" s="83"/>
      <c r="P230" s="220">
        <f>O230*H230</f>
        <v>0</v>
      </c>
      <c r="Q230" s="220">
        <v>0</v>
      </c>
      <c r="R230" s="220">
        <f>Q230*H230</f>
        <v>0</v>
      </c>
      <c r="S230" s="220">
        <v>0</v>
      </c>
      <c r="T230" s="221">
        <f>S230*H230</f>
        <v>0</v>
      </c>
      <c r="AR230" s="222" t="s">
        <v>230</v>
      </c>
      <c r="AT230" s="222" t="s">
        <v>242</v>
      </c>
      <c r="AU230" s="222" t="s">
        <v>83</v>
      </c>
      <c r="AY230" s="17" t="s">
        <v>204</v>
      </c>
      <c r="BE230" s="223">
        <f>IF(N230="základní",J230,0)</f>
        <v>0</v>
      </c>
      <c r="BF230" s="223">
        <f>IF(N230="snížená",J230,0)</f>
        <v>0</v>
      </c>
      <c r="BG230" s="223">
        <f>IF(N230="zákl. přenesená",J230,0)</f>
        <v>0</v>
      </c>
      <c r="BH230" s="223">
        <f>IF(N230="sníž. přenesená",J230,0)</f>
        <v>0</v>
      </c>
      <c r="BI230" s="223">
        <f>IF(N230="nulová",J230,0)</f>
        <v>0</v>
      </c>
      <c r="BJ230" s="17" t="s">
        <v>81</v>
      </c>
      <c r="BK230" s="223">
        <f>ROUND(I230*H230,2)</f>
        <v>0</v>
      </c>
      <c r="BL230" s="17" t="s">
        <v>212</v>
      </c>
      <c r="BM230" s="222" t="s">
        <v>390</v>
      </c>
    </row>
    <row r="231" spans="2:65" s="1" customFormat="1" ht="16.5" customHeight="1">
      <c r="B231" s="38"/>
      <c r="C231" s="257" t="s">
        <v>395</v>
      </c>
      <c r="D231" s="257" t="s">
        <v>242</v>
      </c>
      <c r="E231" s="258" t="s">
        <v>2674</v>
      </c>
      <c r="F231" s="259" t="s">
        <v>2675</v>
      </c>
      <c r="G231" s="260" t="s">
        <v>297</v>
      </c>
      <c r="H231" s="261">
        <v>1</v>
      </c>
      <c r="I231" s="262"/>
      <c r="J231" s="263">
        <f>ROUND(I231*H231,2)</f>
        <v>0</v>
      </c>
      <c r="K231" s="259" t="s">
        <v>2529</v>
      </c>
      <c r="L231" s="264"/>
      <c r="M231" s="265" t="s">
        <v>19</v>
      </c>
      <c r="N231" s="266" t="s">
        <v>44</v>
      </c>
      <c r="O231" s="83"/>
      <c r="P231" s="220">
        <f>O231*H231</f>
        <v>0</v>
      </c>
      <c r="Q231" s="220">
        <v>0</v>
      </c>
      <c r="R231" s="220">
        <f>Q231*H231</f>
        <v>0</v>
      </c>
      <c r="S231" s="220">
        <v>0</v>
      </c>
      <c r="T231" s="221">
        <f>S231*H231</f>
        <v>0</v>
      </c>
      <c r="AR231" s="222" t="s">
        <v>230</v>
      </c>
      <c r="AT231" s="222" t="s">
        <v>242</v>
      </c>
      <c r="AU231" s="222" t="s">
        <v>83</v>
      </c>
      <c r="AY231" s="17" t="s">
        <v>204</v>
      </c>
      <c r="BE231" s="223">
        <f>IF(N231="základní",J231,0)</f>
        <v>0</v>
      </c>
      <c r="BF231" s="223">
        <f>IF(N231="snížená",J231,0)</f>
        <v>0</v>
      </c>
      <c r="BG231" s="223">
        <f>IF(N231="zákl. přenesená",J231,0)</f>
        <v>0</v>
      </c>
      <c r="BH231" s="223">
        <f>IF(N231="sníž. přenesená",J231,0)</f>
        <v>0</v>
      </c>
      <c r="BI231" s="223">
        <f>IF(N231="nulová",J231,0)</f>
        <v>0</v>
      </c>
      <c r="BJ231" s="17" t="s">
        <v>81</v>
      </c>
      <c r="BK231" s="223">
        <f>ROUND(I231*H231,2)</f>
        <v>0</v>
      </c>
      <c r="BL231" s="17" t="s">
        <v>212</v>
      </c>
      <c r="BM231" s="222" t="s">
        <v>398</v>
      </c>
    </row>
    <row r="232" spans="2:65" s="1" customFormat="1" ht="16.5" customHeight="1">
      <c r="B232" s="38"/>
      <c r="C232" s="257" t="s">
        <v>311</v>
      </c>
      <c r="D232" s="257" t="s">
        <v>242</v>
      </c>
      <c r="E232" s="258" t="s">
        <v>2676</v>
      </c>
      <c r="F232" s="259" t="s">
        <v>2677</v>
      </c>
      <c r="G232" s="260" t="s">
        <v>297</v>
      </c>
      <c r="H232" s="261">
        <v>1</v>
      </c>
      <c r="I232" s="262"/>
      <c r="J232" s="263">
        <f>ROUND(I232*H232,2)</f>
        <v>0</v>
      </c>
      <c r="K232" s="259" t="s">
        <v>2529</v>
      </c>
      <c r="L232" s="264"/>
      <c r="M232" s="265" t="s">
        <v>19</v>
      </c>
      <c r="N232" s="266" t="s">
        <v>44</v>
      </c>
      <c r="O232" s="83"/>
      <c r="P232" s="220">
        <f>O232*H232</f>
        <v>0</v>
      </c>
      <c r="Q232" s="220">
        <v>0</v>
      </c>
      <c r="R232" s="220">
        <f>Q232*H232</f>
        <v>0</v>
      </c>
      <c r="S232" s="220">
        <v>0</v>
      </c>
      <c r="T232" s="221">
        <f>S232*H232</f>
        <v>0</v>
      </c>
      <c r="AR232" s="222" t="s">
        <v>230</v>
      </c>
      <c r="AT232" s="222" t="s">
        <v>242</v>
      </c>
      <c r="AU232" s="222" t="s">
        <v>83</v>
      </c>
      <c r="AY232" s="17" t="s">
        <v>204</v>
      </c>
      <c r="BE232" s="223">
        <f>IF(N232="základní",J232,0)</f>
        <v>0</v>
      </c>
      <c r="BF232" s="223">
        <f>IF(N232="snížená",J232,0)</f>
        <v>0</v>
      </c>
      <c r="BG232" s="223">
        <f>IF(N232="zákl. přenesená",J232,0)</f>
        <v>0</v>
      </c>
      <c r="BH232" s="223">
        <f>IF(N232="sníž. přenesená",J232,0)</f>
        <v>0</v>
      </c>
      <c r="BI232" s="223">
        <f>IF(N232="nulová",J232,0)</f>
        <v>0</v>
      </c>
      <c r="BJ232" s="17" t="s">
        <v>81</v>
      </c>
      <c r="BK232" s="223">
        <f>ROUND(I232*H232,2)</f>
        <v>0</v>
      </c>
      <c r="BL232" s="17" t="s">
        <v>212</v>
      </c>
      <c r="BM232" s="222" t="s">
        <v>405</v>
      </c>
    </row>
    <row r="233" spans="2:65" s="1" customFormat="1" ht="16.5" customHeight="1">
      <c r="B233" s="38"/>
      <c r="C233" s="211" t="s">
        <v>408</v>
      </c>
      <c r="D233" s="211" t="s">
        <v>207</v>
      </c>
      <c r="E233" s="212" t="s">
        <v>2678</v>
      </c>
      <c r="F233" s="213" t="s">
        <v>2679</v>
      </c>
      <c r="G233" s="214" t="s">
        <v>250</v>
      </c>
      <c r="H233" s="215">
        <v>16</v>
      </c>
      <c r="I233" s="216"/>
      <c r="J233" s="217">
        <f>ROUND(I233*H233,2)</f>
        <v>0</v>
      </c>
      <c r="K233" s="213" t="s">
        <v>2529</v>
      </c>
      <c r="L233" s="43"/>
      <c r="M233" s="218" t="s">
        <v>19</v>
      </c>
      <c r="N233" s="219" t="s">
        <v>44</v>
      </c>
      <c r="O233" s="83"/>
      <c r="P233" s="220">
        <f>O233*H233</f>
        <v>0</v>
      </c>
      <c r="Q233" s="220">
        <v>0</v>
      </c>
      <c r="R233" s="220">
        <f>Q233*H233</f>
        <v>0</v>
      </c>
      <c r="S233" s="220">
        <v>0</v>
      </c>
      <c r="T233" s="221">
        <f>S233*H233</f>
        <v>0</v>
      </c>
      <c r="AR233" s="222" t="s">
        <v>212</v>
      </c>
      <c r="AT233" s="222" t="s">
        <v>207</v>
      </c>
      <c r="AU233" s="222" t="s">
        <v>83</v>
      </c>
      <c r="AY233" s="17" t="s">
        <v>204</v>
      </c>
      <c r="BE233" s="223">
        <f>IF(N233="základní",J233,0)</f>
        <v>0</v>
      </c>
      <c r="BF233" s="223">
        <f>IF(N233="snížená",J233,0)</f>
        <v>0</v>
      </c>
      <c r="BG233" s="223">
        <f>IF(N233="zákl. přenesená",J233,0)</f>
        <v>0</v>
      </c>
      <c r="BH233" s="223">
        <f>IF(N233="sníž. přenesená",J233,0)</f>
        <v>0</v>
      </c>
      <c r="BI233" s="223">
        <f>IF(N233="nulová",J233,0)</f>
        <v>0</v>
      </c>
      <c r="BJ233" s="17" t="s">
        <v>81</v>
      </c>
      <c r="BK233" s="223">
        <f>ROUND(I233*H233,2)</f>
        <v>0</v>
      </c>
      <c r="BL233" s="17" t="s">
        <v>212</v>
      </c>
      <c r="BM233" s="222" t="s">
        <v>411</v>
      </c>
    </row>
    <row r="234" spans="2:65" s="1" customFormat="1" ht="24" customHeight="1">
      <c r="B234" s="38"/>
      <c r="C234" s="211" t="s">
        <v>314</v>
      </c>
      <c r="D234" s="211" t="s">
        <v>207</v>
      </c>
      <c r="E234" s="212" t="s">
        <v>2680</v>
      </c>
      <c r="F234" s="213" t="s">
        <v>2681</v>
      </c>
      <c r="G234" s="214" t="s">
        <v>297</v>
      </c>
      <c r="H234" s="215">
        <v>1</v>
      </c>
      <c r="I234" s="216"/>
      <c r="J234" s="217">
        <f>ROUND(I234*H234,2)</f>
        <v>0</v>
      </c>
      <c r="K234" s="213" t="s">
        <v>2529</v>
      </c>
      <c r="L234" s="43"/>
      <c r="M234" s="218" t="s">
        <v>19</v>
      </c>
      <c r="N234" s="219" t="s">
        <v>44</v>
      </c>
      <c r="O234" s="83"/>
      <c r="P234" s="220">
        <f>O234*H234</f>
        <v>0</v>
      </c>
      <c r="Q234" s="220">
        <v>0</v>
      </c>
      <c r="R234" s="220">
        <f>Q234*H234</f>
        <v>0</v>
      </c>
      <c r="S234" s="220">
        <v>0</v>
      </c>
      <c r="T234" s="221">
        <f>S234*H234</f>
        <v>0</v>
      </c>
      <c r="AR234" s="222" t="s">
        <v>212</v>
      </c>
      <c r="AT234" s="222" t="s">
        <v>207</v>
      </c>
      <c r="AU234" s="222" t="s">
        <v>83</v>
      </c>
      <c r="AY234" s="17" t="s">
        <v>204</v>
      </c>
      <c r="BE234" s="223">
        <f>IF(N234="základní",J234,0)</f>
        <v>0</v>
      </c>
      <c r="BF234" s="223">
        <f>IF(N234="snížená",J234,0)</f>
        <v>0</v>
      </c>
      <c r="BG234" s="223">
        <f>IF(N234="zákl. přenesená",J234,0)</f>
        <v>0</v>
      </c>
      <c r="BH234" s="223">
        <f>IF(N234="sníž. přenesená",J234,0)</f>
        <v>0</v>
      </c>
      <c r="BI234" s="223">
        <f>IF(N234="nulová",J234,0)</f>
        <v>0</v>
      </c>
      <c r="BJ234" s="17" t="s">
        <v>81</v>
      </c>
      <c r="BK234" s="223">
        <f>ROUND(I234*H234,2)</f>
        <v>0</v>
      </c>
      <c r="BL234" s="17" t="s">
        <v>212</v>
      </c>
      <c r="BM234" s="222" t="s">
        <v>414</v>
      </c>
    </row>
    <row r="235" spans="2:65" s="1" customFormat="1" ht="24" customHeight="1">
      <c r="B235" s="38"/>
      <c r="C235" s="211" t="s">
        <v>417</v>
      </c>
      <c r="D235" s="211" t="s">
        <v>207</v>
      </c>
      <c r="E235" s="212" t="s">
        <v>2682</v>
      </c>
      <c r="F235" s="213" t="s">
        <v>2683</v>
      </c>
      <c r="G235" s="214" t="s">
        <v>297</v>
      </c>
      <c r="H235" s="215">
        <v>1</v>
      </c>
      <c r="I235" s="216"/>
      <c r="J235" s="217">
        <f>ROUND(I235*H235,2)</f>
        <v>0</v>
      </c>
      <c r="K235" s="213" t="s">
        <v>2529</v>
      </c>
      <c r="L235" s="43"/>
      <c r="M235" s="218" t="s">
        <v>19</v>
      </c>
      <c r="N235" s="219" t="s">
        <v>44</v>
      </c>
      <c r="O235" s="83"/>
      <c r="P235" s="220">
        <f>O235*H235</f>
        <v>0</v>
      </c>
      <c r="Q235" s="220">
        <v>0</v>
      </c>
      <c r="R235" s="220">
        <f>Q235*H235</f>
        <v>0</v>
      </c>
      <c r="S235" s="220">
        <v>0</v>
      </c>
      <c r="T235" s="221">
        <f>S235*H235</f>
        <v>0</v>
      </c>
      <c r="AR235" s="222" t="s">
        <v>212</v>
      </c>
      <c r="AT235" s="222" t="s">
        <v>207</v>
      </c>
      <c r="AU235" s="222" t="s">
        <v>83</v>
      </c>
      <c r="AY235" s="17" t="s">
        <v>204</v>
      </c>
      <c r="BE235" s="223">
        <f>IF(N235="základní",J235,0)</f>
        <v>0</v>
      </c>
      <c r="BF235" s="223">
        <f>IF(N235="snížená",J235,0)</f>
        <v>0</v>
      </c>
      <c r="BG235" s="223">
        <f>IF(N235="zákl. přenesená",J235,0)</f>
        <v>0</v>
      </c>
      <c r="BH235" s="223">
        <f>IF(N235="sníž. přenesená",J235,0)</f>
        <v>0</v>
      </c>
      <c r="BI235" s="223">
        <f>IF(N235="nulová",J235,0)</f>
        <v>0</v>
      </c>
      <c r="BJ235" s="17" t="s">
        <v>81</v>
      </c>
      <c r="BK235" s="223">
        <f>ROUND(I235*H235,2)</f>
        <v>0</v>
      </c>
      <c r="BL235" s="17" t="s">
        <v>212</v>
      </c>
      <c r="BM235" s="222" t="s">
        <v>420</v>
      </c>
    </row>
    <row r="236" spans="2:65" s="1" customFormat="1" ht="24" customHeight="1">
      <c r="B236" s="38"/>
      <c r="C236" s="211" t="s">
        <v>318</v>
      </c>
      <c r="D236" s="211" t="s">
        <v>207</v>
      </c>
      <c r="E236" s="212" t="s">
        <v>2684</v>
      </c>
      <c r="F236" s="213" t="s">
        <v>2685</v>
      </c>
      <c r="G236" s="214" t="s">
        <v>297</v>
      </c>
      <c r="H236" s="215">
        <v>1</v>
      </c>
      <c r="I236" s="216"/>
      <c r="J236" s="217">
        <f>ROUND(I236*H236,2)</f>
        <v>0</v>
      </c>
      <c r="K236" s="213" t="s">
        <v>2529</v>
      </c>
      <c r="L236" s="43"/>
      <c r="M236" s="218" t="s">
        <v>19</v>
      </c>
      <c r="N236" s="219" t="s">
        <v>44</v>
      </c>
      <c r="O236" s="83"/>
      <c r="P236" s="220">
        <f>O236*H236</f>
        <v>0</v>
      </c>
      <c r="Q236" s="220">
        <v>0</v>
      </c>
      <c r="R236" s="220">
        <f>Q236*H236</f>
        <v>0</v>
      </c>
      <c r="S236" s="220">
        <v>0</v>
      </c>
      <c r="T236" s="221">
        <f>S236*H236</f>
        <v>0</v>
      </c>
      <c r="AR236" s="222" t="s">
        <v>212</v>
      </c>
      <c r="AT236" s="222" t="s">
        <v>207</v>
      </c>
      <c r="AU236" s="222" t="s">
        <v>83</v>
      </c>
      <c r="AY236" s="17" t="s">
        <v>204</v>
      </c>
      <c r="BE236" s="223">
        <f>IF(N236="základní",J236,0)</f>
        <v>0</v>
      </c>
      <c r="BF236" s="223">
        <f>IF(N236="snížená",J236,0)</f>
        <v>0</v>
      </c>
      <c r="BG236" s="223">
        <f>IF(N236="zákl. přenesená",J236,0)</f>
        <v>0</v>
      </c>
      <c r="BH236" s="223">
        <f>IF(N236="sníž. přenesená",J236,0)</f>
        <v>0</v>
      </c>
      <c r="BI236" s="223">
        <f>IF(N236="nulová",J236,0)</f>
        <v>0</v>
      </c>
      <c r="BJ236" s="17" t="s">
        <v>81</v>
      </c>
      <c r="BK236" s="223">
        <f>ROUND(I236*H236,2)</f>
        <v>0</v>
      </c>
      <c r="BL236" s="17" t="s">
        <v>212</v>
      </c>
      <c r="BM236" s="222" t="s">
        <v>425</v>
      </c>
    </row>
    <row r="237" spans="2:65" s="1" customFormat="1" ht="24" customHeight="1">
      <c r="B237" s="38"/>
      <c r="C237" s="211" t="s">
        <v>430</v>
      </c>
      <c r="D237" s="211" t="s">
        <v>207</v>
      </c>
      <c r="E237" s="212" t="s">
        <v>2686</v>
      </c>
      <c r="F237" s="213" t="s">
        <v>2687</v>
      </c>
      <c r="G237" s="214" t="s">
        <v>297</v>
      </c>
      <c r="H237" s="215">
        <v>1</v>
      </c>
      <c r="I237" s="216"/>
      <c r="J237" s="217">
        <f>ROUND(I237*H237,2)</f>
        <v>0</v>
      </c>
      <c r="K237" s="213" t="s">
        <v>2529</v>
      </c>
      <c r="L237" s="43"/>
      <c r="M237" s="218" t="s">
        <v>19</v>
      </c>
      <c r="N237" s="219" t="s">
        <v>44</v>
      </c>
      <c r="O237" s="83"/>
      <c r="P237" s="220">
        <f>O237*H237</f>
        <v>0</v>
      </c>
      <c r="Q237" s="220">
        <v>0</v>
      </c>
      <c r="R237" s="220">
        <f>Q237*H237</f>
        <v>0</v>
      </c>
      <c r="S237" s="220">
        <v>0</v>
      </c>
      <c r="T237" s="221">
        <f>S237*H237</f>
        <v>0</v>
      </c>
      <c r="AR237" s="222" t="s">
        <v>212</v>
      </c>
      <c r="AT237" s="222" t="s">
        <v>207</v>
      </c>
      <c r="AU237" s="222" t="s">
        <v>83</v>
      </c>
      <c r="AY237" s="17" t="s">
        <v>204</v>
      </c>
      <c r="BE237" s="223">
        <f>IF(N237="základní",J237,0)</f>
        <v>0</v>
      </c>
      <c r="BF237" s="223">
        <f>IF(N237="snížená",J237,0)</f>
        <v>0</v>
      </c>
      <c r="BG237" s="223">
        <f>IF(N237="zákl. přenesená",J237,0)</f>
        <v>0</v>
      </c>
      <c r="BH237" s="223">
        <f>IF(N237="sníž. přenesená",J237,0)</f>
        <v>0</v>
      </c>
      <c r="BI237" s="223">
        <f>IF(N237="nulová",J237,0)</f>
        <v>0</v>
      </c>
      <c r="BJ237" s="17" t="s">
        <v>81</v>
      </c>
      <c r="BK237" s="223">
        <f>ROUND(I237*H237,2)</f>
        <v>0</v>
      </c>
      <c r="BL237" s="17" t="s">
        <v>212</v>
      </c>
      <c r="BM237" s="222" t="s">
        <v>433</v>
      </c>
    </row>
    <row r="238" spans="2:65" s="1" customFormat="1" ht="24" customHeight="1">
      <c r="B238" s="38"/>
      <c r="C238" s="211" t="s">
        <v>321</v>
      </c>
      <c r="D238" s="211" t="s">
        <v>207</v>
      </c>
      <c r="E238" s="212" t="s">
        <v>2688</v>
      </c>
      <c r="F238" s="213" t="s">
        <v>2689</v>
      </c>
      <c r="G238" s="214" t="s">
        <v>297</v>
      </c>
      <c r="H238" s="215">
        <v>2</v>
      </c>
      <c r="I238" s="216"/>
      <c r="J238" s="217">
        <f>ROUND(I238*H238,2)</f>
        <v>0</v>
      </c>
      <c r="K238" s="213" t="s">
        <v>2529</v>
      </c>
      <c r="L238" s="43"/>
      <c r="M238" s="218" t="s">
        <v>19</v>
      </c>
      <c r="N238" s="219" t="s">
        <v>44</v>
      </c>
      <c r="O238" s="83"/>
      <c r="P238" s="220">
        <f>O238*H238</f>
        <v>0</v>
      </c>
      <c r="Q238" s="220">
        <v>0</v>
      </c>
      <c r="R238" s="220">
        <f>Q238*H238</f>
        <v>0</v>
      </c>
      <c r="S238" s="220">
        <v>0</v>
      </c>
      <c r="T238" s="221">
        <f>S238*H238</f>
        <v>0</v>
      </c>
      <c r="AR238" s="222" t="s">
        <v>212</v>
      </c>
      <c r="AT238" s="222" t="s">
        <v>207</v>
      </c>
      <c r="AU238" s="222" t="s">
        <v>83</v>
      </c>
      <c r="AY238" s="17" t="s">
        <v>204</v>
      </c>
      <c r="BE238" s="223">
        <f>IF(N238="základní",J238,0)</f>
        <v>0</v>
      </c>
      <c r="BF238" s="223">
        <f>IF(N238="snížená",J238,0)</f>
        <v>0</v>
      </c>
      <c r="BG238" s="223">
        <f>IF(N238="zákl. přenesená",J238,0)</f>
        <v>0</v>
      </c>
      <c r="BH238" s="223">
        <f>IF(N238="sníž. přenesená",J238,0)</f>
        <v>0</v>
      </c>
      <c r="BI238" s="223">
        <f>IF(N238="nulová",J238,0)</f>
        <v>0</v>
      </c>
      <c r="BJ238" s="17" t="s">
        <v>81</v>
      </c>
      <c r="BK238" s="223">
        <f>ROUND(I238*H238,2)</f>
        <v>0</v>
      </c>
      <c r="BL238" s="17" t="s">
        <v>212</v>
      </c>
      <c r="BM238" s="222" t="s">
        <v>436</v>
      </c>
    </row>
    <row r="239" spans="2:65" s="1" customFormat="1" ht="24" customHeight="1">
      <c r="B239" s="38"/>
      <c r="C239" s="211" t="s">
        <v>437</v>
      </c>
      <c r="D239" s="211" t="s">
        <v>207</v>
      </c>
      <c r="E239" s="212" t="s">
        <v>2690</v>
      </c>
      <c r="F239" s="213" t="s">
        <v>2691</v>
      </c>
      <c r="G239" s="214" t="s">
        <v>297</v>
      </c>
      <c r="H239" s="215">
        <v>2</v>
      </c>
      <c r="I239" s="216"/>
      <c r="J239" s="217">
        <f>ROUND(I239*H239,2)</f>
        <v>0</v>
      </c>
      <c r="K239" s="213" t="s">
        <v>2529</v>
      </c>
      <c r="L239" s="43"/>
      <c r="M239" s="218" t="s">
        <v>19</v>
      </c>
      <c r="N239" s="219" t="s">
        <v>44</v>
      </c>
      <c r="O239" s="83"/>
      <c r="P239" s="220">
        <f>O239*H239</f>
        <v>0</v>
      </c>
      <c r="Q239" s="220">
        <v>0</v>
      </c>
      <c r="R239" s="220">
        <f>Q239*H239</f>
        <v>0</v>
      </c>
      <c r="S239" s="220">
        <v>0</v>
      </c>
      <c r="T239" s="221">
        <f>S239*H239</f>
        <v>0</v>
      </c>
      <c r="AR239" s="222" t="s">
        <v>212</v>
      </c>
      <c r="AT239" s="222" t="s">
        <v>207</v>
      </c>
      <c r="AU239" s="222" t="s">
        <v>83</v>
      </c>
      <c r="AY239" s="17" t="s">
        <v>204</v>
      </c>
      <c r="BE239" s="223">
        <f>IF(N239="základní",J239,0)</f>
        <v>0</v>
      </c>
      <c r="BF239" s="223">
        <f>IF(N239="snížená",J239,0)</f>
        <v>0</v>
      </c>
      <c r="BG239" s="223">
        <f>IF(N239="zákl. přenesená",J239,0)</f>
        <v>0</v>
      </c>
      <c r="BH239" s="223">
        <f>IF(N239="sníž. přenesená",J239,0)</f>
        <v>0</v>
      </c>
      <c r="BI239" s="223">
        <f>IF(N239="nulová",J239,0)</f>
        <v>0</v>
      </c>
      <c r="BJ239" s="17" t="s">
        <v>81</v>
      </c>
      <c r="BK239" s="223">
        <f>ROUND(I239*H239,2)</f>
        <v>0</v>
      </c>
      <c r="BL239" s="17" t="s">
        <v>212</v>
      </c>
      <c r="BM239" s="222" t="s">
        <v>440</v>
      </c>
    </row>
    <row r="240" spans="2:65" s="1" customFormat="1" ht="16.5" customHeight="1">
      <c r="B240" s="38"/>
      <c r="C240" s="211" t="s">
        <v>325</v>
      </c>
      <c r="D240" s="211" t="s">
        <v>207</v>
      </c>
      <c r="E240" s="212" t="s">
        <v>2692</v>
      </c>
      <c r="F240" s="213" t="s">
        <v>2693</v>
      </c>
      <c r="G240" s="214" t="s">
        <v>297</v>
      </c>
      <c r="H240" s="215">
        <v>2</v>
      </c>
      <c r="I240" s="216"/>
      <c r="J240" s="217">
        <f>ROUND(I240*H240,2)</f>
        <v>0</v>
      </c>
      <c r="K240" s="213" t="s">
        <v>2529</v>
      </c>
      <c r="L240" s="43"/>
      <c r="M240" s="218" t="s">
        <v>19</v>
      </c>
      <c r="N240" s="219" t="s">
        <v>44</v>
      </c>
      <c r="O240" s="83"/>
      <c r="P240" s="220">
        <f>O240*H240</f>
        <v>0</v>
      </c>
      <c r="Q240" s="220">
        <v>0</v>
      </c>
      <c r="R240" s="220">
        <f>Q240*H240</f>
        <v>0</v>
      </c>
      <c r="S240" s="220">
        <v>0</v>
      </c>
      <c r="T240" s="221">
        <f>S240*H240</f>
        <v>0</v>
      </c>
      <c r="AR240" s="222" t="s">
        <v>212</v>
      </c>
      <c r="AT240" s="222" t="s">
        <v>207</v>
      </c>
      <c r="AU240" s="222" t="s">
        <v>83</v>
      </c>
      <c r="AY240" s="17" t="s">
        <v>204</v>
      </c>
      <c r="BE240" s="223">
        <f>IF(N240="základní",J240,0)</f>
        <v>0</v>
      </c>
      <c r="BF240" s="223">
        <f>IF(N240="snížená",J240,0)</f>
        <v>0</v>
      </c>
      <c r="BG240" s="223">
        <f>IF(N240="zákl. přenesená",J240,0)</f>
        <v>0</v>
      </c>
      <c r="BH240" s="223">
        <f>IF(N240="sníž. přenesená",J240,0)</f>
        <v>0</v>
      </c>
      <c r="BI240" s="223">
        <f>IF(N240="nulová",J240,0)</f>
        <v>0</v>
      </c>
      <c r="BJ240" s="17" t="s">
        <v>81</v>
      </c>
      <c r="BK240" s="223">
        <f>ROUND(I240*H240,2)</f>
        <v>0</v>
      </c>
      <c r="BL240" s="17" t="s">
        <v>212</v>
      </c>
      <c r="BM240" s="222" t="s">
        <v>443</v>
      </c>
    </row>
    <row r="241" spans="2:65" s="1" customFormat="1" ht="16.5" customHeight="1">
      <c r="B241" s="38"/>
      <c r="C241" s="211" t="s">
        <v>446</v>
      </c>
      <c r="D241" s="211" t="s">
        <v>207</v>
      </c>
      <c r="E241" s="212" t="s">
        <v>2694</v>
      </c>
      <c r="F241" s="213" t="s">
        <v>2695</v>
      </c>
      <c r="G241" s="214" t="s">
        <v>250</v>
      </c>
      <c r="H241" s="215">
        <v>17.6</v>
      </c>
      <c r="I241" s="216"/>
      <c r="J241" s="217">
        <f>ROUND(I241*H241,2)</f>
        <v>0</v>
      </c>
      <c r="K241" s="213" t="s">
        <v>2529</v>
      </c>
      <c r="L241" s="43"/>
      <c r="M241" s="218" t="s">
        <v>19</v>
      </c>
      <c r="N241" s="219" t="s">
        <v>44</v>
      </c>
      <c r="O241" s="83"/>
      <c r="P241" s="220">
        <f>O241*H241</f>
        <v>0</v>
      </c>
      <c r="Q241" s="220">
        <v>0</v>
      </c>
      <c r="R241" s="220">
        <f>Q241*H241</f>
        <v>0</v>
      </c>
      <c r="S241" s="220">
        <v>0</v>
      </c>
      <c r="T241" s="221">
        <f>S241*H241</f>
        <v>0</v>
      </c>
      <c r="AR241" s="222" t="s">
        <v>212</v>
      </c>
      <c r="AT241" s="222" t="s">
        <v>207</v>
      </c>
      <c r="AU241" s="222" t="s">
        <v>83</v>
      </c>
      <c r="AY241" s="17" t="s">
        <v>204</v>
      </c>
      <c r="BE241" s="223">
        <f>IF(N241="základní",J241,0)</f>
        <v>0</v>
      </c>
      <c r="BF241" s="223">
        <f>IF(N241="snížená",J241,0)</f>
        <v>0</v>
      </c>
      <c r="BG241" s="223">
        <f>IF(N241="zákl. přenesená",J241,0)</f>
        <v>0</v>
      </c>
      <c r="BH241" s="223">
        <f>IF(N241="sníž. přenesená",J241,0)</f>
        <v>0</v>
      </c>
      <c r="BI241" s="223">
        <f>IF(N241="nulová",J241,0)</f>
        <v>0</v>
      </c>
      <c r="BJ241" s="17" t="s">
        <v>81</v>
      </c>
      <c r="BK241" s="223">
        <f>ROUND(I241*H241,2)</f>
        <v>0</v>
      </c>
      <c r="BL241" s="17" t="s">
        <v>212</v>
      </c>
      <c r="BM241" s="222" t="s">
        <v>450</v>
      </c>
    </row>
    <row r="242" spans="2:51" s="13" customFormat="1" ht="12">
      <c r="B242" s="235"/>
      <c r="C242" s="236"/>
      <c r="D242" s="226" t="s">
        <v>213</v>
      </c>
      <c r="E242" s="237" t="s">
        <v>19</v>
      </c>
      <c r="F242" s="238" t="s">
        <v>2696</v>
      </c>
      <c r="G242" s="236"/>
      <c r="H242" s="239">
        <v>17.6</v>
      </c>
      <c r="I242" s="240"/>
      <c r="J242" s="236"/>
      <c r="K242" s="236"/>
      <c r="L242" s="241"/>
      <c r="M242" s="242"/>
      <c r="N242" s="243"/>
      <c r="O242" s="243"/>
      <c r="P242" s="243"/>
      <c r="Q242" s="243"/>
      <c r="R242" s="243"/>
      <c r="S242" s="243"/>
      <c r="T242" s="244"/>
      <c r="AT242" s="245" t="s">
        <v>213</v>
      </c>
      <c r="AU242" s="245" t="s">
        <v>83</v>
      </c>
      <c r="AV242" s="13" t="s">
        <v>83</v>
      </c>
      <c r="AW242" s="13" t="s">
        <v>34</v>
      </c>
      <c r="AX242" s="13" t="s">
        <v>73</v>
      </c>
      <c r="AY242" s="245" t="s">
        <v>204</v>
      </c>
    </row>
    <row r="243" spans="2:51" s="14" customFormat="1" ht="12">
      <c r="B243" s="246"/>
      <c r="C243" s="247"/>
      <c r="D243" s="226" t="s">
        <v>213</v>
      </c>
      <c r="E243" s="248" t="s">
        <v>19</v>
      </c>
      <c r="F243" s="249" t="s">
        <v>218</v>
      </c>
      <c r="G243" s="247"/>
      <c r="H243" s="250">
        <v>17.6</v>
      </c>
      <c r="I243" s="251"/>
      <c r="J243" s="247"/>
      <c r="K243" s="247"/>
      <c r="L243" s="252"/>
      <c r="M243" s="253"/>
      <c r="N243" s="254"/>
      <c r="O243" s="254"/>
      <c r="P243" s="254"/>
      <c r="Q243" s="254"/>
      <c r="R243" s="254"/>
      <c r="S243" s="254"/>
      <c r="T243" s="255"/>
      <c r="AT243" s="256" t="s">
        <v>213</v>
      </c>
      <c r="AU243" s="256" t="s">
        <v>83</v>
      </c>
      <c r="AV243" s="14" t="s">
        <v>212</v>
      </c>
      <c r="AW243" s="14" t="s">
        <v>34</v>
      </c>
      <c r="AX243" s="14" t="s">
        <v>81</v>
      </c>
      <c r="AY243" s="256" t="s">
        <v>204</v>
      </c>
    </row>
    <row r="244" spans="2:65" s="1" customFormat="1" ht="16.5" customHeight="1">
      <c r="B244" s="38"/>
      <c r="C244" s="211" t="s">
        <v>326</v>
      </c>
      <c r="D244" s="211" t="s">
        <v>207</v>
      </c>
      <c r="E244" s="212" t="s">
        <v>2697</v>
      </c>
      <c r="F244" s="213" t="s">
        <v>2698</v>
      </c>
      <c r="G244" s="214" t="s">
        <v>250</v>
      </c>
      <c r="H244" s="215">
        <v>17.6</v>
      </c>
      <c r="I244" s="216"/>
      <c r="J244" s="217">
        <f>ROUND(I244*H244,2)</f>
        <v>0</v>
      </c>
      <c r="K244" s="213" t="s">
        <v>2529</v>
      </c>
      <c r="L244" s="43"/>
      <c r="M244" s="218" t="s">
        <v>19</v>
      </c>
      <c r="N244" s="219" t="s">
        <v>44</v>
      </c>
      <c r="O244" s="83"/>
      <c r="P244" s="220">
        <f>O244*H244</f>
        <v>0</v>
      </c>
      <c r="Q244" s="220">
        <v>0</v>
      </c>
      <c r="R244" s="220">
        <f>Q244*H244</f>
        <v>0</v>
      </c>
      <c r="S244" s="220">
        <v>0</v>
      </c>
      <c r="T244" s="221">
        <f>S244*H244</f>
        <v>0</v>
      </c>
      <c r="AR244" s="222" t="s">
        <v>212</v>
      </c>
      <c r="AT244" s="222" t="s">
        <v>207</v>
      </c>
      <c r="AU244" s="222" t="s">
        <v>83</v>
      </c>
      <c r="AY244" s="17" t="s">
        <v>204</v>
      </c>
      <c r="BE244" s="223">
        <f>IF(N244="základní",J244,0)</f>
        <v>0</v>
      </c>
      <c r="BF244" s="223">
        <f>IF(N244="snížená",J244,0)</f>
        <v>0</v>
      </c>
      <c r="BG244" s="223">
        <f>IF(N244="zákl. přenesená",J244,0)</f>
        <v>0</v>
      </c>
      <c r="BH244" s="223">
        <f>IF(N244="sníž. přenesená",J244,0)</f>
        <v>0</v>
      </c>
      <c r="BI244" s="223">
        <f>IF(N244="nulová",J244,0)</f>
        <v>0</v>
      </c>
      <c r="BJ244" s="17" t="s">
        <v>81</v>
      </c>
      <c r="BK244" s="223">
        <f>ROUND(I244*H244,2)</f>
        <v>0</v>
      </c>
      <c r="BL244" s="17" t="s">
        <v>212</v>
      </c>
      <c r="BM244" s="222" t="s">
        <v>453</v>
      </c>
    </row>
    <row r="245" spans="2:51" s="13" customFormat="1" ht="12">
      <c r="B245" s="235"/>
      <c r="C245" s="236"/>
      <c r="D245" s="226" t="s">
        <v>213</v>
      </c>
      <c r="E245" s="237" t="s">
        <v>19</v>
      </c>
      <c r="F245" s="238" t="s">
        <v>2696</v>
      </c>
      <c r="G245" s="236"/>
      <c r="H245" s="239">
        <v>17.6</v>
      </c>
      <c r="I245" s="240"/>
      <c r="J245" s="236"/>
      <c r="K245" s="236"/>
      <c r="L245" s="241"/>
      <c r="M245" s="242"/>
      <c r="N245" s="243"/>
      <c r="O245" s="243"/>
      <c r="P245" s="243"/>
      <c r="Q245" s="243"/>
      <c r="R245" s="243"/>
      <c r="S245" s="243"/>
      <c r="T245" s="244"/>
      <c r="AT245" s="245" t="s">
        <v>213</v>
      </c>
      <c r="AU245" s="245" t="s">
        <v>83</v>
      </c>
      <c r="AV245" s="13" t="s">
        <v>83</v>
      </c>
      <c r="AW245" s="13" t="s">
        <v>34</v>
      </c>
      <c r="AX245" s="13" t="s">
        <v>73</v>
      </c>
      <c r="AY245" s="245" t="s">
        <v>204</v>
      </c>
    </row>
    <row r="246" spans="2:51" s="14" customFormat="1" ht="12">
      <c r="B246" s="246"/>
      <c r="C246" s="247"/>
      <c r="D246" s="226" t="s">
        <v>213</v>
      </c>
      <c r="E246" s="248" t="s">
        <v>19</v>
      </c>
      <c r="F246" s="249" t="s">
        <v>218</v>
      </c>
      <c r="G246" s="247"/>
      <c r="H246" s="250">
        <v>17.6</v>
      </c>
      <c r="I246" s="251"/>
      <c r="J246" s="247"/>
      <c r="K246" s="247"/>
      <c r="L246" s="252"/>
      <c r="M246" s="253"/>
      <c r="N246" s="254"/>
      <c r="O246" s="254"/>
      <c r="P246" s="254"/>
      <c r="Q246" s="254"/>
      <c r="R246" s="254"/>
      <c r="S246" s="254"/>
      <c r="T246" s="255"/>
      <c r="AT246" s="256" t="s">
        <v>213</v>
      </c>
      <c r="AU246" s="256" t="s">
        <v>83</v>
      </c>
      <c r="AV246" s="14" t="s">
        <v>212</v>
      </c>
      <c r="AW246" s="14" t="s">
        <v>34</v>
      </c>
      <c r="AX246" s="14" t="s">
        <v>81</v>
      </c>
      <c r="AY246" s="256" t="s">
        <v>204</v>
      </c>
    </row>
    <row r="247" spans="2:63" s="11" customFormat="1" ht="22.8" customHeight="1">
      <c r="B247" s="195"/>
      <c r="C247" s="196"/>
      <c r="D247" s="197" t="s">
        <v>72</v>
      </c>
      <c r="E247" s="209" t="s">
        <v>252</v>
      </c>
      <c r="F247" s="209" t="s">
        <v>2699</v>
      </c>
      <c r="G247" s="196"/>
      <c r="H247" s="196"/>
      <c r="I247" s="199"/>
      <c r="J247" s="210">
        <f>BK247</f>
        <v>0</v>
      </c>
      <c r="K247" s="196"/>
      <c r="L247" s="201"/>
      <c r="M247" s="202"/>
      <c r="N247" s="203"/>
      <c r="O247" s="203"/>
      <c r="P247" s="204">
        <f>SUM(P248:P257)</f>
        <v>0</v>
      </c>
      <c r="Q247" s="203"/>
      <c r="R247" s="204">
        <f>SUM(R248:R257)</f>
        <v>0</v>
      </c>
      <c r="S247" s="203"/>
      <c r="T247" s="205">
        <f>SUM(T248:T257)</f>
        <v>0</v>
      </c>
      <c r="AR247" s="206" t="s">
        <v>81</v>
      </c>
      <c r="AT247" s="207" t="s">
        <v>72</v>
      </c>
      <c r="AU247" s="207" t="s">
        <v>81</v>
      </c>
      <c r="AY247" s="206" t="s">
        <v>204</v>
      </c>
      <c r="BK247" s="208">
        <f>SUM(BK248:BK257)</f>
        <v>0</v>
      </c>
    </row>
    <row r="248" spans="2:65" s="1" customFormat="1" ht="24" customHeight="1">
      <c r="B248" s="38"/>
      <c r="C248" s="211" t="s">
        <v>456</v>
      </c>
      <c r="D248" s="211" t="s">
        <v>207</v>
      </c>
      <c r="E248" s="212" t="s">
        <v>2700</v>
      </c>
      <c r="F248" s="213" t="s">
        <v>2701</v>
      </c>
      <c r="G248" s="214" t="s">
        <v>297</v>
      </c>
      <c r="H248" s="215">
        <v>3</v>
      </c>
      <c r="I248" s="216"/>
      <c r="J248" s="217">
        <f>ROUND(I248*H248,2)</f>
        <v>0</v>
      </c>
      <c r="K248" s="213" t="s">
        <v>2529</v>
      </c>
      <c r="L248" s="43"/>
      <c r="M248" s="218" t="s">
        <v>19</v>
      </c>
      <c r="N248" s="219" t="s">
        <v>44</v>
      </c>
      <c r="O248" s="83"/>
      <c r="P248" s="220">
        <f>O248*H248</f>
        <v>0</v>
      </c>
      <c r="Q248" s="220">
        <v>0</v>
      </c>
      <c r="R248" s="220">
        <f>Q248*H248</f>
        <v>0</v>
      </c>
      <c r="S248" s="220">
        <v>0</v>
      </c>
      <c r="T248" s="221">
        <f>S248*H248</f>
        <v>0</v>
      </c>
      <c r="AR248" s="222" t="s">
        <v>212</v>
      </c>
      <c r="AT248" s="222" t="s">
        <v>207</v>
      </c>
      <c r="AU248" s="222" t="s">
        <v>83</v>
      </c>
      <c r="AY248" s="17" t="s">
        <v>204</v>
      </c>
      <c r="BE248" s="223">
        <f>IF(N248="základní",J248,0)</f>
        <v>0</v>
      </c>
      <c r="BF248" s="223">
        <f>IF(N248="snížená",J248,0)</f>
        <v>0</v>
      </c>
      <c r="BG248" s="223">
        <f>IF(N248="zákl. přenesená",J248,0)</f>
        <v>0</v>
      </c>
      <c r="BH248" s="223">
        <f>IF(N248="sníž. přenesená",J248,0)</f>
        <v>0</v>
      </c>
      <c r="BI248" s="223">
        <f>IF(N248="nulová",J248,0)</f>
        <v>0</v>
      </c>
      <c r="BJ248" s="17" t="s">
        <v>81</v>
      </c>
      <c r="BK248" s="223">
        <f>ROUND(I248*H248,2)</f>
        <v>0</v>
      </c>
      <c r="BL248" s="17" t="s">
        <v>212</v>
      </c>
      <c r="BM248" s="222" t="s">
        <v>459</v>
      </c>
    </row>
    <row r="249" spans="2:65" s="1" customFormat="1" ht="24" customHeight="1">
      <c r="B249" s="38"/>
      <c r="C249" s="211" t="s">
        <v>332</v>
      </c>
      <c r="D249" s="211" t="s">
        <v>207</v>
      </c>
      <c r="E249" s="212" t="s">
        <v>1696</v>
      </c>
      <c r="F249" s="213" t="s">
        <v>2702</v>
      </c>
      <c r="G249" s="214" t="s">
        <v>297</v>
      </c>
      <c r="H249" s="215">
        <v>4</v>
      </c>
      <c r="I249" s="216"/>
      <c r="J249" s="217">
        <f>ROUND(I249*H249,2)</f>
        <v>0</v>
      </c>
      <c r="K249" s="213" t="s">
        <v>2529</v>
      </c>
      <c r="L249" s="43"/>
      <c r="M249" s="218" t="s">
        <v>19</v>
      </c>
      <c r="N249" s="219" t="s">
        <v>44</v>
      </c>
      <c r="O249" s="83"/>
      <c r="P249" s="220">
        <f>O249*H249</f>
        <v>0</v>
      </c>
      <c r="Q249" s="220">
        <v>0</v>
      </c>
      <c r="R249" s="220">
        <f>Q249*H249</f>
        <v>0</v>
      </c>
      <c r="S249" s="220">
        <v>0</v>
      </c>
      <c r="T249" s="221">
        <f>S249*H249</f>
        <v>0</v>
      </c>
      <c r="AR249" s="222" t="s">
        <v>212</v>
      </c>
      <c r="AT249" s="222" t="s">
        <v>207</v>
      </c>
      <c r="AU249" s="222" t="s">
        <v>83</v>
      </c>
      <c r="AY249" s="17" t="s">
        <v>204</v>
      </c>
      <c r="BE249" s="223">
        <f>IF(N249="základní",J249,0)</f>
        <v>0</v>
      </c>
      <c r="BF249" s="223">
        <f>IF(N249="snížená",J249,0)</f>
        <v>0</v>
      </c>
      <c r="BG249" s="223">
        <f>IF(N249="zákl. přenesená",J249,0)</f>
        <v>0</v>
      </c>
      <c r="BH249" s="223">
        <f>IF(N249="sníž. přenesená",J249,0)</f>
        <v>0</v>
      </c>
      <c r="BI249" s="223">
        <f>IF(N249="nulová",J249,0)</f>
        <v>0</v>
      </c>
      <c r="BJ249" s="17" t="s">
        <v>81</v>
      </c>
      <c r="BK249" s="223">
        <f>ROUND(I249*H249,2)</f>
        <v>0</v>
      </c>
      <c r="BL249" s="17" t="s">
        <v>212</v>
      </c>
      <c r="BM249" s="222" t="s">
        <v>462</v>
      </c>
    </row>
    <row r="250" spans="2:65" s="1" customFormat="1" ht="24" customHeight="1">
      <c r="B250" s="38"/>
      <c r="C250" s="211" t="s">
        <v>463</v>
      </c>
      <c r="D250" s="211" t="s">
        <v>207</v>
      </c>
      <c r="E250" s="212" t="s">
        <v>2703</v>
      </c>
      <c r="F250" s="213" t="s">
        <v>2704</v>
      </c>
      <c r="G250" s="214" t="s">
        <v>297</v>
      </c>
      <c r="H250" s="215">
        <v>4</v>
      </c>
      <c r="I250" s="216"/>
      <c r="J250" s="217">
        <f>ROUND(I250*H250,2)</f>
        <v>0</v>
      </c>
      <c r="K250" s="213" t="s">
        <v>2529</v>
      </c>
      <c r="L250" s="43"/>
      <c r="M250" s="218" t="s">
        <v>19</v>
      </c>
      <c r="N250" s="219" t="s">
        <v>44</v>
      </c>
      <c r="O250" s="83"/>
      <c r="P250" s="220">
        <f>O250*H250</f>
        <v>0</v>
      </c>
      <c r="Q250" s="220">
        <v>0</v>
      </c>
      <c r="R250" s="220">
        <f>Q250*H250</f>
        <v>0</v>
      </c>
      <c r="S250" s="220">
        <v>0</v>
      </c>
      <c r="T250" s="221">
        <f>S250*H250</f>
        <v>0</v>
      </c>
      <c r="AR250" s="222" t="s">
        <v>212</v>
      </c>
      <c r="AT250" s="222" t="s">
        <v>207</v>
      </c>
      <c r="AU250" s="222" t="s">
        <v>83</v>
      </c>
      <c r="AY250" s="17" t="s">
        <v>204</v>
      </c>
      <c r="BE250" s="223">
        <f>IF(N250="základní",J250,0)</f>
        <v>0</v>
      </c>
      <c r="BF250" s="223">
        <f>IF(N250="snížená",J250,0)</f>
        <v>0</v>
      </c>
      <c r="BG250" s="223">
        <f>IF(N250="zákl. přenesená",J250,0)</f>
        <v>0</v>
      </c>
      <c r="BH250" s="223">
        <f>IF(N250="sníž. přenesená",J250,0)</f>
        <v>0</v>
      </c>
      <c r="BI250" s="223">
        <f>IF(N250="nulová",J250,0)</f>
        <v>0</v>
      </c>
      <c r="BJ250" s="17" t="s">
        <v>81</v>
      </c>
      <c r="BK250" s="223">
        <f>ROUND(I250*H250,2)</f>
        <v>0</v>
      </c>
      <c r="BL250" s="17" t="s">
        <v>212</v>
      </c>
      <c r="BM250" s="222" t="s">
        <v>464</v>
      </c>
    </row>
    <row r="251" spans="2:65" s="1" customFormat="1" ht="24" customHeight="1">
      <c r="B251" s="38"/>
      <c r="C251" s="211" t="s">
        <v>335</v>
      </c>
      <c r="D251" s="211" t="s">
        <v>207</v>
      </c>
      <c r="E251" s="212" t="s">
        <v>2705</v>
      </c>
      <c r="F251" s="213" t="s">
        <v>2706</v>
      </c>
      <c r="G251" s="214" t="s">
        <v>297</v>
      </c>
      <c r="H251" s="215">
        <v>4</v>
      </c>
      <c r="I251" s="216"/>
      <c r="J251" s="217">
        <f>ROUND(I251*H251,2)</f>
        <v>0</v>
      </c>
      <c r="K251" s="213" t="s">
        <v>2529</v>
      </c>
      <c r="L251" s="43"/>
      <c r="M251" s="218" t="s">
        <v>19</v>
      </c>
      <c r="N251" s="219" t="s">
        <v>44</v>
      </c>
      <c r="O251" s="83"/>
      <c r="P251" s="220">
        <f>O251*H251</f>
        <v>0</v>
      </c>
      <c r="Q251" s="220">
        <v>0</v>
      </c>
      <c r="R251" s="220">
        <f>Q251*H251</f>
        <v>0</v>
      </c>
      <c r="S251" s="220">
        <v>0</v>
      </c>
      <c r="T251" s="221">
        <f>S251*H251</f>
        <v>0</v>
      </c>
      <c r="AR251" s="222" t="s">
        <v>212</v>
      </c>
      <c r="AT251" s="222" t="s">
        <v>207</v>
      </c>
      <c r="AU251" s="222" t="s">
        <v>83</v>
      </c>
      <c r="AY251" s="17" t="s">
        <v>204</v>
      </c>
      <c r="BE251" s="223">
        <f>IF(N251="základní",J251,0)</f>
        <v>0</v>
      </c>
      <c r="BF251" s="223">
        <f>IF(N251="snížená",J251,0)</f>
        <v>0</v>
      </c>
      <c r="BG251" s="223">
        <f>IF(N251="zákl. přenesená",J251,0)</f>
        <v>0</v>
      </c>
      <c r="BH251" s="223">
        <f>IF(N251="sníž. přenesená",J251,0)</f>
        <v>0</v>
      </c>
      <c r="BI251" s="223">
        <f>IF(N251="nulová",J251,0)</f>
        <v>0</v>
      </c>
      <c r="BJ251" s="17" t="s">
        <v>81</v>
      </c>
      <c r="BK251" s="223">
        <f>ROUND(I251*H251,2)</f>
        <v>0</v>
      </c>
      <c r="BL251" s="17" t="s">
        <v>212</v>
      </c>
      <c r="BM251" s="222" t="s">
        <v>467</v>
      </c>
    </row>
    <row r="252" spans="2:65" s="1" customFormat="1" ht="24" customHeight="1">
      <c r="B252" s="38"/>
      <c r="C252" s="211" t="s">
        <v>468</v>
      </c>
      <c r="D252" s="211" t="s">
        <v>207</v>
      </c>
      <c r="E252" s="212" t="s">
        <v>2707</v>
      </c>
      <c r="F252" s="213" t="s">
        <v>2708</v>
      </c>
      <c r="G252" s="214" t="s">
        <v>297</v>
      </c>
      <c r="H252" s="215">
        <v>2</v>
      </c>
      <c r="I252" s="216"/>
      <c r="J252" s="217">
        <f>ROUND(I252*H252,2)</f>
        <v>0</v>
      </c>
      <c r="K252" s="213" t="s">
        <v>2529</v>
      </c>
      <c r="L252" s="43"/>
      <c r="M252" s="218" t="s">
        <v>19</v>
      </c>
      <c r="N252" s="219" t="s">
        <v>44</v>
      </c>
      <c r="O252" s="83"/>
      <c r="P252" s="220">
        <f>O252*H252</f>
        <v>0</v>
      </c>
      <c r="Q252" s="220">
        <v>0</v>
      </c>
      <c r="R252" s="220">
        <f>Q252*H252</f>
        <v>0</v>
      </c>
      <c r="S252" s="220">
        <v>0</v>
      </c>
      <c r="T252" s="221">
        <f>S252*H252</f>
        <v>0</v>
      </c>
      <c r="AR252" s="222" t="s">
        <v>212</v>
      </c>
      <c r="AT252" s="222" t="s">
        <v>207</v>
      </c>
      <c r="AU252" s="222" t="s">
        <v>83</v>
      </c>
      <c r="AY252" s="17" t="s">
        <v>204</v>
      </c>
      <c r="BE252" s="223">
        <f>IF(N252="základní",J252,0)</f>
        <v>0</v>
      </c>
      <c r="BF252" s="223">
        <f>IF(N252="snížená",J252,0)</f>
        <v>0</v>
      </c>
      <c r="BG252" s="223">
        <f>IF(N252="zákl. přenesená",J252,0)</f>
        <v>0</v>
      </c>
      <c r="BH252" s="223">
        <f>IF(N252="sníž. přenesená",J252,0)</f>
        <v>0</v>
      </c>
      <c r="BI252" s="223">
        <f>IF(N252="nulová",J252,0)</f>
        <v>0</v>
      </c>
      <c r="BJ252" s="17" t="s">
        <v>81</v>
      </c>
      <c r="BK252" s="223">
        <f>ROUND(I252*H252,2)</f>
        <v>0</v>
      </c>
      <c r="BL252" s="17" t="s">
        <v>212</v>
      </c>
      <c r="BM252" s="222" t="s">
        <v>469</v>
      </c>
    </row>
    <row r="253" spans="2:65" s="1" customFormat="1" ht="24" customHeight="1">
      <c r="B253" s="38"/>
      <c r="C253" s="211" t="s">
        <v>339</v>
      </c>
      <c r="D253" s="211" t="s">
        <v>207</v>
      </c>
      <c r="E253" s="212" t="s">
        <v>2709</v>
      </c>
      <c r="F253" s="213" t="s">
        <v>2710</v>
      </c>
      <c r="G253" s="214" t="s">
        <v>250</v>
      </c>
      <c r="H253" s="215">
        <v>48</v>
      </c>
      <c r="I253" s="216"/>
      <c r="J253" s="217">
        <f>ROUND(I253*H253,2)</f>
        <v>0</v>
      </c>
      <c r="K253" s="213" t="s">
        <v>2529</v>
      </c>
      <c r="L253" s="43"/>
      <c r="M253" s="218" t="s">
        <v>19</v>
      </c>
      <c r="N253" s="219" t="s">
        <v>44</v>
      </c>
      <c r="O253" s="83"/>
      <c r="P253" s="220">
        <f>O253*H253</f>
        <v>0</v>
      </c>
      <c r="Q253" s="220">
        <v>0</v>
      </c>
      <c r="R253" s="220">
        <f>Q253*H253</f>
        <v>0</v>
      </c>
      <c r="S253" s="220">
        <v>0</v>
      </c>
      <c r="T253" s="221">
        <f>S253*H253</f>
        <v>0</v>
      </c>
      <c r="AR253" s="222" t="s">
        <v>212</v>
      </c>
      <c r="AT253" s="222" t="s">
        <v>207</v>
      </c>
      <c r="AU253" s="222" t="s">
        <v>83</v>
      </c>
      <c r="AY253" s="17" t="s">
        <v>204</v>
      </c>
      <c r="BE253" s="223">
        <f>IF(N253="základní",J253,0)</f>
        <v>0</v>
      </c>
      <c r="BF253" s="223">
        <f>IF(N253="snížená",J253,0)</f>
        <v>0</v>
      </c>
      <c r="BG253" s="223">
        <f>IF(N253="zákl. přenesená",J253,0)</f>
        <v>0</v>
      </c>
      <c r="BH253" s="223">
        <f>IF(N253="sníž. přenesená",J253,0)</f>
        <v>0</v>
      </c>
      <c r="BI253" s="223">
        <f>IF(N253="nulová",J253,0)</f>
        <v>0</v>
      </c>
      <c r="BJ253" s="17" t="s">
        <v>81</v>
      </c>
      <c r="BK253" s="223">
        <f>ROUND(I253*H253,2)</f>
        <v>0</v>
      </c>
      <c r="BL253" s="17" t="s">
        <v>212</v>
      </c>
      <c r="BM253" s="222" t="s">
        <v>472</v>
      </c>
    </row>
    <row r="254" spans="2:65" s="1" customFormat="1" ht="24" customHeight="1">
      <c r="B254" s="38"/>
      <c r="C254" s="211" t="s">
        <v>473</v>
      </c>
      <c r="D254" s="211" t="s">
        <v>207</v>
      </c>
      <c r="E254" s="212" t="s">
        <v>2711</v>
      </c>
      <c r="F254" s="213" t="s">
        <v>2712</v>
      </c>
      <c r="G254" s="214" t="s">
        <v>250</v>
      </c>
      <c r="H254" s="215">
        <v>9</v>
      </c>
      <c r="I254" s="216"/>
      <c r="J254" s="217">
        <f>ROUND(I254*H254,2)</f>
        <v>0</v>
      </c>
      <c r="K254" s="213" t="s">
        <v>2529</v>
      </c>
      <c r="L254" s="43"/>
      <c r="M254" s="218" t="s">
        <v>19</v>
      </c>
      <c r="N254" s="219" t="s">
        <v>44</v>
      </c>
      <c r="O254" s="83"/>
      <c r="P254" s="220">
        <f>O254*H254</f>
        <v>0</v>
      </c>
      <c r="Q254" s="220">
        <v>0</v>
      </c>
      <c r="R254" s="220">
        <f>Q254*H254</f>
        <v>0</v>
      </c>
      <c r="S254" s="220">
        <v>0</v>
      </c>
      <c r="T254" s="221">
        <f>S254*H254</f>
        <v>0</v>
      </c>
      <c r="AR254" s="222" t="s">
        <v>212</v>
      </c>
      <c r="AT254" s="222" t="s">
        <v>207</v>
      </c>
      <c r="AU254" s="222" t="s">
        <v>83</v>
      </c>
      <c r="AY254" s="17" t="s">
        <v>204</v>
      </c>
      <c r="BE254" s="223">
        <f>IF(N254="základní",J254,0)</f>
        <v>0</v>
      </c>
      <c r="BF254" s="223">
        <f>IF(N254="snížená",J254,0)</f>
        <v>0</v>
      </c>
      <c r="BG254" s="223">
        <f>IF(N254="zákl. přenesená",J254,0)</f>
        <v>0</v>
      </c>
      <c r="BH254" s="223">
        <f>IF(N254="sníž. přenesená",J254,0)</f>
        <v>0</v>
      </c>
      <c r="BI254" s="223">
        <f>IF(N254="nulová",J254,0)</f>
        <v>0</v>
      </c>
      <c r="BJ254" s="17" t="s">
        <v>81</v>
      </c>
      <c r="BK254" s="223">
        <f>ROUND(I254*H254,2)</f>
        <v>0</v>
      </c>
      <c r="BL254" s="17" t="s">
        <v>212</v>
      </c>
      <c r="BM254" s="222" t="s">
        <v>476</v>
      </c>
    </row>
    <row r="255" spans="2:65" s="1" customFormat="1" ht="24" customHeight="1">
      <c r="B255" s="38"/>
      <c r="C255" s="211" t="s">
        <v>342</v>
      </c>
      <c r="D255" s="211" t="s">
        <v>207</v>
      </c>
      <c r="E255" s="212" t="s">
        <v>2713</v>
      </c>
      <c r="F255" s="213" t="s">
        <v>2714</v>
      </c>
      <c r="G255" s="214" t="s">
        <v>250</v>
      </c>
      <c r="H255" s="215">
        <v>0.25</v>
      </c>
      <c r="I255" s="216"/>
      <c r="J255" s="217">
        <f>ROUND(I255*H255,2)</f>
        <v>0</v>
      </c>
      <c r="K255" s="213" t="s">
        <v>2529</v>
      </c>
      <c r="L255" s="43"/>
      <c r="M255" s="218" t="s">
        <v>19</v>
      </c>
      <c r="N255" s="219" t="s">
        <v>44</v>
      </c>
      <c r="O255" s="83"/>
      <c r="P255" s="220">
        <f>O255*H255</f>
        <v>0</v>
      </c>
      <c r="Q255" s="220">
        <v>0</v>
      </c>
      <c r="R255" s="220">
        <f>Q255*H255</f>
        <v>0</v>
      </c>
      <c r="S255" s="220">
        <v>0</v>
      </c>
      <c r="T255" s="221">
        <f>S255*H255</f>
        <v>0</v>
      </c>
      <c r="AR255" s="222" t="s">
        <v>212</v>
      </c>
      <c r="AT255" s="222" t="s">
        <v>207</v>
      </c>
      <c r="AU255" s="222" t="s">
        <v>83</v>
      </c>
      <c r="AY255" s="17" t="s">
        <v>204</v>
      </c>
      <c r="BE255" s="223">
        <f>IF(N255="základní",J255,0)</f>
        <v>0</v>
      </c>
      <c r="BF255" s="223">
        <f>IF(N255="snížená",J255,0)</f>
        <v>0</v>
      </c>
      <c r="BG255" s="223">
        <f>IF(N255="zákl. přenesená",J255,0)</f>
        <v>0</v>
      </c>
      <c r="BH255" s="223">
        <f>IF(N255="sníž. přenesená",J255,0)</f>
        <v>0</v>
      </c>
      <c r="BI255" s="223">
        <f>IF(N255="nulová",J255,0)</f>
        <v>0</v>
      </c>
      <c r="BJ255" s="17" t="s">
        <v>81</v>
      </c>
      <c r="BK255" s="223">
        <f>ROUND(I255*H255,2)</f>
        <v>0</v>
      </c>
      <c r="BL255" s="17" t="s">
        <v>212</v>
      </c>
      <c r="BM255" s="222" t="s">
        <v>479</v>
      </c>
    </row>
    <row r="256" spans="2:65" s="1" customFormat="1" ht="24" customHeight="1">
      <c r="B256" s="38"/>
      <c r="C256" s="211" t="s">
        <v>480</v>
      </c>
      <c r="D256" s="211" t="s">
        <v>207</v>
      </c>
      <c r="E256" s="212" t="s">
        <v>2715</v>
      </c>
      <c r="F256" s="213" t="s">
        <v>2716</v>
      </c>
      <c r="G256" s="214" t="s">
        <v>250</v>
      </c>
      <c r="H256" s="215">
        <v>0.25</v>
      </c>
      <c r="I256" s="216"/>
      <c r="J256" s="217">
        <f>ROUND(I256*H256,2)</f>
        <v>0</v>
      </c>
      <c r="K256" s="213" t="s">
        <v>2529</v>
      </c>
      <c r="L256" s="43"/>
      <c r="M256" s="218" t="s">
        <v>19</v>
      </c>
      <c r="N256" s="219" t="s">
        <v>44</v>
      </c>
      <c r="O256" s="83"/>
      <c r="P256" s="220">
        <f>O256*H256</f>
        <v>0</v>
      </c>
      <c r="Q256" s="220">
        <v>0</v>
      </c>
      <c r="R256" s="220">
        <f>Q256*H256</f>
        <v>0</v>
      </c>
      <c r="S256" s="220">
        <v>0</v>
      </c>
      <c r="T256" s="221">
        <f>S256*H256</f>
        <v>0</v>
      </c>
      <c r="AR256" s="222" t="s">
        <v>212</v>
      </c>
      <c r="AT256" s="222" t="s">
        <v>207</v>
      </c>
      <c r="AU256" s="222" t="s">
        <v>83</v>
      </c>
      <c r="AY256" s="17" t="s">
        <v>204</v>
      </c>
      <c r="BE256" s="223">
        <f>IF(N256="základní",J256,0)</f>
        <v>0</v>
      </c>
      <c r="BF256" s="223">
        <f>IF(N256="snížená",J256,0)</f>
        <v>0</v>
      </c>
      <c r="BG256" s="223">
        <f>IF(N256="zákl. přenesená",J256,0)</f>
        <v>0</v>
      </c>
      <c r="BH256" s="223">
        <f>IF(N256="sníž. přenesená",J256,0)</f>
        <v>0</v>
      </c>
      <c r="BI256" s="223">
        <f>IF(N256="nulová",J256,0)</f>
        <v>0</v>
      </c>
      <c r="BJ256" s="17" t="s">
        <v>81</v>
      </c>
      <c r="BK256" s="223">
        <f>ROUND(I256*H256,2)</f>
        <v>0</v>
      </c>
      <c r="BL256" s="17" t="s">
        <v>212</v>
      </c>
      <c r="BM256" s="222" t="s">
        <v>483</v>
      </c>
    </row>
    <row r="257" spans="2:65" s="1" customFormat="1" ht="24" customHeight="1">
      <c r="B257" s="38"/>
      <c r="C257" s="211" t="s">
        <v>346</v>
      </c>
      <c r="D257" s="211" t="s">
        <v>207</v>
      </c>
      <c r="E257" s="212" t="s">
        <v>2717</v>
      </c>
      <c r="F257" s="213" t="s">
        <v>2718</v>
      </c>
      <c r="G257" s="214" t="s">
        <v>250</v>
      </c>
      <c r="H257" s="215">
        <v>0.25</v>
      </c>
      <c r="I257" s="216"/>
      <c r="J257" s="217">
        <f>ROUND(I257*H257,2)</f>
        <v>0</v>
      </c>
      <c r="K257" s="213" t="s">
        <v>2529</v>
      </c>
      <c r="L257" s="43"/>
      <c r="M257" s="218" t="s">
        <v>19</v>
      </c>
      <c r="N257" s="219" t="s">
        <v>44</v>
      </c>
      <c r="O257" s="83"/>
      <c r="P257" s="220">
        <f>O257*H257</f>
        <v>0</v>
      </c>
      <c r="Q257" s="220">
        <v>0</v>
      </c>
      <c r="R257" s="220">
        <f>Q257*H257</f>
        <v>0</v>
      </c>
      <c r="S257" s="220">
        <v>0</v>
      </c>
      <c r="T257" s="221">
        <f>S257*H257</f>
        <v>0</v>
      </c>
      <c r="AR257" s="222" t="s">
        <v>212</v>
      </c>
      <c r="AT257" s="222" t="s">
        <v>207</v>
      </c>
      <c r="AU257" s="222" t="s">
        <v>83</v>
      </c>
      <c r="AY257" s="17" t="s">
        <v>204</v>
      </c>
      <c r="BE257" s="223">
        <f>IF(N257="základní",J257,0)</f>
        <v>0</v>
      </c>
      <c r="BF257" s="223">
        <f>IF(N257="snížená",J257,0)</f>
        <v>0</v>
      </c>
      <c r="BG257" s="223">
        <f>IF(N257="zákl. přenesená",J257,0)</f>
        <v>0</v>
      </c>
      <c r="BH257" s="223">
        <f>IF(N257="sníž. přenesená",J257,0)</f>
        <v>0</v>
      </c>
      <c r="BI257" s="223">
        <f>IF(N257="nulová",J257,0)</f>
        <v>0</v>
      </c>
      <c r="BJ257" s="17" t="s">
        <v>81</v>
      </c>
      <c r="BK257" s="223">
        <f>ROUND(I257*H257,2)</f>
        <v>0</v>
      </c>
      <c r="BL257" s="17" t="s">
        <v>212</v>
      </c>
      <c r="BM257" s="222" t="s">
        <v>486</v>
      </c>
    </row>
    <row r="258" spans="2:63" s="11" customFormat="1" ht="22.8" customHeight="1">
      <c r="B258" s="195"/>
      <c r="C258" s="196"/>
      <c r="D258" s="197" t="s">
        <v>72</v>
      </c>
      <c r="E258" s="209" t="s">
        <v>2719</v>
      </c>
      <c r="F258" s="209" t="s">
        <v>2720</v>
      </c>
      <c r="G258" s="196"/>
      <c r="H258" s="196"/>
      <c r="I258" s="199"/>
      <c r="J258" s="210">
        <f>BK258</f>
        <v>0</v>
      </c>
      <c r="K258" s="196"/>
      <c r="L258" s="201"/>
      <c r="M258" s="202"/>
      <c r="N258" s="203"/>
      <c r="O258" s="203"/>
      <c r="P258" s="204">
        <f>SUM(P259:P263)</f>
        <v>0</v>
      </c>
      <c r="Q258" s="203"/>
      <c r="R258" s="204">
        <f>SUM(R259:R263)</f>
        <v>0</v>
      </c>
      <c r="S258" s="203"/>
      <c r="T258" s="205">
        <f>SUM(T259:T263)</f>
        <v>0</v>
      </c>
      <c r="AR258" s="206" t="s">
        <v>81</v>
      </c>
      <c r="AT258" s="207" t="s">
        <v>72</v>
      </c>
      <c r="AU258" s="207" t="s">
        <v>81</v>
      </c>
      <c r="AY258" s="206" t="s">
        <v>204</v>
      </c>
      <c r="BK258" s="208">
        <f>SUM(BK259:BK263)</f>
        <v>0</v>
      </c>
    </row>
    <row r="259" spans="2:65" s="1" customFormat="1" ht="16.5" customHeight="1">
      <c r="B259" s="38"/>
      <c r="C259" s="211" t="s">
        <v>489</v>
      </c>
      <c r="D259" s="211" t="s">
        <v>207</v>
      </c>
      <c r="E259" s="212" t="s">
        <v>369</v>
      </c>
      <c r="F259" s="213" t="s">
        <v>2721</v>
      </c>
      <c r="G259" s="214" t="s">
        <v>239</v>
      </c>
      <c r="H259" s="215">
        <v>3.434</v>
      </c>
      <c r="I259" s="216"/>
      <c r="J259" s="217">
        <f>ROUND(I259*H259,2)</f>
        <v>0</v>
      </c>
      <c r="K259" s="213" t="s">
        <v>2529</v>
      </c>
      <c r="L259" s="43"/>
      <c r="M259" s="218" t="s">
        <v>19</v>
      </c>
      <c r="N259" s="219" t="s">
        <v>44</v>
      </c>
      <c r="O259" s="83"/>
      <c r="P259" s="220">
        <f>O259*H259</f>
        <v>0</v>
      </c>
      <c r="Q259" s="220">
        <v>0</v>
      </c>
      <c r="R259" s="220">
        <f>Q259*H259</f>
        <v>0</v>
      </c>
      <c r="S259" s="220">
        <v>0</v>
      </c>
      <c r="T259" s="221">
        <f>S259*H259</f>
        <v>0</v>
      </c>
      <c r="AR259" s="222" t="s">
        <v>212</v>
      </c>
      <c r="AT259" s="222" t="s">
        <v>207</v>
      </c>
      <c r="AU259" s="222" t="s">
        <v>83</v>
      </c>
      <c r="AY259" s="17" t="s">
        <v>204</v>
      </c>
      <c r="BE259" s="223">
        <f>IF(N259="základní",J259,0)</f>
        <v>0</v>
      </c>
      <c r="BF259" s="223">
        <f>IF(N259="snížená",J259,0)</f>
        <v>0</v>
      </c>
      <c r="BG259" s="223">
        <f>IF(N259="zákl. přenesená",J259,0)</f>
        <v>0</v>
      </c>
      <c r="BH259" s="223">
        <f>IF(N259="sníž. přenesená",J259,0)</f>
        <v>0</v>
      </c>
      <c r="BI259" s="223">
        <f>IF(N259="nulová",J259,0)</f>
        <v>0</v>
      </c>
      <c r="BJ259" s="17" t="s">
        <v>81</v>
      </c>
      <c r="BK259" s="223">
        <f>ROUND(I259*H259,2)</f>
        <v>0</v>
      </c>
      <c r="BL259" s="17" t="s">
        <v>212</v>
      </c>
      <c r="BM259" s="222" t="s">
        <v>492</v>
      </c>
    </row>
    <row r="260" spans="2:65" s="1" customFormat="1" ht="24" customHeight="1">
      <c r="B260" s="38"/>
      <c r="C260" s="211" t="s">
        <v>349</v>
      </c>
      <c r="D260" s="211" t="s">
        <v>207</v>
      </c>
      <c r="E260" s="212" t="s">
        <v>372</v>
      </c>
      <c r="F260" s="213" t="s">
        <v>2722</v>
      </c>
      <c r="G260" s="214" t="s">
        <v>239</v>
      </c>
      <c r="H260" s="215">
        <v>34.34</v>
      </c>
      <c r="I260" s="216"/>
      <c r="J260" s="217">
        <f>ROUND(I260*H260,2)</f>
        <v>0</v>
      </c>
      <c r="K260" s="213" t="s">
        <v>2529</v>
      </c>
      <c r="L260" s="43"/>
      <c r="M260" s="218" t="s">
        <v>19</v>
      </c>
      <c r="N260" s="219" t="s">
        <v>44</v>
      </c>
      <c r="O260" s="83"/>
      <c r="P260" s="220">
        <f>O260*H260</f>
        <v>0</v>
      </c>
      <c r="Q260" s="220">
        <v>0</v>
      </c>
      <c r="R260" s="220">
        <f>Q260*H260</f>
        <v>0</v>
      </c>
      <c r="S260" s="220">
        <v>0</v>
      </c>
      <c r="T260" s="221">
        <f>S260*H260</f>
        <v>0</v>
      </c>
      <c r="AR260" s="222" t="s">
        <v>212</v>
      </c>
      <c r="AT260" s="222" t="s">
        <v>207</v>
      </c>
      <c r="AU260" s="222" t="s">
        <v>83</v>
      </c>
      <c r="AY260" s="17" t="s">
        <v>204</v>
      </c>
      <c r="BE260" s="223">
        <f>IF(N260="základní",J260,0)</f>
        <v>0</v>
      </c>
      <c r="BF260" s="223">
        <f>IF(N260="snížená",J260,0)</f>
        <v>0</v>
      </c>
      <c r="BG260" s="223">
        <f>IF(N260="zákl. přenesená",J260,0)</f>
        <v>0</v>
      </c>
      <c r="BH260" s="223">
        <f>IF(N260="sníž. přenesená",J260,0)</f>
        <v>0</v>
      </c>
      <c r="BI260" s="223">
        <f>IF(N260="nulová",J260,0)</f>
        <v>0</v>
      </c>
      <c r="BJ260" s="17" t="s">
        <v>81</v>
      </c>
      <c r="BK260" s="223">
        <f>ROUND(I260*H260,2)</f>
        <v>0</v>
      </c>
      <c r="BL260" s="17" t="s">
        <v>212</v>
      </c>
      <c r="BM260" s="222" t="s">
        <v>495</v>
      </c>
    </row>
    <row r="261" spans="2:51" s="13" customFormat="1" ht="12">
      <c r="B261" s="235"/>
      <c r="C261" s="236"/>
      <c r="D261" s="226" t="s">
        <v>213</v>
      </c>
      <c r="E261" s="237" t="s">
        <v>19</v>
      </c>
      <c r="F261" s="238" t="s">
        <v>2723</v>
      </c>
      <c r="G261" s="236"/>
      <c r="H261" s="239">
        <v>34.34</v>
      </c>
      <c r="I261" s="240"/>
      <c r="J261" s="236"/>
      <c r="K261" s="236"/>
      <c r="L261" s="241"/>
      <c r="M261" s="242"/>
      <c r="N261" s="243"/>
      <c r="O261" s="243"/>
      <c r="P261" s="243"/>
      <c r="Q261" s="243"/>
      <c r="R261" s="243"/>
      <c r="S261" s="243"/>
      <c r="T261" s="244"/>
      <c r="AT261" s="245" t="s">
        <v>213</v>
      </c>
      <c r="AU261" s="245" t="s">
        <v>83</v>
      </c>
      <c r="AV261" s="13" t="s">
        <v>83</v>
      </c>
      <c r="AW261" s="13" t="s">
        <v>34</v>
      </c>
      <c r="AX261" s="13" t="s">
        <v>73</v>
      </c>
      <c r="AY261" s="245" t="s">
        <v>204</v>
      </c>
    </row>
    <row r="262" spans="2:51" s="14" customFormat="1" ht="12">
      <c r="B262" s="246"/>
      <c r="C262" s="247"/>
      <c r="D262" s="226" t="s">
        <v>213</v>
      </c>
      <c r="E262" s="248" t="s">
        <v>19</v>
      </c>
      <c r="F262" s="249" t="s">
        <v>218</v>
      </c>
      <c r="G262" s="247"/>
      <c r="H262" s="250">
        <v>34.34</v>
      </c>
      <c r="I262" s="251"/>
      <c r="J262" s="247"/>
      <c r="K262" s="247"/>
      <c r="L262" s="252"/>
      <c r="M262" s="253"/>
      <c r="N262" s="254"/>
      <c r="O262" s="254"/>
      <c r="P262" s="254"/>
      <c r="Q262" s="254"/>
      <c r="R262" s="254"/>
      <c r="S262" s="254"/>
      <c r="T262" s="255"/>
      <c r="AT262" s="256" t="s">
        <v>213</v>
      </c>
      <c r="AU262" s="256" t="s">
        <v>83</v>
      </c>
      <c r="AV262" s="14" t="s">
        <v>212</v>
      </c>
      <c r="AW262" s="14" t="s">
        <v>34</v>
      </c>
      <c r="AX262" s="14" t="s">
        <v>81</v>
      </c>
      <c r="AY262" s="256" t="s">
        <v>204</v>
      </c>
    </row>
    <row r="263" spans="2:65" s="1" customFormat="1" ht="16.5" customHeight="1">
      <c r="B263" s="38"/>
      <c r="C263" s="211" t="s">
        <v>496</v>
      </c>
      <c r="D263" s="211" t="s">
        <v>207</v>
      </c>
      <c r="E263" s="212" t="s">
        <v>383</v>
      </c>
      <c r="F263" s="213" t="s">
        <v>2724</v>
      </c>
      <c r="G263" s="214" t="s">
        <v>239</v>
      </c>
      <c r="H263" s="215">
        <v>3.434</v>
      </c>
      <c r="I263" s="216"/>
      <c r="J263" s="217">
        <f>ROUND(I263*H263,2)</f>
        <v>0</v>
      </c>
      <c r="K263" s="213" t="s">
        <v>2529</v>
      </c>
      <c r="L263" s="43"/>
      <c r="M263" s="218" t="s">
        <v>19</v>
      </c>
      <c r="N263" s="219" t="s">
        <v>44</v>
      </c>
      <c r="O263" s="83"/>
      <c r="P263" s="220">
        <f>O263*H263</f>
        <v>0</v>
      </c>
      <c r="Q263" s="220">
        <v>0</v>
      </c>
      <c r="R263" s="220">
        <f>Q263*H263</f>
        <v>0</v>
      </c>
      <c r="S263" s="220">
        <v>0</v>
      </c>
      <c r="T263" s="221">
        <f>S263*H263</f>
        <v>0</v>
      </c>
      <c r="AR263" s="222" t="s">
        <v>212</v>
      </c>
      <c r="AT263" s="222" t="s">
        <v>207</v>
      </c>
      <c r="AU263" s="222" t="s">
        <v>83</v>
      </c>
      <c r="AY263" s="17" t="s">
        <v>204</v>
      </c>
      <c r="BE263" s="223">
        <f>IF(N263="základní",J263,0)</f>
        <v>0</v>
      </c>
      <c r="BF263" s="223">
        <f>IF(N263="snížená",J263,0)</f>
        <v>0</v>
      </c>
      <c r="BG263" s="223">
        <f>IF(N263="zákl. přenesená",J263,0)</f>
        <v>0</v>
      </c>
      <c r="BH263" s="223">
        <f>IF(N263="sníž. přenesená",J263,0)</f>
        <v>0</v>
      </c>
      <c r="BI263" s="223">
        <f>IF(N263="nulová",J263,0)</f>
        <v>0</v>
      </c>
      <c r="BJ263" s="17" t="s">
        <v>81</v>
      </c>
      <c r="BK263" s="223">
        <f>ROUND(I263*H263,2)</f>
        <v>0</v>
      </c>
      <c r="BL263" s="17" t="s">
        <v>212</v>
      </c>
      <c r="BM263" s="222" t="s">
        <v>499</v>
      </c>
    </row>
    <row r="264" spans="2:63" s="11" customFormat="1" ht="22.8" customHeight="1">
      <c r="B264" s="195"/>
      <c r="C264" s="196"/>
      <c r="D264" s="197" t="s">
        <v>72</v>
      </c>
      <c r="E264" s="209" t="s">
        <v>2725</v>
      </c>
      <c r="F264" s="209" t="s">
        <v>2506</v>
      </c>
      <c r="G264" s="196"/>
      <c r="H264" s="196"/>
      <c r="I264" s="199"/>
      <c r="J264" s="210">
        <f>BK264</f>
        <v>0</v>
      </c>
      <c r="K264" s="196"/>
      <c r="L264" s="201"/>
      <c r="M264" s="202"/>
      <c r="N264" s="203"/>
      <c r="O264" s="203"/>
      <c r="P264" s="204">
        <f>P265</f>
        <v>0</v>
      </c>
      <c r="Q264" s="203"/>
      <c r="R264" s="204">
        <f>R265</f>
        <v>0</v>
      </c>
      <c r="S264" s="203"/>
      <c r="T264" s="205">
        <f>T265</f>
        <v>0</v>
      </c>
      <c r="AR264" s="206" t="s">
        <v>81</v>
      </c>
      <c r="AT264" s="207" t="s">
        <v>72</v>
      </c>
      <c r="AU264" s="207" t="s">
        <v>81</v>
      </c>
      <c r="AY264" s="206" t="s">
        <v>204</v>
      </c>
      <c r="BK264" s="208">
        <f>BK265</f>
        <v>0</v>
      </c>
    </row>
    <row r="265" spans="2:65" s="1" customFormat="1" ht="24" customHeight="1">
      <c r="B265" s="38"/>
      <c r="C265" s="211" t="s">
        <v>353</v>
      </c>
      <c r="D265" s="211" t="s">
        <v>207</v>
      </c>
      <c r="E265" s="212" t="s">
        <v>2726</v>
      </c>
      <c r="F265" s="213" t="s">
        <v>2727</v>
      </c>
      <c r="G265" s="214" t="s">
        <v>239</v>
      </c>
      <c r="H265" s="215">
        <v>35.155</v>
      </c>
      <c r="I265" s="216"/>
      <c r="J265" s="217">
        <f>ROUND(I265*H265,2)</f>
        <v>0</v>
      </c>
      <c r="K265" s="213" t="s">
        <v>2529</v>
      </c>
      <c r="L265" s="43"/>
      <c r="M265" s="218" t="s">
        <v>19</v>
      </c>
      <c r="N265" s="219" t="s">
        <v>44</v>
      </c>
      <c r="O265" s="83"/>
      <c r="P265" s="220">
        <f>O265*H265</f>
        <v>0</v>
      </c>
      <c r="Q265" s="220">
        <v>0</v>
      </c>
      <c r="R265" s="220">
        <f>Q265*H265</f>
        <v>0</v>
      </c>
      <c r="S265" s="220">
        <v>0</v>
      </c>
      <c r="T265" s="221">
        <f>S265*H265</f>
        <v>0</v>
      </c>
      <c r="AR265" s="222" t="s">
        <v>212</v>
      </c>
      <c r="AT265" s="222" t="s">
        <v>207</v>
      </c>
      <c r="AU265" s="222" t="s">
        <v>83</v>
      </c>
      <c r="AY265" s="17" t="s">
        <v>204</v>
      </c>
      <c r="BE265" s="223">
        <f>IF(N265="základní",J265,0)</f>
        <v>0</v>
      </c>
      <c r="BF265" s="223">
        <f>IF(N265="snížená",J265,0)</f>
        <v>0</v>
      </c>
      <c r="BG265" s="223">
        <f>IF(N265="zákl. přenesená",J265,0)</f>
        <v>0</v>
      </c>
      <c r="BH265" s="223">
        <f>IF(N265="sníž. přenesená",J265,0)</f>
        <v>0</v>
      </c>
      <c r="BI265" s="223">
        <f>IF(N265="nulová",J265,0)</f>
        <v>0</v>
      </c>
      <c r="BJ265" s="17" t="s">
        <v>81</v>
      </c>
      <c r="BK265" s="223">
        <f>ROUND(I265*H265,2)</f>
        <v>0</v>
      </c>
      <c r="BL265" s="17" t="s">
        <v>212</v>
      </c>
      <c r="BM265" s="222" t="s">
        <v>502</v>
      </c>
    </row>
    <row r="266" spans="2:63" s="11" customFormat="1" ht="25.9" customHeight="1">
      <c r="B266" s="195"/>
      <c r="C266" s="196"/>
      <c r="D266" s="197" t="s">
        <v>72</v>
      </c>
      <c r="E266" s="198" t="s">
        <v>2728</v>
      </c>
      <c r="F266" s="198" t="s">
        <v>2729</v>
      </c>
      <c r="G266" s="196"/>
      <c r="H266" s="196"/>
      <c r="I266" s="199"/>
      <c r="J266" s="200">
        <f>BK266</f>
        <v>0</v>
      </c>
      <c r="K266" s="196"/>
      <c r="L266" s="201"/>
      <c r="M266" s="202"/>
      <c r="N266" s="203"/>
      <c r="O266" s="203"/>
      <c r="P266" s="204">
        <f>P267+P301+P359+P404</f>
        <v>0</v>
      </c>
      <c r="Q266" s="203"/>
      <c r="R266" s="204">
        <f>R267+R301+R359+R404</f>
        <v>0.0022199999999999998</v>
      </c>
      <c r="S266" s="203"/>
      <c r="T266" s="205">
        <f>T267+T301+T359+T404</f>
        <v>0</v>
      </c>
      <c r="AR266" s="206" t="s">
        <v>83</v>
      </c>
      <c r="AT266" s="207" t="s">
        <v>72</v>
      </c>
      <c r="AU266" s="207" t="s">
        <v>73</v>
      </c>
      <c r="AY266" s="206" t="s">
        <v>204</v>
      </c>
      <c r="BK266" s="208">
        <f>BK267+BK301+BK359+BK404</f>
        <v>0</v>
      </c>
    </row>
    <row r="267" spans="2:63" s="11" customFormat="1" ht="22.8" customHeight="1">
      <c r="B267" s="195"/>
      <c r="C267" s="196"/>
      <c r="D267" s="197" t="s">
        <v>72</v>
      </c>
      <c r="E267" s="209" t="s">
        <v>884</v>
      </c>
      <c r="F267" s="209" t="s">
        <v>2730</v>
      </c>
      <c r="G267" s="196"/>
      <c r="H267" s="196"/>
      <c r="I267" s="199"/>
      <c r="J267" s="210">
        <f>BK267</f>
        <v>0</v>
      </c>
      <c r="K267" s="196"/>
      <c r="L267" s="201"/>
      <c r="M267" s="202"/>
      <c r="N267" s="203"/>
      <c r="O267" s="203"/>
      <c r="P267" s="204">
        <f>SUM(P268:P300)</f>
        <v>0</v>
      </c>
      <c r="Q267" s="203"/>
      <c r="R267" s="204">
        <f>SUM(R268:R300)</f>
        <v>0</v>
      </c>
      <c r="S267" s="203"/>
      <c r="T267" s="205">
        <f>SUM(T268:T300)</f>
        <v>0</v>
      </c>
      <c r="AR267" s="206" t="s">
        <v>83</v>
      </c>
      <c r="AT267" s="207" t="s">
        <v>72</v>
      </c>
      <c r="AU267" s="207" t="s">
        <v>81</v>
      </c>
      <c r="AY267" s="206" t="s">
        <v>204</v>
      </c>
      <c r="BK267" s="208">
        <f>SUM(BK268:BK300)</f>
        <v>0</v>
      </c>
    </row>
    <row r="268" spans="2:65" s="1" customFormat="1" ht="16.5" customHeight="1">
      <c r="B268" s="38"/>
      <c r="C268" s="211" t="s">
        <v>503</v>
      </c>
      <c r="D268" s="211" t="s">
        <v>207</v>
      </c>
      <c r="E268" s="212" t="s">
        <v>2731</v>
      </c>
      <c r="F268" s="213" t="s">
        <v>2732</v>
      </c>
      <c r="G268" s="214" t="s">
        <v>250</v>
      </c>
      <c r="H268" s="215">
        <v>12</v>
      </c>
      <c r="I268" s="216"/>
      <c r="J268" s="217">
        <f>ROUND(I268*H268,2)</f>
        <v>0</v>
      </c>
      <c r="K268" s="213" t="s">
        <v>2529</v>
      </c>
      <c r="L268" s="43"/>
      <c r="M268" s="218" t="s">
        <v>19</v>
      </c>
      <c r="N268" s="219" t="s">
        <v>44</v>
      </c>
      <c r="O268" s="83"/>
      <c r="P268" s="220">
        <f>O268*H268</f>
        <v>0</v>
      </c>
      <c r="Q268" s="220">
        <v>0</v>
      </c>
      <c r="R268" s="220">
        <f>Q268*H268</f>
        <v>0</v>
      </c>
      <c r="S268" s="220">
        <v>0</v>
      </c>
      <c r="T268" s="221">
        <f>S268*H268</f>
        <v>0</v>
      </c>
      <c r="AR268" s="222" t="s">
        <v>251</v>
      </c>
      <c r="AT268" s="222" t="s">
        <v>207</v>
      </c>
      <c r="AU268" s="222" t="s">
        <v>83</v>
      </c>
      <c r="AY268" s="17" t="s">
        <v>204</v>
      </c>
      <c r="BE268" s="223">
        <f>IF(N268="základní",J268,0)</f>
        <v>0</v>
      </c>
      <c r="BF268" s="223">
        <f>IF(N268="snížená",J268,0)</f>
        <v>0</v>
      </c>
      <c r="BG268" s="223">
        <f>IF(N268="zákl. přenesená",J268,0)</f>
        <v>0</v>
      </c>
      <c r="BH268" s="223">
        <f>IF(N268="sníž. přenesená",J268,0)</f>
        <v>0</v>
      </c>
      <c r="BI268" s="223">
        <f>IF(N268="nulová",J268,0)</f>
        <v>0</v>
      </c>
      <c r="BJ268" s="17" t="s">
        <v>81</v>
      </c>
      <c r="BK268" s="223">
        <f>ROUND(I268*H268,2)</f>
        <v>0</v>
      </c>
      <c r="BL268" s="17" t="s">
        <v>251</v>
      </c>
      <c r="BM268" s="222" t="s">
        <v>506</v>
      </c>
    </row>
    <row r="269" spans="2:65" s="1" customFormat="1" ht="16.5" customHeight="1">
      <c r="B269" s="38"/>
      <c r="C269" s="211" t="s">
        <v>356</v>
      </c>
      <c r="D269" s="211" t="s">
        <v>207</v>
      </c>
      <c r="E269" s="212" t="s">
        <v>2733</v>
      </c>
      <c r="F269" s="213" t="s">
        <v>2734</v>
      </c>
      <c r="G269" s="214" t="s">
        <v>250</v>
      </c>
      <c r="H269" s="215">
        <v>3</v>
      </c>
      <c r="I269" s="216"/>
      <c r="J269" s="217">
        <f>ROUND(I269*H269,2)</f>
        <v>0</v>
      </c>
      <c r="K269" s="213" t="s">
        <v>2529</v>
      </c>
      <c r="L269" s="43"/>
      <c r="M269" s="218" t="s">
        <v>19</v>
      </c>
      <c r="N269" s="219" t="s">
        <v>44</v>
      </c>
      <c r="O269" s="83"/>
      <c r="P269" s="220">
        <f>O269*H269</f>
        <v>0</v>
      </c>
      <c r="Q269" s="220">
        <v>0</v>
      </c>
      <c r="R269" s="220">
        <f>Q269*H269</f>
        <v>0</v>
      </c>
      <c r="S269" s="220">
        <v>0</v>
      </c>
      <c r="T269" s="221">
        <f>S269*H269</f>
        <v>0</v>
      </c>
      <c r="AR269" s="222" t="s">
        <v>251</v>
      </c>
      <c r="AT269" s="222" t="s">
        <v>207</v>
      </c>
      <c r="AU269" s="222" t="s">
        <v>83</v>
      </c>
      <c r="AY269" s="17" t="s">
        <v>204</v>
      </c>
      <c r="BE269" s="223">
        <f>IF(N269="základní",J269,0)</f>
        <v>0</v>
      </c>
      <c r="BF269" s="223">
        <f>IF(N269="snížená",J269,0)</f>
        <v>0</v>
      </c>
      <c r="BG269" s="223">
        <f>IF(N269="zákl. přenesená",J269,0)</f>
        <v>0</v>
      </c>
      <c r="BH269" s="223">
        <f>IF(N269="sníž. přenesená",J269,0)</f>
        <v>0</v>
      </c>
      <c r="BI269" s="223">
        <f>IF(N269="nulová",J269,0)</f>
        <v>0</v>
      </c>
      <c r="BJ269" s="17" t="s">
        <v>81</v>
      </c>
      <c r="BK269" s="223">
        <f>ROUND(I269*H269,2)</f>
        <v>0</v>
      </c>
      <c r="BL269" s="17" t="s">
        <v>251</v>
      </c>
      <c r="BM269" s="222" t="s">
        <v>509</v>
      </c>
    </row>
    <row r="270" spans="2:65" s="1" customFormat="1" ht="16.5" customHeight="1">
      <c r="B270" s="38"/>
      <c r="C270" s="211" t="s">
        <v>510</v>
      </c>
      <c r="D270" s="211" t="s">
        <v>207</v>
      </c>
      <c r="E270" s="212" t="s">
        <v>2735</v>
      </c>
      <c r="F270" s="213" t="s">
        <v>2736</v>
      </c>
      <c r="G270" s="214" t="s">
        <v>297</v>
      </c>
      <c r="H270" s="215">
        <v>1</v>
      </c>
      <c r="I270" s="216"/>
      <c r="J270" s="217">
        <f>ROUND(I270*H270,2)</f>
        <v>0</v>
      </c>
      <c r="K270" s="213" t="s">
        <v>2529</v>
      </c>
      <c r="L270" s="43"/>
      <c r="M270" s="218" t="s">
        <v>19</v>
      </c>
      <c r="N270" s="219" t="s">
        <v>44</v>
      </c>
      <c r="O270" s="83"/>
      <c r="P270" s="220">
        <f>O270*H270</f>
        <v>0</v>
      </c>
      <c r="Q270" s="220">
        <v>0</v>
      </c>
      <c r="R270" s="220">
        <f>Q270*H270</f>
        <v>0</v>
      </c>
      <c r="S270" s="220">
        <v>0</v>
      </c>
      <c r="T270" s="221">
        <f>S270*H270</f>
        <v>0</v>
      </c>
      <c r="AR270" s="222" t="s">
        <v>251</v>
      </c>
      <c r="AT270" s="222" t="s">
        <v>207</v>
      </c>
      <c r="AU270" s="222" t="s">
        <v>83</v>
      </c>
      <c r="AY270" s="17" t="s">
        <v>204</v>
      </c>
      <c r="BE270" s="223">
        <f>IF(N270="základní",J270,0)</f>
        <v>0</v>
      </c>
      <c r="BF270" s="223">
        <f>IF(N270="snížená",J270,0)</f>
        <v>0</v>
      </c>
      <c r="BG270" s="223">
        <f>IF(N270="zákl. přenesená",J270,0)</f>
        <v>0</v>
      </c>
      <c r="BH270" s="223">
        <f>IF(N270="sníž. přenesená",J270,0)</f>
        <v>0</v>
      </c>
      <c r="BI270" s="223">
        <f>IF(N270="nulová",J270,0)</f>
        <v>0</v>
      </c>
      <c r="BJ270" s="17" t="s">
        <v>81</v>
      </c>
      <c r="BK270" s="223">
        <f>ROUND(I270*H270,2)</f>
        <v>0</v>
      </c>
      <c r="BL270" s="17" t="s">
        <v>251</v>
      </c>
      <c r="BM270" s="222" t="s">
        <v>513</v>
      </c>
    </row>
    <row r="271" spans="2:65" s="1" customFormat="1" ht="16.5" customHeight="1">
      <c r="B271" s="38"/>
      <c r="C271" s="211" t="s">
        <v>364</v>
      </c>
      <c r="D271" s="211" t="s">
        <v>207</v>
      </c>
      <c r="E271" s="212" t="s">
        <v>2737</v>
      </c>
      <c r="F271" s="213" t="s">
        <v>2738</v>
      </c>
      <c r="G271" s="214" t="s">
        <v>297</v>
      </c>
      <c r="H271" s="215">
        <v>1</v>
      </c>
      <c r="I271" s="216"/>
      <c r="J271" s="217">
        <f>ROUND(I271*H271,2)</f>
        <v>0</v>
      </c>
      <c r="K271" s="213" t="s">
        <v>2529</v>
      </c>
      <c r="L271" s="43"/>
      <c r="M271" s="218" t="s">
        <v>19</v>
      </c>
      <c r="N271" s="219" t="s">
        <v>44</v>
      </c>
      <c r="O271" s="83"/>
      <c r="P271" s="220">
        <f>O271*H271</f>
        <v>0</v>
      </c>
      <c r="Q271" s="220">
        <v>0</v>
      </c>
      <c r="R271" s="220">
        <f>Q271*H271</f>
        <v>0</v>
      </c>
      <c r="S271" s="220">
        <v>0</v>
      </c>
      <c r="T271" s="221">
        <f>S271*H271</f>
        <v>0</v>
      </c>
      <c r="AR271" s="222" t="s">
        <v>251</v>
      </c>
      <c r="AT271" s="222" t="s">
        <v>207</v>
      </c>
      <c r="AU271" s="222" t="s">
        <v>83</v>
      </c>
      <c r="AY271" s="17" t="s">
        <v>204</v>
      </c>
      <c r="BE271" s="223">
        <f>IF(N271="základní",J271,0)</f>
        <v>0</v>
      </c>
      <c r="BF271" s="223">
        <f>IF(N271="snížená",J271,0)</f>
        <v>0</v>
      </c>
      <c r="BG271" s="223">
        <f>IF(N271="zákl. přenesená",J271,0)</f>
        <v>0</v>
      </c>
      <c r="BH271" s="223">
        <f>IF(N271="sníž. přenesená",J271,0)</f>
        <v>0</v>
      </c>
      <c r="BI271" s="223">
        <f>IF(N271="nulová",J271,0)</f>
        <v>0</v>
      </c>
      <c r="BJ271" s="17" t="s">
        <v>81</v>
      </c>
      <c r="BK271" s="223">
        <f>ROUND(I271*H271,2)</f>
        <v>0</v>
      </c>
      <c r="BL271" s="17" t="s">
        <v>251</v>
      </c>
      <c r="BM271" s="222" t="s">
        <v>516</v>
      </c>
    </row>
    <row r="272" spans="2:65" s="1" customFormat="1" ht="16.5" customHeight="1">
      <c r="B272" s="38"/>
      <c r="C272" s="211" t="s">
        <v>517</v>
      </c>
      <c r="D272" s="211" t="s">
        <v>207</v>
      </c>
      <c r="E272" s="212" t="s">
        <v>2739</v>
      </c>
      <c r="F272" s="213" t="s">
        <v>2740</v>
      </c>
      <c r="G272" s="214" t="s">
        <v>250</v>
      </c>
      <c r="H272" s="215">
        <v>6</v>
      </c>
      <c r="I272" s="216"/>
      <c r="J272" s="217">
        <f>ROUND(I272*H272,2)</f>
        <v>0</v>
      </c>
      <c r="K272" s="213" t="s">
        <v>2529</v>
      </c>
      <c r="L272" s="43"/>
      <c r="M272" s="218" t="s">
        <v>19</v>
      </c>
      <c r="N272" s="219" t="s">
        <v>44</v>
      </c>
      <c r="O272" s="83"/>
      <c r="P272" s="220">
        <f>O272*H272</f>
        <v>0</v>
      </c>
      <c r="Q272" s="220">
        <v>0</v>
      </c>
      <c r="R272" s="220">
        <f>Q272*H272</f>
        <v>0</v>
      </c>
      <c r="S272" s="220">
        <v>0</v>
      </c>
      <c r="T272" s="221">
        <f>S272*H272</f>
        <v>0</v>
      </c>
      <c r="AR272" s="222" t="s">
        <v>251</v>
      </c>
      <c r="AT272" s="222" t="s">
        <v>207</v>
      </c>
      <c r="AU272" s="222" t="s">
        <v>83</v>
      </c>
      <c r="AY272" s="17" t="s">
        <v>204</v>
      </c>
      <c r="BE272" s="223">
        <f>IF(N272="základní",J272,0)</f>
        <v>0</v>
      </c>
      <c r="BF272" s="223">
        <f>IF(N272="snížená",J272,0)</f>
        <v>0</v>
      </c>
      <c r="BG272" s="223">
        <f>IF(N272="zákl. přenesená",J272,0)</f>
        <v>0</v>
      </c>
      <c r="BH272" s="223">
        <f>IF(N272="sníž. přenesená",J272,0)</f>
        <v>0</v>
      </c>
      <c r="BI272" s="223">
        <f>IF(N272="nulová",J272,0)</f>
        <v>0</v>
      </c>
      <c r="BJ272" s="17" t="s">
        <v>81</v>
      </c>
      <c r="BK272" s="223">
        <f>ROUND(I272*H272,2)</f>
        <v>0</v>
      </c>
      <c r="BL272" s="17" t="s">
        <v>251</v>
      </c>
      <c r="BM272" s="222" t="s">
        <v>520</v>
      </c>
    </row>
    <row r="273" spans="2:65" s="1" customFormat="1" ht="16.5" customHeight="1">
      <c r="B273" s="38"/>
      <c r="C273" s="211" t="s">
        <v>367</v>
      </c>
      <c r="D273" s="211" t="s">
        <v>207</v>
      </c>
      <c r="E273" s="212" t="s">
        <v>2741</v>
      </c>
      <c r="F273" s="213" t="s">
        <v>2742</v>
      </c>
      <c r="G273" s="214" t="s">
        <v>250</v>
      </c>
      <c r="H273" s="215">
        <v>3</v>
      </c>
      <c r="I273" s="216"/>
      <c r="J273" s="217">
        <f>ROUND(I273*H273,2)</f>
        <v>0</v>
      </c>
      <c r="K273" s="213" t="s">
        <v>2529</v>
      </c>
      <c r="L273" s="43"/>
      <c r="M273" s="218" t="s">
        <v>19</v>
      </c>
      <c r="N273" s="219" t="s">
        <v>44</v>
      </c>
      <c r="O273" s="83"/>
      <c r="P273" s="220">
        <f>O273*H273</f>
        <v>0</v>
      </c>
      <c r="Q273" s="220">
        <v>0</v>
      </c>
      <c r="R273" s="220">
        <f>Q273*H273</f>
        <v>0</v>
      </c>
      <c r="S273" s="220">
        <v>0</v>
      </c>
      <c r="T273" s="221">
        <f>S273*H273</f>
        <v>0</v>
      </c>
      <c r="AR273" s="222" t="s">
        <v>251</v>
      </c>
      <c r="AT273" s="222" t="s">
        <v>207</v>
      </c>
      <c r="AU273" s="222" t="s">
        <v>83</v>
      </c>
      <c r="AY273" s="17" t="s">
        <v>204</v>
      </c>
      <c r="BE273" s="223">
        <f>IF(N273="základní",J273,0)</f>
        <v>0</v>
      </c>
      <c r="BF273" s="223">
        <f>IF(N273="snížená",J273,0)</f>
        <v>0</v>
      </c>
      <c r="BG273" s="223">
        <f>IF(N273="zákl. přenesená",J273,0)</f>
        <v>0</v>
      </c>
      <c r="BH273" s="223">
        <f>IF(N273="sníž. přenesená",J273,0)</f>
        <v>0</v>
      </c>
      <c r="BI273" s="223">
        <f>IF(N273="nulová",J273,0)</f>
        <v>0</v>
      </c>
      <c r="BJ273" s="17" t="s">
        <v>81</v>
      </c>
      <c r="BK273" s="223">
        <f>ROUND(I273*H273,2)</f>
        <v>0</v>
      </c>
      <c r="BL273" s="17" t="s">
        <v>251</v>
      </c>
      <c r="BM273" s="222" t="s">
        <v>523</v>
      </c>
    </row>
    <row r="274" spans="2:65" s="1" customFormat="1" ht="16.5" customHeight="1">
      <c r="B274" s="38"/>
      <c r="C274" s="211" t="s">
        <v>526</v>
      </c>
      <c r="D274" s="211" t="s">
        <v>207</v>
      </c>
      <c r="E274" s="212" t="s">
        <v>2743</v>
      </c>
      <c r="F274" s="213" t="s">
        <v>2744</v>
      </c>
      <c r="G274" s="214" t="s">
        <v>250</v>
      </c>
      <c r="H274" s="215">
        <v>36</v>
      </c>
      <c r="I274" s="216"/>
      <c r="J274" s="217">
        <f>ROUND(I274*H274,2)</f>
        <v>0</v>
      </c>
      <c r="K274" s="213" t="s">
        <v>2529</v>
      </c>
      <c r="L274" s="43"/>
      <c r="M274" s="218" t="s">
        <v>19</v>
      </c>
      <c r="N274" s="219" t="s">
        <v>44</v>
      </c>
      <c r="O274" s="83"/>
      <c r="P274" s="220">
        <f>O274*H274</f>
        <v>0</v>
      </c>
      <c r="Q274" s="220">
        <v>0</v>
      </c>
      <c r="R274" s="220">
        <f>Q274*H274</f>
        <v>0</v>
      </c>
      <c r="S274" s="220">
        <v>0</v>
      </c>
      <c r="T274" s="221">
        <f>S274*H274</f>
        <v>0</v>
      </c>
      <c r="AR274" s="222" t="s">
        <v>251</v>
      </c>
      <c r="AT274" s="222" t="s">
        <v>207</v>
      </c>
      <c r="AU274" s="222" t="s">
        <v>83</v>
      </c>
      <c r="AY274" s="17" t="s">
        <v>204</v>
      </c>
      <c r="BE274" s="223">
        <f>IF(N274="základní",J274,0)</f>
        <v>0</v>
      </c>
      <c r="BF274" s="223">
        <f>IF(N274="snížená",J274,0)</f>
        <v>0</v>
      </c>
      <c r="BG274" s="223">
        <f>IF(N274="zákl. přenesená",J274,0)</f>
        <v>0</v>
      </c>
      <c r="BH274" s="223">
        <f>IF(N274="sníž. přenesená",J274,0)</f>
        <v>0</v>
      </c>
      <c r="BI274" s="223">
        <f>IF(N274="nulová",J274,0)</f>
        <v>0</v>
      </c>
      <c r="BJ274" s="17" t="s">
        <v>81</v>
      </c>
      <c r="BK274" s="223">
        <f>ROUND(I274*H274,2)</f>
        <v>0</v>
      </c>
      <c r="BL274" s="17" t="s">
        <v>251</v>
      </c>
      <c r="BM274" s="222" t="s">
        <v>529</v>
      </c>
    </row>
    <row r="275" spans="2:65" s="1" customFormat="1" ht="16.5" customHeight="1">
      <c r="B275" s="38"/>
      <c r="C275" s="211" t="s">
        <v>371</v>
      </c>
      <c r="D275" s="211" t="s">
        <v>207</v>
      </c>
      <c r="E275" s="212" t="s">
        <v>2745</v>
      </c>
      <c r="F275" s="213" t="s">
        <v>2746</v>
      </c>
      <c r="G275" s="214" t="s">
        <v>250</v>
      </c>
      <c r="H275" s="215">
        <v>17</v>
      </c>
      <c r="I275" s="216"/>
      <c r="J275" s="217">
        <f>ROUND(I275*H275,2)</f>
        <v>0</v>
      </c>
      <c r="K275" s="213" t="s">
        <v>2529</v>
      </c>
      <c r="L275" s="43"/>
      <c r="M275" s="218" t="s">
        <v>19</v>
      </c>
      <c r="N275" s="219" t="s">
        <v>44</v>
      </c>
      <c r="O275" s="83"/>
      <c r="P275" s="220">
        <f>O275*H275</f>
        <v>0</v>
      </c>
      <c r="Q275" s="220">
        <v>0</v>
      </c>
      <c r="R275" s="220">
        <f>Q275*H275</f>
        <v>0</v>
      </c>
      <c r="S275" s="220">
        <v>0</v>
      </c>
      <c r="T275" s="221">
        <f>S275*H275</f>
        <v>0</v>
      </c>
      <c r="AR275" s="222" t="s">
        <v>251</v>
      </c>
      <c r="AT275" s="222" t="s">
        <v>207</v>
      </c>
      <c r="AU275" s="222" t="s">
        <v>83</v>
      </c>
      <c r="AY275" s="17" t="s">
        <v>204</v>
      </c>
      <c r="BE275" s="223">
        <f>IF(N275="základní",J275,0)</f>
        <v>0</v>
      </c>
      <c r="BF275" s="223">
        <f>IF(N275="snížená",J275,0)</f>
        <v>0</v>
      </c>
      <c r="BG275" s="223">
        <f>IF(N275="zákl. přenesená",J275,0)</f>
        <v>0</v>
      </c>
      <c r="BH275" s="223">
        <f>IF(N275="sníž. přenesená",J275,0)</f>
        <v>0</v>
      </c>
      <c r="BI275" s="223">
        <f>IF(N275="nulová",J275,0)</f>
        <v>0</v>
      </c>
      <c r="BJ275" s="17" t="s">
        <v>81</v>
      </c>
      <c r="BK275" s="223">
        <f>ROUND(I275*H275,2)</f>
        <v>0</v>
      </c>
      <c r="BL275" s="17" t="s">
        <v>251</v>
      </c>
      <c r="BM275" s="222" t="s">
        <v>532</v>
      </c>
    </row>
    <row r="276" spans="2:65" s="1" customFormat="1" ht="16.5" customHeight="1">
      <c r="B276" s="38"/>
      <c r="C276" s="211" t="s">
        <v>533</v>
      </c>
      <c r="D276" s="211" t="s">
        <v>207</v>
      </c>
      <c r="E276" s="212" t="s">
        <v>2747</v>
      </c>
      <c r="F276" s="213" t="s">
        <v>2748</v>
      </c>
      <c r="G276" s="214" t="s">
        <v>250</v>
      </c>
      <c r="H276" s="215">
        <v>12</v>
      </c>
      <c r="I276" s="216"/>
      <c r="J276" s="217">
        <f>ROUND(I276*H276,2)</f>
        <v>0</v>
      </c>
      <c r="K276" s="213" t="s">
        <v>2529</v>
      </c>
      <c r="L276" s="43"/>
      <c r="M276" s="218" t="s">
        <v>19</v>
      </c>
      <c r="N276" s="219" t="s">
        <v>44</v>
      </c>
      <c r="O276" s="83"/>
      <c r="P276" s="220">
        <f>O276*H276</f>
        <v>0</v>
      </c>
      <c r="Q276" s="220">
        <v>0</v>
      </c>
      <c r="R276" s="220">
        <f>Q276*H276</f>
        <v>0</v>
      </c>
      <c r="S276" s="220">
        <v>0</v>
      </c>
      <c r="T276" s="221">
        <f>S276*H276</f>
        <v>0</v>
      </c>
      <c r="AR276" s="222" t="s">
        <v>251</v>
      </c>
      <c r="AT276" s="222" t="s">
        <v>207</v>
      </c>
      <c r="AU276" s="222" t="s">
        <v>83</v>
      </c>
      <c r="AY276" s="17" t="s">
        <v>204</v>
      </c>
      <c r="BE276" s="223">
        <f>IF(N276="základní",J276,0)</f>
        <v>0</v>
      </c>
      <c r="BF276" s="223">
        <f>IF(N276="snížená",J276,0)</f>
        <v>0</v>
      </c>
      <c r="BG276" s="223">
        <f>IF(N276="zákl. přenesená",J276,0)</f>
        <v>0</v>
      </c>
      <c r="BH276" s="223">
        <f>IF(N276="sníž. přenesená",J276,0)</f>
        <v>0</v>
      </c>
      <c r="BI276" s="223">
        <f>IF(N276="nulová",J276,0)</f>
        <v>0</v>
      </c>
      <c r="BJ276" s="17" t="s">
        <v>81</v>
      </c>
      <c r="BK276" s="223">
        <f>ROUND(I276*H276,2)</f>
        <v>0</v>
      </c>
      <c r="BL276" s="17" t="s">
        <v>251</v>
      </c>
      <c r="BM276" s="222" t="s">
        <v>536</v>
      </c>
    </row>
    <row r="277" spans="2:65" s="1" customFormat="1" ht="16.5" customHeight="1">
      <c r="B277" s="38"/>
      <c r="C277" s="211" t="s">
        <v>374</v>
      </c>
      <c r="D277" s="211" t="s">
        <v>207</v>
      </c>
      <c r="E277" s="212" t="s">
        <v>2749</v>
      </c>
      <c r="F277" s="213" t="s">
        <v>2750</v>
      </c>
      <c r="G277" s="214" t="s">
        <v>250</v>
      </c>
      <c r="H277" s="215">
        <v>4</v>
      </c>
      <c r="I277" s="216"/>
      <c r="J277" s="217">
        <f>ROUND(I277*H277,2)</f>
        <v>0</v>
      </c>
      <c r="K277" s="213" t="s">
        <v>2529</v>
      </c>
      <c r="L277" s="43"/>
      <c r="M277" s="218" t="s">
        <v>19</v>
      </c>
      <c r="N277" s="219" t="s">
        <v>44</v>
      </c>
      <c r="O277" s="83"/>
      <c r="P277" s="220">
        <f>O277*H277</f>
        <v>0</v>
      </c>
      <c r="Q277" s="220">
        <v>0</v>
      </c>
      <c r="R277" s="220">
        <f>Q277*H277</f>
        <v>0</v>
      </c>
      <c r="S277" s="220">
        <v>0</v>
      </c>
      <c r="T277" s="221">
        <f>S277*H277</f>
        <v>0</v>
      </c>
      <c r="AR277" s="222" t="s">
        <v>251</v>
      </c>
      <c r="AT277" s="222" t="s">
        <v>207</v>
      </c>
      <c r="AU277" s="222" t="s">
        <v>83</v>
      </c>
      <c r="AY277" s="17" t="s">
        <v>204</v>
      </c>
      <c r="BE277" s="223">
        <f>IF(N277="základní",J277,0)</f>
        <v>0</v>
      </c>
      <c r="BF277" s="223">
        <f>IF(N277="snížená",J277,0)</f>
        <v>0</v>
      </c>
      <c r="BG277" s="223">
        <f>IF(N277="zákl. přenesená",J277,0)</f>
        <v>0</v>
      </c>
      <c r="BH277" s="223">
        <f>IF(N277="sníž. přenesená",J277,0)</f>
        <v>0</v>
      </c>
      <c r="BI277" s="223">
        <f>IF(N277="nulová",J277,0)</f>
        <v>0</v>
      </c>
      <c r="BJ277" s="17" t="s">
        <v>81</v>
      </c>
      <c r="BK277" s="223">
        <f>ROUND(I277*H277,2)</f>
        <v>0</v>
      </c>
      <c r="BL277" s="17" t="s">
        <v>251</v>
      </c>
      <c r="BM277" s="222" t="s">
        <v>539</v>
      </c>
    </row>
    <row r="278" spans="2:65" s="1" customFormat="1" ht="16.5" customHeight="1">
      <c r="B278" s="38"/>
      <c r="C278" s="211" t="s">
        <v>542</v>
      </c>
      <c r="D278" s="211" t="s">
        <v>207</v>
      </c>
      <c r="E278" s="212" t="s">
        <v>2751</v>
      </c>
      <c r="F278" s="213" t="s">
        <v>2752</v>
      </c>
      <c r="G278" s="214" t="s">
        <v>250</v>
      </c>
      <c r="H278" s="215">
        <v>2</v>
      </c>
      <c r="I278" s="216"/>
      <c r="J278" s="217">
        <f>ROUND(I278*H278,2)</f>
        <v>0</v>
      </c>
      <c r="K278" s="213" t="s">
        <v>2529</v>
      </c>
      <c r="L278" s="43"/>
      <c r="M278" s="218" t="s">
        <v>19</v>
      </c>
      <c r="N278" s="219" t="s">
        <v>44</v>
      </c>
      <c r="O278" s="83"/>
      <c r="P278" s="220">
        <f>O278*H278</f>
        <v>0</v>
      </c>
      <c r="Q278" s="220">
        <v>0</v>
      </c>
      <c r="R278" s="220">
        <f>Q278*H278</f>
        <v>0</v>
      </c>
      <c r="S278" s="220">
        <v>0</v>
      </c>
      <c r="T278" s="221">
        <f>S278*H278</f>
        <v>0</v>
      </c>
      <c r="AR278" s="222" t="s">
        <v>251</v>
      </c>
      <c r="AT278" s="222" t="s">
        <v>207</v>
      </c>
      <c r="AU278" s="222" t="s">
        <v>83</v>
      </c>
      <c r="AY278" s="17" t="s">
        <v>204</v>
      </c>
      <c r="BE278" s="223">
        <f>IF(N278="základní",J278,0)</f>
        <v>0</v>
      </c>
      <c r="BF278" s="223">
        <f>IF(N278="snížená",J278,0)</f>
        <v>0</v>
      </c>
      <c r="BG278" s="223">
        <f>IF(N278="zákl. přenesená",J278,0)</f>
        <v>0</v>
      </c>
      <c r="BH278" s="223">
        <f>IF(N278="sníž. přenesená",J278,0)</f>
        <v>0</v>
      </c>
      <c r="BI278" s="223">
        <f>IF(N278="nulová",J278,0)</f>
        <v>0</v>
      </c>
      <c r="BJ278" s="17" t="s">
        <v>81</v>
      </c>
      <c r="BK278" s="223">
        <f>ROUND(I278*H278,2)</f>
        <v>0</v>
      </c>
      <c r="BL278" s="17" t="s">
        <v>251</v>
      </c>
      <c r="BM278" s="222" t="s">
        <v>545</v>
      </c>
    </row>
    <row r="279" spans="2:65" s="1" customFormat="1" ht="16.5" customHeight="1">
      <c r="B279" s="38"/>
      <c r="C279" s="211" t="s">
        <v>378</v>
      </c>
      <c r="D279" s="211" t="s">
        <v>207</v>
      </c>
      <c r="E279" s="212" t="s">
        <v>2753</v>
      </c>
      <c r="F279" s="213" t="s">
        <v>2754</v>
      </c>
      <c r="G279" s="214" t="s">
        <v>250</v>
      </c>
      <c r="H279" s="215">
        <v>30</v>
      </c>
      <c r="I279" s="216"/>
      <c r="J279" s="217">
        <f>ROUND(I279*H279,2)</f>
        <v>0</v>
      </c>
      <c r="K279" s="213" t="s">
        <v>2529</v>
      </c>
      <c r="L279" s="43"/>
      <c r="M279" s="218" t="s">
        <v>19</v>
      </c>
      <c r="N279" s="219" t="s">
        <v>44</v>
      </c>
      <c r="O279" s="83"/>
      <c r="P279" s="220">
        <f>O279*H279</f>
        <v>0</v>
      </c>
      <c r="Q279" s="220">
        <v>0</v>
      </c>
      <c r="R279" s="220">
        <f>Q279*H279</f>
        <v>0</v>
      </c>
      <c r="S279" s="220">
        <v>0</v>
      </c>
      <c r="T279" s="221">
        <f>S279*H279</f>
        <v>0</v>
      </c>
      <c r="AR279" s="222" t="s">
        <v>251</v>
      </c>
      <c r="AT279" s="222" t="s">
        <v>207</v>
      </c>
      <c r="AU279" s="222" t="s">
        <v>83</v>
      </c>
      <c r="AY279" s="17" t="s">
        <v>204</v>
      </c>
      <c r="BE279" s="223">
        <f>IF(N279="základní",J279,0)</f>
        <v>0</v>
      </c>
      <c r="BF279" s="223">
        <f>IF(N279="snížená",J279,0)</f>
        <v>0</v>
      </c>
      <c r="BG279" s="223">
        <f>IF(N279="zákl. přenesená",J279,0)</f>
        <v>0</v>
      </c>
      <c r="BH279" s="223">
        <f>IF(N279="sníž. přenesená",J279,0)</f>
        <v>0</v>
      </c>
      <c r="BI279" s="223">
        <f>IF(N279="nulová",J279,0)</f>
        <v>0</v>
      </c>
      <c r="BJ279" s="17" t="s">
        <v>81</v>
      </c>
      <c r="BK279" s="223">
        <f>ROUND(I279*H279,2)</f>
        <v>0</v>
      </c>
      <c r="BL279" s="17" t="s">
        <v>251</v>
      </c>
      <c r="BM279" s="222" t="s">
        <v>548</v>
      </c>
    </row>
    <row r="280" spans="2:65" s="1" customFormat="1" ht="16.5" customHeight="1">
      <c r="B280" s="38"/>
      <c r="C280" s="211" t="s">
        <v>549</v>
      </c>
      <c r="D280" s="211" t="s">
        <v>207</v>
      </c>
      <c r="E280" s="212" t="s">
        <v>2755</v>
      </c>
      <c r="F280" s="213" t="s">
        <v>2756</v>
      </c>
      <c r="G280" s="214" t="s">
        <v>250</v>
      </c>
      <c r="H280" s="215">
        <v>7</v>
      </c>
      <c r="I280" s="216"/>
      <c r="J280" s="217">
        <f>ROUND(I280*H280,2)</f>
        <v>0</v>
      </c>
      <c r="K280" s="213" t="s">
        <v>2529</v>
      </c>
      <c r="L280" s="43"/>
      <c r="M280" s="218" t="s">
        <v>19</v>
      </c>
      <c r="N280" s="219" t="s">
        <v>44</v>
      </c>
      <c r="O280" s="83"/>
      <c r="P280" s="220">
        <f>O280*H280</f>
        <v>0</v>
      </c>
      <c r="Q280" s="220">
        <v>0</v>
      </c>
      <c r="R280" s="220">
        <f>Q280*H280</f>
        <v>0</v>
      </c>
      <c r="S280" s="220">
        <v>0</v>
      </c>
      <c r="T280" s="221">
        <f>S280*H280</f>
        <v>0</v>
      </c>
      <c r="AR280" s="222" t="s">
        <v>251</v>
      </c>
      <c r="AT280" s="222" t="s">
        <v>207</v>
      </c>
      <c r="AU280" s="222" t="s">
        <v>83</v>
      </c>
      <c r="AY280" s="17" t="s">
        <v>204</v>
      </c>
      <c r="BE280" s="223">
        <f>IF(N280="základní",J280,0)</f>
        <v>0</v>
      </c>
      <c r="BF280" s="223">
        <f>IF(N280="snížená",J280,0)</f>
        <v>0</v>
      </c>
      <c r="BG280" s="223">
        <f>IF(N280="zákl. přenesená",J280,0)</f>
        <v>0</v>
      </c>
      <c r="BH280" s="223">
        <f>IF(N280="sníž. přenesená",J280,0)</f>
        <v>0</v>
      </c>
      <c r="BI280" s="223">
        <f>IF(N280="nulová",J280,0)</f>
        <v>0</v>
      </c>
      <c r="BJ280" s="17" t="s">
        <v>81</v>
      </c>
      <c r="BK280" s="223">
        <f>ROUND(I280*H280,2)</f>
        <v>0</v>
      </c>
      <c r="BL280" s="17" t="s">
        <v>251</v>
      </c>
      <c r="BM280" s="222" t="s">
        <v>553</v>
      </c>
    </row>
    <row r="281" spans="2:65" s="1" customFormat="1" ht="16.5" customHeight="1">
      <c r="B281" s="38"/>
      <c r="C281" s="257" t="s">
        <v>381</v>
      </c>
      <c r="D281" s="257" t="s">
        <v>242</v>
      </c>
      <c r="E281" s="258" t="s">
        <v>2757</v>
      </c>
      <c r="F281" s="259" t="s">
        <v>2758</v>
      </c>
      <c r="G281" s="260" t="s">
        <v>297</v>
      </c>
      <c r="H281" s="261">
        <v>2</v>
      </c>
      <c r="I281" s="262"/>
      <c r="J281" s="263">
        <f>ROUND(I281*H281,2)</f>
        <v>0</v>
      </c>
      <c r="K281" s="259" t="s">
        <v>2529</v>
      </c>
      <c r="L281" s="264"/>
      <c r="M281" s="265" t="s">
        <v>19</v>
      </c>
      <c r="N281" s="266" t="s">
        <v>44</v>
      </c>
      <c r="O281" s="83"/>
      <c r="P281" s="220">
        <f>O281*H281</f>
        <v>0</v>
      </c>
      <c r="Q281" s="220">
        <v>0</v>
      </c>
      <c r="R281" s="220">
        <f>Q281*H281</f>
        <v>0</v>
      </c>
      <c r="S281" s="220">
        <v>0</v>
      </c>
      <c r="T281" s="221">
        <f>S281*H281</f>
        <v>0</v>
      </c>
      <c r="AR281" s="222" t="s">
        <v>280</v>
      </c>
      <c r="AT281" s="222" t="s">
        <v>242</v>
      </c>
      <c r="AU281" s="222" t="s">
        <v>83</v>
      </c>
      <c r="AY281" s="17" t="s">
        <v>204</v>
      </c>
      <c r="BE281" s="223">
        <f>IF(N281="základní",J281,0)</f>
        <v>0</v>
      </c>
      <c r="BF281" s="223">
        <f>IF(N281="snížená",J281,0)</f>
        <v>0</v>
      </c>
      <c r="BG281" s="223">
        <f>IF(N281="zákl. přenesená",J281,0)</f>
        <v>0</v>
      </c>
      <c r="BH281" s="223">
        <f>IF(N281="sníž. přenesená",J281,0)</f>
        <v>0</v>
      </c>
      <c r="BI281" s="223">
        <f>IF(N281="nulová",J281,0)</f>
        <v>0</v>
      </c>
      <c r="BJ281" s="17" t="s">
        <v>81</v>
      </c>
      <c r="BK281" s="223">
        <f>ROUND(I281*H281,2)</f>
        <v>0</v>
      </c>
      <c r="BL281" s="17" t="s">
        <v>251</v>
      </c>
      <c r="BM281" s="222" t="s">
        <v>556</v>
      </c>
    </row>
    <row r="282" spans="2:65" s="1" customFormat="1" ht="16.5" customHeight="1">
      <c r="B282" s="38"/>
      <c r="C282" s="257" t="s">
        <v>557</v>
      </c>
      <c r="D282" s="257" t="s">
        <v>242</v>
      </c>
      <c r="E282" s="258" t="s">
        <v>2759</v>
      </c>
      <c r="F282" s="259" t="s">
        <v>2760</v>
      </c>
      <c r="G282" s="260" t="s">
        <v>297</v>
      </c>
      <c r="H282" s="261">
        <v>4</v>
      </c>
      <c r="I282" s="262"/>
      <c r="J282" s="263">
        <f>ROUND(I282*H282,2)</f>
        <v>0</v>
      </c>
      <c r="K282" s="259" t="s">
        <v>2529</v>
      </c>
      <c r="L282" s="264"/>
      <c r="M282" s="265" t="s">
        <v>19</v>
      </c>
      <c r="N282" s="266" t="s">
        <v>44</v>
      </c>
      <c r="O282" s="83"/>
      <c r="P282" s="220">
        <f>O282*H282</f>
        <v>0</v>
      </c>
      <c r="Q282" s="220">
        <v>0</v>
      </c>
      <c r="R282" s="220">
        <f>Q282*H282</f>
        <v>0</v>
      </c>
      <c r="S282" s="220">
        <v>0</v>
      </c>
      <c r="T282" s="221">
        <f>S282*H282</f>
        <v>0</v>
      </c>
      <c r="AR282" s="222" t="s">
        <v>280</v>
      </c>
      <c r="AT282" s="222" t="s">
        <v>242</v>
      </c>
      <c r="AU282" s="222" t="s">
        <v>83</v>
      </c>
      <c r="AY282" s="17" t="s">
        <v>204</v>
      </c>
      <c r="BE282" s="223">
        <f>IF(N282="základní",J282,0)</f>
        <v>0</v>
      </c>
      <c r="BF282" s="223">
        <f>IF(N282="snížená",J282,0)</f>
        <v>0</v>
      </c>
      <c r="BG282" s="223">
        <f>IF(N282="zákl. přenesená",J282,0)</f>
        <v>0</v>
      </c>
      <c r="BH282" s="223">
        <f>IF(N282="sníž. přenesená",J282,0)</f>
        <v>0</v>
      </c>
      <c r="BI282" s="223">
        <f>IF(N282="nulová",J282,0)</f>
        <v>0</v>
      </c>
      <c r="BJ282" s="17" t="s">
        <v>81</v>
      </c>
      <c r="BK282" s="223">
        <f>ROUND(I282*H282,2)</f>
        <v>0</v>
      </c>
      <c r="BL282" s="17" t="s">
        <v>251</v>
      </c>
      <c r="BM282" s="222" t="s">
        <v>558</v>
      </c>
    </row>
    <row r="283" spans="2:65" s="1" customFormat="1" ht="16.5" customHeight="1">
      <c r="B283" s="38"/>
      <c r="C283" s="211" t="s">
        <v>385</v>
      </c>
      <c r="D283" s="211" t="s">
        <v>207</v>
      </c>
      <c r="E283" s="212" t="s">
        <v>2761</v>
      </c>
      <c r="F283" s="213" t="s">
        <v>2762</v>
      </c>
      <c r="G283" s="214" t="s">
        <v>297</v>
      </c>
      <c r="H283" s="215">
        <v>6</v>
      </c>
      <c r="I283" s="216"/>
      <c r="J283" s="217">
        <f>ROUND(I283*H283,2)</f>
        <v>0</v>
      </c>
      <c r="K283" s="213" t="s">
        <v>2529</v>
      </c>
      <c r="L283" s="43"/>
      <c r="M283" s="218" t="s">
        <v>19</v>
      </c>
      <c r="N283" s="219" t="s">
        <v>44</v>
      </c>
      <c r="O283" s="83"/>
      <c r="P283" s="220">
        <f>O283*H283</f>
        <v>0</v>
      </c>
      <c r="Q283" s="220">
        <v>0</v>
      </c>
      <c r="R283" s="220">
        <f>Q283*H283</f>
        <v>0</v>
      </c>
      <c r="S283" s="220">
        <v>0</v>
      </c>
      <c r="T283" s="221">
        <f>S283*H283</f>
        <v>0</v>
      </c>
      <c r="AR283" s="222" t="s">
        <v>251</v>
      </c>
      <c r="AT283" s="222" t="s">
        <v>207</v>
      </c>
      <c r="AU283" s="222" t="s">
        <v>83</v>
      </c>
      <c r="AY283" s="17" t="s">
        <v>204</v>
      </c>
      <c r="BE283" s="223">
        <f>IF(N283="základní",J283,0)</f>
        <v>0</v>
      </c>
      <c r="BF283" s="223">
        <f>IF(N283="snížená",J283,0)</f>
        <v>0</v>
      </c>
      <c r="BG283" s="223">
        <f>IF(N283="zákl. přenesená",J283,0)</f>
        <v>0</v>
      </c>
      <c r="BH283" s="223">
        <f>IF(N283="sníž. přenesená",J283,0)</f>
        <v>0</v>
      </c>
      <c r="BI283" s="223">
        <f>IF(N283="nulová",J283,0)</f>
        <v>0</v>
      </c>
      <c r="BJ283" s="17" t="s">
        <v>81</v>
      </c>
      <c r="BK283" s="223">
        <f>ROUND(I283*H283,2)</f>
        <v>0</v>
      </c>
      <c r="BL283" s="17" t="s">
        <v>251</v>
      </c>
      <c r="BM283" s="222" t="s">
        <v>563</v>
      </c>
    </row>
    <row r="284" spans="2:65" s="1" customFormat="1" ht="16.5" customHeight="1">
      <c r="B284" s="38"/>
      <c r="C284" s="211" t="s">
        <v>564</v>
      </c>
      <c r="D284" s="211" t="s">
        <v>207</v>
      </c>
      <c r="E284" s="212" t="s">
        <v>2763</v>
      </c>
      <c r="F284" s="213" t="s">
        <v>2764</v>
      </c>
      <c r="G284" s="214" t="s">
        <v>297</v>
      </c>
      <c r="H284" s="215">
        <v>8</v>
      </c>
      <c r="I284" s="216"/>
      <c r="J284" s="217">
        <f>ROUND(I284*H284,2)</f>
        <v>0</v>
      </c>
      <c r="K284" s="213" t="s">
        <v>2529</v>
      </c>
      <c r="L284" s="43"/>
      <c r="M284" s="218" t="s">
        <v>19</v>
      </c>
      <c r="N284" s="219" t="s">
        <v>44</v>
      </c>
      <c r="O284" s="83"/>
      <c r="P284" s="220">
        <f>O284*H284</f>
        <v>0</v>
      </c>
      <c r="Q284" s="220">
        <v>0</v>
      </c>
      <c r="R284" s="220">
        <f>Q284*H284</f>
        <v>0</v>
      </c>
      <c r="S284" s="220">
        <v>0</v>
      </c>
      <c r="T284" s="221">
        <f>S284*H284</f>
        <v>0</v>
      </c>
      <c r="AR284" s="222" t="s">
        <v>251</v>
      </c>
      <c r="AT284" s="222" t="s">
        <v>207</v>
      </c>
      <c r="AU284" s="222" t="s">
        <v>83</v>
      </c>
      <c r="AY284" s="17" t="s">
        <v>204</v>
      </c>
      <c r="BE284" s="223">
        <f>IF(N284="základní",J284,0)</f>
        <v>0</v>
      </c>
      <c r="BF284" s="223">
        <f>IF(N284="snížená",J284,0)</f>
        <v>0</v>
      </c>
      <c r="BG284" s="223">
        <f>IF(N284="zákl. přenesená",J284,0)</f>
        <v>0</v>
      </c>
      <c r="BH284" s="223">
        <f>IF(N284="sníž. přenesená",J284,0)</f>
        <v>0</v>
      </c>
      <c r="BI284" s="223">
        <f>IF(N284="nulová",J284,0)</f>
        <v>0</v>
      </c>
      <c r="BJ284" s="17" t="s">
        <v>81</v>
      </c>
      <c r="BK284" s="223">
        <f>ROUND(I284*H284,2)</f>
        <v>0</v>
      </c>
      <c r="BL284" s="17" t="s">
        <v>251</v>
      </c>
      <c r="BM284" s="222" t="s">
        <v>567</v>
      </c>
    </row>
    <row r="285" spans="2:65" s="1" customFormat="1" ht="16.5" customHeight="1">
      <c r="B285" s="38"/>
      <c r="C285" s="211" t="s">
        <v>390</v>
      </c>
      <c r="D285" s="211" t="s">
        <v>207</v>
      </c>
      <c r="E285" s="212" t="s">
        <v>2765</v>
      </c>
      <c r="F285" s="213" t="s">
        <v>2766</v>
      </c>
      <c r="G285" s="214" t="s">
        <v>297</v>
      </c>
      <c r="H285" s="215">
        <v>9</v>
      </c>
      <c r="I285" s="216"/>
      <c r="J285" s="217">
        <f>ROUND(I285*H285,2)</f>
        <v>0</v>
      </c>
      <c r="K285" s="213" t="s">
        <v>2529</v>
      </c>
      <c r="L285" s="43"/>
      <c r="M285" s="218" t="s">
        <v>19</v>
      </c>
      <c r="N285" s="219" t="s">
        <v>44</v>
      </c>
      <c r="O285" s="83"/>
      <c r="P285" s="220">
        <f>O285*H285</f>
        <v>0</v>
      </c>
      <c r="Q285" s="220">
        <v>0</v>
      </c>
      <c r="R285" s="220">
        <f>Q285*H285</f>
        <v>0</v>
      </c>
      <c r="S285" s="220">
        <v>0</v>
      </c>
      <c r="T285" s="221">
        <f>S285*H285</f>
        <v>0</v>
      </c>
      <c r="AR285" s="222" t="s">
        <v>251</v>
      </c>
      <c r="AT285" s="222" t="s">
        <v>207</v>
      </c>
      <c r="AU285" s="222" t="s">
        <v>83</v>
      </c>
      <c r="AY285" s="17" t="s">
        <v>204</v>
      </c>
      <c r="BE285" s="223">
        <f>IF(N285="základní",J285,0)</f>
        <v>0</v>
      </c>
      <c r="BF285" s="223">
        <f>IF(N285="snížená",J285,0)</f>
        <v>0</v>
      </c>
      <c r="BG285" s="223">
        <f>IF(N285="zákl. přenesená",J285,0)</f>
        <v>0</v>
      </c>
      <c r="BH285" s="223">
        <f>IF(N285="sníž. přenesená",J285,0)</f>
        <v>0</v>
      </c>
      <c r="BI285" s="223">
        <f>IF(N285="nulová",J285,0)</f>
        <v>0</v>
      </c>
      <c r="BJ285" s="17" t="s">
        <v>81</v>
      </c>
      <c r="BK285" s="223">
        <f>ROUND(I285*H285,2)</f>
        <v>0</v>
      </c>
      <c r="BL285" s="17" t="s">
        <v>251</v>
      </c>
      <c r="BM285" s="222" t="s">
        <v>570</v>
      </c>
    </row>
    <row r="286" spans="2:65" s="1" customFormat="1" ht="16.5" customHeight="1">
      <c r="B286" s="38"/>
      <c r="C286" s="211" t="s">
        <v>571</v>
      </c>
      <c r="D286" s="211" t="s">
        <v>207</v>
      </c>
      <c r="E286" s="212" t="s">
        <v>2767</v>
      </c>
      <c r="F286" s="213" t="s">
        <v>2768</v>
      </c>
      <c r="G286" s="214" t="s">
        <v>297</v>
      </c>
      <c r="H286" s="215">
        <v>2</v>
      </c>
      <c r="I286" s="216"/>
      <c r="J286" s="217">
        <f>ROUND(I286*H286,2)</f>
        <v>0</v>
      </c>
      <c r="K286" s="213" t="s">
        <v>2529</v>
      </c>
      <c r="L286" s="43"/>
      <c r="M286" s="218" t="s">
        <v>19</v>
      </c>
      <c r="N286" s="219" t="s">
        <v>44</v>
      </c>
      <c r="O286" s="83"/>
      <c r="P286" s="220">
        <f>O286*H286</f>
        <v>0</v>
      </c>
      <c r="Q286" s="220">
        <v>0</v>
      </c>
      <c r="R286" s="220">
        <f>Q286*H286</f>
        <v>0</v>
      </c>
      <c r="S286" s="220">
        <v>0</v>
      </c>
      <c r="T286" s="221">
        <f>S286*H286</f>
        <v>0</v>
      </c>
      <c r="AR286" s="222" t="s">
        <v>251</v>
      </c>
      <c r="AT286" s="222" t="s">
        <v>207</v>
      </c>
      <c r="AU286" s="222" t="s">
        <v>83</v>
      </c>
      <c r="AY286" s="17" t="s">
        <v>204</v>
      </c>
      <c r="BE286" s="223">
        <f>IF(N286="základní",J286,0)</f>
        <v>0</v>
      </c>
      <c r="BF286" s="223">
        <f>IF(N286="snížená",J286,0)</f>
        <v>0</v>
      </c>
      <c r="BG286" s="223">
        <f>IF(N286="zákl. přenesená",J286,0)</f>
        <v>0</v>
      </c>
      <c r="BH286" s="223">
        <f>IF(N286="sníž. přenesená",J286,0)</f>
        <v>0</v>
      </c>
      <c r="BI286" s="223">
        <f>IF(N286="nulová",J286,0)</f>
        <v>0</v>
      </c>
      <c r="BJ286" s="17" t="s">
        <v>81</v>
      </c>
      <c r="BK286" s="223">
        <f>ROUND(I286*H286,2)</f>
        <v>0</v>
      </c>
      <c r="BL286" s="17" t="s">
        <v>251</v>
      </c>
      <c r="BM286" s="222" t="s">
        <v>574</v>
      </c>
    </row>
    <row r="287" spans="2:65" s="1" customFormat="1" ht="16.5" customHeight="1">
      <c r="B287" s="38"/>
      <c r="C287" s="211" t="s">
        <v>398</v>
      </c>
      <c r="D287" s="211" t="s">
        <v>207</v>
      </c>
      <c r="E287" s="212" t="s">
        <v>2769</v>
      </c>
      <c r="F287" s="213" t="s">
        <v>2770</v>
      </c>
      <c r="G287" s="214" t="s">
        <v>297</v>
      </c>
      <c r="H287" s="215">
        <v>4</v>
      </c>
      <c r="I287" s="216"/>
      <c r="J287" s="217">
        <f>ROUND(I287*H287,2)</f>
        <v>0</v>
      </c>
      <c r="K287" s="213" t="s">
        <v>2529</v>
      </c>
      <c r="L287" s="43"/>
      <c r="M287" s="218" t="s">
        <v>19</v>
      </c>
      <c r="N287" s="219" t="s">
        <v>44</v>
      </c>
      <c r="O287" s="83"/>
      <c r="P287" s="220">
        <f>O287*H287</f>
        <v>0</v>
      </c>
      <c r="Q287" s="220">
        <v>0</v>
      </c>
      <c r="R287" s="220">
        <f>Q287*H287</f>
        <v>0</v>
      </c>
      <c r="S287" s="220">
        <v>0</v>
      </c>
      <c r="T287" s="221">
        <f>S287*H287</f>
        <v>0</v>
      </c>
      <c r="AR287" s="222" t="s">
        <v>251</v>
      </c>
      <c r="AT287" s="222" t="s">
        <v>207</v>
      </c>
      <c r="AU287" s="222" t="s">
        <v>83</v>
      </c>
      <c r="AY287" s="17" t="s">
        <v>204</v>
      </c>
      <c r="BE287" s="223">
        <f>IF(N287="základní",J287,0)</f>
        <v>0</v>
      </c>
      <c r="BF287" s="223">
        <f>IF(N287="snížená",J287,0)</f>
        <v>0</v>
      </c>
      <c r="BG287" s="223">
        <f>IF(N287="zákl. přenesená",J287,0)</f>
        <v>0</v>
      </c>
      <c r="BH287" s="223">
        <f>IF(N287="sníž. přenesená",J287,0)</f>
        <v>0</v>
      </c>
      <c r="BI287" s="223">
        <f>IF(N287="nulová",J287,0)</f>
        <v>0</v>
      </c>
      <c r="BJ287" s="17" t="s">
        <v>81</v>
      </c>
      <c r="BK287" s="223">
        <f>ROUND(I287*H287,2)</f>
        <v>0</v>
      </c>
      <c r="BL287" s="17" t="s">
        <v>251</v>
      </c>
      <c r="BM287" s="222" t="s">
        <v>577</v>
      </c>
    </row>
    <row r="288" spans="2:65" s="1" customFormat="1" ht="16.5" customHeight="1">
      <c r="B288" s="38"/>
      <c r="C288" s="257" t="s">
        <v>578</v>
      </c>
      <c r="D288" s="257" t="s">
        <v>242</v>
      </c>
      <c r="E288" s="258" t="s">
        <v>2771</v>
      </c>
      <c r="F288" s="259" t="s">
        <v>2772</v>
      </c>
      <c r="G288" s="260" t="s">
        <v>297</v>
      </c>
      <c r="H288" s="261">
        <v>1</v>
      </c>
      <c r="I288" s="262"/>
      <c r="J288" s="263">
        <f>ROUND(I288*H288,2)</f>
        <v>0</v>
      </c>
      <c r="K288" s="259" t="s">
        <v>19</v>
      </c>
      <c r="L288" s="264"/>
      <c r="M288" s="265" t="s">
        <v>19</v>
      </c>
      <c r="N288" s="266" t="s">
        <v>44</v>
      </c>
      <c r="O288" s="83"/>
      <c r="P288" s="220">
        <f>O288*H288</f>
        <v>0</v>
      </c>
      <c r="Q288" s="220">
        <v>0</v>
      </c>
      <c r="R288" s="220">
        <f>Q288*H288</f>
        <v>0</v>
      </c>
      <c r="S288" s="220">
        <v>0</v>
      </c>
      <c r="T288" s="221">
        <f>S288*H288</f>
        <v>0</v>
      </c>
      <c r="AR288" s="222" t="s">
        <v>280</v>
      </c>
      <c r="AT288" s="222" t="s">
        <v>242</v>
      </c>
      <c r="AU288" s="222" t="s">
        <v>83</v>
      </c>
      <c r="AY288" s="17" t="s">
        <v>204</v>
      </c>
      <c r="BE288" s="223">
        <f>IF(N288="základní",J288,0)</f>
        <v>0</v>
      </c>
      <c r="BF288" s="223">
        <f>IF(N288="snížená",J288,0)</f>
        <v>0</v>
      </c>
      <c r="BG288" s="223">
        <f>IF(N288="zákl. přenesená",J288,0)</f>
        <v>0</v>
      </c>
      <c r="BH288" s="223">
        <f>IF(N288="sníž. přenesená",J288,0)</f>
        <v>0</v>
      </c>
      <c r="BI288" s="223">
        <f>IF(N288="nulová",J288,0)</f>
        <v>0</v>
      </c>
      <c r="BJ288" s="17" t="s">
        <v>81</v>
      </c>
      <c r="BK288" s="223">
        <f>ROUND(I288*H288,2)</f>
        <v>0</v>
      </c>
      <c r="BL288" s="17" t="s">
        <v>251</v>
      </c>
      <c r="BM288" s="222" t="s">
        <v>581</v>
      </c>
    </row>
    <row r="289" spans="2:65" s="1" customFormat="1" ht="16.5" customHeight="1">
      <c r="B289" s="38"/>
      <c r="C289" s="257" t="s">
        <v>405</v>
      </c>
      <c r="D289" s="257" t="s">
        <v>242</v>
      </c>
      <c r="E289" s="258" t="s">
        <v>2773</v>
      </c>
      <c r="F289" s="259" t="s">
        <v>2774</v>
      </c>
      <c r="G289" s="260" t="s">
        <v>297</v>
      </c>
      <c r="H289" s="261">
        <v>1</v>
      </c>
      <c r="I289" s="262"/>
      <c r="J289" s="263">
        <f>ROUND(I289*H289,2)</f>
        <v>0</v>
      </c>
      <c r="K289" s="259" t="s">
        <v>2529</v>
      </c>
      <c r="L289" s="264"/>
      <c r="M289" s="265" t="s">
        <v>19</v>
      </c>
      <c r="N289" s="266" t="s">
        <v>44</v>
      </c>
      <c r="O289" s="83"/>
      <c r="P289" s="220">
        <f>O289*H289</f>
        <v>0</v>
      </c>
      <c r="Q289" s="220">
        <v>0</v>
      </c>
      <c r="R289" s="220">
        <f>Q289*H289</f>
        <v>0</v>
      </c>
      <c r="S289" s="220">
        <v>0</v>
      </c>
      <c r="T289" s="221">
        <f>S289*H289</f>
        <v>0</v>
      </c>
      <c r="AR289" s="222" t="s">
        <v>280</v>
      </c>
      <c r="AT289" s="222" t="s">
        <v>242</v>
      </c>
      <c r="AU289" s="222" t="s">
        <v>83</v>
      </c>
      <c r="AY289" s="17" t="s">
        <v>204</v>
      </c>
      <c r="BE289" s="223">
        <f>IF(N289="základní",J289,0)</f>
        <v>0</v>
      </c>
      <c r="BF289" s="223">
        <f>IF(N289="snížená",J289,0)</f>
        <v>0</v>
      </c>
      <c r="BG289" s="223">
        <f>IF(N289="zákl. přenesená",J289,0)</f>
        <v>0</v>
      </c>
      <c r="BH289" s="223">
        <f>IF(N289="sníž. přenesená",J289,0)</f>
        <v>0</v>
      </c>
      <c r="BI289" s="223">
        <f>IF(N289="nulová",J289,0)</f>
        <v>0</v>
      </c>
      <c r="BJ289" s="17" t="s">
        <v>81</v>
      </c>
      <c r="BK289" s="223">
        <f>ROUND(I289*H289,2)</f>
        <v>0</v>
      </c>
      <c r="BL289" s="17" t="s">
        <v>251</v>
      </c>
      <c r="BM289" s="222" t="s">
        <v>584</v>
      </c>
    </row>
    <row r="290" spans="2:65" s="1" customFormat="1" ht="16.5" customHeight="1">
      <c r="B290" s="38"/>
      <c r="C290" s="211" t="s">
        <v>585</v>
      </c>
      <c r="D290" s="211" t="s">
        <v>207</v>
      </c>
      <c r="E290" s="212" t="s">
        <v>2775</v>
      </c>
      <c r="F290" s="213" t="s">
        <v>2776</v>
      </c>
      <c r="G290" s="214" t="s">
        <v>297</v>
      </c>
      <c r="H290" s="215">
        <v>8</v>
      </c>
      <c r="I290" s="216"/>
      <c r="J290" s="217">
        <f>ROUND(I290*H290,2)</f>
        <v>0</v>
      </c>
      <c r="K290" s="213" t="s">
        <v>2529</v>
      </c>
      <c r="L290" s="43"/>
      <c r="M290" s="218" t="s">
        <v>19</v>
      </c>
      <c r="N290" s="219" t="s">
        <v>44</v>
      </c>
      <c r="O290" s="83"/>
      <c r="P290" s="220">
        <f>O290*H290</f>
        <v>0</v>
      </c>
      <c r="Q290" s="220">
        <v>0</v>
      </c>
      <c r="R290" s="220">
        <f>Q290*H290</f>
        <v>0</v>
      </c>
      <c r="S290" s="220">
        <v>0</v>
      </c>
      <c r="T290" s="221">
        <f>S290*H290</f>
        <v>0</v>
      </c>
      <c r="AR290" s="222" t="s">
        <v>251</v>
      </c>
      <c r="AT290" s="222" t="s">
        <v>207</v>
      </c>
      <c r="AU290" s="222" t="s">
        <v>83</v>
      </c>
      <c r="AY290" s="17" t="s">
        <v>204</v>
      </c>
      <c r="BE290" s="223">
        <f>IF(N290="základní",J290,0)</f>
        <v>0</v>
      </c>
      <c r="BF290" s="223">
        <f>IF(N290="snížená",J290,0)</f>
        <v>0</v>
      </c>
      <c r="BG290" s="223">
        <f>IF(N290="zákl. přenesená",J290,0)</f>
        <v>0</v>
      </c>
      <c r="BH290" s="223">
        <f>IF(N290="sníž. přenesená",J290,0)</f>
        <v>0</v>
      </c>
      <c r="BI290" s="223">
        <f>IF(N290="nulová",J290,0)</f>
        <v>0</v>
      </c>
      <c r="BJ290" s="17" t="s">
        <v>81</v>
      </c>
      <c r="BK290" s="223">
        <f>ROUND(I290*H290,2)</f>
        <v>0</v>
      </c>
      <c r="BL290" s="17" t="s">
        <v>251</v>
      </c>
      <c r="BM290" s="222" t="s">
        <v>588</v>
      </c>
    </row>
    <row r="291" spans="2:65" s="1" customFormat="1" ht="16.5" customHeight="1">
      <c r="B291" s="38"/>
      <c r="C291" s="211" t="s">
        <v>411</v>
      </c>
      <c r="D291" s="211" t="s">
        <v>207</v>
      </c>
      <c r="E291" s="212" t="s">
        <v>2777</v>
      </c>
      <c r="F291" s="213" t="s">
        <v>2778</v>
      </c>
      <c r="G291" s="214" t="s">
        <v>297</v>
      </c>
      <c r="H291" s="215">
        <v>2</v>
      </c>
      <c r="I291" s="216"/>
      <c r="J291" s="217">
        <f>ROUND(I291*H291,2)</f>
        <v>0</v>
      </c>
      <c r="K291" s="213" t="s">
        <v>2529</v>
      </c>
      <c r="L291" s="43"/>
      <c r="M291" s="218" t="s">
        <v>19</v>
      </c>
      <c r="N291" s="219" t="s">
        <v>44</v>
      </c>
      <c r="O291" s="83"/>
      <c r="P291" s="220">
        <f>O291*H291</f>
        <v>0</v>
      </c>
      <c r="Q291" s="220">
        <v>0</v>
      </c>
      <c r="R291" s="220">
        <f>Q291*H291</f>
        <v>0</v>
      </c>
      <c r="S291" s="220">
        <v>0</v>
      </c>
      <c r="T291" s="221">
        <f>S291*H291</f>
        <v>0</v>
      </c>
      <c r="AR291" s="222" t="s">
        <v>251</v>
      </c>
      <c r="AT291" s="222" t="s">
        <v>207</v>
      </c>
      <c r="AU291" s="222" t="s">
        <v>83</v>
      </c>
      <c r="AY291" s="17" t="s">
        <v>204</v>
      </c>
      <c r="BE291" s="223">
        <f>IF(N291="základní",J291,0)</f>
        <v>0</v>
      </c>
      <c r="BF291" s="223">
        <f>IF(N291="snížená",J291,0)</f>
        <v>0</v>
      </c>
      <c r="BG291" s="223">
        <f>IF(N291="zákl. přenesená",J291,0)</f>
        <v>0</v>
      </c>
      <c r="BH291" s="223">
        <f>IF(N291="sníž. přenesená",J291,0)</f>
        <v>0</v>
      </c>
      <c r="BI291" s="223">
        <f>IF(N291="nulová",J291,0)</f>
        <v>0</v>
      </c>
      <c r="BJ291" s="17" t="s">
        <v>81</v>
      </c>
      <c r="BK291" s="223">
        <f>ROUND(I291*H291,2)</f>
        <v>0</v>
      </c>
      <c r="BL291" s="17" t="s">
        <v>251</v>
      </c>
      <c r="BM291" s="222" t="s">
        <v>591</v>
      </c>
    </row>
    <row r="292" spans="2:65" s="1" customFormat="1" ht="16.5" customHeight="1">
      <c r="B292" s="38"/>
      <c r="C292" s="211" t="s">
        <v>592</v>
      </c>
      <c r="D292" s="211" t="s">
        <v>207</v>
      </c>
      <c r="E292" s="212" t="s">
        <v>2779</v>
      </c>
      <c r="F292" s="213" t="s">
        <v>2780</v>
      </c>
      <c r="G292" s="214" t="s">
        <v>297</v>
      </c>
      <c r="H292" s="215">
        <v>2</v>
      </c>
      <c r="I292" s="216"/>
      <c r="J292" s="217">
        <f>ROUND(I292*H292,2)</f>
        <v>0</v>
      </c>
      <c r="K292" s="213" t="s">
        <v>19</v>
      </c>
      <c r="L292" s="43"/>
      <c r="M292" s="218" t="s">
        <v>19</v>
      </c>
      <c r="N292" s="219" t="s">
        <v>44</v>
      </c>
      <c r="O292" s="83"/>
      <c r="P292" s="220">
        <f>O292*H292</f>
        <v>0</v>
      </c>
      <c r="Q292" s="220">
        <v>0</v>
      </c>
      <c r="R292" s="220">
        <f>Q292*H292</f>
        <v>0</v>
      </c>
      <c r="S292" s="220">
        <v>0</v>
      </c>
      <c r="T292" s="221">
        <f>S292*H292</f>
        <v>0</v>
      </c>
      <c r="AR292" s="222" t="s">
        <v>251</v>
      </c>
      <c r="AT292" s="222" t="s">
        <v>207</v>
      </c>
      <c r="AU292" s="222" t="s">
        <v>83</v>
      </c>
      <c r="AY292" s="17" t="s">
        <v>204</v>
      </c>
      <c r="BE292" s="223">
        <f>IF(N292="základní",J292,0)</f>
        <v>0</v>
      </c>
      <c r="BF292" s="223">
        <f>IF(N292="snížená",J292,0)</f>
        <v>0</v>
      </c>
      <c r="BG292" s="223">
        <f>IF(N292="zákl. přenesená",J292,0)</f>
        <v>0</v>
      </c>
      <c r="BH292" s="223">
        <f>IF(N292="sníž. přenesená",J292,0)</f>
        <v>0</v>
      </c>
      <c r="BI292" s="223">
        <f>IF(N292="nulová",J292,0)</f>
        <v>0</v>
      </c>
      <c r="BJ292" s="17" t="s">
        <v>81</v>
      </c>
      <c r="BK292" s="223">
        <f>ROUND(I292*H292,2)</f>
        <v>0</v>
      </c>
      <c r="BL292" s="17" t="s">
        <v>251</v>
      </c>
      <c r="BM292" s="222" t="s">
        <v>595</v>
      </c>
    </row>
    <row r="293" spans="2:65" s="1" customFormat="1" ht="16.5" customHeight="1">
      <c r="B293" s="38"/>
      <c r="C293" s="257" t="s">
        <v>414</v>
      </c>
      <c r="D293" s="257" t="s">
        <v>242</v>
      </c>
      <c r="E293" s="258" t="s">
        <v>2781</v>
      </c>
      <c r="F293" s="259" t="s">
        <v>2782</v>
      </c>
      <c r="G293" s="260" t="s">
        <v>297</v>
      </c>
      <c r="H293" s="261">
        <v>2</v>
      </c>
      <c r="I293" s="262"/>
      <c r="J293" s="263">
        <f>ROUND(I293*H293,2)</f>
        <v>0</v>
      </c>
      <c r="K293" s="259" t="s">
        <v>19</v>
      </c>
      <c r="L293" s="264"/>
      <c r="M293" s="265" t="s">
        <v>19</v>
      </c>
      <c r="N293" s="266" t="s">
        <v>44</v>
      </c>
      <c r="O293" s="83"/>
      <c r="P293" s="220">
        <f>O293*H293</f>
        <v>0</v>
      </c>
      <c r="Q293" s="220">
        <v>0</v>
      </c>
      <c r="R293" s="220">
        <f>Q293*H293</f>
        <v>0</v>
      </c>
      <c r="S293" s="220">
        <v>0</v>
      </c>
      <c r="T293" s="221">
        <f>S293*H293</f>
        <v>0</v>
      </c>
      <c r="AR293" s="222" t="s">
        <v>280</v>
      </c>
      <c r="AT293" s="222" t="s">
        <v>242</v>
      </c>
      <c r="AU293" s="222" t="s">
        <v>83</v>
      </c>
      <c r="AY293" s="17" t="s">
        <v>204</v>
      </c>
      <c r="BE293" s="223">
        <f>IF(N293="základní",J293,0)</f>
        <v>0</v>
      </c>
      <c r="BF293" s="223">
        <f>IF(N293="snížená",J293,0)</f>
        <v>0</v>
      </c>
      <c r="BG293" s="223">
        <f>IF(N293="zákl. přenesená",J293,0)</f>
        <v>0</v>
      </c>
      <c r="BH293" s="223">
        <f>IF(N293="sníž. přenesená",J293,0)</f>
        <v>0</v>
      </c>
      <c r="BI293" s="223">
        <f>IF(N293="nulová",J293,0)</f>
        <v>0</v>
      </c>
      <c r="BJ293" s="17" t="s">
        <v>81</v>
      </c>
      <c r="BK293" s="223">
        <f>ROUND(I293*H293,2)</f>
        <v>0</v>
      </c>
      <c r="BL293" s="17" t="s">
        <v>251</v>
      </c>
      <c r="BM293" s="222" t="s">
        <v>598</v>
      </c>
    </row>
    <row r="294" spans="2:65" s="1" customFormat="1" ht="16.5" customHeight="1">
      <c r="B294" s="38"/>
      <c r="C294" s="257" t="s">
        <v>601</v>
      </c>
      <c r="D294" s="257" t="s">
        <v>242</v>
      </c>
      <c r="E294" s="258" t="s">
        <v>2783</v>
      </c>
      <c r="F294" s="259" t="s">
        <v>2784</v>
      </c>
      <c r="G294" s="260" t="s">
        <v>297</v>
      </c>
      <c r="H294" s="261">
        <v>2</v>
      </c>
      <c r="I294" s="262"/>
      <c r="J294" s="263">
        <f>ROUND(I294*H294,2)</f>
        <v>0</v>
      </c>
      <c r="K294" s="259" t="s">
        <v>19</v>
      </c>
      <c r="L294" s="264"/>
      <c r="M294" s="265" t="s">
        <v>19</v>
      </c>
      <c r="N294" s="266" t="s">
        <v>44</v>
      </c>
      <c r="O294" s="83"/>
      <c r="P294" s="220">
        <f>O294*H294</f>
        <v>0</v>
      </c>
      <c r="Q294" s="220">
        <v>0</v>
      </c>
      <c r="R294" s="220">
        <f>Q294*H294</f>
        <v>0</v>
      </c>
      <c r="S294" s="220">
        <v>0</v>
      </c>
      <c r="T294" s="221">
        <f>S294*H294</f>
        <v>0</v>
      </c>
      <c r="AR294" s="222" t="s">
        <v>280</v>
      </c>
      <c r="AT294" s="222" t="s">
        <v>242</v>
      </c>
      <c r="AU294" s="222" t="s">
        <v>83</v>
      </c>
      <c r="AY294" s="17" t="s">
        <v>204</v>
      </c>
      <c r="BE294" s="223">
        <f>IF(N294="základní",J294,0)</f>
        <v>0</v>
      </c>
      <c r="BF294" s="223">
        <f>IF(N294="snížená",J294,0)</f>
        <v>0</v>
      </c>
      <c r="BG294" s="223">
        <f>IF(N294="zákl. přenesená",J294,0)</f>
        <v>0</v>
      </c>
      <c r="BH294" s="223">
        <f>IF(N294="sníž. přenesená",J294,0)</f>
        <v>0</v>
      </c>
      <c r="BI294" s="223">
        <f>IF(N294="nulová",J294,0)</f>
        <v>0</v>
      </c>
      <c r="BJ294" s="17" t="s">
        <v>81</v>
      </c>
      <c r="BK294" s="223">
        <f>ROUND(I294*H294,2)</f>
        <v>0</v>
      </c>
      <c r="BL294" s="17" t="s">
        <v>251</v>
      </c>
      <c r="BM294" s="222" t="s">
        <v>604</v>
      </c>
    </row>
    <row r="295" spans="2:65" s="1" customFormat="1" ht="16.5" customHeight="1">
      <c r="B295" s="38"/>
      <c r="C295" s="211" t="s">
        <v>420</v>
      </c>
      <c r="D295" s="211" t="s">
        <v>207</v>
      </c>
      <c r="E295" s="212" t="s">
        <v>2785</v>
      </c>
      <c r="F295" s="213" t="s">
        <v>2786</v>
      </c>
      <c r="G295" s="214" t="s">
        <v>297</v>
      </c>
      <c r="H295" s="215">
        <v>1</v>
      </c>
      <c r="I295" s="216"/>
      <c r="J295" s="217">
        <f>ROUND(I295*H295,2)</f>
        <v>0</v>
      </c>
      <c r="K295" s="213" t="s">
        <v>2529</v>
      </c>
      <c r="L295" s="43"/>
      <c r="M295" s="218" t="s">
        <v>19</v>
      </c>
      <c r="N295" s="219" t="s">
        <v>44</v>
      </c>
      <c r="O295" s="83"/>
      <c r="P295" s="220">
        <f>O295*H295</f>
        <v>0</v>
      </c>
      <c r="Q295" s="220">
        <v>0</v>
      </c>
      <c r="R295" s="220">
        <f>Q295*H295</f>
        <v>0</v>
      </c>
      <c r="S295" s="220">
        <v>0</v>
      </c>
      <c r="T295" s="221">
        <f>S295*H295</f>
        <v>0</v>
      </c>
      <c r="AR295" s="222" t="s">
        <v>251</v>
      </c>
      <c r="AT295" s="222" t="s">
        <v>207</v>
      </c>
      <c r="AU295" s="222" t="s">
        <v>83</v>
      </c>
      <c r="AY295" s="17" t="s">
        <v>204</v>
      </c>
      <c r="BE295" s="223">
        <f>IF(N295="základní",J295,0)</f>
        <v>0</v>
      </c>
      <c r="BF295" s="223">
        <f>IF(N295="snížená",J295,0)</f>
        <v>0</v>
      </c>
      <c r="BG295" s="223">
        <f>IF(N295="zákl. přenesená",J295,0)</f>
        <v>0</v>
      </c>
      <c r="BH295" s="223">
        <f>IF(N295="sníž. přenesená",J295,0)</f>
        <v>0</v>
      </c>
      <c r="BI295" s="223">
        <f>IF(N295="nulová",J295,0)</f>
        <v>0</v>
      </c>
      <c r="BJ295" s="17" t="s">
        <v>81</v>
      </c>
      <c r="BK295" s="223">
        <f>ROUND(I295*H295,2)</f>
        <v>0</v>
      </c>
      <c r="BL295" s="17" t="s">
        <v>251</v>
      </c>
      <c r="BM295" s="222" t="s">
        <v>609</v>
      </c>
    </row>
    <row r="296" spans="2:65" s="1" customFormat="1" ht="16.5" customHeight="1">
      <c r="B296" s="38"/>
      <c r="C296" s="211" t="s">
        <v>611</v>
      </c>
      <c r="D296" s="211" t="s">
        <v>207</v>
      </c>
      <c r="E296" s="212" t="s">
        <v>2787</v>
      </c>
      <c r="F296" s="213" t="s">
        <v>2788</v>
      </c>
      <c r="G296" s="214" t="s">
        <v>297</v>
      </c>
      <c r="H296" s="215">
        <v>3</v>
      </c>
      <c r="I296" s="216"/>
      <c r="J296" s="217">
        <f>ROUND(I296*H296,2)</f>
        <v>0</v>
      </c>
      <c r="K296" s="213" t="s">
        <v>19</v>
      </c>
      <c r="L296" s="43"/>
      <c r="M296" s="218" t="s">
        <v>19</v>
      </c>
      <c r="N296" s="219" t="s">
        <v>44</v>
      </c>
      <c r="O296" s="83"/>
      <c r="P296" s="220">
        <f>O296*H296</f>
        <v>0</v>
      </c>
      <c r="Q296" s="220">
        <v>0</v>
      </c>
      <c r="R296" s="220">
        <f>Q296*H296</f>
        <v>0</v>
      </c>
      <c r="S296" s="220">
        <v>0</v>
      </c>
      <c r="T296" s="221">
        <f>S296*H296</f>
        <v>0</v>
      </c>
      <c r="AR296" s="222" t="s">
        <v>251</v>
      </c>
      <c r="AT296" s="222" t="s">
        <v>207</v>
      </c>
      <c r="AU296" s="222" t="s">
        <v>83</v>
      </c>
      <c r="AY296" s="17" t="s">
        <v>204</v>
      </c>
      <c r="BE296" s="223">
        <f>IF(N296="základní",J296,0)</f>
        <v>0</v>
      </c>
      <c r="BF296" s="223">
        <f>IF(N296="snížená",J296,0)</f>
        <v>0</v>
      </c>
      <c r="BG296" s="223">
        <f>IF(N296="zákl. přenesená",J296,0)</f>
        <v>0</v>
      </c>
      <c r="BH296" s="223">
        <f>IF(N296="sníž. přenesená",J296,0)</f>
        <v>0</v>
      </c>
      <c r="BI296" s="223">
        <f>IF(N296="nulová",J296,0)</f>
        <v>0</v>
      </c>
      <c r="BJ296" s="17" t="s">
        <v>81</v>
      </c>
      <c r="BK296" s="223">
        <f>ROUND(I296*H296,2)</f>
        <v>0</v>
      </c>
      <c r="BL296" s="17" t="s">
        <v>251</v>
      </c>
      <c r="BM296" s="222" t="s">
        <v>614</v>
      </c>
    </row>
    <row r="297" spans="2:65" s="1" customFormat="1" ht="16.5" customHeight="1">
      <c r="B297" s="38"/>
      <c r="C297" s="211" t="s">
        <v>425</v>
      </c>
      <c r="D297" s="211" t="s">
        <v>207</v>
      </c>
      <c r="E297" s="212" t="s">
        <v>2789</v>
      </c>
      <c r="F297" s="213" t="s">
        <v>2790</v>
      </c>
      <c r="G297" s="214" t="s">
        <v>250</v>
      </c>
      <c r="H297" s="215">
        <v>117</v>
      </c>
      <c r="I297" s="216"/>
      <c r="J297" s="217">
        <f>ROUND(I297*H297,2)</f>
        <v>0</v>
      </c>
      <c r="K297" s="213" t="s">
        <v>2529</v>
      </c>
      <c r="L297" s="43"/>
      <c r="M297" s="218" t="s">
        <v>19</v>
      </c>
      <c r="N297" s="219" t="s">
        <v>44</v>
      </c>
      <c r="O297" s="83"/>
      <c r="P297" s="220">
        <f>O297*H297</f>
        <v>0</v>
      </c>
      <c r="Q297" s="220">
        <v>0</v>
      </c>
      <c r="R297" s="220">
        <f>Q297*H297</f>
        <v>0</v>
      </c>
      <c r="S297" s="220">
        <v>0</v>
      </c>
      <c r="T297" s="221">
        <f>S297*H297</f>
        <v>0</v>
      </c>
      <c r="AR297" s="222" t="s">
        <v>251</v>
      </c>
      <c r="AT297" s="222" t="s">
        <v>207</v>
      </c>
      <c r="AU297" s="222" t="s">
        <v>83</v>
      </c>
      <c r="AY297" s="17" t="s">
        <v>204</v>
      </c>
      <c r="BE297" s="223">
        <f>IF(N297="základní",J297,0)</f>
        <v>0</v>
      </c>
      <c r="BF297" s="223">
        <f>IF(N297="snížená",J297,0)</f>
        <v>0</v>
      </c>
      <c r="BG297" s="223">
        <f>IF(N297="zákl. přenesená",J297,0)</f>
        <v>0</v>
      </c>
      <c r="BH297" s="223">
        <f>IF(N297="sníž. přenesená",J297,0)</f>
        <v>0</v>
      </c>
      <c r="BI297" s="223">
        <f>IF(N297="nulová",J297,0)</f>
        <v>0</v>
      </c>
      <c r="BJ297" s="17" t="s">
        <v>81</v>
      </c>
      <c r="BK297" s="223">
        <f>ROUND(I297*H297,2)</f>
        <v>0</v>
      </c>
      <c r="BL297" s="17" t="s">
        <v>251</v>
      </c>
      <c r="BM297" s="222" t="s">
        <v>617</v>
      </c>
    </row>
    <row r="298" spans="2:65" s="1" customFormat="1" ht="24" customHeight="1">
      <c r="B298" s="38"/>
      <c r="C298" s="211" t="s">
        <v>619</v>
      </c>
      <c r="D298" s="211" t="s">
        <v>207</v>
      </c>
      <c r="E298" s="212" t="s">
        <v>2791</v>
      </c>
      <c r="F298" s="213" t="s">
        <v>2792</v>
      </c>
      <c r="G298" s="214" t="s">
        <v>239</v>
      </c>
      <c r="H298" s="215">
        <v>0.132</v>
      </c>
      <c r="I298" s="216"/>
      <c r="J298" s="217">
        <f>ROUND(I298*H298,2)</f>
        <v>0</v>
      </c>
      <c r="K298" s="213" t="s">
        <v>2529</v>
      </c>
      <c r="L298" s="43"/>
      <c r="M298" s="218" t="s">
        <v>19</v>
      </c>
      <c r="N298" s="219" t="s">
        <v>44</v>
      </c>
      <c r="O298" s="83"/>
      <c r="P298" s="220">
        <f>O298*H298</f>
        <v>0</v>
      </c>
      <c r="Q298" s="220">
        <v>0</v>
      </c>
      <c r="R298" s="220">
        <f>Q298*H298</f>
        <v>0</v>
      </c>
      <c r="S298" s="220">
        <v>0</v>
      </c>
      <c r="T298" s="221">
        <f>S298*H298</f>
        <v>0</v>
      </c>
      <c r="AR298" s="222" t="s">
        <v>251</v>
      </c>
      <c r="AT298" s="222" t="s">
        <v>207</v>
      </c>
      <c r="AU298" s="222" t="s">
        <v>83</v>
      </c>
      <c r="AY298" s="17" t="s">
        <v>204</v>
      </c>
      <c r="BE298" s="223">
        <f>IF(N298="základní",J298,0)</f>
        <v>0</v>
      </c>
      <c r="BF298" s="223">
        <f>IF(N298="snížená",J298,0)</f>
        <v>0</v>
      </c>
      <c r="BG298" s="223">
        <f>IF(N298="zákl. přenesená",J298,0)</f>
        <v>0</v>
      </c>
      <c r="BH298" s="223">
        <f>IF(N298="sníž. přenesená",J298,0)</f>
        <v>0</v>
      </c>
      <c r="BI298" s="223">
        <f>IF(N298="nulová",J298,0)</f>
        <v>0</v>
      </c>
      <c r="BJ298" s="17" t="s">
        <v>81</v>
      </c>
      <c r="BK298" s="223">
        <f>ROUND(I298*H298,2)</f>
        <v>0</v>
      </c>
      <c r="BL298" s="17" t="s">
        <v>251</v>
      </c>
      <c r="BM298" s="222" t="s">
        <v>622</v>
      </c>
    </row>
    <row r="299" spans="2:65" s="1" customFormat="1" ht="16.5" customHeight="1">
      <c r="B299" s="38"/>
      <c r="C299" s="211" t="s">
        <v>433</v>
      </c>
      <c r="D299" s="211" t="s">
        <v>207</v>
      </c>
      <c r="E299" s="212" t="s">
        <v>2793</v>
      </c>
      <c r="F299" s="213" t="s">
        <v>2794</v>
      </c>
      <c r="G299" s="214" t="s">
        <v>297</v>
      </c>
      <c r="H299" s="215">
        <v>1</v>
      </c>
      <c r="I299" s="216"/>
      <c r="J299" s="217">
        <f>ROUND(I299*H299,2)</f>
        <v>0</v>
      </c>
      <c r="K299" s="213" t="s">
        <v>2529</v>
      </c>
      <c r="L299" s="43"/>
      <c r="M299" s="218" t="s">
        <v>19</v>
      </c>
      <c r="N299" s="219" t="s">
        <v>44</v>
      </c>
      <c r="O299" s="83"/>
      <c r="P299" s="220">
        <f>O299*H299</f>
        <v>0</v>
      </c>
      <c r="Q299" s="220">
        <v>0</v>
      </c>
      <c r="R299" s="220">
        <f>Q299*H299</f>
        <v>0</v>
      </c>
      <c r="S299" s="220">
        <v>0</v>
      </c>
      <c r="T299" s="221">
        <f>S299*H299</f>
        <v>0</v>
      </c>
      <c r="AR299" s="222" t="s">
        <v>251</v>
      </c>
      <c r="AT299" s="222" t="s">
        <v>207</v>
      </c>
      <c r="AU299" s="222" t="s">
        <v>83</v>
      </c>
      <c r="AY299" s="17" t="s">
        <v>204</v>
      </c>
      <c r="BE299" s="223">
        <f>IF(N299="základní",J299,0)</f>
        <v>0</v>
      </c>
      <c r="BF299" s="223">
        <f>IF(N299="snížená",J299,0)</f>
        <v>0</v>
      </c>
      <c r="BG299" s="223">
        <f>IF(N299="zákl. přenesená",J299,0)</f>
        <v>0</v>
      </c>
      <c r="BH299" s="223">
        <f>IF(N299="sníž. přenesená",J299,0)</f>
        <v>0</v>
      </c>
      <c r="BI299" s="223">
        <f>IF(N299="nulová",J299,0)</f>
        <v>0</v>
      </c>
      <c r="BJ299" s="17" t="s">
        <v>81</v>
      </c>
      <c r="BK299" s="223">
        <f>ROUND(I299*H299,2)</f>
        <v>0</v>
      </c>
      <c r="BL299" s="17" t="s">
        <v>251</v>
      </c>
      <c r="BM299" s="222" t="s">
        <v>626</v>
      </c>
    </row>
    <row r="300" spans="2:65" s="1" customFormat="1" ht="24" customHeight="1">
      <c r="B300" s="38"/>
      <c r="C300" s="211" t="s">
        <v>627</v>
      </c>
      <c r="D300" s="211" t="s">
        <v>207</v>
      </c>
      <c r="E300" s="212" t="s">
        <v>2795</v>
      </c>
      <c r="F300" s="213" t="s">
        <v>2796</v>
      </c>
      <c r="G300" s="214" t="s">
        <v>239</v>
      </c>
      <c r="H300" s="215">
        <v>0.27</v>
      </c>
      <c r="I300" s="216"/>
      <c r="J300" s="217">
        <f>ROUND(I300*H300,2)</f>
        <v>0</v>
      </c>
      <c r="K300" s="213" t="s">
        <v>2529</v>
      </c>
      <c r="L300" s="43"/>
      <c r="M300" s="218" t="s">
        <v>19</v>
      </c>
      <c r="N300" s="219" t="s">
        <v>44</v>
      </c>
      <c r="O300" s="83"/>
      <c r="P300" s="220">
        <f>O300*H300</f>
        <v>0</v>
      </c>
      <c r="Q300" s="220">
        <v>0</v>
      </c>
      <c r="R300" s="220">
        <f>Q300*H300</f>
        <v>0</v>
      </c>
      <c r="S300" s="220">
        <v>0</v>
      </c>
      <c r="T300" s="221">
        <f>S300*H300</f>
        <v>0</v>
      </c>
      <c r="AR300" s="222" t="s">
        <v>251</v>
      </c>
      <c r="AT300" s="222" t="s">
        <v>207</v>
      </c>
      <c r="AU300" s="222" t="s">
        <v>83</v>
      </c>
      <c r="AY300" s="17" t="s">
        <v>204</v>
      </c>
      <c r="BE300" s="223">
        <f>IF(N300="základní",J300,0)</f>
        <v>0</v>
      </c>
      <c r="BF300" s="223">
        <f>IF(N300="snížená",J300,0)</f>
        <v>0</v>
      </c>
      <c r="BG300" s="223">
        <f>IF(N300="zákl. přenesená",J300,0)</f>
        <v>0</v>
      </c>
      <c r="BH300" s="223">
        <f>IF(N300="sníž. přenesená",J300,0)</f>
        <v>0</v>
      </c>
      <c r="BI300" s="223">
        <f>IF(N300="nulová",J300,0)</f>
        <v>0</v>
      </c>
      <c r="BJ300" s="17" t="s">
        <v>81</v>
      </c>
      <c r="BK300" s="223">
        <f>ROUND(I300*H300,2)</f>
        <v>0</v>
      </c>
      <c r="BL300" s="17" t="s">
        <v>251</v>
      </c>
      <c r="BM300" s="222" t="s">
        <v>630</v>
      </c>
    </row>
    <row r="301" spans="2:63" s="11" customFormat="1" ht="22.8" customHeight="1">
      <c r="B301" s="195"/>
      <c r="C301" s="196"/>
      <c r="D301" s="197" t="s">
        <v>72</v>
      </c>
      <c r="E301" s="209" t="s">
        <v>1485</v>
      </c>
      <c r="F301" s="209" t="s">
        <v>2797</v>
      </c>
      <c r="G301" s="196"/>
      <c r="H301" s="196"/>
      <c r="I301" s="199"/>
      <c r="J301" s="210">
        <f>BK301</f>
        <v>0</v>
      </c>
      <c r="K301" s="196"/>
      <c r="L301" s="201"/>
      <c r="M301" s="202"/>
      <c r="N301" s="203"/>
      <c r="O301" s="203"/>
      <c r="P301" s="204">
        <f>SUM(P302:P358)</f>
        <v>0</v>
      </c>
      <c r="Q301" s="203"/>
      <c r="R301" s="204">
        <f>SUM(R302:R358)</f>
        <v>0.0022199999999999998</v>
      </c>
      <c r="S301" s="203"/>
      <c r="T301" s="205">
        <f>SUM(T302:T358)</f>
        <v>0</v>
      </c>
      <c r="AR301" s="206" t="s">
        <v>83</v>
      </c>
      <c r="AT301" s="207" t="s">
        <v>72</v>
      </c>
      <c r="AU301" s="207" t="s">
        <v>81</v>
      </c>
      <c r="AY301" s="206" t="s">
        <v>204</v>
      </c>
      <c r="BK301" s="208">
        <f>SUM(BK302:BK358)</f>
        <v>0</v>
      </c>
    </row>
    <row r="302" spans="2:65" s="1" customFormat="1" ht="16.5" customHeight="1">
      <c r="B302" s="38"/>
      <c r="C302" s="211" t="s">
        <v>436</v>
      </c>
      <c r="D302" s="211" t="s">
        <v>207</v>
      </c>
      <c r="E302" s="212" t="s">
        <v>2798</v>
      </c>
      <c r="F302" s="213" t="s">
        <v>2799</v>
      </c>
      <c r="G302" s="214" t="s">
        <v>250</v>
      </c>
      <c r="H302" s="215">
        <v>5</v>
      </c>
      <c r="I302" s="216"/>
      <c r="J302" s="217">
        <f>ROUND(I302*H302,2)</f>
        <v>0</v>
      </c>
      <c r="K302" s="213" t="s">
        <v>2529</v>
      </c>
      <c r="L302" s="43"/>
      <c r="M302" s="218" t="s">
        <v>19</v>
      </c>
      <c r="N302" s="219" t="s">
        <v>44</v>
      </c>
      <c r="O302" s="83"/>
      <c r="P302" s="220">
        <f>O302*H302</f>
        <v>0</v>
      </c>
      <c r="Q302" s="220">
        <v>0</v>
      </c>
      <c r="R302" s="220">
        <f>Q302*H302</f>
        <v>0</v>
      </c>
      <c r="S302" s="220">
        <v>0</v>
      </c>
      <c r="T302" s="221">
        <f>S302*H302</f>
        <v>0</v>
      </c>
      <c r="AR302" s="222" t="s">
        <v>251</v>
      </c>
      <c r="AT302" s="222" t="s">
        <v>207</v>
      </c>
      <c r="AU302" s="222" t="s">
        <v>83</v>
      </c>
      <c r="AY302" s="17" t="s">
        <v>204</v>
      </c>
      <c r="BE302" s="223">
        <f>IF(N302="základní",J302,0)</f>
        <v>0</v>
      </c>
      <c r="BF302" s="223">
        <f>IF(N302="snížená",J302,0)</f>
        <v>0</v>
      </c>
      <c r="BG302" s="223">
        <f>IF(N302="zákl. přenesená",J302,0)</f>
        <v>0</v>
      </c>
      <c r="BH302" s="223">
        <f>IF(N302="sníž. přenesená",J302,0)</f>
        <v>0</v>
      </c>
      <c r="BI302" s="223">
        <f>IF(N302="nulová",J302,0)</f>
        <v>0</v>
      </c>
      <c r="BJ302" s="17" t="s">
        <v>81</v>
      </c>
      <c r="BK302" s="223">
        <f>ROUND(I302*H302,2)</f>
        <v>0</v>
      </c>
      <c r="BL302" s="17" t="s">
        <v>251</v>
      </c>
      <c r="BM302" s="222" t="s">
        <v>631</v>
      </c>
    </row>
    <row r="303" spans="2:65" s="1" customFormat="1" ht="16.5" customHeight="1">
      <c r="B303" s="38"/>
      <c r="C303" s="211" t="s">
        <v>632</v>
      </c>
      <c r="D303" s="211" t="s">
        <v>207</v>
      </c>
      <c r="E303" s="212" t="s">
        <v>2800</v>
      </c>
      <c r="F303" s="213" t="s">
        <v>2801</v>
      </c>
      <c r="G303" s="214" t="s">
        <v>250</v>
      </c>
      <c r="H303" s="215">
        <v>8</v>
      </c>
      <c r="I303" s="216"/>
      <c r="J303" s="217">
        <f>ROUND(I303*H303,2)</f>
        <v>0</v>
      </c>
      <c r="K303" s="213" t="s">
        <v>2529</v>
      </c>
      <c r="L303" s="43"/>
      <c r="M303" s="218" t="s">
        <v>19</v>
      </c>
      <c r="N303" s="219" t="s">
        <v>44</v>
      </c>
      <c r="O303" s="83"/>
      <c r="P303" s="220">
        <f>O303*H303</f>
        <v>0</v>
      </c>
      <c r="Q303" s="220">
        <v>0</v>
      </c>
      <c r="R303" s="220">
        <f>Q303*H303</f>
        <v>0</v>
      </c>
      <c r="S303" s="220">
        <v>0</v>
      </c>
      <c r="T303" s="221">
        <f>S303*H303</f>
        <v>0</v>
      </c>
      <c r="AR303" s="222" t="s">
        <v>251</v>
      </c>
      <c r="AT303" s="222" t="s">
        <v>207</v>
      </c>
      <c r="AU303" s="222" t="s">
        <v>83</v>
      </c>
      <c r="AY303" s="17" t="s">
        <v>204</v>
      </c>
      <c r="BE303" s="223">
        <f>IF(N303="základní",J303,0)</f>
        <v>0</v>
      </c>
      <c r="BF303" s="223">
        <f>IF(N303="snížená",J303,0)</f>
        <v>0</v>
      </c>
      <c r="BG303" s="223">
        <f>IF(N303="zákl. přenesená",J303,0)</f>
        <v>0</v>
      </c>
      <c r="BH303" s="223">
        <f>IF(N303="sníž. přenesená",J303,0)</f>
        <v>0</v>
      </c>
      <c r="BI303" s="223">
        <f>IF(N303="nulová",J303,0)</f>
        <v>0</v>
      </c>
      <c r="BJ303" s="17" t="s">
        <v>81</v>
      </c>
      <c r="BK303" s="223">
        <f>ROUND(I303*H303,2)</f>
        <v>0</v>
      </c>
      <c r="BL303" s="17" t="s">
        <v>251</v>
      </c>
      <c r="BM303" s="222" t="s">
        <v>635</v>
      </c>
    </row>
    <row r="304" spans="2:65" s="1" customFormat="1" ht="16.5" customHeight="1">
      <c r="B304" s="38"/>
      <c r="C304" s="211" t="s">
        <v>440</v>
      </c>
      <c r="D304" s="211" t="s">
        <v>207</v>
      </c>
      <c r="E304" s="212" t="s">
        <v>2802</v>
      </c>
      <c r="F304" s="213" t="s">
        <v>2803</v>
      </c>
      <c r="G304" s="214" t="s">
        <v>250</v>
      </c>
      <c r="H304" s="215">
        <v>1</v>
      </c>
      <c r="I304" s="216"/>
      <c r="J304" s="217">
        <f>ROUND(I304*H304,2)</f>
        <v>0</v>
      </c>
      <c r="K304" s="213" t="s">
        <v>2529</v>
      </c>
      <c r="L304" s="43"/>
      <c r="M304" s="218" t="s">
        <v>19</v>
      </c>
      <c r="N304" s="219" t="s">
        <v>44</v>
      </c>
      <c r="O304" s="83"/>
      <c r="P304" s="220">
        <f>O304*H304</f>
        <v>0</v>
      </c>
      <c r="Q304" s="220">
        <v>0</v>
      </c>
      <c r="R304" s="220">
        <f>Q304*H304</f>
        <v>0</v>
      </c>
      <c r="S304" s="220">
        <v>0</v>
      </c>
      <c r="T304" s="221">
        <f>S304*H304</f>
        <v>0</v>
      </c>
      <c r="AR304" s="222" t="s">
        <v>251</v>
      </c>
      <c r="AT304" s="222" t="s">
        <v>207</v>
      </c>
      <c r="AU304" s="222" t="s">
        <v>83</v>
      </c>
      <c r="AY304" s="17" t="s">
        <v>204</v>
      </c>
      <c r="BE304" s="223">
        <f>IF(N304="základní",J304,0)</f>
        <v>0</v>
      </c>
      <c r="BF304" s="223">
        <f>IF(N304="snížená",J304,0)</f>
        <v>0</v>
      </c>
      <c r="BG304" s="223">
        <f>IF(N304="zákl. přenesená",J304,0)</f>
        <v>0</v>
      </c>
      <c r="BH304" s="223">
        <f>IF(N304="sníž. přenesená",J304,0)</f>
        <v>0</v>
      </c>
      <c r="BI304" s="223">
        <f>IF(N304="nulová",J304,0)</f>
        <v>0</v>
      </c>
      <c r="BJ304" s="17" t="s">
        <v>81</v>
      </c>
      <c r="BK304" s="223">
        <f>ROUND(I304*H304,2)</f>
        <v>0</v>
      </c>
      <c r="BL304" s="17" t="s">
        <v>251</v>
      </c>
      <c r="BM304" s="222" t="s">
        <v>636</v>
      </c>
    </row>
    <row r="305" spans="2:65" s="1" customFormat="1" ht="16.5" customHeight="1">
      <c r="B305" s="38"/>
      <c r="C305" s="211" t="s">
        <v>639</v>
      </c>
      <c r="D305" s="211" t="s">
        <v>207</v>
      </c>
      <c r="E305" s="212" t="s">
        <v>2804</v>
      </c>
      <c r="F305" s="213" t="s">
        <v>2805</v>
      </c>
      <c r="G305" s="214" t="s">
        <v>250</v>
      </c>
      <c r="H305" s="215">
        <v>12</v>
      </c>
      <c r="I305" s="216"/>
      <c r="J305" s="217">
        <f>ROUND(I305*H305,2)</f>
        <v>0</v>
      </c>
      <c r="K305" s="213" t="s">
        <v>2529</v>
      </c>
      <c r="L305" s="43"/>
      <c r="M305" s="218" t="s">
        <v>19</v>
      </c>
      <c r="N305" s="219" t="s">
        <v>44</v>
      </c>
      <c r="O305" s="83"/>
      <c r="P305" s="220">
        <f>O305*H305</f>
        <v>0</v>
      </c>
      <c r="Q305" s="220">
        <v>0</v>
      </c>
      <c r="R305" s="220">
        <f>Q305*H305</f>
        <v>0</v>
      </c>
      <c r="S305" s="220">
        <v>0</v>
      </c>
      <c r="T305" s="221">
        <f>S305*H305</f>
        <v>0</v>
      </c>
      <c r="AR305" s="222" t="s">
        <v>251</v>
      </c>
      <c r="AT305" s="222" t="s">
        <v>207</v>
      </c>
      <c r="AU305" s="222" t="s">
        <v>83</v>
      </c>
      <c r="AY305" s="17" t="s">
        <v>204</v>
      </c>
      <c r="BE305" s="223">
        <f>IF(N305="základní",J305,0)</f>
        <v>0</v>
      </c>
      <c r="BF305" s="223">
        <f>IF(N305="snížená",J305,0)</f>
        <v>0</v>
      </c>
      <c r="BG305" s="223">
        <f>IF(N305="zákl. přenesená",J305,0)</f>
        <v>0</v>
      </c>
      <c r="BH305" s="223">
        <f>IF(N305="sníž. přenesená",J305,0)</f>
        <v>0</v>
      </c>
      <c r="BI305" s="223">
        <f>IF(N305="nulová",J305,0)</f>
        <v>0</v>
      </c>
      <c r="BJ305" s="17" t="s">
        <v>81</v>
      </c>
      <c r="BK305" s="223">
        <f>ROUND(I305*H305,2)</f>
        <v>0</v>
      </c>
      <c r="BL305" s="17" t="s">
        <v>251</v>
      </c>
      <c r="BM305" s="222" t="s">
        <v>642</v>
      </c>
    </row>
    <row r="306" spans="2:65" s="1" customFormat="1" ht="16.5" customHeight="1">
      <c r="B306" s="38"/>
      <c r="C306" s="211" t="s">
        <v>443</v>
      </c>
      <c r="D306" s="211" t="s">
        <v>207</v>
      </c>
      <c r="E306" s="212" t="s">
        <v>2806</v>
      </c>
      <c r="F306" s="213" t="s">
        <v>2807</v>
      </c>
      <c r="G306" s="214" t="s">
        <v>250</v>
      </c>
      <c r="H306" s="215">
        <v>12</v>
      </c>
      <c r="I306" s="216"/>
      <c r="J306" s="217">
        <f>ROUND(I306*H306,2)</f>
        <v>0</v>
      </c>
      <c r="K306" s="213" t="s">
        <v>2529</v>
      </c>
      <c r="L306" s="43"/>
      <c r="M306" s="218" t="s">
        <v>19</v>
      </c>
      <c r="N306" s="219" t="s">
        <v>44</v>
      </c>
      <c r="O306" s="83"/>
      <c r="P306" s="220">
        <f>O306*H306</f>
        <v>0</v>
      </c>
      <c r="Q306" s="220">
        <v>0</v>
      </c>
      <c r="R306" s="220">
        <f>Q306*H306</f>
        <v>0</v>
      </c>
      <c r="S306" s="220">
        <v>0</v>
      </c>
      <c r="T306" s="221">
        <f>S306*H306</f>
        <v>0</v>
      </c>
      <c r="AR306" s="222" t="s">
        <v>251</v>
      </c>
      <c r="AT306" s="222" t="s">
        <v>207</v>
      </c>
      <c r="AU306" s="222" t="s">
        <v>83</v>
      </c>
      <c r="AY306" s="17" t="s">
        <v>204</v>
      </c>
      <c r="BE306" s="223">
        <f>IF(N306="základní",J306,0)</f>
        <v>0</v>
      </c>
      <c r="BF306" s="223">
        <f>IF(N306="snížená",J306,0)</f>
        <v>0</v>
      </c>
      <c r="BG306" s="223">
        <f>IF(N306="zákl. přenesená",J306,0)</f>
        <v>0</v>
      </c>
      <c r="BH306" s="223">
        <f>IF(N306="sníž. přenesená",J306,0)</f>
        <v>0</v>
      </c>
      <c r="BI306" s="223">
        <f>IF(N306="nulová",J306,0)</f>
        <v>0</v>
      </c>
      <c r="BJ306" s="17" t="s">
        <v>81</v>
      </c>
      <c r="BK306" s="223">
        <f>ROUND(I306*H306,2)</f>
        <v>0</v>
      </c>
      <c r="BL306" s="17" t="s">
        <v>251</v>
      </c>
      <c r="BM306" s="222" t="s">
        <v>645</v>
      </c>
    </row>
    <row r="307" spans="2:65" s="1" customFormat="1" ht="16.5" customHeight="1">
      <c r="B307" s="38"/>
      <c r="C307" s="211" t="s">
        <v>646</v>
      </c>
      <c r="D307" s="211" t="s">
        <v>207</v>
      </c>
      <c r="E307" s="212" t="s">
        <v>2808</v>
      </c>
      <c r="F307" s="213" t="s">
        <v>2809</v>
      </c>
      <c r="G307" s="214" t="s">
        <v>250</v>
      </c>
      <c r="H307" s="215">
        <v>12</v>
      </c>
      <c r="I307" s="216"/>
      <c r="J307" s="217">
        <f>ROUND(I307*H307,2)</f>
        <v>0</v>
      </c>
      <c r="K307" s="213" t="s">
        <v>2529</v>
      </c>
      <c r="L307" s="43"/>
      <c r="M307" s="218" t="s">
        <v>19</v>
      </c>
      <c r="N307" s="219" t="s">
        <v>44</v>
      </c>
      <c r="O307" s="83"/>
      <c r="P307" s="220">
        <f>O307*H307</f>
        <v>0</v>
      </c>
      <c r="Q307" s="220">
        <v>0</v>
      </c>
      <c r="R307" s="220">
        <f>Q307*H307</f>
        <v>0</v>
      </c>
      <c r="S307" s="220">
        <v>0</v>
      </c>
      <c r="T307" s="221">
        <f>S307*H307</f>
        <v>0</v>
      </c>
      <c r="AR307" s="222" t="s">
        <v>251</v>
      </c>
      <c r="AT307" s="222" t="s">
        <v>207</v>
      </c>
      <c r="AU307" s="222" t="s">
        <v>83</v>
      </c>
      <c r="AY307" s="17" t="s">
        <v>204</v>
      </c>
      <c r="BE307" s="223">
        <f>IF(N307="základní",J307,0)</f>
        <v>0</v>
      </c>
      <c r="BF307" s="223">
        <f>IF(N307="snížená",J307,0)</f>
        <v>0</v>
      </c>
      <c r="BG307" s="223">
        <f>IF(N307="zákl. přenesená",J307,0)</f>
        <v>0</v>
      </c>
      <c r="BH307" s="223">
        <f>IF(N307="sníž. přenesená",J307,0)</f>
        <v>0</v>
      </c>
      <c r="BI307" s="223">
        <f>IF(N307="nulová",J307,0)</f>
        <v>0</v>
      </c>
      <c r="BJ307" s="17" t="s">
        <v>81</v>
      </c>
      <c r="BK307" s="223">
        <f>ROUND(I307*H307,2)</f>
        <v>0</v>
      </c>
      <c r="BL307" s="17" t="s">
        <v>251</v>
      </c>
      <c r="BM307" s="222" t="s">
        <v>649</v>
      </c>
    </row>
    <row r="308" spans="2:65" s="1" customFormat="1" ht="16.5" customHeight="1">
      <c r="B308" s="38"/>
      <c r="C308" s="211" t="s">
        <v>450</v>
      </c>
      <c r="D308" s="211" t="s">
        <v>207</v>
      </c>
      <c r="E308" s="212" t="s">
        <v>2810</v>
      </c>
      <c r="F308" s="213" t="s">
        <v>2811</v>
      </c>
      <c r="G308" s="214" t="s">
        <v>250</v>
      </c>
      <c r="H308" s="215">
        <v>5</v>
      </c>
      <c r="I308" s="216"/>
      <c r="J308" s="217">
        <f>ROUND(I308*H308,2)</f>
        <v>0</v>
      </c>
      <c r="K308" s="213" t="s">
        <v>2529</v>
      </c>
      <c r="L308" s="43"/>
      <c r="M308" s="218" t="s">
        <v>19</v>
      </c>
      <c r="N308" s="219" t="s">
        <v>44</v>
      </c>
      <c r="O308" s="83"/>
      <c r="P308" s="220">
        <f>O308*H308</f>
        <v>0</v>
      </c>
      <c r="Q308" s="220">
        <v>0</v>
      </c>
      <c r="R308" s="220">
        <f>Q308*H308</f>
        <v>0</v>
      </c>
      <c r="S308" s="220">
        <v>0</v>
      </c>
      <c r="T308" s="221">
        <f>S308*H308</f>
        <v>0</v>
      </c>
      <c r="AR308" s="222" t="s">
        <v>251</v>
      </c>
      <c r="AT308" s="222" t="s">
        <v>207</v>
      </c>
      <c r="AU308" s="222" t="s">
        <v>83</v>
      </c>
      <c r="AY308" s="17" t="s">
        <v>204</v>
      </c>
      <c r="BE308" s="223">
        <f>IF(N308="základní",J308,0)</f>
        <v>0</v>
      </c>
      <c r="BF308" s="223">
        <f>IF(N308="snížená",J308,0)</f>
        <v>0</v>
      </c>
      <c r="BG308" s="223">
        <f>IF(N308="zákl. přenesená",J308,0)</f>
        <v>0</v>
      </c>
      <c r="BH308" s="223">
        <f>IF(N308="sníž. přenesená",J308,0)</f>
        <v>0</v>
      </c>
      <c r="BI308" s="223">
        <f>IF(N308="nulová",J308,0)</f>
        <v>0</v>
      </c>
      <c r="BJ308" s="17" t="s">
        <v>81</v>
      </c>
      <c r="BK308" s="223">
        <f>ROUND(I308*H308,2)</f>
        <v>0</v>
      </c>
      <c r="BL308" s="17" t="s">
        <v>251</v>
      </c>
      <c r="BM308" s="222" t="s">
        <v>652</v>
      </c>
    </row>
    <row r="309" spans="2:65" s="1" customFormat="1" ht="16.5" customHeight="1">
      <c r="B309" s="38"/>
      <c r="C309" s="211" t="s">
        <v>653</v>
      </c>
      <c r="D309" s="211" t="s">
        <v>207</v>
      </c>
      <c r="E309" s="212" t="s">
        <v>2812</v>
      </c>
      <c r="F309" s="213" t="s">
        <v>2813</v>
      </c>
      <c r="G309" s="214" t="s">
        <v>756</v>
      </c>
      <c r="H309" s="215">
        <v>5</v>
      </c>
      <c r="I309" s="216"/>
      <c r="J309" s="217">
        <f>ROUND(I309*H309,2)</f>
        <v>0</v>
      </c>
      <c r="K309" s="213" t="s">
        <v>2529</v>
      </c>
      <c r="L309" s="43"/>
      <c r="M309" s="218" t="s">
        <v>19</v>
      </c>
      <c r="N309" s="219" t="s">
        <v>44</v>
      </c>
      <c r="O309" s="83"/>
      <c r="P309" s="220">
        <f>O309*H309</f>
        <v>0</v>
      </c>
      <c r="Q309" s="220">
        <v>0</v>
      </c>
      <c r="R309" s="220">
        <f>Q309*H309</f>
        <v>0</v>
      </c>
      <c r="S309" s="220">
        <v>0</v>
      </c>
      <c r="T309" s="221">
        <f>S309*H309</f>
        <v>0</v>
      </c>
      <c r="AR309" s="222" t="s">
        <v>251</v>
      </c>
      <c r="AT309" s="222" t="s">
        <v>207</v>
      </c>
      <c r="AU309" s="222" t="s">
        <v>83</v>
      </c>
      <c r="AY309" s="17" t="s">
        <v>204</v>
      </c>
      <c r="BE309" s="223">
        <f>IF(N309="základní",J309,0)</f>
        <v>0</v>
      </c>
      <c r="BF309" s="223">
        <f>IF(N309="snížená",J309,0)</f>
        <v>0</v>
      </c>
      <c r="BG309" s="223">
        <f>IF(N309="zákl. přenesená",J309,0)</f>
        <v>0</v>
      </c>
      <c r="BH309" s="223">
        <f>IF(N309="sníž. přenesená",J309,0)</f>
        <v>0</v>
      </c>
      <c r="BI309" s="223">
        <f>IF(N309="nulová",J309,0)</f>
        <v>0</v>
      </c>
      <c r="BJ309" s="17" t="s">
        <v>81</v>
      </c>
      <c r="BK309" s="223">
        <f>ROUND(I309*H309,2)</f>
        <v>0</v>
      </c>
      <c r="BL309" s="17" t="s">
        <v>251</v>
      </c>
      <c r="BM309" s="222" t="s">
        <v>656</v>
      </c>
    </row>
    <row r="310" spans="2:65" s="1" customFormat="1" ht="16.5" customHeight="1">
      <c r="B310" s="38"/>
      <c r="C310" s="211" t="s">
        <v>453</v>
      </c>
      <c r="D310" s="211" t="s">
        <v>207</v>
      </c>
      <c r="E310" s="212" t="s">
        <v>2814</v>
      </c>
      <c r="F310" s="213" t="s">
        <v>2815</v>
      </c>
      <c r="G310" s="214" t="s">
        <v>297</v>
      </c>
      <c r="H310" s="215">
        <v>1</v>
      </c>
      <c r="I310" s="216"/>
      <c r="J310" s="217">
        <f>ROUND(I310*H310,2)</f>
        <v>0</v>
      </c>
      <c r="K310" s="213" t="s">
        <v>2529</v>
      </c>
      <c r="L310" s="43"/>
      <c r="M310" s="218" t="s">
        <v>19</v>
      </c>
      <c r="N310" s="219" t="s">
        <v>44</v>
      </c>
      <c r="O310" s="83"/>
      <c r="P310" s="220">
        <f>O310*H310</f>
        <v>0</v>
      </c>
      <c r="Q310" s="220">
        <v>0</v>
      </c>
      <c r="R310" s="220">
        <f>Q310*H310</f>
        <v>0</v>
      </c>
      <c r="S310" s="220">
        <v>0</v>
      </c>
      <c r="T310" s="221">
        <f>S310*H310</f>
        <v>0</v>
      </c>
      <c r="AR310" s="222" t="s">
        <v>251</v>
      </c>
      <c r="AT310" s="222" t="s">
        <v>207</v>
      </c>
      <c r="AU310" s="222" t="s">
        <v>83</v>
      </c>
      <c r="AY310" s="17" t="s">
        <v>204</v>
      </c>
      <c r="BE310" s="223">
        <f>IF(N310="základní",J310,0)</f>
        <v>0</v>
      </c>
      <c r="BF310" s="223">
        <f>IF(N310="snížená",J310,0)</f>
        <v>0</v>
      </c>
      <c r="BG310" s="223">
        <f>IF(N310="zákl. přenesená",J310,0)</f>
        <v>0</v>
      </c>
      <c r="BH310" s="223">
        <f>IF(N310="sníž. přenesená",J310,0)</f>
        <v>0</v>
      </c>
      <c r="BI310" s="223">
        <f>IF(N310="nulová",J310,0)</f>
        <v>0</v>
      </c>
      <c r="BJ310" s="17" t="s">
        <v>81</v>
      </c>
      <c r="BK310" s="223">
        <f>ROUND(I310*H310,2)</f>
        <v>0</v>
      </c>
      <c r="BL310" s="17" t="s">
        <v>251</v>
      </c>
      <c r="BM310" s="222" t="s">
        <v>659</v>
      </c>
    </row>
    <row r="311" spans="2:65" s="1" customFormat="1" ht="16.5" customHeight="1">
      <c r="B311" s="38"/>
      <c r="C311" s="211" t="s">
        <v>662</v>
      </c>
      <c r="D311" s="211" t="s">
        <v>207</v>
      </c>
      <c r="E311" s="212" t="s">
        <v>2816</v>
      </c>
      <c r="F311" s="213" t="s">
        <v>2817</v>
      </c>
      <c r="G311" s="214" t="s">
        <v>297</v>
      </c>
      <c r="H311" s="215">
        <v>2</v>
      </c>
      <c r="I311" s="216"/>
      <c r="J311" s="217">
        <f>ROUND(I311*H311,2)</f>
        <v>0</v>
      </c>
      <c r="K311" s="213" t="s">
        <v>2529</v>
      </c>
      <c r="L311" s="43"/>
      <c r="M311" s="218" t="s">
        <v>19</v>
      </c>
      <c r="N311" s="219" t="s">
        <v>44</v>
      </c>
      <c r="O311" s="83"/>
      <c r="P311" s="220">
        <f>O311*H311</f>
        <v>0</v>
      </c>
      <c r="Q311" s="220">
        <v>0</v>
      </c>
      <c r="R311" s="220">
        <f>Q311*H311</f>
        <v>0</v>
      </c>
      <c r="S311" s="220">
        <v>0</v>
      </c>
      <c r="T311" s="221">
        <f>S311*H311</f>
        <v>0</v>
      </c>
      <c r="AR311" s="222" t="s">
        <v>251</v>
      </c>
      <c r="AT311" s="222" t="s">
        <v>207</v>
      </c>
      <c r="AU311" s="222" t="s">
        <v>83</v>
      </c>
      <c r="AY311" s="17" t="s">
        <v>204</v>
      </c>
      <c r="BE311" s="223">
        <f>IF(N311="základní",J311,0)</f>
        <v>0</v>
      </c>
      <c r="BF311" s="223">
        <f>IF(N311="snížená",J311,0)</f>
        <v>0</v>
      </c>
      <c r="BG311" s="223">
        <f>IF(N311="zákl. přenesená",J311,0)</f>
        <v>0</v>
      </c>
      <c r="BH311" s="223">
        <f>IF(N311="sníž. přenesená",J311,0)</f>
        <v>0</v>
      </c>
      <c r="BI311" s="223">
        <f>IF(N311="nulová",J311,0)</f>
        <v>0</v>
      </c>
      <c r="BJ311" s="17" t="s">
        <v>81</v>
      </c>
      <c r="BK311" s="223">
        <f>ROUND(I311*H311,2)</f>
        <v>0</v>
      </c>
      <c r="BL311" s="17" t="s">
        <v>251</v>
      </c>
      <c r="BM311" s="222" t="s">
        <v>665</v>
      </c>
    </row>
    <row r="312" spans="2:65" s="1" customFormat="1" ht="16.5" customHeight="1">
      <c r="B312" s="38"/>
      <c r="C312" s="211" t="s">
        <v>459</v>
      </c>
      <c r="D312" s="211" t="s">
        <v>207</v>
      </c>
      <c r="E312" s="212" t="s">
        <v>2818</v>
      </c>
      <c r="F312" s="213" t="s">
        <v>2819</v>
      </c>
      <c r="G312" s="214" t="s">
        <v>297</v>
      </c>
      <c r="H312" s="215">
        <v>1</v>
      </c>
      <c r="I312" s="216"/>
      <c r="J312" s="217">
        <f>ROUND(I312*H312,2)</f>
        <v>0</v>
      </c>
      <c r="K312" s="213" t="s">
        <v>2529</v>
      </c>
      <c r="L312" s="43"/>
      <c r="M312" s="218" t="s">
        <v>19</v>
      </c>
      <c r="N312" s="219" t="s">
        <v>44</v>
      </c>
      <c r="O312" s="83"/>
      <c r="P312" s="220">
        <f>O312*H312</f>
        <v>0</v>
      </c>
      <c r="Q312" s="220">
        <v>0</v>
      </c>
      <c r="R312" s="220">
        <f>Q312*H312</f>
        <v>0</v>
      </c>
      <c r="S312" s="220">
        <v>0</v>
      </c>
      <c r="T312" s="221">
        <f>S312*H312</f>
        <v>0</v>
      </c>
      <c r="AR312" s="222" t="s">
        <v>251</v>
      </c>
      <c r="AT312" s="222" t="s">
        <v>207</v>
      </c>
      <c r="AU312" s="222" t="s">
        <v>83</v>
      </c>
      <c r="AY312" s="17" t="s">
        <v>204</v>
      </c>
      <c r="BE312" s="223">
        <f>IF(N312="základní",J312,0)</f>
        <v>0</v>
      </c>
      <c r="BF312" s="223">
        <f>IF(N312="snížená",J312,0)</f>
        <v>0</v>
      </c>
      <c r="BG312" s="223">
        <f>IF(N312="zákl. přenesená",J312,0)</f>
        <v>0</v>
      </c>
      <c r="BH312" s="223">
        <f>IF(N312="sníž. přenesená",J312,0)</f>
        <v>0</v>
      </c>
      <c r="BI312" s="223">
        <f>IF(N312="nulová",J312,0)</f>
        <v>0</v>
      </c>
      <c r="BJ312" s="17" t="s">
        <v>81</v>
      </c>
      <c r="BK312" s="223">
        <f>ROUND(I312*H312,2)</f>
        <v>0</v>
      </c>
      <c r="BL312" s="17" t="s">
        <v>251</v>
      </c>
      <c r="BM312" s="222" t="s">
        <v>668</v>
      </c>
    </row>
    <row r="313" spans="2:65" s="1" customFormat="1" ht="16.5" customHeight="1">
      <c r="B313" s="38"/>
      <c r="C313" s="211" t="s">
        <v>669</v>
      </c>
      <c r="D313" s="211" t="s">
        <v>207</v>
      </c>
      <c r="E313" s="212" t="s">
        <v>2820</v>
      </c>
      <c r="F313" s="213" t="s">
        <v>2821</v>
      </c>
      <c r="G313" s="214" t="s">
        <v>250</v>
      </c>
      <c r="H313" s="215">
        <v>13</v>
      </c>
      <c r="I313" s="216"/>
      <c r="J313" s="217">
        <f>ROUND(I313*H313,2)</f>
        <v>0</v>
      </c>
      <c r="K313" s="213" t="s">
        <v>2529</v>
      </c>
      <c r="L313" s="43"/>
      <c r="M313" s="218" t="s">
        <v>19</v>
      </c>
      <c r="N313" s="219" t="s">
        <v>44</v>
      </c>
      <c r="O313" s="83"/>
      <c r="P313" s="220">
        <f>O313*H313</f>
        <v>0</v>
      </c>
      <c r="Q313" s="220">
        <v>0</v>
      </c>
      <c r="R313" s="220">
        <f>Q313*H313</f>
        <v>0</v>
      </c>
      <c r="S313" s="220">
        <v>0</v>
      </c>
      <c r="T313" s="221">
        <f>S313*H313</f>
        <v>0</v>
      </c>
      <c r="AR313" s="222" t="s">
        <v>251</v>
      </c>
      <c r="AT313" s="222" t="s">
        <v>207</v>
      </c>
      <c r="AU313" s="222" t="s">
        <v>83</v>
      </c>
      <c r="AY313" s="17" t="s">
        <v>204</v>
      </c>
      <c r="BE313" s="223">
        <f>IF(N313="základní",J313,0)</f>
        <v>0</v>
      </c>
      <c r="BF313" s="223">
        <f>IF(N313="snížená",J313,0)</f>
        <v>0</v>
      </c>
      <c r="BG313" s="223">
        <f>IF(N313="zákl. přenesená",J313,0)</f>
        <v>0</v>
      </c>
      <c r="BH313" s="223">
        <f>IF(N313="sníž. přenesená",J313,0)</f>
        <v>0</v>
      </c>
      <c r="BI313" s="223">
        <f>IF(N313="nulová",J313,0)</f>
        <v>0</v>
      </c>
      <c r="BJ313" s="17" t="s">
        <v>81</v>
      </c>
      <c r="BK313" s="223">
        <f>ROUND(I313*H313,2)</f>
        <v>0</v>
      </c>
      <c r="BL313" s="17" t="s">
        <v>251</v>
      </c>
      <c r="BM313" s="222" t="s">
        <v>672</v>
      </c>
    </row>
    <row r="314" spans="2:65" s="1" customFormat="1" ht="16.5" customHeight="1">
      <c r="B314" s="38"/>
      <c r="C314" s="211" t="s">
        <v>462</v>
      </c>
      <c r="D314" s="211" t="s">
        <v>207</v>
      </c>
      <c r="E314" s="212" t="s">
        <v>2822</v>
      </c>
      <c r="F314" s="213" t="s">
        <v>2823</v>
      </c>
      <c r="G314" s="214" t="s">
        <v>250</v>
      </c>
      <c r="H314" s="215">
        <v>16</v>
      </c>
      <c r="I314" s="216"/>
      <c r="J314" s="217">
        <f>ROUND(I314*H314,2)</f>
        <v>0</v>
      </c>
      <c r="K314" s="213" t="s">
        <v>2529</v>
      </c>
      <c r="L314" s="43"/>
      <c r="M314" s="218" t="s">
        <v>19</v>
      </c>
      <c r="N314" s="219" t="s">
        <v>44</v>
      </c>
      <c r="O314" s="83"/>
      <c r="P314" s="220">
        <f>O314*H314</f>
        <v>0</v>
      </c>
      <c r="Q314" s="220">
        <v>0</v>
      </c>
      <c r="R314" s="220">
        <f>Q314*H314</f>
        <v>0</v>
      </c>
      <c r="S314" s="220">
        <v>0</v>
      </c>
      <c r="T314" s="221">
        <f>S314*H314</f>
        <v>0</v>
      </c>
      <c r="AR314" s="222" t="s">
        <v>251</v>
      </c>
      <c r="AT314" s="222" t="s">
        <v>207</v>
      </c>
      <c r="AU314" s="222" t="s">
        <v>83</v>
      </c>
      <c r="AY314" s="17" t="s">
        <v>204</v>
      </c>
      <c r="BE314" s="223">
        <f>IF(N314="základní",J314,0)</f>
        <v>0</v>
      </c>
      <c r="BF314" s="223">
        <f>IF(N314="snížená",J314,0)</f>
        <v>0</v>
      </c>
      <c r="BG314" s="223">
        <f>IF(N314="zákl. přenesená",J314,0)</f>
        <v>0</v>
      </c>
      <c r="BH314" s="223">
        <f>IF(N314="sníž. přenesená",J314,0)</f>
        <v>0</v>
      </c>
      <c r="BI314" s="223">
        <f>IF(N314="nulová",J314,0)</f>
        <v>0</v>
      </c>
      <c r="BJ314" s="17" t="s">
        <v>81</v>
      </c>
      <c r="BK314" s="223">
        <f>ROUND(I314*H314,2)</f>
        <v>0</v>
      </c>
      <c r="BL314" s="17" t="s">
        <v>251</v>
      </c>
      <c r="BM314" s="222" t="s">
        <v>673</v>
      </c>
    </row>
    <row r="315" spans="2:65" s="1" customFormat="1" ht="16.5" customHeight="1">
      <c r="B315" s="38"/>
      <c r="C315" s="211" t="s">
        <v>674</v>
      </c>
      <c r="D315" s="211" t="s">
        <v>207</v>
      </c>
      <c r="E315" s="212" t="s">
        <v>2824</v>
      </c>
      <c r="F315" s="213" t="s">
        <v>2825</v>
      </c>
      <c r="G315" s="214" t="s">
        <v>250</v>
      </c>
      <c r="H315" s="215">
        <v>8</v>
      </c>
      <c r="I315" s="216"/>
      <c r="J315" s="217">
        <f>ROUND(I315*H315,2)</f>
        <v>0</v>
      </c>
      <c r="K315" s="213" t="s">
        <v>2529</v>
      </c>
      <c r="L315" s="43"/>
      <c r="M315" s="218" t="s">
        <v>19</v>
      </c>
      <c r="N315" s="219" t="s">
        <v>44</v>
      </c>
      <c r="O315" s="83"/>
      <c r="P315" s="220">
        <f>O315*H315</f>
        <v>0</v>
      </c>
      <c r="Q315" s="220">
        <v>0</v>
      </c>
      <c r="R315" s="220">
        <f>Q315*H315</f>
        <v>0</v>
      </c>
      <c r="S315" s="220">
        <v>0</v>
      </c>
      <c r="T315" s="221">
        <f>S315*H315</f>
        <v>0</v>
      </c>
      <c r="AR315" s="222" t="s">
        <v>251</v>
      </c>
      <c r="AT315" s="222" t="s">
        <v>207</v>
      </c>
      <c r="AU315" s="222" t="s">
        <v>83</v>
      </c>
      <c r="AY315" s="17" t="s">
        <v>204</v>
      </c>
      <c r="BE315" s="223">
        <f>IF(N315="základní",J315,0)</f>
        <v>0</v>
      </c>
      <c r="BF315" s="223">
        <f>IF(N315="snížená",J315,0)</f>
        <v>0</v>
      </c>
      <c r="BG315" s="223">
        <f>IF(N315="zákl. přenesená",J315,0)</f>
        <v>0</v>
      </c>
      <c r="BH315" s="223">
        <f>IF(N315="sníž. přenesená",J315,0)</f>
        <v>0</v>
      </c>
      <c r="BI315" s="223">
        <f>IF(N315="nulová",J315,0)</f>
        <v>0</v>
      </c>
      <c r="BJ315" s="17" t="s">
        <v>81</v>
      </c>
      <c r="BK315" s="223">
        <f>ROUND(I315*H315,2)</f>
        <v>0</v>
      </c>
      <c r="BL315" s="17" t="s">
        <v>251</v>
      </c>
      <c r="BM315" s="222" t="s">
        <v>675</v>
      </c>
    </row>
    <row r="316" spans="2:65" s="1" customFormat="1" ht="16.5" customHeight="1">
      <c r="B316" s="38"/>
      <c r="C316" s="211" t="s">
        <v>464</v>
      </c>
      <c r="D316" s="211" t="s">
        <v>207</v>
      </c>
      <c r="E316" s="212" t="s">
        <v>2826</v>
      </c>
      <c r="F316" s="213" t="s">
        <v>2827</v>
      </c>
      <c r="G316" s="214" t="s">
        <v>250</v>
      </c>
      <c r="H316" s="215">
        <v>37</v>
      </c>
      <c r="I316" s="216"/>
      <c r="J316" s="217">
        <f>ROUND(I316*H316,2)</f>
        <v>0</v>
      </c>
      <c r="K316" s="213" t="s">
        <v>2529</v>
      </c>
      <c r="L316" s="43"/>
      <c r="M316" s="218" t="s">
        <v>19</v>
      </c>
      <c r="N316" s="219" t="s">
        <v>44</v>
      </c>
      <c r="O316" s="83"/>
      <c r="P316" s="220">
        <f>O316*H316</f>
        <v>0</v>
      </c>
      <c r="Q316" s="220">
        <v>0</v>
      </c>
      <c r="R316" s="220">
        <f>Q316*H316</f>
        <v>0</v>
      </c>
      <c r="S316" s="220">
        <v>0</v>
      </c>
      <c r="T316" s="221">
        <f>S316*H316</f>
        <v>0</v>
      </c>
      <c r="AR316" s="222" t="s">
        <v>251</v>
      </c>
      <c r="AT316" s="222" t="s">
        <v>207</v>
      </c>
      <c r="AU316" s="222" t="s">
        <v>83</v>
      </c>
      <c r="AY316" s="17" t="s">
        <v>204</v>
      </c>
      <c r="BE316" s="223">
        <f>IF(N316="základní",J316,0)</f>
        <v>0</v>
      </c>
      <c r="BF316" s="223">
        <f>IF(N316="snížená",J316,0)</f>
        <v>0</v>
      </c>
      <c r="BG316" s="223">
        <f>IF(N316="zákl. přenesená",J316,0)</f>
        <v>0</v>
      </c>
      <c r="BH316" s="223">
        <f>IF(N316="sníž. přenesená",J316,0)</f>
        <v>0</v>
      </c>
      <c r="BI316" s="223">
        <f>IF(N316="nulová",J316,0)</f>
        <v>0</v>
      </c>
      <c r="BJ316" s="17" t="s">
        <v>81</v>
      </c>
      <c r="BK316" s="223">
        <f>ROUND(I316*H316,2)</f>
        <v>0</v>
      </c>
      <c r="BL316" s="17" t="s">
        <v>251</v>
      </c>
      <c r="BM316" s="222" t="s">
        <v>678</v>
      </c>
    </row>
    <row r="317" spans="2:65" s="1" customFormat="1" ht="16.5" customHeight="1">
      <c r="B317" s="38"/>
      <c r="C317" s="211" t="s">
        <v>679</v>
      </c>
      <c r="D317" s="211" t="s">
        <v>207</v>
      </c>
      <c r="E317" s="212" t="s">
        <v>2828</v>
      </c>
      <c r="F317" s="213" t="s">
        <v>2829</v>
      </c>
      <c r="G317" s="214" t="s">
        <v>250</v>
      </c>
      <c r="H317" s="215">
        <v>25</v>
      </c>
      <c r="I317" s="216"/>
      <c r="J317" s="217">
        <f>ROUND(I317*H317,2)</f>
        <v>0</v>
      </c>
      <c r="K317" s="213" t="s">
        <v>2529</v>
      </c>
      <c r="L317" s="43"/>
      <c r="M317" s="218" t="s">
        <v>19</v>
      </c>
      <c r="N317" s="219" t="s">
        <v>44</v>
      </c>
      <c r="O317" s="83"/>
      <c r="P317" s="220">
        <f>O317*H317</f>
        <v>0</v>
      </c>
      <c r="Q317" s="220">
        <v>0</v>
      </c>
      <c r="R317" s="220">
        <f>Q317*H317</f>
        <v>0</v>
      </c>
      <c r="S317" s="220">
        <v>0</v>
      </c>
      <c r="T317" s="221">
        <f>S317*H317</f>
        <v>0</v>
      </c>
      <c r="AR317" s="222" t="s">
        <v>251</v>
      </c>
      <c r="AT317" s="222" t="s">
        <v>207</v>
      </c>
      <c r="AU317" s="222" t="s">
        <v>83</v>
      </c>
      <c r="AY317" s="17" t="s">
        <v>204</v>
      </c>
      <c r="BE317" s="223">
        <f>IF(N317="základní",J317,0)</f>
        <v>0</v>
      </c>
      <c r="BF317" s="223">
        <f>IF(N317="snížená",J317,0)</f>
        <v>0</v>
      </c>
      <c r="BG317" s="223">
        <f>IF(N317="zákl. přenesená",J317,0)</f>
        <v>0</v>
      </c>
      <c r="BH317" s="223">
        <f>IF(N317="sníž. přenesená",J317,0)</f>
        <v>0</v>
      </c>
      <c r="BI317" s="223">
        <f>IF(N317="nulová",J317,0)</f>
        <v>0</v>
      </c>
      <c r="BJ317" s="17" t="s">
        <v>81</v>
      </c>
      <c r="BK317" s="223">
        <f>ROUND(I317*H317,2)</f>
        <v>0</v>
      </c>
      <c r="BL317" s="17" t="s">
        <v>251</v>
      </c>
      <c r="BM317" s="222" t="s">
        <v>682</v>
      </c>
    </row>
    <row r="318" spans="2:65" s="1" customFormat="1" ht="16.5" customHeight="1">
      <c r="B318" s="38"/>
      <c r="C318" s="211" t="s">
        <v>467</v>
      </c>
      <c r="D318" s="211" t="s">
        <v>207</v>
      </c>
      <c r="E318" s="212" t="s">
        <v>2830</v>
      </c>
      <c r="F318" s="213" t="s">
        <v>2831</v>
      </c>
      <c r="G318" s="214" t="s">
        <v>250</v>
      </c>
      <c r="H318" s="215">
        <v>8</v>
      </c>
      <c r="I318" s="216"/>
      <c r="J318" s="217">
        <f>ROUND(I318*H318,2)</f>
        <v>0</v>
      </c>
      <c r="K318" s="213" t="s">
        <v>2529</v>
      </c>
      <c r="L318" s="43"/>
      <c r="M318" s="218" t="s">
        <v>19</v>
      </c>
      <c r="N318" s="219" t="s">
        <v>44</v>
      </c>
      <c r="O318" s="83"/>
      <c r="P318" s="220">
        <f>O318*H318</f>
        <v>0</v>
      </c>
      <c r="Q318" s="220">
        <v>0</v>
      </c>
      <c r="R318" s="220">
        <f>Q318*H318</f>
        <v>0</v>
      </c>
      <c r="S318" s="220">
        <v>0</v>
      </c>
      <c r="T318" s="221">
        <f>S318*H318</f>
        <v>0</v>
      </c>
      <c r="AR318" s="222" t="s">
        <v>251</v>
      </c>
      <c r="AT318" s="222" t="s">
        <v>207</v>
      </c>
      <c r="AU318" s="222" t="s">
        <v>83</v>
      </c>
      <c r="AY318" s="17" t="s">
        <v>204</v>
      </c>
      <c r="BE318" s="223">
        <f>IF(N318="základní",J318,0)</f>
        <v>0</v>
      </c>
      <c r="BF318" s="223">
        <f>IF(N318="snížená",J318,0)</f>
        <v>0</v>
      </c>
      <c r="BG318" s="223">
        <f>IF(N318="zákl. přenesená",J318,0)</f>
        <v>0</v>
      </c>
      <c r="BH318" s="223">
        <f>IF(N318="sníž. přenesená",J318,0)</f>
        <v>0</v>
      </c>
      <c r="BI318" s="223">
        <f>IF(N318="nulová",J318,0)</f>
        <v>0</v>
      </c>
      <c r="BJ318" s="17" t="s">
        <v>81</v>
      </c>
      <c r="BK318" s="223">
        <f>ROUND(I318*H318,2)</f>
        <v>0</v>
      </c>
      <c r="BL318" s="17" t="s">
        <v>251</v>
      </c>
      <c r="BM318" s="222" t="s">
        <v>685</v>
      </c>
    </row>
    <row r="319" spans="2:65" s="1" customFormat="1" ht="24" customHeight="1">
      <c r="B319" s="38"/>
      <c r="C319" s="211" t="s">
        <v>686</v>
      </c>
      <c r="D319" s="211" t="s">
        <v>207</v>
      </c>
      <c r="E319" s="212" t="s">
        <v>2832</v>
      </c>
      <c r="F319" s="213" t="s">
        <v>2833</v>
      </c>
      <c r="G319" s="214" t="s">
        <v>297</v>
      </c>
      <c r="H319" s="215">
        <v>3</v>
      </c>
      <c r="I319" s="216"/>
      <c r="J319" s="217">
        <f>ROUND(I319*H319,2)</f>
        <v>0</v>
      </c>
      <c r="K319" s="213" t="s">
        <v>2529</v>
      </c>
      <c r="L319" s="43"/>
      <c r="M319" s="218" t="s">
        <v>19</v>
      </c>
      <c r="N319" s="219" t="s">
        <v>44</v>
      </c>
      <c r="O319" s="83"/>
      <c r="P319" s="220">
        <f>O319*H319</f>
        <v>0</v>
      </c>
      <c r="Q319" s="220">
        <v>0</v>
      </c>
      <c r="R319" s="220">
        <f>Q319*H319</f>
        <v>0</v>
      </c>
      <c r="S319" s="220">
        <v>0</v>
      </c>
      <c r="T319" s="221">
        <f>S319*H319</f>
        <v>0</v>
      </c>
      <c r="AR319" s="222" t="s">
        <v>251</v>
      </c>
      <c r="AT319" s="222" t="s">
        <v>207</v>
      </c>
      <c r="AU319" s="222" t="s">
        <v>83</v>
      </c>
      <c r="AY319" s="17" t="s">
        <v>204</v>
      </c>
      <c r="BE319" s="223">
        <f>IF(N319="základní",J319,0)</f>
        <v>0</v>
      </c>
      <c r="BF319" s="223">
        <f>IF(N319="snížená",J319,0)</f>
        <v>0</v>
      </c>
      <c r="BG319" s="223">
        <f>IF(N319="zákl. přenesená",J319,0)</f>
        <v>0</v>
      </c>
      <c r="BH319" s="223">
        <f>IF(N319="sníž. přenesená",J319,0)</f>
        <v>0</v>
      </c>
      <c r="BI319" s="223">
        <f>IF(N319="nulová",J319,0)</f>
        <v>0</v>
      </c>
      <c r="BJ319" s="17" t="s">
        <v>81</v>
      </c>
      <c r="BK319" s="223">
        <f>ROUND(I319*H319,2)</f>
        <v>0</v>
      </c>
      <c r="BL319" s="17" t="s">
        <v>251</v>
      </c>
      <c r="BM319" s="222" t="s">
        <v>689</v>
      </c>
    </row>
    <row r="320" spans="2:65" s="1" customFormat="1" ht="24" customHeight="1">
      <c r="B320" s="38"/>
      <c r="C320" s="211" t="s">
        <v>469</v>
      </c>
      <c r="D320" s="211" t="s">
        <v>207</v>
      </c>
      <c r="E320" s="212" t="s">
        <v>2834</v>
      </c>
      <c r="F320" s="213" t="s">
        <v>2835</v>
      </c>
      <c r="G320" s="214" t="s">
        <v>297</v>
      </c>
      <c r="H320" s="215">
        <v>1</v>
      </c>
      <c r="I320" s="216"/>
      <c r="J320" s="217">
        <f>ROUND(I320*H320,2)</f>
        <v>0</v>
      </c>
      <c r="K320" s="213" t="s">
        <v>2529</v>
      </c>
      <c r="L320" s="43"/>
      <c r="M320" s="218" t="s">
        <v>19</v>
      </c>
      <c r="N320" s="219" t="s">
        <v>44</v>
      </c>
      <c r="O320" s="83"/>
      <c r="P320" s="220">
        <f>O320*H320</f>
        <v>0</v>
      </c>
      <c r="Q320" s="220">
        <v>0</v>
      </c>
      <c r="R320" s="220">
        <f>Q320*H320</f>
        <v>0</v>
      </c>
      <c r="S320" s="220">
        <v>0</v>
      </c>
      <c r="T320" s="221">
        <f>S320*H320</f>
        <v>0</v>
      </c>
      <c r="AR320" s="222" t="s">
        <v>251</v>
      </c>
      <c r="AT320" s="222" t="s">
        <v>207</v>
      </c>
      <c r="AU320" s="222" t="s">
        <v>83</v>
      </c>
      <c r="AY320" s="17" t="s">
        <v>204</v>
      </c>
      <c r="BE320" s="223">
        <f>IF(N320="základní",J320,0)</f>
        <v>0</v>
      </c>
      <c r="BF320" s="223">
        <f>IF(N320="snížená",J320,0)</f>
        <v>0</v>
      </c>
      <c r="BG320" s="223">
        <f>IF(N320="zákl. přenesená",J320,0)</f>
        <v>0</v>
      </c>
      <c r="BH320" s="223">
        <f>IF(N320="sníž. přenesená",J320,0)</f>
        <v>0</v>
      </c>
      <c r="BI320" s="223">
        <f>IF(N320="nulová",J320,0)</f>
        <v>0</v>
      </c>
      <c r="BJ320" s="17" t="s">
        <v>81</v>
      </c>
      <c r="BK320" s="223">
        <f>ROUND(I320*H320,2)</f>
        <v>0</v>
      </c>
      <c r="BL320" s="17" t="s">
        <v>251</v>
      </c>
      <c r="BM320" s="222" t="s">
        <v>692</v>
      </c>
    </row>
    <row r="321" spans="2:65" s="1" customFormat="1" ht="24" customHeight="1">
      <c r="B321" s="38"/>
      <c r="C321" s="211" t="s">
        <v>693</v>
      </c>
      <c r="D321" s="211" t="s">
        <v>207</v>
      </c>
      <c r="E321" s="212" t="s">
        <v>2836</v>
      </c>
      <c r="F321" s="213" t="s">
        <v>2837</v>
      </c>
      <c r="G321" s="214" t="s">
        <v>250</v>
      </c>
      <c r="H321" s="215">
        <v>35</v>
      </c>
      <c r="I321" s="216"/>
      <c r="J321" s="217">
        <f>ROUND(I321*H321,2)</f>
        <v>0</v>
      </c>
      <c r="K321" s="213" t="s">
        <v>2529</v>
      </c>
      <c r="L321" s="43"/>
      <c r="M321" s="218" t="s">
        <v>19</v>
      </c>
      <c r="N321" s="219" t="s">
        <v>44</v>
      </c>
      <c r="O321" s="83"/>
      <c r="P321" s="220">
        <f>O321*H321</f>
        <v>0</v>
      </c>
      <c r="Q321" s="220">
        <v>0</v>
      </c>
      <c r="R321" s="220">
        <f>Q321*H321</f>
        <v>0</v>
      </c>
      <c r="S321" s="220">
        <v>0</v>
      </c>
      <c r="T321" s="221">
        <f>S321*H321</f>
        <v>0</v>
      </c>
      <c r="AR321" s="222" t="s">
        <v>251</v>
      </c>
      <c r="AT321" s="222" t="s">
        <v>207</v>
      </c>
      <c r="AU321" s="222" t="s">
        <v>83</v>
      </c>
      <c r="AY321" s="17" t="s">
        <v>204</v>
      </c>
      <c r="BE321" s="223">
        <f>IF(N321="základní",J321,0)</f>
        <v>0</v>
      </c>
      <c r="BF321" s="223">
        <f>IF(N321="snížená",J321,0)</f>
        <v>0</v>
      </c>
      <c r="BG321" s="223">
        <f>IF(N321="zákl. přenesená",J321,0)</f>
        <v>0</v>
      </c>
      <c r="BH321" s="223">
        <f>IF(N321="sníž. přenesená",J321,0)</f>
        <v>0</v>
      </c>
      <c r="BI321" s="223">
        <f>IF(N321="nulová",J321,0)</f>
        <v>0</v>
      </c>
      <c r="BJ321" s="17" t="s">
        <v>81</v>
      </c>
      <c r="BK321" s="223">
        <f>ROUND(I321*H321,2)</f>
        <v>0</v>
      </c>
      <c r="BL321" s="17" t="s">
        <v>251</v>
      </c>
      <c r="BM321" s="222" t="s">
        <v>696</v>
      </c>
    </row>
    <row r="322" spans="2:65" s="1" customFormat="1" ht="24" customHeight="1">
      <c r="B322" s="38"/>
      <c r="C322" s="211" t="s">
        <v>472</v>
      </c>
      <c r="D322" s="211" t="s">
        <v>207</v>
      </c>
      <c r="E322" s="212" t="s">
        <v>2838</v>
      </c>
      <c r="F322" s="213" t="s">
        <v>2839</v>
      </c>
      <c r="G322" s="214" t="s">
        <v>250</v>
      </c>
      <c r="H322" s="215">
        <v>32</v>
      </c>
      <c r="I322" s="216"/>
      <c r="J322" s="217">
        <f>ROUND(I322*H322,2)</f>
        <v>0</v>
      </c>
      <c r="K322" s="213" t="s">
        <v>2529</v>
      </c>
      <c r="L322" s="43"/>
      <c r="M322" s="218" t="s">
        <v>19</v>
      </c>
      <c r="N322" s="219" t="s">
        <v>44</v>
      </c>
      <c r="O322" s="83"/>
      <c r="P322" s="220">
        <f>O322*H322</f>
        <v>0</v>
      </c>
      <c r="Q322" s="220">
        <v>0</v>
      </c>
      <c r="R322" s="220">
        <f>Q322*H322</f>
        <v>0</v>
      </c>
      <c r="S322" s="220">
        <v>0</v>
      </c>
      <c r="T322" s="221">
        <f>S322*H322</f>
        <v>0</v>
      </c>
      <c r="AR322" s="222" t="s">
        <v>251</v>
      </c>
      <c r="AT322" s="222" t="s">
        <v>207</v>
      </c>
      <c r="AU322" s="222" t="s">
        <v>83</v>
      </c>
      <c r="AY322" s="17" t="s">
        <v>204</v>
      </c>
      <c r="BE322" s="223">
        <f>IF(N322="základní",J322,0)</f>
        <v>0</v>
      </c>
      <c r="BF322" s="223">
        <f>IF(N322="snížená",J322,0)</f>
        <v>0</v>
      </c>
      <c r="BG322" s="223">
        <f>IF(N322="zákl. přenesená",J322,0)</f>
        <v>0</v>
      </c>
      <c r="BH322" s="223">
        <f>IF(N322="sníž. přenesená",J322,0)</f>
        <v>0</v>
      </c>
      <c r="BI322" s="223">
        <f>IF(N322="nulová",J322,0)</f>
        <v>0</v>
      </c>
      <c r="BJ322" s="17" t="s">
        <v>81</v>
      </c>
      <c r="BK322" s="223">
        <f>ROUND(I322*H322,2)</f>
        <v>0</v>
      </c>
      <c r="BL322" s="17" t="s">
        <v>251</v>
      </c>
      <c r="BM322" s="222" t="s">
        <v>699</v>
      </c>
    </row>
    <row r="323" spans="2:65" s="1" customFormat="1" ht="24" customHeight="1">
      <c r="B323" s="38"/>
      <c r="C323" s="211" t="s">
        <v>700</v>
      </c>
      <c r="D323" s="211" t="s">
        <v>207</v>
      </c>
      <c r="E323" s="212" t="s">
        <v>2840</v>
      </c>
      <c r="F323" s="213" t="s">
        <v>2841</v>
      </c>
      <c r="G323" s="214" t="s">
        <v>250</v>
      </c>
      <c r="H323" s="215">
        <v>13</v>
      </c>
      <c r="I323" s="216"/>
      <c r="J323" s="217">
        <f>ROUND(I323*H323,2)</f>
        <v>0</v>
      </c>
      <c r="K323" s="213" t="s">
        <v>2529</v>
      </c>
      <c r="L323" s="43"/>
      <c r="M323" s="218" t="s">
        <v>19</v>
      </c>
      <c r="N323" s="219" t="s">
        <v>44</v>
      </c>
      <c r="O323" s="83"/>
      <c r="P323" s="220">
        <f>O323*H323</f>
        <v>0</v>
      </c>
      <c r="Q323" s="220">
        <v>0</v>
      </c>
      <c r="R323" s="220">
        <f>Q323*H323</f>
        <v>0</v>
      </c>
      <c r="S323" s="220">
        <v>0</v>
      </c>
      <c r="T323" s="221">
        <f>S323*H323</f>
        <v>0</v>
      </c>
      <c r="AR323" s="222" t="s">
        <v>251</v>
      </c>
      <c r="AT323" s="222" t="s">
        <v>207</v>
      </c>
      <c r="AU323" s="222" t="s">
        <v>83</v>
      </c>
      <c r="AY323" s="17" t="s">
        <v>204</v>
      </c>
      <c r="BE323" s="223">
        <f>IF(N323="základní",J323,0)</f>
        <v>0</v>
      </c>
      <c r="BF323" s="223">
        <f>IF(N323="snížená",J323,0)</f>
        <v>0</v>
      </c>
      <c r="BG323" s="223">
        <f>IF(N323="zákl. přenesená",J323,0)</f>
        <v>0</v>
      </c>
      <c r="BH323" s="223">
        <f>IF(N323="sníž. přenesená",J323,0)</f>
        <v>0</v>
      </c>
      <c r="BI323" s="223">
        <f>IF(N323="nulová",J323,0)</f>
        <v>0</v>
      </c>
      <c r="BJ323" s="17" t="s">
        <v>81</v>
      </c>
      <c r="BK323" s="223">
        <f>ROUND(I323*H323,2)</f>
        <v>0</v>
      </c>
      <c r="BL323" s="17" t="s">
        <v>251</v>
      </c>
      <c r="BM323" s="222" t="s">
        <v>703</v>
      </c>
    </row>
    <row r="324" spans="2:65" s="1" customFormat="1" ht="24" customHeight="1">
      <c r="B324" s="38"/>
      <c r="C324" s="211" t="s">
        <v>476</v>
      </c>
      <c r="D324" s="211" t="s">
        <v>207</v>
      </c>
      <c r="E324" s="212" t="s">
        <v>2842</v>
      </c>
      <c r="F324" s="213" t="s">
        <v>2843</v>
      </c>
      <c r="G324" s="214" t="s">
        <v>250</v>
      </c>
      <c r="H324" s="215">
        <v>37</v>
      </c>
      <c r="I324" s="216"/>
      <c r="J324" s="217">
        <f>ROUND(I324*H324,2)</f>
        <v>0</v>
      </c>
      <c r="K324" s="213" t="s">
        <v>2529</v>
      </c>
      <c r="L324" s="43"/>
      <c r="M324" s="218" t="s">
        <v>19</v>
      </c>
      <c r="N324" s="219" t="s">
        <v>44</v>
      </c>
      <c r="O324" s="83"/>
      <c r="P324" s="220">
        <f>O324*H324</f>
        <v>0</v>
      </c>
      <c r="Q324" s="220">
        <v>0</v>
      </c>
      <c r="R324" s="220">
        <f>Q324*H324</f>
        <v>0</v>
      </c>
      <c r="S324" s="220">
        <v>0</v>
      </c>
      <c r="T324" s="221">
        <f>S324*H324</f>
        <v>0</v>
      </c>
      <c r="AR324" s="222" t="s">
        <v>251</v>
      </c>
      <c r="AT324" s="222" t="s">
        <v>207</v>
      </c>
      <c r="AU324" s="222" t="s">
        <v>83</v>
      </c>
      <c r="AY324" s="17" t="s">
        <v>204</v>
      </c>
      <c r="BE324" s="223">
        <f>IF(N324="základní",J324,0)</f>
        <v>0</v>
      </c>
      <c r="BF324" s="223">
        <f>IF(N324="snížená",J324,0)</f>
        <v>0</v>
      </c>
      <c r="BG324" s="223">
        <f>IF(N324="zákl. přenesená",J324,0)</f>
        <v>0</v>
      </c>
      <c r="BH324" s="223">
        <f>IF(N324="sníž. přenesená",J324,0)</f>
        <v>0</v>
      </c>
      <c r="BI324" s="223">
        <f>IF(N324="nulová",J324,0)</f>
        <v>0</v>
      </c>
      <c r="BJ324" s="17" t="s">
        <v>81</v>
      </c>
      <c r="BK324" s="223">
        <f>ROUND(I324*H324,2)</f>
        <v>0</v>
      </c>
      <c r="BL324" s="17" t="s">
        <v>251</v>
      </c>
      <c r="BM324" s="222" t="s">
        <v>706</v>
      </c>
    </row>
    <row r="325" spans="2:65" s="1" customFormat="1" ht="24" customHeight="1">
      <c r="B325" s="38"/>
      <c r="C325" s="211" t="s">
        <v>707</v>
      </c>
      <c r="D325" s="211" t="s">
        <v>207</v>
      </c>
      <c r="E325" s="212" t="s">
        <v>2844</v>
      </c>
      <c r="F325" s="213" t="s">
        <v>2845</v>
      </c>
      <c r="G325" s="214" t="s">
        <v>250</v>
      </c>
      <c r="H325" s="215">
        <v>33</v>
      </c>
      <c r="I325" s="216"/>
      <c r="J325" s="217">
        <f>ROUND(I325*H325,2)</f>
        <v>0</v>
      </c>
      <c r="K325" s="213" t="s">
        <v>2529</v>
      </c>
      <c r="L325" s="43"/>
      <c r="M325" s="218" t="s">
        <v>19</v>
      </c>
      <c r="N325" s="219" t="s">
        <v>44</v>
      </c>
      <c r="O325" s="83"/>
      <c r="P325" s="220">
        <f>O325*H325</f>
        <v>0</v>
      </c>
      <c r="Q325" s="220">
        <v>0</v>
      </c>
      <c r="R325" s="220">
        <f>Q325*H325</f>
        <v>0</v>
      </c>
      <c r="S325" s="220">
        <v>0</v>
      </c>
      <c r="T325" s="221">
        <f>S325*H325</f>
        <v>0</v>
      </c>
      <c r="AR325" s="222" t="s">
        <v>251</v>
      </c>
      <c r="AT325" s="222" t="s">
        <v>207</v>
      </c>
      <c r="AU325" s="222" t="s">
        <v>83</v>
      </c>
      <c r="AY325" s="17" t="s">
        <v>204</v>
      </c>
      <c r="BE325" s="223">
        <f>IF(N325="základní",J325,0)</f>
        <v>0</v>
      </c>
      <c r="BF325" s="223">
        <f>IF(N325="snížená",J325,0)</f>
        <v>0</v>
      </c>
      <c r="BG325" s="223">
        <f>IF(N325="zákl. přenesená",J325,0)</f>
        <v>0</v>
      </c>
      <c r="BH325" s="223">
        <f>IF(N325="sníž. přenesená",J325,0)</f>
        <v>0</v>
      </c>
      <c r="BI325" s="223">
        <f>IF(N325="nulová",J325,0)</f>
        <v>0</v>
      </c>
      <c r="BJ325" s="17" t="s">
        <v>81</v>
      </c>
      <c r="BK325" s="223">
        <f>ROUND(I325*H325,2)</f>
        <v>0</v>
      </c>
      <c r="BL325" s="17" t="s">
        <v>251</v>
      </c>
      <c r="BM325" s="222" t="s">
        <v>710</v>
      </c>
    </row>
    <row r="326" spans="2:65" s="1" customFormat="1" ht="16.5" customHeight="1">
      <c r="B326" s="38"/>
      <c r="C326" s="211" t="s">
        <v>479</v>
      </c>
      <c r="D326" s="211" t="s">
        <v>207</v>
      </c>
      <c r="E326" s="212" t="s">
        <v>2846</v>
      </c>
      <c r="F326" s="213" t="s">
        <v>2847</v>
      </c>
      <c r="G326" s="214" t="s">
        <v>250</v>
      </c>
      <c r="H326" s="215">
        <v>2</v>
      </c>
      <c r="I326" s="216"/>
      <c r="J326" s="217">
        <f>ROUND(I326*H326,2)</f>
        <v>0</v>
      </c>
      <c r="K326" s="213" t="s">
        <v>2529</v>
      </c>
      <c r="L326" s="43"/>
      <c r="M326" s="218" t="s">
        <v>19</v>
      </c>
      <c r="N326" s="219" t="s">
        <v>44</v>
      </c>
      <c r="O326" s="83"/>
      <c r="P326" s="220">
        <f>O326*H326</f>
        <v>0</v>
      </c>
      <c r="Q326" s="220">
        <v>0</v>
      </c>
      <c r="R326" s="220">
        <f>Q326*H326</f>
        <v>0</v>
      </c>
      <c r="S326" s="220">
        <v>0</v>
      </c>
      <c r="T326" s="221">
        <f>S326*H326</f>
        <v>0</v>
      </c>
      <c r="AR326" s="222" t="s">
        <v>251</v>
      </c>
      <c r="AT326" s="222" t="s">
        <v>207</v>
      </c>
      <c r="AU326" s="222" t="s">
        <v>83</v>
      </c>
      <c r="AY326" s="17" t="s">
        <v>204</v>
      </c>
      <c r="BE326" s="223">
        <f>IF(N326="základní",J326,0)</f>
        <v>0</v>
      </c>
      <c r="BF326" s="223">
        <f>IF(N326="snížená",J326,0)</f>
        <v>0</v>
      </c>
      <c r="BG326" s="223">
        <f>IF(N326="zákl. přenesená",J326,0)</f>
        <v>0</v>
      </c>
      <c r="BH326" s="223">
        <f>IF(N326="sníž. přenesená",J326,0)</f>
        <v>0</v>
      </c>
      <c r="BI326" s="223">
        <f>IF(N326="nulová",J326,0)</f>
        <v>0</v>
      </c>
      <c r="BJ326" s="17" t="s">
        <v>81</v>
      </c>
      <c r="BK326" s="223">
        <f>ROUND(I326*H326,2)</f>
        <v>0</v>
      </c>
      <c r="BL326" s="17" t="s">
        <v>251</v>
      </c>
      <c r="BM326" s="222" t="s">
        <v>715</v>
      </c>
    </row>
    <row r="327" spans="2:65" s="1" customFormat="1" ht="16.5" customHeight="1">
      <c r="B327" s="38"/>
      <c r="C327" s="211" t="s">
        <v>716</v>
      </c>
      <c r="D327" s="211" t="s">
        <v>207</v>
      </c>
      <c r="E327" s="212" t="s">
        <v>2848</v>
      </c>
      <c r="F327" s="213" t="s">
        <v>2849</v>
      </c>
      <c r="G327" s="214" t="s">
        <v>250</v>
      </c>
      <c r="H327" s="215">
        <v>17</v>
      </c>
      <c r="I327" s="216"/>
      <c r="J327" s="217">
        <f>ROUND(I327*H327,2)</f>
        <v>0</v>
      </c>
      <c r="K327" s="213" t="s">
        <v>2529</v>
      </c>
      <c r="L327" s="43"/>
      <c r="M327" s="218" t="s">
        <v>19</v>
      </c>
      <c r="N327" s="219" t="s">
        <v>44</v>
      </c>
      <c r="O327" s="83"/>
      <c r="P327" s="220">
        <f>O327*H327</f>
        <v>0</v>
      </c>
      <c r="Q327" s="220">
        <v>0</v>
      </c>
      <c r="R327" s="220">
        <f>Q327*H327</f>
        <v>0</v>
      </c>
      <c r="S327" s="220">
        <v>0</v>
      </c>
      <c r="T327" s="221">
        <f>S327*H327</f>
        <v>0</v>
      </c>
      <c r="AR327" s="222" t="s">
        <v>251</v>
      </c>
      <c r="AT327" s="222" t="s">
        <v>207</v>
      </c>
      <c r="AU327" s="222" t="s">
        <v>83</v>
      </c>
      <c r="AY327" s="17" t="s">
        <v>204</v>
      </c>
      <c r="BE327" s="223">
        <f>IF(N327="základní",J327,0)</f>
        <v>0</v>
      </c>
      <c r="BF327" s="223">
        <f>IF(N327="snížená",J327,0)</f>
        <v>0</v>
      </c>
      <c r="BG327" s="223">
        <f>IF(N327="zákl. přenesená",J327,0)</f>
        <v>0</v>
      </c>
      <c r="BH327" s="223">
        <f>IF(N327="sníž. přenesená",J327,0)</f>
        <v>0</v>
      </c>
      <c r="BI327" s="223">
        <f>IF(N327="nulová",J327,0)</f>
        <v>0</v>
      </c>
      <c r="BJ327" s="17" t="s">
        <v>81</v>
      </c>
      <c r="BK327" s="223">
        <f>ROUND(I327*H327,2)</f>
        <v>0</v>
      </c>
      <c r="BL327" s="17" t="s">
        <v>251</v>
      </c>
      <c r="BM327" s="222" t="s">
        <v>719</v>
      </c>
    </row>
    <row r="328" spans="2:65" s="1" customFormat="1" ht="16.5" customHeight="1">
      <c r="B328" s="38"/>
      <c r="C328" s="211" t="s">
        <v>483</v>
      </c>
      <c r="D328" s="211" t="s">
        <v>207</v>
      </c>
      <c r="E328" s="212" t="s">
        <v>2850</v>
      </c>
      <c r="F328" s="213" t="s">
        <v>2851</v>
      </c>
      <c r="G328" s="214" t="s">
        <v>250</v>
      </c>
      <c r="H328" s="215">
        <v>6</v>
      </c>
      <c r="I328" s="216"/>
      <c r="J328" s="217">
        <f>ROUND(I328*H328,2)</f>
        <v>0</v>
      </c>
      <c r="K328" s="213" t="s">
        <v>2529</v>
      </c>
      <c r="L328" s="43"/>
      <c r="M328" s="218" t="s">
        <v>19</v>
      </c>
      <c r="N328" s="219" t="s">
        <v>44</v>
      </c>
      <c r="O328" s="83"/>
      <c r="P328" s="220">
        <f>O328*H328</f>
        <v>0</v>
      </c>
      <c r="Q328" s="220">
        <v>0</v>
      </c>
      <c r="R328" s="220">
        <f>Q328*H328</f>
        <v>0</v>
      </c>
      <c r="S328" s="220">
        <v>0</v>
      </c>
      <c r="T328" s="221">
        <f>S328*H328</f>
        <v>0</v>
      </c>
      <c r="AR328" s="222" t="s">
        <v>251</v>
      </c>
      <c r="AT328" s="222" t="s">
        <v>207</v>
      </c>
      <c r="AU328" s="222" t="s">
        <v>83</v>
      </c>
      <c r="AY328" s="17" t="s">
        <v>204</v>
      </c>
      <c r="BE328" s="223">
        <f>IF(N328="základní",J328,0)</f>
        <v>0</v>
      </c>
      <c r="BF328" s="223">
        <f>IF(N328="snížená",J328,0)</f>
        <v>0</v>
      </c>
      <c r="BG328" s="223">
        <f>IF(N328="zákl. přenesená",J328,0)</f>
        <v>0</v>
      </c>
      <c r="BH328" s="223">
        <f>IF(N328="sníž. přenesená",J328,0)</f>
        <v>0</v>
      </c>
      <c r="BI328" s="223">
        <f>IF(N328="nulová",J328,0)</f>
        <v>0</v>
      </c>
      <c r="BJ328" s="17" t="s">
        <v>81</v>
      </c>
      <c r="BK328" s="223">
        <f>ROUND(I328*H328,2)</f>
        <v>0</v>
      </c>
      <c r="BL328" s="17" t="s">
        <v>251</v>
      </c>
      <c r="BM328" s="222" t="s">
        <v>722</v>
      </c>
    </row>
    <row r="329" spans="2:65" s="1" customFormat="1" ht="16.5" customHeight="1">
      <c r="B329" s="38"/>
      <c r="C329" s="211" t="s">
        <v>723</v>
      </c>
      <c r="D329" s="211" t="s">
        <v>207</v>
      </c>
      <c r="E329" s="212" t="s">
        <v>2852</v>
      </c>
      <c r="F329" s="213" t="s">
        <v>2853</v>
      </c>
      <c r="G329" s="214" t="s">
        <v>297</v>
      </c>
      <c r="H329" s="215">
        <v>6</v>
      </c>
      <c r="I329" s="216"/>
      <c r="J329" s="217">
        <f>ROUND(I329*H329,2)</f>
        <v>0</v>
      </c>
      <c r="K329" s="213" t="s">
        <v>2529</v>
      </c>
      <c r="L329" s="43"/>
      <c r="M329" s="218" t="s">
        <v>19</v>
      </c>
      <c r="N329" s="219" t="s">
        <v>44</v>
      </c>
      <c r="O329" s="83"/>
      <c r="P329" s="220">
        <f>O329*H329</f>
        <v>0</v>
      </c>
      <c r="Q329" s="220">
        <v>0</v>
      </c>
      <c r="R329" s="220">
        <f>Q329*H329</f>
        <v>0</v>
      </c>
      <c r="S329" s="220">
        <v>0</v>
      </c>
      <c r="T329" s="221">
        <f>S329*H329</f>
        <v>0</v>
      </c>
      <c r="AR329" s="222" t="s">
        <v>251</v>
      </c>
      <c r="AT329" s="222" t="s">
        <v>207</v>
      </c>
      <c r="AU329" s="222" t="s">
        <v>83</v>
      </c>
      <c r="AY329" s="17" t="s">
        <v>204</v>
      </c>
      <c r="BE329" s="223">
        <f>IF(N329="základní",J329,0)</f>
        <v>0</v>
      </c>
      <c r="BF329" s="223">
        <f>IF(N329="snížená",J329,0)</f>
        <v>0</v>
      </c>
      <c r="BG329" s="223">
        <f>IF(N329="zákl. přenesená",J329,0)</f>
        <v>0</v>
      </c>
      <c r="BH329" s="223">
        <f>IF(N329="sníž. přenesená",J329,0)</f>
        <v>0</v>
      </c>
      <c r="BI329" s="223">
        <f>IF(N329="nulová",J329,0)</f>
        <v>0</v>
      </c>
      <c r="BJ329" s="17" t="s">
        <v>81</v>
      </c>
      <c r="BK329" s="223">
        <f>ROUND(I329*H329,2)</f>
        <v>0</v>
      </c>
      <c r="BL329" s="17" t="s">
        <v>251</v>
      </c>
      <c r="BM329" s="222" t="s">
        <v>726</v>
      </c>
    </row>
    <row r="330" spans="2:65" s="1" customFormat="1" ht="16.5" customHeight="1">
      <c r="B330" s="38"/>
      <c r="C330" s="211" t="s">
        <v>486</v>
      </c>
      <c r="D330" s="211" t="s">
        <v>207</v>
      </c>
      <c r="E330" s="212" t="s">
        <v>2854</v>
      </c>
      <c r="F330" s="213" t="s">
        <v>2855</v>
      </c>
      <c r="G330" s="214" t="s">
        <v>297</v>
      </c>
      <c r="H330" s="215">
        <v>8</v>
      </c>
      <c r="I330" s="216"/>
      <c r="J330" s="217">
        <f>ROUND(I330*H330,2)</f>
        <v>0</v>
      </c>
      <c r="K330" s="213" t="s">
        <v>2529</v>
      </c>
      <c r="L330" s="43"/>
      <c r="M330" s="218" t="s">
        <v>19</v>
      </c>
      <c r="N330" s="219" t="s">
        <v>44</v>
      </c>
      <c r="O330" s="83"/>
      <c r="P330" s="220">
        <f>O330*H330</f>
        <v>0</v>
      </c>
      <c r="Q330" s="220">
        <v>0</v>
      </c>
      <c r="R330" s="220">
        <f>Q330*H330</f>
        <v>0</v>
      </c>
      <c r="S330" s="220">
        <v>0</v>
      </c>
      <c r="T330" s="221">
        <f>S330*H330</f>
        <v>0</v>
      </c>
      <c r="AR330" s="222" t="s">
        <v>251</v>
      </c>
      <c r="AT330" s="222" t="s">
        <v>207</v>
      </c>
      <c r="AU330" s="222" t="s">
        <v>83</v>
      </c>
      <c r="AY330" s="17" t="s">
        <v>204</v>
      </c>
      <c r="BE330" s="223">
        <f>IF(N330="základní",J330,0)</f>
        <v>0</v>
      </c>
      <c r="BF330" s="223">
        <f>IF(N330="snížená",J330,0)</f>
        <v>0</v>
      </c>
      <c r="BG330" s="223">
        <f>IF(N330="zákl. přenesená",J330,0)</f>
        <v>0</v>
      </c>
      <c r="BH330" s="223">
        <f>IF(N330="sníž. přenesená",J330,0)</f>
        <v>0</v>
      </c>
      <c r="BI330" s="223">
        <f>IF(N330="nulová",J330,0)</f>
        <v>0</v>
      </c>
      <c r="BJ330" s="17" t="s">
        <v>81</v>
      </c>
      <c r="BK330" s="223">
        <f>ROUND(I330*H330,2)</f>
        <v>0</v>
      </c>
      <c r="BL330" s="17" t="s">
        <v>251</v>
      </c>
      <c r="BM330" s="222" t="s">
        <v>731</v>
      </c>
    </row>
    <row r="331" spans="2:65" s="1" customFormat="1" ht="16.5" customHeight="1">
      <c r="B331" s="38"/>
      <c r="C331" s="211" t="s">
        <v>732</v>
      </c>
      <c r="D331" s="211" t="s">
        <v>207</v>
      </c>
      <c r="E331" s="212" t="s">
        <v>2856</v>
      </c>
      <c r="F331" s="213" t="s">
        <v>2857</v>
      </c>
      <c r="G331" s="214" t="s">
        <v>297</v>
      </c>
      <c r="H331" s="215">
        <v>2</v>
      </c>
      <c r="I331" s="216"/>
      <c r="J331" s="217">
        <f>ROUND(I331*H331,2)</f>
        <v>0</v>
      </c>
      <c r="K331" s="213" t="s">
        <v>2529</v>
      </c>
      <c r="L331" s="43"/>
      <c r="M331" s="218" t="s">
        <v>19</v>
      </c>
      <c r="N331" s="219" t="s">
        <v>44</v>
      </c>
      <c r="O331" s="83"/>
      <c r="P331" s="220">
        <f>O331*H331</f>
        <v>0</v>
      </c>
      <c r="Q331" s="220">
        <v>0</v>
      </c>
      <c r="R331" s="220">
        <f>Q331*H331</f>
        <v>0</v>
      </c>
      <c r="S331" s="220">
        <v>0</v>
      </c>
      <c r="T331" s="221">
        <f>S331*H331</f>
        <v>0</v>
      </c>
      <c r="AR331" s="222" t="s">
        <v>251</v>
      </c>
      <c r="AT331" s="222" t="s">
        <v>207</v>
      </c>
      <c r="AU331" s="222" t="s">
        <v>83</v>
      </c>
      <c r="AY331" s="17" t="s">
        <v>204</v>
      </c>
      <c r="BE331" s="223">
        <f>IF(N331="základní",J331,0)</f>
        <v>0</v>
      </c>
      <c r="BF331" s="223">
        <f>IF(N331="snížená",J331,0)</f>
        <v>0</v>
      </c>
      <c r="BG331" s="223">
        <f>IF(N331="zákl. přenesená",J331,0)</f>
        <v>0</v>
      </c>
      <c r="BH331" s="223">
        <f>IF(N331="sníž. přenesená",J331,0)</f>
        <v>0</v>
      </c>
      <c r="BI331" s="223">
        <f>IF(N331="nulová",J331,0)</f>
        <v>0</v>
      </c>
      <c r="BJ331" s="17" t="s">
        <v>81</v>
      </c>
      <c r="BK331" s="223">
        <f>ROUND(I331*H331,2)</f>
        <v>0</v>
      </c>
      <c r="BL331" s="17" t="s">
        <v>251</v>
      </c>
      <c r="BM331" s="222" t="s">
        <v>735</v>
      </c>
    </row>
    <row r="332" spans="2:65" s="1" customFormat="1" ht="16.5" customHeight="1">
      <c r="B332" s="38"/>
      <c r="C332" s="211" t="s">
        <v>492</v>
      </c>
      <c r="D332" s="211" t="s">
        <v>207</v>
      </c>
      <c r="E332" s="212" t="s">
        <v>2858</v>
      </c>
      <c r="F332" s="213" t="s">
        <v>2859</v>
      </c>
      <c r="G332" s="214" t="s">
        <v>756</v>
      </c>
      <c r="H332" s="215">
        <v>5</v>
      </c>
      <c r="I332" s="216"/>
      <c r="J332" s="217">
        <f>ROUND(I332*H332,2)</f>
        <v>0</v>
      </c>
      <c r="K332" s="213" t="s">
        <v>2529</v>
      </c>
      <c r="L332" s="43"/>
      <c r="M332" s="218" t="s">
        <v>19</v>
      </c>
      <c r="N332" s="219" t="s">
        <v>44</v>
      </c>
      <c r="O332" s="83"/>
      <c r="P332" s="220">
        <f>O332*H332</f>
        <v>0</v>
      </c>
      <c r="Q332" s="220">
        <v>0</v>
      </c>
      <c r="R332" s="220">
        <f>Q332*H332</f>
        <v>0</v>
      </c>
      <c r="S332" s="220">
        <v>0</v>
      </c>
      <c r="T332" s="221">
        <f>S332*H332</f>
        <v>0</v>
      </c>
      <c r="AR332" s="222" t="s">
        <v>251</v>
      </c>
      <c r="AT332" s="222" t="s">
        <v>207</v>
      </c>
      <c r="AU332" s="222" t="s">
        <v>83</v>
      </c>
      <c r="AY332" s="17" t="s">
        <v>204</v>
      </c>
      <c r="BE332" s="223">
        <f>IF(N332="základní",J332,0)</f>
        <v>0</v>
      </c>
      <c r="BF332" s="223">
        <f>IF(N332="snížená",J332,0)</f>
        <v>0</v>
      </c>
      <c r="BG332" s="223">
        <f>IF(N332="zákl. přenesená",J332,0)</f>
        <v>0</v>
      </c>
      <c r="BH332" s="223">
        <f>IF(N332="sníž. přenesená",J332,0)</f>
        <v>0</v>
      </c>
      <c r="BI332" s="223">
        <f>IF(N332="nulová",J332,0)</f>
        <v>0</v>
      </c>
      <c r="BJ332" s="17" t="s">
        <v>81</v>
      </c>
      <c r="BK332" s="223">
        <f>ROUND(I332*H332,2)</f>
        <v>0</v>
      </c>
      <c r="BL332" s="17" t="s">
        <v>251</v>
      </c>
      <c r="BM332" s="222" t="s">
        <v>738</v>
      </c>
    </row>
    <row r="333" spans="2:65" s="1" customFormat="1" ht="24" customHeight="1">
      <c r="B333" s="38"/>
      <c r="C333" s="211" t="s">
        <v>741</v>
      </c>
      <c r="D333" s="211" t="s">
        <v>207</v>
      </c>
      <c r="E333" s="212" t="s">
        <v>2860</v>
      </c>
      <c r="F333" s="213" t="s">
        <v>2861</v>
      </c>
      <c r="G333" s="214" t="s">
        <v>297</v>
      </c>
      <c r="H333" s="215">
        <v>11</v>
      </c>
      <c r="I333" s="216"/>
      <c r="J333" s="217">
        <f>ROUND(I333*H333,2)</f>
        <v>0</v>
      </c>
      <c r="K333" s="213" t="s">
        <v>2529</v>
      </c>
      <c r="L333" s="43"/>
      <c r="M333" s="218" t="s">
        <v>19</v>
      </c>
      <c r="N333" s="219" t="s">
        <v>44</v>
      </c>
      <c r="O333" s="83"/>
      <c r="P333" s="220">
        <f>O333*H333</f>
        <v>0</v>
      </c>
      <c r="Q333" s="220">
        <v>0</v>
      </c>
      <c r="R333" s="220">
        <f>Q333*H333</f>
        <v>0</v>
      </c>
      <c r="S333" s="220">
        <v>0</v>
      </c>
      <c r="T333" s="221">
        <f>S333*H333</f>
        <v>0</v>
      </c>
      <c r="AR333" s="222" t="s">
        <v>251</v>
      </c>
      <c r="AT333" s="222" t="s">
        <v>207</v>
      </c>
      <c r="AU333" s="222" t="s">
        <v>83</v>
      </c>
      <c r="AY333" s="17" t="s">
        <v>204</v>
      </c>
      <c r="BE333" s="223">
        <f>IF(N333="základní",J333,0)</f>
        <v>0</v>
      </c>
      <c r="BF333" s="223">
        <f>IF(N333="snížená",J333,0)</f>
        <v>0</v>
      </c>
      <c r="BG333" s="223">
        <f>IF(N333="zákl. přenesená",J333,0)</f>
        <v>0</v>
      </c>
      <c r="BH333" s="223">
        <f>IF(N333="sníž. přenesená",J333,0)</f>
        <v>0</v>
      </c>
      <c r="BI333" s="223">
        <f>IF(N333="nulová",J333,0)</f>
        <v>0</v>
      </c>
      <c r="BJ333" s="17" t="s">
        <v>81</v>
      </c>
      <c r="BK333" s="223">
        <f>ROUND(I333*H333,2)</f>
        <v>0</v>
      </c>
      <c r="BL333" s="17" t="s">
        <v>251</v>
      </c>
      <c r="BM333" s="222" t="s">
        <v>744</v>
      </c>
    </row>
    <row r="334" spans="2:65" s="1" customFormat="1" ht="24" customHeight="1">
      <c r="B334" s="38"/>
      <c r="C334" s="211" t="s">
        <v>495</v>
      </c>
      <c r="D334" s="211" t="s">
        <v>207</v>
      </c>
      <c r="E334" s="212" t="s">
        <v>2862</v>
      </c>
      <c r="F334" s="213" t="s">
        <v>2863</v>
      </c>
      <c r="G334" s="214" t="s">
        <v>297</v>
      </c>
      <c r="H334" s="215">
        <v>9</v>
      </c>
      <c r="I334" s="216"/>
      <c r="J334" s="217">
        <f>ROUND(I334*H334,2)</f>
        <v>0</v>
      </c>
      <c r="K334" s="213" t="s">
        <v>2529</v>
      </c>
      <c r="L334" s="43"/>
      <c r="M334" s="218" t="s">
        <v>19</v>
      </c>
      <c r="N334" s="219" t="s">
        <v>44</v>
      </c>
      <c r="O334" s="83"/>
      <c r="P334" s="220">
        <f>O334*H334</f>
        <v>0</v>
      </c>
      <c r="Q334" s="220">
        <v>0</v>
      </c>
      <c r="R334" s="220">
        <f>Q334*H334</f>
        <v>0</v>
      </c>
      <c r="S334" s="220">
        <v>0</v>
      </c>
      <c r="T334" s="221">
        <f>S334*H334</f>
        <v>0</v>
      </c>
      <c r="AR334" s="222" t="s">
        <v>251</v>
      </c>
      <c r="AT334" s="222" t="s">
        <v>207</v>
      </c>
      <c r="AU334" s="222" t="s">
        <v>83</v>
      </c>
      <c r="AY334" s="17" t="s">
        <v>204</v>
      </c>
      <c r="BE334" s="223">
        <f>IF(N334="základní",J334,0)</f>
        <v>0</v>
      </c>
      <c r="BF334" s="223">
        <f>IF(N334="snížená",J334,0)</f>
        <v>0</v>
      </c>
      <c r="BG334" s="223">
        <f>IF(N334="zákl. přenesená",J334,0)</f>
        <v>0</v>
      </c>
      <c r="BH334" s="223">
        <f>IF(N334="sníž. přenesená",J334,0)</f>
        <v>0</v>
      </c>
      <c r="BI334" s="223">
        <f>IF(N334="nulová",J334,0)</f>
        <v>0</v>
      </c>
      <c r="BJ334" s="17" t="s">
        <v>81</v>
      </c>
      <c r="BK334" s="223">
        <f>ROUND(I334*H334,2)</f>
        <v>0</v>
      </c>
      <c r="BL334" s="17" t="s">
        <v>251</v>
      </c>
      <c r="BM334" s="222" t="s">
        <v>749</v>
      </c>
    </row>
    <row r="335" spans="2:65" s="1" customFormat="1" ht="24" customHeight="1">
      <c r="B335" s="38"/>
      <c r="C335" s="211" t="s">
        <v>750</v>
      </c>
      <c r="D335" s="211" t="s">
        <v>207</v>
      </c>
      <c r="E335" s="212" t="s">
        <v>2864</v>
      </c>
      <c r="F335" s="213" t="s">
        <v>2865</v>
      </c>
      <c r="G335" s="214" t="s">
        <v>297</v>
      </c>
      <c r="H335" s="215">
        <v>2</v>
      </c>
      <c r="I335" s="216"/>
      <c r="J335" s="217">
        <f>ROUND(I335*H335,2)</f>
        <v>0</v>
      </c>
      <c r="K335" s="213" t="s">
        <v>2529</v>
      </c>
      <c r="L335" s="43"/>
      <c r="M335" s="218" t="s">
        <v>19</v>
      </c>
      <c r="N335" s="219" t="s">
        <v>44</v>
      </c>
      <c r="O335" s="83"/>
      <c r="P335" s="220">
        <f>O335*H335</f>
        <v>0</v>
      </c>
      <c r="Q335" s="220">
        <v>0</v>
      </c>
      <c r="R335" s="220">
        <f>Q335*H335</f>
        <v>0</v>
      </c>
      <c r="S335" s="220">
        <v>0</v>
      </c>
      <c r="T335" s="221">
        <f>S335*H335</f>
        <v>0</v>
      </c>
      <c r="AR335" s="222" t="s">
        <v>251</v>
      </c>
      <c r="AT335" s="222" t="s">
        <v>207</v>
      </c>
      <c r="AU335" s="222" t="s">
        <v>83</v>
      </c>
      <c r="AY335" s="17" t="s">
        <v>204</v>
      </c>
      <c r="BE335" s="223">
        <f>IF(N335="základní",J335,0)</f>
        <v>0</v>
      </c>
      <c r="BF335" s="223">
        <f>IF(N335="snížená",J335,0)</f>
        <v>0</v>
      </c>
      <c r="BG335" s="223">
        <f>IF(N335="zákl. přenesená",J335,0)</f>
        <v>0</v>
      </c>
      <c r="BH335" s="223">
        <f>IF(N335="sníž. přenesená",J335,0)</f>
        <v>0</v>
      </c>
      <c r="BI335" s="223">
        <f>IF(N335="nulová",J335,0)</f>
        <v>0</v>
      </c>
      <c r="BJ335" s="17" t="s">
        <v>81</v>
      </c>
      <c r="BK335" s="223">
        <f>ROUND(I335*H335,2)</f>
        <v>0</v>
      </c>
      <c r="BL335" s="17" t="s">
        <v>251</v>
      </c>
      <c r="BM335" s="222" t="s">
        <v>753</v>
      </c>
    </row>
    <row r="336" spans="2:65" s="1" customFormat="1" ht="16.5" customHeight="1">
      <c r="B336" s="38"/>
      <c r="C336" s="211" t="s">
        <v>499</v>
      </c>
      <c r="D336" s="211" t="s">
        <v>207</v>
      </c>
      <c r="E336" s="212" t="s">
        <v>2866</v>
      </c>
      <c r="F336" s="213" t="s">
        <v>2867</v>
      </c>
      <c r="G336" s="214" t="s">
        <v>297</v>
      </c>
      <c r="H336" s="215">
        <v>6</v>
      </c>
      <c r="I336" s="216"/>
      <c r="J336" s="217">
        <f>ROUND(I336*H336,2)</f>
        <v>0</v>
      </c>
      <c r="K336" s="213" t="s">
        <v>2529</v>
      </c>
      <c r="L336" s="43"/>
      <c r="M336" s="218" t="s">
        <v>19</v>
      </c>
      <c r="N336" s="219" t="s">
        <v>44</v>
      </c>
      <c r="O336" s="83"/>
      <c r="P336" s="220">
        <f>O336*H336</f>
        <v>0</v>
      </c>
      <c r="Q336" s="220">
        <v>0</v>
      </c>
      <c r="R336" s="220">
        <f>Q336*H336</f>
        <v>0</v>
      </c>
      <c r="S336" s="220">
        <v>0</v>
      </c>
      <c r="T336" s="221">
        <f>S336*H336</f>
        <v>0</v>
      </c>
      <c r="AR336" s="222" t="s">
        <v>251</v>
      </c>
      <c r="AT336" s="222" t="s">
        <v>207</v>
      </c>
      <c r="AU336" s="222" t="s">
        <v>83</v>
      </c>
      <c r="AY336" s="17" t="s">
        <v>204</v>
      </c>
      <c r="BE336" s="223">
        <f>IF(N336="základní",J336,0)</f>
        <v>0</v>
      </c>
      <c r="BF336" s="223">
        <f>IF(N336="snížená",J336,0)</f>
        <v>0</v>
      </c>
      <c r="BG336" s="223">
        <f>IF(N336="zákl. přenesená",J336,0)</f>
        <v>0</v>
      </c>
      <c r="BH336" s="223">
        <f>IF(N336="sníž. přenesená",J336,0)</f>
        <v>0</v>
      </c>
      <c r="BI336" s="223">
        <f>IF(N336="nulová",J336,0)</f>
        <v>0</v>
      </c>
      <c r="BJ336" s="17" t="s">
        <v>81</v>
      </c>
      <c r="BK336" s="223">
        <f>ROUND(I336*H336,2)</f>
        <v>0</v>
      </c>
      <c r="BL336" s="17" t="s">
        <v>251</v>
      </c>
      <c r="BM336" s="222" t="s">
        <v>757</v>
      </c>
    </row>
    <row r="337" spans="2:65" s="1" customFormat="1" ht="16.5" customHeight="1">
      <c r="B337" s="38"/>
      <c r="C337" s="211" t="s">
        <v>758</v>
      </c>
      <c r="D337" s="211" t="s">
        <v>207</v>
      </c>
      <c r="E337" s="212" t="s">
        <v>2868</v>
      </c>
      <c r="F337" s="213" t="s">
        <v>2869</v>
      </c>
      <c r="G337" s="214" t="s">
        <v>756</v>
      </c>
      <c r="H337" s="215">
        <v>2</v>
      </c>
      <c r="I337" s="216"/>
      <c r="J337" s="217">
        <f>ROUND(I337*H337,2)</f>
        <v>0</v>
      </c>
      <c r="K337" s="213" t="s">
        <v>2529</v>
      </c>
      <c r="L337" s="43"/>
      <c r="M337" s="218" t="s">
        <v>19</v>
      </c>
      <c r="N337" s="219" t="s">
        <v>44</v>
      </c>
      <c r="O337" s="83"/>
      <c r="P337" s="220">
        <f>O337*H337</f>
        <v>0</v>
      </c>
      <c r="Q337" s="220">
        <v>0</v>
      </c>
      <c r="R337" s="220">
        <f>Q337*H337</f>
        <v>0</v>
      </c>
      <c r="S337" s="220">
        <v>0</v>
      </c>
      <c r="T337" s="221">
        <f>S337*H337</f>
        <v>0</v>
      </c>
      <c r="AR337" s="222" t="s">
        <v>251</v>
      </c>
      <c r="AT337" s="222" t="s">
        <v>207</v>
      </c>
      <c r="AU337" s="222" t="s">
        <v>83</v>
      </c>
      <c r="AY337" s="17" t="s">
        <v>204</v>
      </c>
      <c r="BE337" s="223">
        <f>IF(N337="základní",J337,0)</f>
        <v>0</v>
      </c>
      <c r="BF337" s="223">
        <f>IF(N337="snížená",J337,0)</f>
        <v>0</v>
      </c>
      <c r="BG337" s="223">
        <f>IF(N337="zákl. přenesená",J337,0)</f>
        <v>0</v>
      </c>
      <c r="BH337" s="223">
        <f>IF(N337="sníž. přenesená",J337,0)</f>
        <v>0</v>
      </c>
      <c r="BI337" s="223">
        <f>IF(N337="nulová",J337,0)</f>
        <v>0</v>
      </c>
      <c r="BJ337" s="17" t="s">
        <v>81</v>
      </c>
      <c r="BK337" s="223">
        <f>ROUND(I337*H337,2)</f>
        <v>0</v>
      </c>
      <c r="BL337" s="17" t="s">
        <v>251</v>
      </c>
      <c r="BM337" s="222" t="s">
        <v>762</v>
      </c>
    </row>
    <row r="338" spans="2:65" s="1" customFormat="1" ht="16.5" customHeight="1">
      <c r="B338" s="38"/>
      <c r="C338" s="211" t="s">
        <v>645</v>
      </c>
      <c r="D338" s="211" t="s">
        <v>207</v>
      </c>
      <c r="E338" s="212" t="s">
        <v>2870</v>
      </c>
      <c r="F338" s="213" t="s">
        <v>2871</v>
      </c>
      <c r="G338" s="214" t="s">
        <v>297</v>
      </c>
      <c r="H338" s="215">
        <v>1</v>
      </c>
      <c r="I338" s="216"/>
      <c r="J338" s="217">
        <f>ROUND(I338*H338,2)</f>
        <v>0</v>
      </c>
      <c r="K338" s="213" t="s">
        <v>2529</v>
      </c>
      <c r="L338" s="43"/>
      <c r="M338" s="218" t="s">
        <v>19</v>
      </c>
      <c r="N338" s="219" t="s">
        <v>44</v>
      </c>
      <c r="O338" s="83"/>
      <c r="P338" s="220">
        <f>O338*H338</f>
        <v>0</v>
      </c>
      <c r="Q338" s="220">
        <v>0.00076</v>
      </c>
      <c r="R338" s="220">
        <f>Q338*H338</f>
        <v>0.00076</v>
      </c>
      <c r="S338" s="220">
        <v>0</v>
      </c>
      <c r="T338" s="221">
        <f>S338*H338</f>
        <v>0</v>
      </c>
      <c r="AR338" s="222" t="s">
        <v>251</v>
      </c>
      <c r="AT338" s="222" t="s">
        <v>207</v>
      </c>
      <c r="AU338" s="222" t="s">
        <v>83</v>
      </c>
      <c r="AY338" s="17" t="s">
        <v>204</v>
      </c>
      <c r="BE338" s="223">
        <f>IF(N338="základní",J338,0)</f>
        <v>0</v>
      </c>
      <c r="BF338" s="223">
        <f>IF(N338="snížená",J338,0)</f>
        <v>0</v>
      </c>
      <c r="BG338" s="223">
        <f>IF(N338="zákl. přenesená",J338,0)</f>
        <v>0</v>
      </c>
      <c r="BH338" s="223">
        <f>IF(N338="sníž. přenesená",J338,0)</f>
        <v>0</v>
      </c>
      <c r="BI338" s="223">
        <f>IF(N338="nulová",J338,0)</f>
        <v>0</v>
      </c>
      <c r="BJ338" s="17" t="s">
        <v>81</v>
      </c>
      <c r="BK338" s="223">
        <f>ROUND(I338*H338,2)</f>
        <v>0</v>
      </c>
      <c r="BL338" s="17" t="s">
        <v>251</v>
      </c>
      <c r="BM338" s="222" t="s">
        <v>2872</v>
      </c>
    </row>
    <row r="339" spans="2:65" s="1" customFormat="1" ht="16.5" customHeight="1">
      <c r="B339" s="38"/>
      <c r="C339" s="211" t="s">
        <v>502</v>
      </c>
      <c r="D339" s="211" t="s">
        <v>207</v>
      </c>
      <c r="E339" s="212" t="s">
        <v>2873</v>
      </c>
      <c r="F339" s="213" t="s">
        <v>2874</v>
      </c>
      <c r="G339" s="214" t="s">
        <v>297</v>
      </c>
      <c r="H339" s="215">
        <v>7</v>
      </c>
      <c r="I339" s="216"/>
      <c r="J339" s="217">
        <f>ROUND(I339*H339,2)</f>
        <v>0</v>
      </c>
      <c r="K339" s="213" t="s">
        <v>2529</v>
      </c>
      <c r="L339" s="43"/>
      <c r="M339" s="218" t="s">
        <v>19</v>
      </c>
      <c r="N339" s="219" t="s">
        <v>44</v>
      </c>
      <c r="O339" s="83"/>
      <c r="P339" s="220">
        <f>O339*H339</f>
        <v>0</v>
      </c>
      <c r="Q339" s="220">
        <v>0</v>
      </c>
      <c r="R339" s="220">
        <f>Q339*H339</f>
        <v>0</v>
      </c>
      <c r="S339" s="220">
        <v>0</v>
      </c>
      <c r="T339" s="221">
        <f>S339*H339</f>
        <v>0</v>
      </c>
      <c r="AR339" s="222" t="s">
        <v>251</v>
      </c>
      <c r="AT339" s="222" t="s">
        <v>207</v>
      </c>
      <c r="AU339" s="222" t="s">
        <v>83</v>
      </c>
      <c r="AY339" s="17" t="s">
        <v>204</v>
      </c>
      <c r="BE339" s="223">
        <f>IF(N339="základní",J339,0)</f>
        <v>0</v>
      </c>
      <c r="BF339" s="223">
        <f>IF(N339="snížená",J339,0)</f>
        <v>0</v>
      </c>
      <c r="BG339" s="223">
        <f>IF(N339="zákl. přenesená",J339,0)</f>
        <v>0</v>
      </c>
      <c r="BH339" s="223">
        <f>IF(N339="sníž. přenesená",J339,0)</f>
        <v>0</v>
      </c>
      <c r="BI339" s="223">
        <f>IF(N339="nulová",J339,0)</f>
        <v>0</v>
      </c>
      <c r="BJ339" s="17" t="s">
        <v>81</v>
      </c>
      <c r="BK339" s="223">
        <f>ROUND(I339*H339,2)</f>
        <v>0</v>
      </c>
      <c r="BL339" s="17" t="s">
        <v>251</v>
      </c>
      <c r="BM339" s="222" t="s">
        <v>764</v>
      </c>
    </row>
    <row r="340" spans="2:65" s="1" customFormat="1" ht="16.5" customHeight="1">
      <c r="B340" s="38"/>
      <c r="C340" s="257" t="s">
        <v>766</v>
      </c>
      <c r="D340" s="257" t="s">
        <v>242</v>
      </c>
      <c r="E340" s="258" t="s">
        <v>2875</v>
      </c>
      <c r="F340" s="259" t="s">
        <v>2876</v>
      </c>
      <c r="G340" s="260" t="s">
        <v>297</v>
      </c>
      <c r="H340" s="261">
        <v>6</v>
      </c>
      <c r="I340" s="262"/>
      <c r="J340" s="263">
        <f>ROUND(I340*H340,2)</f>
        <v>0</v>
      </c>
      <c r="K340" s="259" t="s">
        <v>2529</v>
      </c>
      <c r="L340" s="264"/>
      <c r="M340" s="265" t="s">
        <v>19</v>
      </c>
      <c r="N340" s="266" t="s">
        <v>44</v>
      </c>
      <c r="O340" s="83"/>
      <c r="P340" s="220">
        <f>O340*H340</f>
        <v>0</v>
      </c>
      <c r="Q340" s="220">
        <v>0</v>
      </c>
      <c r="R340" s="220">
        <f>Q340*H340</f>
        <v>0</v>
      </c>
      <c r="S340" s="220">
        <v>0</v>
      </c>
      <c r="T340" s="221">
        <f>S340*H340</f>
        <v>0</v>
      </c>
      <c r="AR340" s="222" t="s">
        <v>280</v>
      </c>
      <c r="AT340" s="222" t="s">
        <v>242</v>
      </c>
      <c r="AU340" s="222" t="s">
        <v>83</v>
      </c>
      <c r="AY340" s="17" t="s">
        <v>204</v>
      </c>
      <c r="BE340" s="223">
        <f>IF(N340="základní",J340,0)</f>
        <v>0</v>
      </c>
      <c r="BF340" s="223">
        <f>IF(N340="snížená",J340,0)</f>
        <v>0</v>
      </c>
      <c r="BG340" s="223">
        <f>IF(N340="zákl. přenesená",J340,0)</f>
        <v>0</v>
      </c>
      <c r="BH340" s="223">
        <f>IF(N340="sníž. přenesená",J340,0)</f>
        <v>0</v>
      </c>
      <c r="BI340" s="223">
        <f>IF(N340="nulová",J340,0)</f>
        <v>0</v>
      </c>
      <c r="BJ340" s="17" t="s">
        <v>81</v>
      </c>
      <c r="BK340" s="223">
        <f>ROUND(I340*H340,2)</f>
        <v>0</v>
      </c>
      <c r="BL340" s="17" t="s">
        <v>251</v>
      </c>
      <c r="BM340" s="222" t="s">
        <v>769</v>
      </c>
    </row>
    <row r="341" spans="2:65" s="1" customFormat="1" ht="16.5" customHeight="1">
      <c r="B341" s="38"/>
      <c r="C341" s="257" t="s">
        <v>506</v>
      </c>
      <c r="D341" s="257" t="s">
        <v>242</v>
      </c>
      <c r="E341" s="258" t="s">
        <v>2877</v>
      </c>
      <c r="F341" s="259" t="s">
        <v>2878</v>
      </c>
      <c r="G341" s="260" t="s">
        <v>297</v>
      </c>
      <c r="H341" s="261">
        <v>1</v>
      </c>
      <c r="I341" s="262"/>
      <c r="J341" s="263">
        <f>ROUND(I341*H341,2)</f>
        <v>0</v>
      </c>
      <c r="K341" s="259" t="s">
        <v>2529</v>
      </c>
      <c r="L341" s="264"/>
      <c r="M341" s="265" t="s">
        <v>19</v>
      </c>
      <c r="N341" s="266" t="s">
        <v>44</v>
      </c>
      <c r="O341" s="83"/>
      <c r="P341" s="220">
        <f>O341*H341</f>
        <v>0</v>
      </c>
      <c r="Q341" s="220">
        <v>0</v>
      </c>
      <c r="R341" s="220">
        <f>Q341*H341</f>
        <v>0</v>
      </c>
      <c r="S341" s="220">
        <v>0</v>
      </c>
      <c r="T341" s="221">
        <f>S341*H341</f>
        <v>0</v>
      </c>
      <c r="AR341" s="222" t="s">
        <v>280</v>
      </c>
      <c r="AT341" s="222" t="s">
        <v>242</v>
      </c>
      <c r="AU341" s="222" t="s">
        <v>83</v>
      </c>
      <c r="AY341" s="17" t="s">
        <v>204</v>
      </c>
      <c r="BE341" s="223">
        <f>IF(N341="základní",J341,0)</f>
        <v>0</v>
      </c>
      <c r="BF341" s="223">
        <f>IF(N341="snížená",J341,0)</f>
        <v>0</v>
      </c>
      <c r="BG341" s="223">
        <f>IF(N341="zákl. přenesená",J341,0)</f>
        <v>0</v>
      </c>
      <c r="BH341" s="223">
        <f>IF(N341="sníž. přenesená",J341,0)</f>
        <v>0</v>
      </c>
      <c r="BI341" s="223">
        <f>IF(N341="nulová",J341,0)</f>
        <v>0</v>
      </c>
      <c r="BJ341" s="17" t="s">
        <v>81</v>
      </c>
      <c r="BK341" s="223">
        <f>ROUND(I341*H341,2)</f>
        <v>0</v>
      </c>
      <c r="BL341" s="17" t="s">
        <v>251</v>
      </c>
      <c r="BM341" s="222" t="s">
        <v>770</v>
      </c>
    </row>
    <row r="342" spans="2:65" s="1" customFormat="1" ht="16.5" customHeight="1">
      <c r="B342" s="38"/>
      <c r="C342" s="211" t="s">
        <v>771</v>
      </c>
      <c r="D342" s="211" t="s">
        <v>207</v>
      </c>
      <c r="E342" s="212" t="s">
        <v>2879</v>
      </c>
      <c r="F342" s="213" t="s">
        <v>2880</v>
      </c>
      <c r="G342" s="214" t="s">
        <v>297</v>
      </c>
      <c r="H342" s="215">
        <v>5</v>
      </c>
      <c r="I342" s="216"/>
      <c r="J342" s="217">
        <f>ROUND(I342*H342,2)</f>
        <v>0</v>
      </c>
      <c r="K342" s="213" t="s">
        <v>2529</v>
      </c>
      <c r="L342" s="43"/>
      <c r="M342" s="218" t="s">
        <v>19</v>
      </c>
      <c r="N342" s="219" t="s">
        <v>44</v>
      </c>
      <c r="O342" s="83"/>
      <c r="P342" s="220">
        <f>O342*H342</f>
        <v>0</v>
      </c>
      <c r="Q342" s="220">
        <v>0</v>
      </c>
      <c r="R342" s="220">
        <f>Q342*H342</f>
        <v>0</v>
      </c>
      <c r="S342" s="220">
        <v>0</v>
      </c>
      <c r="T342" s="221">
        <f>S342*H342</f>
        <v>0</v>
      </c>
      <c r="AR342" s="222" t="s">
        <v>251</v>
      </c>
      <c r="AT342" s="222" t="s">
        <v>207</v>
      </c>
      <c r="AU342" s="222" t="s">
        <v>83</v>
      </c>
      <c r="AY342" s="17" t="s">
        <v>204</v>
      </c>
      <c r="BE342" s="223">
        <f>IF(N342="základní",J342,0)</f>
        <v>0</v>
      </c>
      <c r="BF342" s="223">
        <f>IF(N342="snížená",J342,0)</f>
        <v>0</v>
      </c>
      <c r="BG342" s="223">
        <f>IF(N342="zákl. přenesená",J342,0)</f>
        <v>0</v>
      </c>
      <c r="BH342" s="223">
        <f>IF(N342="sníž. přenesená",J342,0)</f>
        <v>0</v>
      </c>
      <c r="BI342" s="223">
        <f>IF(N342="nulová",J342,0)</f>
        <v>0</v>
      </c>
      <c r="BJ342" s="17" t="s">
        <v>81</v>
      </c>
      <c r="BK342" s="223">
        <f>ROUND(I342*H342,2)</f>
        <v>0</v>
      </c>
      <c r="BL342" s="17" t="s">
        <v>251</v>
      </c>
      <c r="BM342" s="222" t="s">
        <v>772</v>
      </c>
    </row>
    <row r="343" spans="2:65" s="1" customFormat="1" ht="16.5" customHeight="1">
      <c r="B343" s="38"/>
      <c r="C343" s="257" t="s">
        <v>509</v>
      </c>
      <c r="D343" s="257" t="s">
        <v>242</v>
      </c>
      <c r="E343" s="258" t="s">
        <v>2881</v>
      </c>
      <c r="F343" s="259" t="s">
        <v>2882</v>
      </c>
      <c r="G343" s="260" t="s">
        <v>297</v>
      </c>
      <c r="H343" s="261">
        <v>4</v>
      </c>
      <c r="I343" s="262"/>
      <c r="J343" s="263">
        <f>ROUND(I343*H343,2)</f>
        <v>0</v>
      </c>
      <c r="K343" s="259" t="s">
        <v>2529</v>
      </c>
      <c r="L343" s="264"/>
      <c r="M343" s="265" t="s">
        <v>19</v>
      </c>
      <c r="N343" s="266" t="s">
        <v>44</v>
      </c>
      <c r="O343" s="83"/>
      <c r="P343" s="220">
        <f>O343*H343</f>
        <v>0</v>
      </c>
      <c r="Q343" s="220">
        <v>0</v>
      </c>
      <c r="R343" s="220">
        <f>Q343*H343</f>
        <v>0</v>
      </c>
      <c r="S343" s="220">
        <v>0</v>
      </c>
      <c r="T343" s="221">
        <f>S343*H343</f>
        <v>0</v>
      </c>
      <c r="AR343" s="222" t="s">
        <v>280</v>
      </c>
      <c r="AT343" s="222" t="s">
        <v>242</v>
      </c>
      <c r="AU343" s="222" t="s">
        <v>83</v>
      </c>
      <c r="AY343" s="17" t="s">
        <v>204</v>
      </c>
      <c r="BE343" s="223">
        <f>IF(N343="základní",J343,0)</f>
        <v>0</v>
      </c>
      <c r="BF343" s="223">
        <f>IF(N343="snížená",J343,0)</f>
        <v>0</v>
      </c>
      <c r="BG343" s="223">
        <f>IF(N343="zákl. přenesená",J343,0)</f>
        <v>0</v>
      </c>
      <c r="BH343" s="223">
        <f>IF(N343="sníž. přenesená",J343,0)</f>
        <v>0</v>
      </c>
      <c r="BI343" s="223">
        <f>IF(N343="nulová",J343,0)</f>
        <v>0</v>
      </c>
      <c r="BJ343" s="17" t="s">
        <v>81</v>
      </c>
      <c r="BK343" s="223">
        <f>ROUND(I343*H343,2)</f>
        <v>0</v>
      </c>
      <c r="BL343" s="17" t="s">
        <v>251</v>
      </c>
      <c r="BM343" s="222" t="s">
        <v>773</v>
      </c>
    </row>
    <row r="344" spans="2:65" s="1" customFormat="1" ht="16.5" customHeight="1">
      <c r="B344" s="38"/>
      <c r="C344" s="257" t="s">
        <v>774</v>
      </c>
      <c r="D344" s="257" t="s">
        <v>242</v>
      </c>
      <c r="E344" s="258" t="s">
        <v>2883</v>
      </c>
      <c r="F344" s="259" t="s">
        <v>2884</v>
      </c>
      <c r="G344" s="260" t="s">
        <v>297</v>
      </c>
      <c r="H344" s="261">
        <v>1</v>
      </c>
      <c r="I344" s="262"/>
      <c r="J344" s="263">
        <f>ROUND(I344*H344,2)</f>
        <v>0</v>
      </c>
      <c r="K344" s="259" t="s">
        <v>19</v>
      </c>
      <c r="L344" s="264"/>
      <c r="M344" s="265" t="s">
        <v>19</v>
      </c>
      <c r="N344" s="266" t="s">
        <v>44</v>
      </c>
      <c r="O344" s="83"/>
      <c r="P344" s="220">
        <f>O344*H344</f>
        <v>0</v>
      </c>
      <c r="Q344" s="220">
        <v>0</v>
      </c>
      <c r="R344" s="220">
        <f>Q344*H344</f>
        <v>0</v>
      </c>
      <c r="S344" s="220">
        <v>0</v>
      </c>
      <c r="T344" s="221">
        <f>S344*H344</f>
        <v>0</v>
      </c>
      <c r="AR344" s="222" t="s">
        <v>280</v>
      </c>
      <c r="AT344" s="222" t="s">
        <v>242</v>
      </c>
      <c r="AU344" s="222" t="s">
        <v>83</v>
      </c>
      <c r="AY344" s="17" t="s">
        <v>204</v>
      </c>
      <c r="BE344" s="223">
        <f>IF(N344="základní",J344,0)</f>
        <v>0</v>
      </c>
      <c r="BF344" s="223">
        <f>IF(N344="snížená",J344,0)</f>
        <v>0</v>
      </c>
      <c r="BG344" s="223">
        <f>IF(N344="zákl. přenesená",J344,0)</f>
        <v>0</v>
      </c>
      <c r="BH344" s="223">
        <f>IF(N344="sníž. přenesená",J344,0)</f>
        <v>0</v>
      </c>
      <c r="BI344" s="223">
        <f>IF(N344="nulová",J344,0)</f>
        <v>0</v>
      </c>
      <c r="BJ344" s="17" t="s">
        <v>81</v>
      </c>
      <c r="BK344" s="223">
        <f>ROUND(I344*H344,2)</f>
        <v>0</v>
      </c>
      <c r="BL344" s="17" t="s">
        <v>251</v>
      </c>
      <c r="BM344" s="222" t="s">
        <v>775</v>
      </c>
    </row>
    <row r="345" spans="2:65" s="1" customFormat="1" ht="16.5" customHeight="1">
      <c r="B345" s="38"/>
      <c r="C345" s="257" t="s">
        <v>513</v>
      </c>
      <c r="D345" s="257" t="s">
        <v>242</v>
      </c>
      <c r="E345" s="258" t="s">
        <v>2885</v>
      </c>
      <c r="F345" s="259" t="s">
        <v>2884</v>
      </c>
      <c r="G345" s="260" t="s">
        <v>297</v>
      </c>
      <c r="H345" s="261">
        <v>1</v>
      </c>
      <c r="I345" s="262"/>
      <c r="J345" s="263">
        <f>ROUND(I345*H345,2)</f>
        <v>0</v>
      </c>
      <c r="K345" s="259" t="s">
        <v>19</v>
      </c>
      <c r="L345" s="264"/>
      <c r="M345" s="265" t="s">
        <v>19</v>
      </c>
      <c r="N345" s="266" t="s">
        <v>44</v>
      </c>
      <c r="O345" s="83"/>
      <c r="P345" s="220">
        <f>O345*H345</f>
        <v>0</v>
      </c>
      <c r="Q345" s="220">
        <v>0</v>
      </c>
      <c r="R345" s="220">
        <f>Q345*H345</f>
        <v>0</v>
      </c>
      <c r="S345" s="220">
        <v>0</v>
      </c>
      <c r="T345" s="221">
        <f>S345*H345</f>
        <v>0</v>
      </c>
      <c r="AR345" s="222" t="s">
        <v>280</v>
      </c>
      <c r="AT345" s="222" t="s">
        <v>242</v>
      </c>
      <c r="AU345" s="222" t="s">
        <v>83</v>
      </c>
      <c r="AY345" s="17" t="s">
        <v>204</v>
      </c>
      <c r="BE345" s="223">
        <f>IF(N345="základní",J345,0)</f>
        <v>0</v>
      </c>
      <c r="BF345" s="223">
        <f>IF(N345="snížená",J345,0)</f>
        <v>0</v>
      </c>
      <c r="BG345" s="223">
        <f>IF(N345="zákl. přenesená",J345,0)</f>
        <v>0</v>
      </c>
      <c r="BH345" s="223">
        <f>IF(N345="sníž. přenesená",J345,0)</f>
        <v>0</v>
      </c>
      <c r="BI345" s="223">
        <f>IF(N345="nulová",J345,0)</f>
        <v>0</v>
      </c>
      <c r="BJ345" s="17" t="s">
        <v>81</v>
      </c>
      <c r="BK345" s="223">
        <f>ROUND(I345*H345,2)</f>
        <v>0</v>
      </c>
      <c r="BL345" s="17" t="s">
        <v>251</v>
      </c>
      <c r="BM345" s="222" t="s">
        <v>776</v>
      </c>
    </row>
    <row r="346" spans="2:65" s="1" customFormat="1" ht="16.5" customHeight="1">
      <c r="B346" s="38"/>
      <c r="C346" s="211" t="s">
        <v>779</v>
      </c>
      <c r="D346" s="211" t="s">
        <v>207</v>
      </c>
      <c r="E346" s="212" t="s">
        <v>2886</v>
      </c>
      <c r="F346" s="213" t="s">
        <v>2887</v>
      </c>
      <c r="G346" s="214" t="s">
        <v>297</v>
      </c>
      <c r="H346" s="215">
        <v>1</v>
      </c>
      <c r="I346" s="216"/>
      <c r="J346" s="217">
        <f>ROUND(I346*H346,2)</f>
        <v>0</v>
      </c>
      <c r="K346" s="213" t="s">
        <v>2529</v>
      </c>
      <c r="L346" s="43"/>
      <c r="M346" s="218" t="s">
        <v>19</v>
      </c>
      <c r="N346" s="219" t="s">
        <v>44</v>
      </c>
      <c r="O346" s="83"/>
      <c r="P346" s="220">
        <f>O346*H346</f>
        <v>0</v>
      </c>
      <c r="Q346" s="220">
        <v>0</v>
      </c>
      <c r="R346" s="220">
        <f>Q346*H346</f>
        <v>0</v>
      </c>
      <c r="S346" s="220">
        <v>0</v>
      </c>
      <c r="T346" s="221">
        <f>S346*H346</f>
        <v>0</v>
      </c>
      <c r="AR346" s="222" t="s">
        <v>251</v>
      </c>
      <c r="AT346" s="222" t="s">
        <v>207</v>
      </c>
      <c r="AU346" s="222" t="s">
        <v>83</v>
      </c>
      <c r="AY346" s="17" t="s">
        <v>204</v>
      </c>
      <c r="BE346" s="223">
        <f>IF(N346="základní",J346,0)</f>
        <v>0</v>
      </c>
      <c r="BF346" s="223">
        <f>IF(N346="snížená",J346,0)</f>
        <v>0</v>
      </c>
      <c r="BG346" s="223">
        <f>IF(N346="zákl. přenesená",J346,0)</f>
        <v>0</v>
      </c>
      <c r="BH346" s="223">
        <f>IF(N346="sníž. přenesená",J346,0)</f>
        <v>0</v>
      </c>
      <c r="BI346" s="223">
        <f>IF(N346="nulová",J346,0)</f>
        <v>0</v>
      </c>
      <c r="BJ346" s="17" t="s">
        <v>81</v>
      </c>
      <c r="BK346" s="223">
        <f>ROUND(I346*H346,2)</f>
        <v>0</v>
      </c>
      <c r="BL346" s="17" t="s">
        <v>251</v>
      </c>
      <c r="BM346" s="222" t="s">
        <v>782</v>
      </c>
    </row>
    <row r="347" spans="2:65" s="1" customFormat="1" ht="16.5" customHeight="1">
      <c r="B347" s="38"/>
      <c r="C347" s="257" t="s">
        <v>516</v>
      </c>
      <c r="D347" s="257" t="s">
        <v>242</v>
      </c>
      <c r="E347" s="258" t="s">
        <v>2888</v>
      </c>
      <c r="F347" s="259" t="s">
        <v>2889</v>
      </c>
      <c r="G347" s="260" t="s">
        <v>297</v>
      </c>
      <c r="H347" s="261">
        <v>1</v>
      </c>
      <c r="I347" s="262"/>
      <c r="J347" s="263">
        <f>ROUND(I347*H347,2)</f>
        <v>0</v>
      </c>
      <c r="K347" s="259" t="s">
        <v>2529</v>
      </c>
      <c r="L347" s="264"/>
      <c r="M347" s="265" t="s">
        <v>19</v>
      </c>
      <c r="N347" s="266" t="s">
        <v>44</v>
      </c>
      <c r="O347" s="83"/>
      <c r="P347" s="220">
        <f>O347*H347</f>
        <v>0</v>
      </c>
      <c r="Q347" s="220">
        <v>0</v>
      </c>
      <c r="R347" s="220">
        <f>Q347*H347</f>
        <v>0</v>
      </c>
      <c r="S347" s="220">
        <v>0</v>
      </c>
      <c r="T347" s="221">
        <f>S347*H347</f>
        <v>0</v>
      </c>
      <c r="AR347" s="222" t="s">
        <v>280</v>
      </c>
      <c r="AT347" s="222" t="s">
        <v>242</v>
      </c>
      <c r="AU347" s="222" t="s">
        <v>83</v>
      </c>
      <c r="AY347" s="17" t="s">
        <v>204</v>
      </c>
      <c r="BE347" s="223">
        <f>IF(N347="základní",J347,0)</f>
        <v>0</v>
      </c>
      <c r="BF347" s="223">
        <f>IF(N347="snížená",J347,0)</f>
        <v>0</v>
      </c>
      <c r="BG347" s="223">
        <f>IF(N347="zákl. přenesená",J347,0)</f>
        <v>0</v>
      </c>
      <c r="BH347" s="223">
        <f>IF(N347="sníž. přenesená",J347,0)</f>
        <v>0</v>
      </c>
      <c r="BI347" s="223">
        <f>IF(N347="nulová",J347,0)</f>
        <v>0</v>
      </c>
      <c r="BJ347" s="17" t="s">
        <v>81</v>
      </c>
      <c r="BK347" s="223">
        <f>ROUND(I347*H347,2)</f>
        <v>0</v>
      </c>
      <c r="BL347" s="17" t="s">
        <v>251</v>
      </c>
      <c r="BM347" s="222" t="s">
        <v>785</v>
      </c>
    </row>
    <row r="348" spans="2:65" s="1" customFormat="1" ht="16.5" customHeight="1">
      <c r="B348" s="38"/>
      <c r="C348" s="211" t="s">
        <v>786</v>
      </c>
      <c r="D348" s="211" t="s">
        <v>207</v>
      </c>
      <c r="E348" s="212" t="s">
        <v>2890</v>
      </c>
      <c r="F348" s="213" t="s">
        <v>2891</v>
      </c>
      <c r="G348" s="214" t="s">
        <v>297</v>
      </c>
      <c r="H348" s="215">
        <v>4</v>
      </c>
      <c r="I348" s="216"/>
      <c r="J348" s="217">
        <f>ROUND(I348*H348,2)</f>
        <v>0</v>
      </c>
      <c r="K348" s="213" t="s">
        <v>2529</v>
      </c>
      <c r="L348" s="43"/>
      <c r="M348" s="218" t="s">
        <v>19</v>
      </c>
      <c r="N348" s="219" t="s">
        <v>44</v>
      </c>
      <c r="O348" s="83"/>
      <c r="P348" s="220">
        <f>O348*H348</f>
        <v>0</v>
      </c>
      <c r="Q348" s="220">
        <v>0</v>
      </c>
      <c r="R348" s="220">
        <f>Q348*H348</f>
        <v>0</v>
      </c>
      <c r="S348" s="220">
        <v>0</v>
      </c>
      <c r="T348" s="221">
        <f>S348*H348</f>
        <v>0</v>
      </c>
      <c r="AR348" s="222" t="s">
        <v>251</v>
      </c>
      <c r="AT348" s="222" t="s">
        <v>207</v>
      </c>
      <c r="AU348" s="222" t="s">
        <v>83</v>
      </c>
      <c r="AY348" s="17" t="s">
        <v>204</v>
      </c>
      <c r="BE348" s="223">
        <f>IF(N348="základní",J348,0)</f>
        <v>0</v>
      </c>
      <c r="BF348" s="223">
        <f>IF(N348="snížená",J348,0)</f>
        <v>0</v>
      </c>
      <c r="BG348" s="223">
        <f>IF(N348="zákl. přenesená",J348,0)</f>
        <v>0</v>
      </c>
      <c r="BH348" s="223">
        <f>IF(N348="sníž. přenesená",J348,0)</f>
        <v>0</v>
      </c>
      <c r="BI348" s="223">
        <f>IF(N348="nulová",J348,0)</f>
        <v>0</v>
      </c>
      <c r="BJ348" s="17" t="s">
        <v>81</v>
      </c>
      <c r="BK348" s="223">
        <f>ROUND(I348*H348,2)</f>
        <v>0</v>
      </c>
      <c r="BL348" s="17" t="s">
        <v>251</v>
      </c>
      <c r="BM348" s="222" t="s">
        <v>789</v>
      </c>
    </row>
    <row r="349" spans="2:65" s="1" customFormat="1" ht="16.5" customHeight="1">
      <c r="B349" s="38"/>
      <c r="C349" s="257" t="s">
        <v>520</v>
      </c>
      <c r="D349" s="257" t="s">
        <v>242</v>
      </c>
      <c r="E349" s="258" t="s">
        <v>2892</v>
      </c>
      <c r="F349" s="259" t="s">
        <v>2893</v>
      </c>
      <c r="G349" s="260" t="s">
        <v>297</v>
      </c>
      <c r="H349" s="261">
        <v>3</v>
      </c>
      <c r="I349" s="262"/>
      <c r="J349" s="263">
        <f>ROUND(I349*H349,2)</f>
        <v>0</v>
      </c>
      <c r="K349" s="259" t="s">
        <v>2529</v>
      </c>
      <c r="L349" s="264"/>
      <c r="M349" s="265" t="s">
        <v>19</v>
      </c>
      <c r="N349" s="266" t="s">
        <v>44</v>
      </c>
      <c r="O349" s="83"/>
      <c r="P349" s="220">
        <f>O349*H349</f>
        <v>0</v>
      </c>
      <c r="Q349" s="220">
        <v>0</v>
      </c>
      <c r="R349" s="220">
        <f>Q349*H349</f>
        <v>0</v>
      </c>
      <c r="S349" s="220">
        <v>0</v>
      </c>
      <c r="T349" s="221">
        <f>S349*H349</f>
        <v>0</v>
      </c>
      <c r="AR349" s="222" t="s">
        <v>280</v>
      </c>
      <c r="AT349" s="222" t="s">
        <v>242</v>
      </c>
      <c r="AU349" s="222" t="s">
        <v>83</v>
      </c>
      <c r="AY349" s="17" t="s">
        <v>204</v>
      </c>
      <c r="BE349" s="223">
        <f>IF(N349="základní",J349,0)</f>
        <v>0</v>
      </c>
      <c r="BF349" s="223">
        <f>IF(N349="snížená",J349,0)</f>
        <v>0</v>
      </c>
      <c r="BG349" s="223">
        <f>IF(N349="zákl. přenesená",J349,0)</f>
        <v>0</v>
      </c>
      <c r="BH349" s="223">
        <f>IF(N349="sníž. přenesená",J349,0)</f>
        <v>0</v>
      </c>
      <c r="BI349" s="223">
        <f>IF(N349="nulová",J349,0)</f>
        <v>0</v>
      </c>
      <c r="BJ349" s="17" t="s">
        <v>81</v>
      </c>
      <c r="BK349" s="223">
        <f>ROUND(I349*H349,2)</f>
        <v>0</v>
      </c>
      <c r="BL349" s="17" t="s">
        <v>251</v>
      </c>
      <c r="BM349" s="222" t="s">
        <v>790</v>
      </c>
    </row>
    <row r="350" spans="2:65" s="1" customFormat="1" ht="16.5" customHeight="1">
      <c r="B350" s="38"/>
      <c r="C350" s="257" t="s">
        <v>791</v>
      </c>
      <c r="D350" s="257" t="s">
        <v>242</v>
      </c>
      <c r="E350" s="258" t="s">
        <v>2894</v>
      </c>
      <c r="F350" s="259" t="s">
        <v>2895</v>
      </c>
      <c r="G350" s="260" t="s">
        <v>297</v>
      </c>
      <c r="H350" s="261">
        <v>1</v>
      </c>
      <c r="I350" s="262"/>
      <c r="J350" s="263">
        <f>ROUND(I350*H350,2)</f>
        <v>0</v>
      </c>
      <c r="K350" s="259" t="s">
        <v>2529</v>
      </c>
      <c r="L350" s="264"/>
      <c r="M350" s="265" t="s">
        <v>19</v>
      </c>
      <c r="N350" s="266" t="s">
        <v>44</v>
      </c>
      <c r="O350" s="83"/>
      <c r="P350" s="220">
        <f>O350*H350</f>
        <v>0</v>
      </c>
      <c r="Q350" s="220">
        <v>0</v>
      </c>
      <c r="R350" s="220">
        <f>Q350*H350</f>
        <v>0</v>
      </c>
      <c r="S350" s="220">
        <v>0</v>
      </c>
      <c r="T350" s="221">
        <f>S350*H350</f>
        <v>0</v>
      </c>
      <c r="AR350" s="222" t="s">
        <v>280</v>
      </c>
      <c r="AT350" s="222" t="s">
        <v>242</v>
      </c>
      <c r="AU350" s="222" t="s">
        <v>83</v>
      </c>
      <c r="AY350" s="17" t="s">
        <v>204</v>
      </c>
      <c r="BE350" s="223">
        <f>IF(N350="základní",J350,0)</f>
        <v>0</v>
      </c>
      <c r="BF350" s="223">
        <f>IF(N350="snížená",J350,0)</f>
        <v>0</v>
      </c>
      <c r="BG350" s="223">
        <f>IF(N350="zákl. přenesená",J350,0)</f>
        <v>0</v>
      </c>
      <c r="BH350" s="223">
        <f>IF(N350="sníž. přenesená",J350,0)</f>
        <v>0</v>
      </c>
      <c r="BI350" s="223">
        <f>IF(N350="nulová",J350,0)</f>
        <v>0</v>
      </c>
      <c r="BJ350" s="17" t="s">
        <v>81</v>
      </c>
      <c r="BK350" s="223">
        <f>ROUND(I350*H350,2)</f>
        <v>0</v>
      </c>
      <c r="BL350" s="17" t="s">
        <v>251</v>
      </c>
      <c r="BM350" s="222" t="s">
        <v>794</v>
      </c>
    </row>
    <row r="351" spans="2:65" s="1" customFormat="1" ht="16.5" customHeight="1">
      <c r="B351" s="38"/>
      <c r="C351" s="211" t="s">
        <v>523</v>
      </c>
      <c r="D351" s="211" t="s">
        <v>207</v>
      </c>
      <c r="E351" s="212" t="s">
        <v>2896</v>
      </c>
      <c r="F351" s="213" t="s">
        <v>2897</v>
      </c>
      <c r="G351" s="214" t="s">
        <v>297</v>
      </c>
      <c r="H351" s="215">
        <v>1</v>
      </c>
      <c r="I351" s="216"/>
      <c r="J351" s="217">
        <f>ROUND(I351*H351,2)</f>
        <v>0</v>
      </c>
      <c r="K351" s="213" t="s">
        <v>2529</v>
      </c>
      <c r="L351" s="43"/>
      <c r="M351" s="218" t="s">
        <v>19</v>
      </c>
      <c r="N351" s="219" t="s">
        <v>44</v>
      </c>
      <c r="O351" s="83"/>
      <c r="P351" s="220">
        <f>O351*H351</f>
        <v>0</v>
      </c>
      <c r="Q351" s="220">
        <v>0</v>
      </c>
      <c r="R351" s="220">
        <f>Q351*H351</f>
        <v>0</v>
      </c>
      <c r="S351" s="220">
        <v>0</v>
      </c>
      <c r="T351" s="221">
        <f>S351*H351</f>
        <v>0</v>
      </c>
      <c r="AR351" s="222" t="s">
        <v>251</v>
      </c>
      <c r="AT351" s="222" t="s">
        <v>207</v>
      </c>
      <c r="AU351" s="222" t="s">
        <v>83</v>
      </c>
      <c r="AY351" s="17" t="s">
        <v>204</v>
      </c>
      <c r="BE351" s="223">
        <f>IF(N351="základní",J351,0)</f>
        <v>0</v>
      </c>
      <c r="BF351" s="223">
        <f>IF(N351="snížená",J351,0)</f>
        <v>0</v>
      </c>
      <c r="BG351" s="223">
        <f>IF(N351="zákl. přenesená",J351,0)</f>
        <v>0</v>
      </c>
      <c r="BH351" s="223">
        <f>IF(N351="sníž. přenesená",J351,0)</f>
        <v>0</v>
      </c>
      <c r="BI351" s="223">
        <f>IF(N351="nulová",J351,0)</f>
        <v>0</v>
      </c>
      <c r="BJ351" s="17" t="s">
        <v>81</v>
      </c>
      <c r="BK351" s="223">
        <f>ROUND(I351*H351,2)</f>
        <v>0</v>
      </c>
      <c r="BL351" s="17" t="s">
        <v>251</v>
      </c>
      <c r="BM351" s="222" t="s">
        <v>797</v>
      </c>
    </row>
    <row r="352" spans="2:65" s="1" customFormat="1" ht="16.5" customHeight="1">
      <c r="B352" s="38"/>
      <c r="C352" s="257" t="s">
        <v>798</v>
      </c>
      <c r="D352" s="257" t="s">
        <v>242</v>
      </c>
      <c r="E352" s="258" t="s">
        <v>2898</v>
      </c>
      <c r="F352" s="259" t="s">
        <v>2899</v>
      </c>
      <c r="G352" s="260" t="s">
        <v>297</v>
      </c>
      <c r="H352" s="261">
        <v>1</v>
      </c>
      <c r="I352" s="262"/>
      <c r="J352" s="263">
        <f>ROUND(I352*H352,2)</f>
        <v>0</v>
      </c>
      <c r="K352" s="259" t="s">
        <v>19</v>
      </c>
      <c r="L352" s="264"/>
      <c r="M352" s="265" t="s">
        <v>19</v>
      </c>
      <c r="N352" s="266" t="s">
        <v>44</v>
      </c>
      <c r="O352" s="83"/>
      <c r="P352" s="220">
        <f>O352*H352</f>
        <v>0</v>
      </c>
      <c r="Q352" s="220">
        <v>0</v>
      </c>
      <c r="R352" s="220">
        <f>Q352*H352</f>
        <v>0</v>
      </c>
      <c r="S352" s="220">
        <v>0</v>
      </c>
      <c r="T352" s="221">
        <f>S352*H352</f>
        <v>0</v>
      </c>
      <c r="AR352" s="222" t="s">
        <v>280</v>
      </c>
      <c r="AT352" s="222" t="s">
        <v>242</v>
      </c>
      <c r="AU352" s="222" t="s">
        <v>83</v>
      </c>
      <c r="AY352" s="17" t="s">
        <v>204</v>
      </c>
      <c r="BE352" s="223">
        <f>IF(N352="základní",J352,0)</f>
        <v>0</v>
      </c>
      <c r="BF352" s="223">
        <f>IF(N352="snížená",J352,0)</f>
        <v>0</v>
      </c>
      <c r="BG352" s="223">
        <f>IF(N352="zákl. přenesená",J352,0)</f>
        <v>0</v>
      </c>
      <c r="BH352" s="223">
        <f>IF(N352="sníž. přenesená",J352,0)</f>
        <v>0</v>
      </c>
      <c r="BI352" s="223">
        <f>IF(N352="nulová",J352,0)</f>
        <v>0</v>
      </c>
      <c r="BJ352" s="17" t="s">
        <v>81</v>
      </c>
      <c r="BK352" s="223">
        <f>ROUND(I352*H352,2)</f>
        <v>0</v>
      </c>
      <c r="BL352" s="17" t="s">
        <v>251</v>
      </c>
      <c r="BM352" s="222" t="s">
        <v>801</v>
      </c>
    </row>
    <row r="353" spans="2:65" s="1" customFormat="1" ht="16.5" customHeight="1">
      <c r="B353" s="38"/>
      <c r="C353" s="211" t="s">
        <v>529</v>
      </c>
      <c r="D353" s="211" t="s">
        <v>207</v>
      </c>
      <c r="E353" s="212" t="s">
        <v>2900</v>
      </c>
      <c r="F353" s="213" t="s">
        <v>2901</v>
      </c>
      <c r="G353" s="214" t="s">
        <v>297</v>
      </c>
      <c r="H353" s="215">
        <v>1</v>
      </c>
      <c r="I353" s="216"/>
      <c r="J353" s="217">
        <f>ROUND(I353*H353,2)</f>
        <v>0</v>
      </c>
      <c r="K353" s="213" t="s">
        <v>2529</v>
      </c>
      <c r="L353" s="43"/>
      <c r="M353" s="218" t="s">
        <v>19</v>
      </c>
      <c r="N353" s="219" t="s">
        <v>44</v>
      </c>
      <c r="O353" s="83"/>
      <c r="P353" s="220">
        <f>O353*H353</f>
        <v>0</v>
      </c>
      <c r="Q353" s="220">
        <v>0</v>
      </c>
      <c r="R353" s="220">
        <f>Q353*H353</f>
        <v>0</v>
      </c>
      <c r="S353" s="220">
        <v>0</v>
      </c>
      <c r="T353" s="221">
        <f>S353*H353</f>
        <v>0</v>
      </c>
      <c r="AR353" s="222" t="s">
        <v>251</v>
      </c>
      <c r="AT353" s="222" t="s">
        <v>207</v>
      </c>
      <c r="AU353" s="222" t="s">
        <v>83</v>
      </c>
      <c r="AY353" s="17" t="s">
        <v>204</v>
      </c>
      <c r="BE353" s="223">
        <f>IF(N353="základní",J353,0)</f>
        <v>0</v>
      </c>
      <c r="BF353" s="223">
        <f>IF(N353="snížená",J353,0)</f>
        <v>0</v>
      </c>
      <c r="BG353" s="223">
        <f>IF(N353="zákl. přenesená",J353,0)</f>
        <v>0</v>
      </c>
      <c r="BH353" s="223">
        <f>IF(N353="sníž. přenesená",J353,0)</f>
        <v>0</v>
      </c>
      <c r="BI353" s="223">
        <f>IF(N353="nulová",J353,0)</f>
        <v>0</v>
      </c>
      <c r="BJ353" s="17" t="s">
        <v>81</v>
      </c>
      <c r="BK353" s="223">
        <f>ROUND(I353*H353,2)</f>
        <v>0</v>
      </c>
      <c r="BL353" s="17" t="s">
        <v>251</v>
      </c>
      <c r="BM353" s="222" t="s">
        <v>804</v>
      </c>
    </row>
    <row r="354" spans="2:65" s="1" customFormat="1" ht="16.5" customHeight="1">
      <c r="B354" s="38"/>
      <c r="C354" s="211" t="s">
        <v>1015</v>
      </c>
      <c r="D354" s="211" t="s">
        <v>207</v>
      </c>
      <c r="E354" s="212" t="s">
        <v>2902</v>
      </c>
      <c r="F354" s="213" t="s">
        <v>2903</v>
      </c>
      <c r="G354" s="214" t="s">
        <v>297</v>
      </c>
      <c r="H354" s="215">
        <v>1</v>
      </c>
      <c r="I354" s="216"/>
      <c r="J354" s="217">
        <f>ROUND(I354*H354,2)</f>
        <v>0</v>
      </c>
      <c r="K354" s="213" t="s">
        <v>19</v>
      </c>
      <c r="L354" s="43"/>
      <c r="M354" s="218" t="s">
        <v>19</v>
      </c>
      <c r="N354" s="219" t="s">
        <v>44</v>
      </c>
      <c r="O354" s="83"/>
      <c r="P354" s="220">
        <f>O354*H354</f>
        <v>0</v>
      </c>
      <c r="Q354" s="220">
        <v>0.00146</v>
      </c>
      <c r="R354" s="220">
        <f>Q354*H354</f>
        <v>0.00146</v>
      </c>
      <c r="S354" s="220">
        <v>0</v>
      </c>
      <c r="T354" s="221">
        <f>S354*H354</f>
        <v>0</v>
      </c>
      <c r="AR354" s="222" t="s">
        <v>251</v>
      </c>
      <c r="AT354" s="222" t="s">
        <v>207</v>
      </c>
      <c r="AU354" s="222" t="s">
        <v>83</v>
      </c>
      <c r="AY354" s="17" t="s">
        <v>204</v>
      </c>
      <c r="BE354" s="223">
        <f>IF(N354="základní",J354,0)</f>
        <v>0</v>
      </c>
      <c r="BF354" s="223">
        <f>IF(N354="snížená",J354,0)</f>
        <v>0</v>
      </c>
      <c r="BG354" s="223">
        <f>IF(N354="zákl. přenesená",J354,0)</f>
        <v>0</v>
      </c>
      <c r="BH354" s="223">
        <f>IF(N354="sníž. přenesená",J354,0)</f>
        <v>0</v>
      </c>
      <c r="BI354" s="223">
        <f>IF(N354="nulová",J354,0)</f>
        <v>0</v>
      </c>
      <c r="BJ354" s="17" t="s">
        <v>81</v>
      </c>
      <c r="BK354" s="223">
        <f>ROUND(I354*H354,2)</f>
        <v>0</v>
      </c>
      <c r="BL354" s="17" t="s">
        <v>251</v>
      </c>
      <c r="BM354" s="222" t="s">
        <v>2904</v>
      </c>
    </row>
    <row r="355" spans="2:65" s="1" customFormat="1" ht="24" customHeight="1">
      <c r="B355" s="38"/>
      <c r="C355" s="211" t="s">
        <v>807</v>
      </c>
      <c r="D355" s="211" t="s">
        <v>207</v>
      </c>
      <c r="E355" s="212" t="s">
        <v>2905</v>
      </c>
      <c r="F355" s="213" t="s">
        <v>2906</v>
      </c>
      <c r="G355" s="214" t="s">
        <v>250</v>
      </c>
      <c r="H355" s="215">
        <v>26</v>
      </c>
      <c r="I355" s="216"/>
      <c r="J355" s="217">
        <f>ROUND(I355*H355,2)</f>
        <v>0</v>
      </c>
      <c r="K355" s="213" t="s">
        <v>2529</v>
      </c>
      <c r="L355" s="43"/>
      <c r="M355" s="218" t="s">
        <v>19</v>
      </c>
      <c r="N355" s="219" t="s">
        <v>44</v>
      </c>
      <c r="O355" s="83"/>
      <c r="P355" s="220">
        <f>O355*H355</f>
        <v>0</v>
      </c>
      <c r="Q355" s="220">
        <v>0</v>
      </c>
      <c r="R355" s="220">
        <f>Q355*H355</f>
        <v>0</v>
      </c>
      <c r="S355" s="220">
        <v>0</v>
      </c>
      <c r="T355" s="221">
        <f>S355*H355</f>
        <v>0</v>
      </c>
      <c r="AR355" s="222" t="s">
        <v>251</v>
      </c>
      <c r="AT355" s="222" t="s">
        <v>207</v>
      </c>
      <c r="AU355" s="222" t="s">
        <v>83</v>
      </c>
      <c r="AY355" s="17" t="s">
        <v>204</v>
      </c>
      <c r="BE355" s="223">
        <f>IF(N355="základní",J355,0)</f>
        <v>0</v>
      </c>
      <c r="BF355" s="223">
        <f>IF(N355="snížená",J355,0)</f>
        <v>0</v>
      </c>
      <c r="BG355" s="223">
        <f>IF(N355="zákl. přenesená",J355,0)</f>
        <v>0</v>
      </c>
      <c r="BH355" s="223">
        <f>IF(N355="sníž. přenesená",J355,0)</f>
        <v>0</v>
      </c>
      <c r="BI355" s="223">
        <f>IF(N355="nulová",J355,0)</f>
        <v>0</v>
      </c>
      <c r="BJ355" s="17" t="s">
        <v>81</v>
      </c>
      <c r="BK355" s="223">
        <f>ROUND(I355*H355,2)</f>
        <v>0</v>
      </c>
      <c r="BL355" s="17" t="s">
        <v>251</v>
      </c>
      <c r="BM355" s="222" t="s">
        <v>810</v>
      </c>
    </row>
    <row r="356" spans="2:65" s="1" customFormat="1" ht="24" customHeight="1">
      <c r="B356" s="38"/>
      <c r="C356" s="211" t="s">
        <v>532</v>
      </c>
      <c r="D356" s="211" t="s">
        <v>207</v>
      </c>
      <c r="E356" s="212" t="s">
        <v>2907</v>
      </c>
      <c r="F356" s="213" t="s">
        <v>2908</v>
      </c>
      <c r="G356" s="214" t="s">
        <v>250</v>
      </c>
      <c r="H356" s="215">
        <v>107</v>
      </c>
      <c r="I356" s="216"/>
      <c r="J356" s="217">
        <f>ROUND(I356*H356,2)</f>
        <v>0</v>
      </c>
      <c r="K356" s="213" t="s">
        <v>19</v>
      </c>
      <c r="L356" s="43"/>
      <c r="M356" s="218" t="s">
        <v>19</v>
      </c>
      <c r="N356" s="219" t="s">
        <v>44</v>
      </c>
      <c r="O356" s="83"/>
      <c r="P356" s="220">
        <f>O356*H356</f>
        <v>0</v>
      </c>
      <c r="Q356" s="220">
        <v>0</v>
      </c>
      <c r="R356" s="220">
        <f>Q356*H356</f>
        <v>0</v>
      </c>
      <c r="S356" s="220">
        <v>0</v>
      </c>
      <c r="T356" s="221">
        <f>S356*H356</f>
        <v>0</v>
      </c>
      <c r="AR356" s="222" t="s">
        <v>251</v>
      </c>
      <c r="AT356" s="222" t="s">
        <v>207</v>
      </c>
      <c r="AU356" s="222" t="s">
        <v>83</v>
      </c>
      <c r="AY356" s="17" t="s">
        <v>204</v>
      </c>
      <c r="BE356" s="223">
        <f>IF(N356="základní",J356,0)</f>
        <v>0</v>
      </c>
      <c r="BF356" s="223">
        <f>IF(N356="snížená",J356,0)</f>
        <v>0</v>
      </c>
      <c r="BG356" s="223">
        <f>IF(N356="zákl. přenesená",J356,0)</f>
        <v>0</v>
      </c>
      <c r="BH356" s="223">
        <f>IF(N356="sníž. přenesená",J356,0)</f>
        <v>0</v>
      </c>
      <c r="BI356" s="223">
        <f>IF(N356="nulová",J356,0)</f>
        <v>0</v>
      </c>
      <c r="BJ356" s="17" t="s">
        <v>81</v>
      </c>
      <c r="BK356" s="223">
        <f>ROUND(I356*H356,2)</f>
        <v>0</v>
      </c>
      <c r="BL356" s="17" t="s">
        <v>251</v>
      </c>
      <c r="BM356" s="222" t="s">
        <v>811</v>
      </c>
    </row>
    <row r="357" spans="2:65" s="1" customFormat="1" ht="16.5" customHeight="1">
      <c r="B357" s="38"/>
      <c r="C357" s="211" t="s">
        <v>812</v>
      </c>
      <c r="D357" s="211" t="s">
        <v>207</v>
      </c>
      <c r="E357" s="212" t="s">
        <v>2909</v>
      </c>
      <c r="F357" s="213" t="s">
        <v>2910</v>
      </c>
      <c r="G357" s="214" t="s">
        <v>250</v>
      </c>
      <c r="H357" s="215">
        <v>133</v>
      </c>
      <c r="I357" s="216"/>
      <c r="J357" s="217">
        <f>ROUND(I357*H357,2)</f>
        <v>0</v>
      </c>
      <c r="K357" s="213" t="s">
        <v>2529</v>
      </c>
      <c r="L357" s="43"/>
      <c r="M357" s="218" t="s">
        <v>19</v>
      </c>
      <c r="N357" s="219" t="s">
        <v>44</v>
      </c>
      <c r="O357" s="83"/>
      <c r="P357" s="220">
        <f>O357*H357</f>
        <v>0</v>
      </c>
      <c r="Q357" s="220">
        <v>0</v>
      </c>
      <c r="R357" s="220">
        <f>Q357*H357</f>
        <v>0</v>
      </c>
      <c r="S357" s="220">
        <v>0</v>
      </c>
      <c r="T357" s="221">
        <f>S357*H357</f>
        <v>0</v>
      </c>
      <c r="AR357" s="222" t="s">
        <v>251</v>
      </c>
      <c r="AT357" s="222" t="s">
        <v>207</v>
      </c>
      <c r="AU357" s="222" t="s">
        <v>83</v>
      </c>
      <c r="AY357" s="17" t="s">
        <v>204</v>
      </c>
      <c r="BE357" s="223">
        <f>IF(N357="základní",J357,0)</f>
        <v>0</v>
      </c>
      <c r="BF357" s="223">
        <f>IF(N357="snížená",J357,0)</f>
        <v>0</v>
      </c>
      <c r="BG357" s="223">
        <f>IF(N357="zákl. přenesená",J357,0)</f>
        <v>0</v>
      </c>
      <c r="BH357" s="223">
        <f>IF(N357="sníž. přenesená",J357,0)</f>
        <v>0</v>
      </c>
      <c r="BI357" s="223">
        <f>IF(N357="nulová",J357,0)</f>
        <v>0</v>
      </c>
      <c r="BJ357" s="17" t="s">
        <v>81</v>
      </c>
      <c r="BK357" s="223">
        <f>ROUND(I357*H357,2)</f>
        <v>0</v>
      </c>
      <c r="BL357" s="17" t="s">
        <v>251</v>
      </c>
      <c r="BM357" s="222" t="s">
        <v>815</v>
      </c>
    </row>
    <row r="358" spans="2:65" s="1" customFormat="1" ht="24" customHeight="1">
      <c r="B358" s="38"/>
      <c r="C358" s="211" t="s">
        <v>536</v>
      </c>
      <c r="D358" s="211" t="s">
        <v>207</v>
      </c>
      <c r="E358" s="212" t="s">
        <v>2911</v>
      </c>
      <c r="F358" s="213" t="s">
        <v>2912</v>
      </c>
      <c r="G358" s="214" t="s">
        <v>239</v>
      </c>
      <c r="H358" s="215">
        <v>0.385</v>
      </c>
      <c r="I358" s="216"/>
      <c r="J358" s="217">
        <f>ROUND(I358*H358,2)</f>
        <v>0</v>
      </c>
      <c r="K358" s="213" t="s">
        <v>2529</v>
      </c>
      <c r="L358" s="43"/>
      <c r="M358" s="218" t="s">
        <v>19</v>
      </c>
      <c r="N358" s="219" t="s">
        <v>44</v>
      </c>
      <c r="O358" s="83"/>
      <c r="P358" s="220">
        <f>O358*H358</f>
        <v>0</v>
      </c>
      <c r="Q358" s="220">
        <v>0</v>
      </c>
      <c r="R358" s="220">
        <f>Q358*H358</f>
        <v>0</v>
      </c>
      <c r="S358" s="220">
        <v>0</v>
      </c>
      <c r="T358" s="221">
        <f>S358*H358</f>
        <v>0</v>
      </c>
      <c r="AR358" s="222" t="s">
        <v>251</v>
      </c>
      <c r="AT358" s="222" t="s">
        <v>207</v>
      </c>
      <c r="AU358" s="222" t="s">
        <v>83</v>
      </c>
      <c r="AY358" s="17" t="s">
        <v>204</v>
      </c>
      <c r="BE358" s="223">
        <f>IF(N358="základní",J358,0)</f>
        <v>0</v>
      </c>
      <c r="BF358" s="223">
        <f>IF(N358="snížená",J358,0)</f>
        <v>0</v>
      </c>
      <c r="BG358" s="223">
        <f>IF(N358="zákl. přenesená",J358,0)</f>
        <v>0</v>
      </c>
      <c r="BH358" s="223">
        <f>IF(N358="sníž. přenesená",J358,0)</f>
        <v>0</v>
      </c>
      <c r="BI358" s="223">
        <f>IF(N358="nulová",J358,0)</f>
        <v>0</v>
      </c>
      <c r="BJ358" s="17" t="s">
        <v>81</v>
      </c>
      <c r="BK358" s="223">
        <f>ROUND(I358*H358,2)</f>
        <v>0</v>
      </c>
      <c r="BL358" s="17" t="s">
        <v>251</v>
      </c>
      <c r="BM358" s="222" t="s">
        <v>820</v>
      </c>
    </row>
    <row r="359" spans="2:63" s="11" customFormat="1" ht="22.8" customHeight="1">
      <c r="B359" s="195"/>
      <c r="C359" s="196"/>
      <c r="D359" s="197" t="s">
        <v>72</v>
      </c>
      <c r="E359" s="209" t="s">
        <v>2913</v>
      </c>
      <c r="F359" s="209" t="s">
        <v>2914</v>
      </c>
      <c r="G359" s="196"/>
      <c r="H359" s="196"/>
      <c r="I359" s="199"/>
      <c r="J359" s="210">
        <f>BK359</f>
        <v>0</v>
      </c>
      <c r="K359" s="196"/>
      <c r="L359" s="201"/>
      <c r="M359" s="202"/>
      <c r="N359" s="203"/>
      <c r="O359" s="203"/>
      <c r="P359" s="204">
        <f>SUM(P360:P403)</f>
        <v>0</v>
      </c>
      <c r="Q359" s="203"/>
      <c r="R359" s="204">
        <f>SUM(R360:R403)</f>
        <v>0</v>
      </c>
      <c r="S359" s="203"/>
      <c r="T359" s="205">
        <f>SUM(T360:T403)</f>
        <v>0</v>
      </c>
      <c r="AR359" s="206" t="s">
        <v>83</v>
      </c>
      <c r="AT359" s="207" t="s">
        <v>72</v>
      </c>
      <c r="AU359" s="207" t="s">
        <v>81</v>
      </c>
      <c r="AY359" s="206" t="s">
        <v>204</v>
      </c>
      <c r="BK359" s="208">
        <f>SUM(BK360:BK403)</f>
        <v>0</v>
      </c>
    </row>
    <row r="360" spans="2:65" s="1" customFormat="1" ht="16.5" customHeight="1">
      <c r="B360" s="38"/>
      <c r="C360" s="211" t="s">
        <v>823</v>
      </c>
      <c r="D360" s="211" t="s">
        <v>207</v>
      </c>
      <c r="E360" s="212" t="s">
        <v>2915</v>
      </c>
      <c r="F360" s="213" t="s">
        <v>2916</v>
      </c>
      <c r="G360" s="214" t="s">
        <v>756</v>
      </c>
      <c r="H360" s="215">
        <v>1</v>
      </c>
      <c r="I360" s="216"/>
      <c r="J360" s="217">
        <f>ROUND(I360*H360,2)</f>
        <v>0</v>
      </c>
      <c r="K360" s="213" t="s">
        <v>2529</v>
      </c>
      <c r="L360" s="43"/>
      <c r="M360" s="218" t="s">
        <v>19</v>
      </c>
      <c r="N360" s="219" t="s">
        <v>44</v>
      </c>
      <c r="O360" s="83"/>
      <c r="P360" s="220">
        <f>O360*H360</f>
        <v>0</v>
      </c>
      <c r="Q360" s="220">
        <v>0</v>
      </c>
      <c r="R360" s="220">
        <f>Q360*H360</f>
        <v>0</v>
      </c>
      <c r="S360" s="220">
        <v>0</v>
      </c>
      <c r="T360" s="221">
        <f>S360*H360</f>
        <v>0</v>
      </c>
      <c r="AR360" s="222" t="s">
        <v>251</v>
      </c>
      <c r="AT360" s="222" t="s">
        <v>207</v>
      </c>
      <c r="AU360" s="222" t="s">
        <v>83</v>
      </c>
      <c r="AY360" s="17" t="s">
        <v>204</v>
      </c>
      <c r="BE360" s="223">
        <f>IF(N360="základní",J360,0)</f>
        <v>0</v>
      </c>
      <c r="BF360" s="223">
        <f>IF(N360="snížená",J360,0)</f>
        <v>0</v>
      </c>
      <c r="BG360" s="223">
        <f>IF(N360="zákl. přenesená",J360,0)</f>
        <v>0</v>
      </c>
      <c r="BH360" s="223">
        <f>IF(N360="sníž. přenesená",J360,0)</f>
        <v>0</v>
      </c>
      <c r="BI360" s="223">
        <f>IF(N360="nulová",J360,0)</f>
        <v>0</v>
      </c>
      <c r="BJ360" s="17" t="s">
        <v>81</v>
      </c>
      <c r="BK360" s="223">
        <f>ROUND(I360*H360,2)</f>
        <v>0</v>
      </c>
      <c r="BL360" s="17" t="s">
        <v>251</v>
      </c>
      <c r="BM360" s="222" t="s">
        <v>826</v>
      </c>
    </row>
    <row r="361" spans="2:65" s="1" customFormat="1" ht="16.5" customHeight="1">
      <c r="B361" s="38"/>
      <c r="C361" s="211" t="s">
        <v>539</v>
      </c>
      <c r="D361" s="211" t="s">
        <v>207</v>
      </c>
      <c r="E361" s="212" t="s">
        <v>2917</v>
      </c>
      <c r="F361" s="213" t="s">
        <v>2918</v>
      </c>
      <c r="G361" s="214" t="s">
        <v>297</v>
      </c>
      <c r="H361" s="215">
        <v>2</v>
      </c>
      <c r="I361" s="216"/>
      <c r="J361" s="217">
        <f>ROUND(I361*H361,2)</f>
        <v>0</v>
      </c>
      <c r="K361" s="213" t="s">
        <v>2529</v>
      </c>
      <c r="L361" s="43"/>
      <c r="M361" s="218" t="s">
        <v>19</v>
      </c>
      <c r="N361" s="219" t="s">
        <v>44</v>
      </c>
      <c r="O361" s="83"/>
      <c r="P361" s="220">
        <f>O361*H361</f>
        <v>0</v>
      </c>
      <c r="Q361" s="220">
        <v>0</v>
      </c>
      <c r="R361" s="220">
        <f>Q361*H361</f>
        <v>0</v>
      </c>
      <c r="S361" s="220">
        <v>0</v>
      </c>
      <c r="T361" s="221">
        <f>S361*H361</f>
        <v>0</v>
      </c>
      <c r="AR361" s="222" t="s">
        <v>251</v>
      </c>
      <c r="AT361" s="222" t="s">
        <v>207</v>
      </c>
      <c r="AU361" s="222" t="s">
        <v>83</v>
      </c>
      <c r="AY361" s="17" t="s">
        <v>204</v>
      </c>
      <c r="BE361" s="223">
        <f>IF(N361="základní",J361,0)</f>
        <v>0</v>
      </c>
      <c r="BF361" s="223">
        <f>IF(N361="snížená",J361,0)</f>
        <v>0</v>
      </c>
      <c r="BG361" s="223">
        <f>IF(N361="zákl. přenesená",J361,0)</f>
        <v>0</v>
      </c>
      <c r="BH361" s="223">
        <f>IF(N361="sníž. přenesená",J361,0)</f>
        <v>0</v>
      </c>
      <c r="BI361" s="223">
        <f>IF(N361="nulová",J361,0)</f>
        <v>0</v>
      </c>
      <c r="BJ361" s="17" t="s">
        <v>81</v>
      </c>
      <c r="BK361" s="223">
        <f>ROUND(I361*H361,2)</f>
        <v>0</v>
      </c>
      <c r="BL361" s="17" t="s">
        <v>251</v>
      </c>
      <c r="BM361" s="222" t="s">
        <v>829</v>
      </c>
    </row>
    <row r="362" spans="2:65" s="1" customFormat="1" ht="16.5" customHeight="1">
      <c r="B362" s="38"/>
      <c r="C362" s="257" t="s">
        <v>830</v>
      </c>
      <c r="D362" s="257" t="s">
        <v>242</v>
      </c>
      <c r="E362" s="258" t="s">
        <v>2919</v>
      </c>
      <c r="F362" s="259" t="s">
        <v>2920</v>
      </c>
      <c r="G362" s="260" t="s">
        <v>297</v>
      </c>
      <c r="H362" s="261">
        <v>2</v>
      </c>
      <c r="I362" s="262"/>
      <c r="J362" s="263">
        <f>ROUND(I362*H362,2)</f>
        <v>0</v>
      </c>
      <c r="K362" s="259" t="s">
        <v>19</v>
      </c>
      <c r="L362" s="264"/>
      <c r="M362" s="265" t="s">
        <v>19</v>
      </c>
      <c r="N362" s="266" t="s">
        <v>44</v>
      </c>
      <c r="O362" s="83"/>
      <c r="P362" s="220">
        <f>O362*H362</f>
        <v>0</v>
      </c>
      <c r="Q362" s="220">
        <v>0</v>
      </c>
      <c r="R362" s="220">
        <f>Q362*H362</f>
        <v>0</v>
      </c>
      <c r="S362" s="220">
        <v>0</v>
      </c>
      <c r="T362" s="221">
        <f>S362*H362</f>
        <v>0</v>
      </c>
      <c r="AR362" s="222" t="s">
        <v>280</v>
      </c>
      <c r="AT362" s="222" t="s">
        <v>242</v>
      </c>
      <c r="AU362" s="222" t="s">
        <v>83</v>
      </c>
      <c r="AY362" s="17" t="s">
        <v>204</v>
      </c>
      <c r="BE362" s="223">
        <f>IF(N362="základní",J362,0)</f>
        <v>0</v>
      </c>
      <c r="BF362" s="223">
        <f>IF(N362="snížená",J362,0)</f>
        <v>0</v>
      </c>
      <c r="BG362" s="223">
        <f>IF(N362="zákl. přenesená",J362,0)</f>
        <v>0</v>
      </c>
      <c r="BH362" s="223">
        <f>IF(N362="sníž. přenesená",J362,0)</f>
        <v>0</v>
      </c>
      <c r="BI362" s="223">
        <f>IF(N362="nulová",J362,0)</f>
        <v>0</v>
      </c>
      <c r="BJ362" s="17" t="s">
        <v>81</v>
      </c>
      <c r="BK362" s="223">
        <f>ROUND(I362*H362,2)</f>
        <v>0</v>
      </c>
      <c r="BL362" s="17" t="s">
        <v>251</v>
      </c>
      <c r="BM362" s="222" t="s">
        <v>833</v>
      </c>
    </row>
    <row r="363" spans="2:65" s="1" customFormat="1" ht="16.5" customHeight="1">
      <c r="B363" s="38"/>
      <c r="C363" s="211" t="s">
        <v>545</v>
      </c>
      <c r="D363" s="211" t="s">
        <v>207</v>
      </c>
      <c r="E363" s="212" t="s">
        <v>2921</v>
      </c>
      <c r="F363" s="213" t="s">
        <v>2922</v>
      </c>
      <c r="G363" s="214" t="s">
        <v>297</v>
      </c>
      <c r="H363" s="215">
        <v>5</v>
      </c>
      <c r="I363" s="216"/>
      <c r="J363" s="217">
        <f>ROUND(I363*H363,2)</f>
        <v>0</v>
      </c>
      <c r="K363" s="213" t="s">
        <v>2529</v>
      </c>
      <c r="L363" s="43"/>
      <c r="M363" s="218" t="s">
        <v>19</v>
      </c>
      <c r="N363" s="219" t="s">
        <v>44</v>
      </c>
      <c r="O363" s="83"/>
      <c r="P363" s="220">
        <f>O363*H363</f>
        <v>0</v>
      </c>
      <c r="Q363" s="220">
        <v>0</v>
      </c>
      <c r="R363" s="220">
        <f>Q363*H363</f>
        <v>0</v>
      </c>
      <c r="S363" s="220">
        <v>0</v>
      </c>
      <c r="T363" s="221">
        <f>S363*H363</f>
        <v>0</v>
      </c>
      <c r="AR363" s="222" t="s">
        <v>251</v>
      </c>
      <c r="AT363" s="222" t="s">
        <v>207</v>
      </c>
      <c r="AU363" s="222" t="s">
        <v>83</v>
      </c>
      <c r="AY363" s="17" t="s">
        <v>204</v>
      </c>
      <c r="BE363" s="223">
        <f>IF(N363="základní",J363,0)</f>
        <v>0</v>
      </c>
      <c r="BF363" s="223">
        <f>IF(N363="snížená",J363,0)</f>
        <v>0</v>
      </c>
      <c r="BG363" s="223">
        <f>IF(N363="zákl. přenesená",J363,0)</f>
        <v>0</v>
      </c>
      <c r="BH363" s="223">
        <f>IF(N363="sníž. přenesená",J363,0)</f>
        <v>0</v>
      </c>
      <c r="BI363" s="223">
        <f>IF(N363="nulová",J363,0)</f>
        <v>0</v>
      </c>
      <c r="BJ363" s="17" t="s">
        <v>81</v>
      </c>
      <c r="BK363" s="223">
        <f>ROUND(I363*H363,2)</f>
        <v>0</v>
      </c>
      <c r="BL363" s="17" t="s">
        <v>251</v>
      </c>
      <c r="BM363" s="222" t="s">
        <v>835</v>
      </c>
    </row>
    <row r="364" spans="2:65" s="1" customFormat="1" ht="16.5" customHeight="1">
      <c r="B364" s="38"/>
      <c r="C364" s="257" t="s">
        <v>836</v>
      </c>
      <c r="D364" s="257" t="s">
        <v>242</v>
      </c>
      <c r="E364" s="258" t="s">
        <v>2923</v>
      </c>
      <c r="F364" s="259" t="s">
        <v>2924</v>
      </c>
      <c r="G364" s="260" t="s">
        <v>297</v>
      </c>
      <c r="H364" s="261">
        <v>5</v>
      </c>
      <c r="I364" s="262"/>
      <c r="J364" s="263">
        <f>ROUND(I364*H364,2)</f>
        <v>0</v>
      </c>
      <c r="K364" s="259" t="s">
        <v>2529</v>
      </c>
      <c r="L364" s="264"/>
      <c r="M364" s="265" t="s">
        <v>19</v>
      </c>
      <c r="N364" s="266" t="s">
        <v>44</v>
      </c>
      <c r="O364" s="83"/>
      <c r="P364" s="220">
        <f>O364*H364</f>
        <v>0</v>
      </c>
      <c r="Q364" s="220">
        <v>0</v>
      </c>
      <c r="R364" s="220">
        <f>Q364*H364</f>
        <v>0</v>
      </c>
      <c r="S364" s="220">
        <v>0</v>
      </c>
      <c r="T364" s="221">
        <f>S364*H364</f>
        <v>0</v>
      </c>
      <c r="AR364" s="222" t="s">
        <v>280</v>
      </c>
      <c r="AT364" s="222" t="s">
        <v>242</v>
      </c>
      <c r="AU364" s="222" t="s">
        <v>83</v>
      </c>
      <c r="AY364" s="17" t="s">
        <v>204</v>
      </c>
      <c r="BE364" s="223">
        <f>IF(N364="základní",J364,0)</f>
        <v>0</v>
      </c>
      <c r="BF364" s="223">
        <f>IF(N364="snížená",J364,0)</f>
        <v>0</v>
      </c>
      <c r="BG364" s="223">
        <f>IF(N364="zákl. přenesená",J364,0)</f>
        <v>0</v>
      </c>
      <c r="BH364" s="223">
        <f>IF(N364="sníž. přenesená",J364,0)</f>
        <v>0</v>
      </c>
      <c r="BI364" s="223">
        <f>IF(N364="nulová",J364,0)</f>
        <v>0</v>
      </c>
      <c r="BJ364" s="17" t="s">
        <v>81</v>
      </c>
      <c r="BK364" s="223">
        <f>ROUND(I364*H364,2)</f>
        <v>0</v>
      </c>
      <c r="BL364" s="17" t="s">
        <v>251</v>
      </c>
      <c r="BM364" s="222" t="s">
        <v>839</v>
      </c>
    </row>
    <row r="365" spans="2:65" s="1" customFormat="1" ht="16.5" customHeight="1">
      <c r="B365" s="38"/>
      <c r="C365" s="257" t="s">
        <v>548</v>
      </c>
      <c r="D365" s="257" t="s">
        <v>242</v>
      </c>
      <c r="E365" s="258" t="s">
        <v>2925</v>
      </c>
      <c r="F365" s="259" t="s">
        <v>2926</v>
      </c>
      <c r="G365" s="260" t="s">
        <v>297</v>
      </c>
      <c r="H365" s="261">
        <v>5</v>
      </c>
      <c r="I365" s="262"/>
      <c r="J365" s="263">
        <f>ROUND(I365*H365,2)</f>
        <v>0</v>
      </c>
      <c r="K365" s="259" t="s">
        <v>19</v>
      </c>
      <c r="L365" s="264"/>
      <c r="M365" s="265" t="s">
        <v>19</v>
      </c>
      <c r="N365" s="266" t="s">
        <v>44</v>
      </c>
      <c r="O365" s="83"/>
      <c r="P365" s="220">
        <f>O365*H365</f>
        <v>0</v>
      </c>
      <c r="Q365" s="220">
        <v>0</v>
      </c>
      <c r="R365" s="220">
        <f>Q365*H365</f>
        <v>0</v>
      </c>
      <c r="S365" s="220">
        <v>0</v>
      </c>
      <c r="T365" s="221">
        <f>S365*H365</f>
        <v>0</v>
      </c>
      <c r="AR365" s="222" t="s">
        <v>280</v>
      </c>
      <c r="AT365" s="222" t="s">
        <v>242</v>
      </c>
      <c r="AU365" s="222" t="s">
        <v>83</v>
      </c>
      <c r="AY365" s="17" t="s">
        <v>204</v>
      </c>
      <c r="BE365" s="223">
        <f>IF(N365="základní",J365,0)</f>
        <v>0</v>
      </c>
      <c r="BF365" s="223">
        <f>IF(N365="snížená",J365,0)</f>
        <v>0</v>
      </c>
      <c r="BG365" s="223">
        <f>IF(N365="zákl. přenesená",J365,0)</f>
        <v>0</v>
      </c>
      <c r="BH365" s="223">
        <f>IF(N365="sníž. přenesená",J365,0)</f>
        <v>0</v>
      </c>
      <c r="BI365" s="223">
        <f>IF(N365="nulová",J365,0)</f>
        <v>0</v>
      </c>
      <c r="BJ365" s="17" t="s">
        <v>81</v>
      </c>
      <c r="BK365" s="223">
        <f>ROUND(I365*H365,2)</f>
        <v>0</v>
      </c>
      <c r="BL365" s="17" t="s">
        <v>251</v>
      </c>
      <c r="BM365" s="222" t="s">
        <v>842</v>
      </c>
    </row>
    <row r="366" spans="2:65" s="1" customFormat="1" ht="16.5" customHeight="1">
      <c r="B366" s="38"/>
      <c r="C366" s="211" t="s">
        <v>843</v>
      </c>
      <c r="D366" s="211" t="s">
        <v>207</v>
      </c>
      <c r="E366" s="212" t="s">
        <v>2927</v>
      </c>
      <c r="F366" s="213" t="s">
        <v>2928</v>
      </c>
      <c r="G366" s="214" t="s">
        <v>297</v>
      </c>
      <c r="H366" s="215">
        <v>1</v>
      </c>
      <c r="I366" s="216"/>
      <c r="J366" s="217">
        <f>ROUND(I366*H366,2)</f>
        <v>0</v>
      </c>
      <c r="K366" s="213" t="s">
        <v>2529</v>
      </c>
      <c r="L366" s="43"/>
      <c r="M366" s="218" t="s">
        <v>19</v>
      </c>
      <c r="N366" s="219" t="s">
        <v>44</v>
      </c>
      <c r="O366" s="83"/>
      <c r="P366" s="220">
        <f>O366*H366</f>
        <v>0</v>
      </c>
      <c r="Q366" s="220">
        <v>0</v>
      </c>
      <c r="R366" s="220">
        <f>Q366*H366</f>
        <v>0</v>
      </c>
      <c r="S366" s="220">
        <v>0</v>
      </c>
      <c r="T366" s="221">
        <f>S366*H366</f>
        <v>0</v>
      </c>
      <c r="AR366" s="222" t="s">
        <v>251</v>
      </c>
      <c r="AT366" s="222" t="s">
        <v>207</v>
      </c>
      <c r="AU366" s="222" t="s">
        <v>83</v>
      </c>
      <c r="AY366" s="17" t="s">
        <v>204</v>
      </c>
      <c r="BE366" s="223">
        <f>IF(N366="základní",J366,0)</f>
        <v>0</v>
      </c>
      <c r="BF366" s="223">
        <f>IF(N366="snížená",J366,0)</f>
        <v>0</v>
      </c>
      <c r="BG366" s="223">
        <f>IF(N366="zákl. přenesená",J366,0)</f>
        <v>0</v>
      </c>
      <c r="BH366" s="223">
        <f>IF(N366="sníž. přenesená",J366,0)</f>
        <v>0</v>
      </c>
      <c r="BI366" s="223">
        <f>IF(N366="nulová",J366,0)</f>
        <v>0</v>
      </c>
      <c r="BJ366" s="17" t="s">
        <v>81</v>
      </c>
      <c r="BK366" s="223">
        <f>ROUND(I366*H366,2)</f>
        <v>0</v>
      </c>
      <c r="BL366" s="17" t="s">
        <v>251</v>
      </c>
      <c r="BM366" s="222" t="s">
        <v>846</v>
      </c>
    </row>
    <row r="367" spans="2:65" s="1" customFormat="1" ht="16.5" customHeight="1">
      <c r="B367" s="38"/>
      <c r="C367" s="257" t="s">
        <v>553</v>
      </c>
      <c r="D367" s="257" t="s">
        <v>242</v>
      </c>
      <c r="E367" s="258" t="s">
        <v>2929</v>
      </c>
      <c r="F367" s="259" t="s">
        <v>2930</v>
      </c>
      <c r="G367" s="260" t="s">
        <v>297</v>
      </c>
      <c r="H367" s="261">
        <v>1</v>
      </c>
      <c r="I367" s="262"/>
      <c r="J367" s="263">
        <f>ROUND(I367*H367,2)</f>
        <v>0</v>
      </c>
      <c r="K367" s="259" t="s">
        <v>2529</v>
      </c>
      <c r="L367" s="264"/>
      <c r="M367" s="265" t="s">
        <v>19</v>
      </c>
      <c r="N367" s="266" t="s">
        <v>44</v>
      </c>
      <c r="O367" s="83"/>
      <c r="P367" s="220">
        <f>O367*H367</f>
        <v>0</v>
      </c>
      <c r="Q367" s="220">
        <v>0</v>
      </c>
      <c r="R367" s="220">
        <f>Q367*H367</f>
        <v>0</v>
      </c>
      <c r="S367" s="220">
        <v>0</v>
      </c>
      <c r="T367" s="221">
        <f>S367*H367</f>
        <v>0</v>
      </c>
      <c r="AR367" s="222" t="s">
        <v>280</v>
      </c>
      <c r="AT367" s="222" t="s">
        <v>242</v>
      </c>
      <c r="AU367" s="222" t="s">
        <v>83</v>
      </c>
      <c r="AY367" s="17" t="s">
        <v>204</v>
      </c>
      <c r="BE367" s="223">
        <f>IF(N367="základní",J367,0)</f>
        <v>0</v>
      </c>
      <c r="BF367" s="223">
        <f>IF(N367="snížená",J367,0)</f>
        <v>0</v>
      </c>
      <c r="BG367" s="223">
        <f>IF(N367="zákl. přenesená",J367,0)</f>
        <v>0</v>
      </c>
      <c r="BH367" s="223">
        <f>IF(N367="sníž. přenesená",J367,0)</f>
        <v>0</v>
      </c>
      <c r="BI367" s="223">
        <f>IF(N367="nulová",J367,0)</f>
        <v>0</v>
      </c>
      <c r="BJ367" s="17" t="s">
        <v>81</v>
      </c>
      <c r="BK367" s="223">
        <f>ROUND(I367*H367,2)</f>
        <v>0</v>
      </c>
      <c r="BL367" s="17" t="s">
        <v>251</v>
      </c>
      <c r="BM367" s="222" t="s">
        <v>849</v>
      </c>
    </row>
    <row r="368" spans="2:65" s="1" customFormat="1" ht="16.5" customHeight="1">
      <c r="B368" s="38"/>
      <c r="C368" s="211" t="s">
        <v>850</v>
      </c>
      <c r="D368" s="211" t="s">
        <v>207</v>
      </c>
      <c r="E368" s="212" t="s">
        <v>2931</v>
      </c>
      <c r="F368" s="213" t="s">
        <v>2932</v>
      </c>
      <c r="G368" s="214" t="s">
        <v>756</v>
      </c>
      <c r="H368" s="215">
        <v>2</v>
      </c>
      <c r="I368" s="216"/>
      <c r="J368" s="217">
        <f>ROUND(I368*H368,2)</f>
        <v>0</v>
      </c>
      <c r="K368" s="213" t="s">
        <v>2529</v>
      </c>
      <c r="L368" s="43"/>
      <c r="M368" s="218" t="s">
        <v>19</v>
      </c>
      <c r="N368" s="219" t="s">
        <v>44</v>
      </c>
      <c r="O368" s="83"/>
      <c r="P368" s="220">
        <f>O368*H368</f>
        <v>0</v>
      </c>
      <c r="Q368" s="220">
        <v>0</v>
      </c>
      <c r="R368" s="220">
        <f>Q368*H368</f>
        <v>0</v>
      </c>
      <c r="S368" s="220">
        <v>0</v>
      </c>
      <c r="T368" s="221">
        <f>S368*H368</f>
        <v>0</v>
      </c>
      <c r="AR368" s="222" t="s">
        <v>251</v>
      </c>
      <c r="AT368" s="222" t="s">
        <v>207</v>
      </c>
      <c r="AU368" s="222" t="s">
        <v>83</v>
      </c>
      <c r="AY368" s="17" t="s">
        <v>204</v>
      </c>
      <c r="BE368" s="223">
        <f>IF(N368="základní",J368,0)</f>
        <v>0</v>
      </c>
      <c r="BF368" s="223">
        <f>IF(N368="snížená",J368,0)</f>
        <v>0</v>
      </c>
      <c r="BG368" s="223">
        <f>IF(N368="zákl. přenesená",J368,0)</f>
        <v>0</v>
      </c>
      <c r="BH368" s="223">
        <f>IF(N368="sníž. přenesená",J368,0)</f>
        <v>0</v>
      </c>
      <c r="BI368" s="223">
        <f>IF(N368="nulová",J368,0)</f>
        <v>0</v>
      </c>
      <c r="BJ368" s="17" t="s">
        <v>81</v>
      </c>
      <c r="BK368" s="223">
        <f>ROUND(I368*H368,2)</f>
        <v>0</v>
      </c>
      <c r="BL368" s="17" t="s">
        <v>251</v>
      </c>
      <c r="BM368" s="222" t="s">
        <v>851</v>
      </c>
    </row>
    <row r="369" spans="2:65" s="1" customFormat="1" ht="16.5" customHeight="1">
      <c r="B369" s="38"/>
      <c r="C369" s="211" t="s">
        <v>556</v>
      </c>
      <c r="D369" s="211" t="s">
        <v>207</v>
      </c>
      <c r="E369" s="212" t="s">
        <v>2933</v>
      </c>
      <c r="F369" s="213" t="s">
        <v>2934</v>
      </c>
      <c r="G369" s="214" t="s">
        <v>756</v>
      </c>
      <c r="H369" s="215">
        <v>5</v>
      </c>
      <c r="I369" s="216"/>
      <c r="J369" s="217">
        <f>ROUND(I369*H369,2)</f>
        <v>0</v>
      </c>
      <c r="K369" s="213" t="s">
        <v>2529</v>
      </c>
      <c r="L369" s="43"/>
      <c r="M369" s="218" t="s">
        <v>19</v>
      </c>
      <c r="N369" s="219" t="s">
        <v>44</v>
      </c>
      <c r="O369" s="83"/>
      <c r="P369" s="220">
        <f>O369*H369</f>
        <v>0</v>
      </c>
      <c r="Q369" s="220">
        <v>0</v>
      </c>
      <c r="R369" s="220">
        <f>Q369*H369</f>
        <v>0</v>
      </c>
      <c r="S369" s="220">
        <v>0</v>
      </c>
      <c r="T369" s="221">
        <f>S369*H369</f>
        <v>0</v>
      </c>
      <c r="AR369" s="222" t="s">
        <v>251</v>
      </c>
      <c r="AT369" s="222" t="s">
        <v>207</v>
      </c>
      <c r="AU369" s="222" t="s">
        <v>83</v>
      </c>
      <c r="AY369" s="17" t="s">
        <v>204</v>
      </c>
      <c r="BE369" s="223">
        <f>IF(N369="základní",J369,0)</f>
        <v>0</v>
      </c>
      <c r="BF369" s="223">
        <f>IF(N369="snížená",J369,0)</f>
        <v>0</v>
      </c>
      <c r="BG369" s="223">
        <f>IF(N369="zákl. přenesená",J369,0)</f>
        <v>0</v>
      </c>
      <c r="BH369" s="223">
        <f>IF(N369="sníž. přenesená",J369,0)</f>
        <v>0</v>
      </c>
      <c r="BI369" s="223">
        <f>IF(N369="nulová",J369,0)</f>
        <v>0</v>
      </c>
      <c r="BJ369" s="17" t="s">
        <v>81</v>
      </c>
      <c r="BK369" s="223">
        <f>ROUND(I369*H369,2)</f>
        <v>0</v>
      </c>
      <c r="BL369" s="17" t="s">
        <v>251</v>
      </c>
      <c r="BM369" s="222" t="s">
        <v>854</v>
      </c>
    </row>
    <row r="370" spans="2:65" s="1" customFormat="1" ht="16.5" customHeight="1">
      <c r="B370" s="38"/>
      <c r="C370" s="257" t="s">
        <v>855</v>
      </c>
      <c r="D370" s="257" t="s">
        <v>242</v>
      </c>
      <c r="E370" s="258" t="s">
        <v>2935</v>
      </c>
      <c r="F370" s="259" t="s">
        <v>2936</v>
      </c>
      <c r="G370" s="260" t="s">
        <v>297</v>
      </c>
      <c r="H370" s="261">
        <v>5</v>
      </c>
      <c r="I370" s="262"/>
      <c r="J370" s="263">
        <f>ROUND(I370*H370,2)</f>
        <v>0</v>
      </c>
      <c r="K370" s="259" t="s">
        <v>2529</v>
      </c>
      <c r="L370" s="264"/>
      <c r="M370" s="265" t="s">
        <v>19</v>
      </c>
      <c r="N370" s="266" t="s">
        <v>44</v>
      </c>
      <c r="O370" s="83"/>
      <c r="P370" s="220">
        <f>O370*H370</f>
        <v>0</v>
      </c>
      <c r="Q370" s="220">
        <v>0</v>
      </c>
      <c r="R370" s="220">
        <f>Q370*H370</f>
        <v>0</v>
      </c>
      <c r="S370" s="220">
        <v>0</v>
      </c>
      <c r="T370" s="221">
        <f>S370*H370</f>
        <v>0</v>
      </c>
      <c r="AR370" s="222" t="s">
        <v>280</v>
      </c>
      <c r="AT370" s="222" t="s">
        <v>242</v>
      </c>
      <c r="AU370" s="222" t="s">
        <v>83</v>
      </c>
      <c r="AY370" s="17" t="s">
        <v>204</v>
      </c>
      <c r="BE370" s="223">
        <f>IF(N370="základní",J370,0)</f>
        <v>0</v>
      </c>
      <c r="BF370" s="223">
        <f>IF(N370="snížená",J370,0)</f>
        <v>0</v>
      </c>
      <c r="BG370" s="223">
        <f>IF(N370="zákl. přenesená",J370,0)</f>
        <v>0</v>
      </c>
      <c r="BH370" s="223">
        <f>IF(N370="sníž. přenesená",J370,0)</f>
        <v>0</v>
      </c>
      <c r="BI370" s="223">
        <f>IF(N370="nulová",J370,0)</f>
        <v>0</v>
      </c>
      <c r="BJ370" s="17" t="s">
        <v>81</v>
      </c>
      <c r="BK370" s="223">
        <f>ROUND(I370*H370,2)</f>
        <v>0</v>
      </c>
      <c r="BL370" s="17" t="s">
        <v>251</v>
      </c>
      <c r="BM370" s="222" t="s">
        <v>856</v>
      </c>
    </row>
    <row r="371" spans="2:65" s="1" customFormat="1" ht="16.5" customHeight="1">
      <c r="B371" s="38"/>
      <c r="C371" s="211" t="s">
        <v>558</v>
      </c>
      <c r="D371" s="211" t="s">
        <v>207</v>
      </c>
      <c r="E371" s="212" t="s">
        <v>2937</v>
      </c>
      <c r="F371" s="213" t="s">
        <v>2938</v>
      </c>
      <c r="G371" s="214" t="s">
        <v>756</v>
      </c>
      <c r="H371" s="215">
        <v>5</v>
      </c>
      <c r="I371" s="216"/>
      <c r="J371" s="217">
        <f>ROUND(I371*H371,2)</f>
        <v>0</v>
      </c>
      <c r="K371" s="213" t="s">
        <v>2529</v>
      </c>
      <c r="L371" s="43"/>
      <c r="M371" s="218" t="s">
        <v>19</v>
      </c>
      <c r="N371" s="219" t="s">
        <v>44</v>
      </c>
      <c r="O371" s="83"/>
      <c r="P371" s="220">
        <f>O371*H371</f>
        <v>0</v>
      </c>
      <c r="Q371" s="220">
        <v>0</v>
      </c>
      <c r="R371" s="220">
        <f>Q371*H371</f>
        <v>0</v>
      </c>
      <c r="S371" s="220">
        <v>0</v>
      </c>
      <c r="T371" s="221">
        <f>S371*H371</f>
        <v>0</v>
      </c>
      <c r="AR371" s="222" t="s">
        <v>251</v>
      </c>
      <c r="AT371" s="222" t="s">
        <v>207</v>
      </c>
      <c r="AU371" s="222" t="s">
        <v>83</v>
      </c>
      <c r="AY371" s="17" t="s">
        <v>204</v>
      </c>
      <c r="BE371" s="223">
        <f>IF(N371="základní",J371,0)</f>
        <v>0</v>
      </c>
      <c r="BF371" s="223">
        <f>IF(N371="snížená",J371,0)</f>
        <v>0</v>
      </c>
      <c r="BG371" s="223">
        <f>IF(N371="zákl. přenesená",J371,0)</f>
        <v>0</v>
      </c>
      <c r="BH371" s="223">
        <f>IF(N371="sníž. přenesená",J371,0)</f>
        <v>0</v>
      </c>
      <c r="BI371" s="223">
        <f>IF(N371="nulová",J371,0)</f>
        <v>0</v>
      </c>
      <c r="BJ371" s="17" t="s">
        <v>81</v>
      </c>
      <c r="BK371" s="223">
        <f>ROUND(I371*H371,2)</f>
        <v>0</v>
      </c>
      <c r="BL371" s="17" t="s">
        <v>251</v>
      </c>
      <c r="BM371" s="222" t="s">
        <v>857</v>
      </c>
    </row>
    <row r="372" spans="2:65" s="1" customFormat="1" ht="16.5" customHeight="1">
      <c r="B372" s="38"/>
      <c r="C372" s="211" t="s">
        <v>858</v>
      </c>
      <c r="D372" s="211" t="s">
        <v>207</v>
      </c>
      <c r="E372" s="212" t="s">
        <v>2939</v>
      </c>
      <c r="F372" s="213" t="s">
        <v>2940</v>
      </c>
      <c r="G372" s="214" t="s">
        <v>756</v>
      </c>
      <c r="H372" s="215">
        <v>5</v>
      </c>
      <c r="I372" s="216"/>
      <c r="J372" s="217">
        <f>ROUND(I372*H372,2)</f>
        <v>0</v>
      </c>
      <c r="K372" s="213" t="s">
        <v>2529</v>
      </c>
      <c r="L372" s="43"/>
      <c r="M372" s="218" t="s">
        <v>19</v>
      </c>
      <c r="N372" s="219" t="s">
        <v>44</v>
      </c>
      <c r="O372" s="83"/>
      <c r="P372" s="220">
        <f>O372*H372</f>
        <v>0</v>
      </c>
      <c r="Q372" s="220">
        <v>0</v>
      </c>
      <c r="R372" s="220">
        <f>Q372*H372</f>
        <v>0</v>
      </c>
      <c r="S372" s="220">
        <v>0</v>
      </c>
      <c r="T372" s="221">
        <f>S372*H372</f>
        <v>0</v>
      </c>
      <c r="AR372" s="222" t="s">
        <v>251</v>
      </c>
      <c r="AT372" s="222" t="s">
        <v>207</v>
      </c>
      <c r="AU372" s="222" t="s">
        <v>83</v>
      </c>
      <c r="AY372" s="17" t="s">
        <v>204</v>
      </c>
      <c r="BE372" s="223">
        <f>IF(N372="základní",J372,0)</f>
        <v>0</v>
      </c>
      <c r="BF372" s="223">
        <f>IF(N372="snížená",J372,0)</f>
        <v>0</v>
      </c>
      <c r="BG372" s="223">
        <f>IF(N372="zákl. přenesená",J372,0)</f>
        <v>0</v>
      </c>
      <c r="BH372" s="223">
        <f>IF(N372="sníž. přenesená",J372,0)</f>
        <v>0</v>
      </c>
      <c r="BI372" s="223">
        <f>IF(N372="nulová",J372,0)</f>
        <v>0</v>
      </c>
      <c r="BJ372" s="17" t="s">
        <v>81</v>
      </c>
      <c r="BK372" s="223">
        <f>ROUND(I372*H372,2)</f>
        <v>0</v>
      </c>
      <c r="BL372" s="17" t="s">
        <v>251</v>
      </c>
      <c r="BM372" s="222" t="s">
        <v>859</v>
      </c>
    </row>
    <row r="373" spans="2:65" s="1" customFormat="1" ht="16.5" customHeight="1">
      <c r="B373" s="38"/>
      <c r="C373" s="257" t="s">
        <v>563</v>
      </c>
      <c r="D373" s="257" t="s">
        <v>242</v>
      </c>
      <c r="E373" s="258" t="s">
        <v>2941</v>
      </c>
      <c r="F373" s="259" t="s">
        <v>2942</v>
      </c>
      <c r="G373" s="260" t="s">
        <v>297</v>
      </c>
      <c r="H373" s="261">
        <v>5</v>
      </c>
      <c r="I373" s="262"/>
      <c r="J373" s="263">
        <f>ROUND(I373*H373,2)</f>
        <v>0</v>
      </c>
      <c r="K373" s="259" t="s">
        <v>19</v>
      </c>
      <c r="L373" s="264"/>
      <c r="M373" s="265" t="s">
        <v>19</v>
      </c>
      <c r="N373" s="266" t="s">
        <v>44</v>
      </c>
      <c r="O373" s="83"/>
      <c r="P373" s="220">
        <f>O373*H373</f>
        <v>0</v>
      </c>
      <c r="Q373" s="220">
        <v>0</v>
      </c>
      <c r="R373" s="220">
        <f>Q373*H373</f>
        <v>0</v>
      </c>
      <c r="S373" s="220">
        <v>0</v>
      </c>
      <c r="T373" s="221">
        <f>S373*H373</f>
        <v>0</v>
      </c>
      <c r="AR373" s="222" t="s">
        <v>280</v>
      </c>
      <c r="AT373" s="222" t="s">
        <v>242</v>
      </c>
      <c r="AU373" s="222" t="s">
        <v>83</v>
      </c>
      <c r="AY373" s="17" t="s">
        <v>204</v>
      </c>
      <c r="BE373" s="223">
        <f>IF(N373="základní",J373,0)</f>
        <v>0</v>
      </c>
      <c r="BF373" s="223">
        <f>IF(N373="snížená",J373,0)</f>
        <v>0</v>
      </c>
      <c r="BG373" s="223">
        <f>IF(N373="zákl. přenesená",J373,0)</f>
        <v>0</v>
      </c>
      <c r="BH373" s="223">
        <f>IF(N373="sníž. přenesená",J373,0)</f>
        <v>0</v>
      </c>
      <c r="BI373" s="223">
        <f>IF(N373="nulová",J373,0)</f>
        <v>0</v>
      </c>
      <c r="BJ373" s="17" t="s">
        <v>81</v>
      </c>
      <c r="BK373" s="223">
        <f>ROUND(I373*H373,2)</f>
        <v>0</v>
      </c>
      <c r="BL373" s="17" t="s">
        <v>251</v>
      </c>
      <c r="BM373" s="222" t="s">
        <v>862</v>
      </c>
    </row>
    <row r="374" spans="2:65" s="1" customFormat="1" ht="16.5" customHeight="1">
      <c r="B374" s="38"/>
      <c r="C374" s="257" t="s">
        <v>863</v>
      </c>
      <c r="D374" s="257" t="s">
        <v>242</v>
      </c>
      <c r="E374" s="258" t="s">
        <v>2943</v>
      </c>
      <c r="F374" s="259" t="s">
        <v>2944</v>
      </c>
      <c r="G374" s="260" t="s">
        <v>297</v>
      </c>
      <c r="H374" s="261">
        <v>5</v>
      </c>
      <c r="I374" s="262"/>
      <c r="J374" s="263">
        <f>ROUND(I374*H374,2)</f>
        <v>0</v>
      </c>
      <c r="K374" s="259" t="s">
        <v>2529</v>
      </c>
      <c r="L374" s="264"/>
      <c r="M374" s="265" t="s">
        <v>19</v>
      </c>
      <c r="N374" s="266" t="s">
        <v>44</v>
      </c>
      <c r="O374" s="83"/>
      <c r="P374" s="220">
        <f>O374*H374</f>
        <v>0</v>
      </c>
      <c r="Q374" s="220">
        <v>0</v>
      </c>
      <c r="R374" s="220">
        <f>Q374*H374</f>
        <v>0</v>
      </c>
      <c r="S374" s="220">
        <v>0</v>
      </c>
      <c r="T374" s="221">
        <f>S374*H374</f>
        <v>0</v>
      </c>
      <c r="AR374" s="222" t="s">
        <v>280</v>
      </c>
      <c r="AT374" s="222" t="s">
        <v>242</v>
      </c>
      <c r="AU374" s="222" t="s">
        <v>83</v>
      </c>
      <c r="AY374" s="17" t="s">
        <v>204</v>
      </c>
      <c r="BE374" s="223">
        <f>IF(N374="základní",J374,0)</f>
        <v>0</v>
      </c>
      <c r="BF374" s="223">
        <f>IF(N374="snížená",J374,0)</f>
        <v>0</v>
      </c>
      <c r="BG374" s="223">
        <f>IF(N374="zákl. přenesená",J374,0)</f>
        <v>0</v>
      </c>
      <c r="BH374" s="223">
        <f>IF(N374="sníž. přenesená",J374,0)</f>
        <v>0</v>
      </c>
      <c r="BI374" s="223">
        <f>IF(N374="nulová",J374,0)</f>
        <v>0</v>
      </c>
      <c r="BJ374" s="17" t="s">
        <v>81</v>
      </c>
      <c r="BK374" s="223">
        <f>ROUND(I374*H374,2)</f>
        <v>0</v>
      </c>
      <c r="BL374" s="17" t="s">
        <v>251</v>
      </c>
      <c r="BM374" s="222" t="s">
        <v>864</v>
      </c>
    </row>
    <row r="375" spans="2:65" s="1" customFormat="1" ht="16.5" customHeight="1">
      <c r="B375" s="38"/>
      <c r="C375" s="257" t="s">
        <v>567</v>
      </c>
      <c r="D375" s="257" t="s">
        <v>242</v>
      </c>
      <c r="E375" s="258" t="s">
        <v>2945</v>
      </c>
      <c r="F375" s="259" t="s">
        <v>2946</v>
      </c>
      <c r="G375" s="260" t="s">
        <v>297</v>
      </c>
      <c r="H375" s="261">
        <v>5</v>
      </c>
      <c r="I375" s="262"/>
      <c r="J375" s="263">
        <f>ROUND(I375*H375,2)</f>
        <v>0</v>
      </c>
      <c r="K375" s="259" t="s">
        <v>19</v>
      </c>
      <c r="L375" s="264"/>
      <c r="M375" s="265" t="s">
        <v>19</v>
      </c>
      <c r="N375" s="266" t="s">
        <v>44</v>
      </c>
      <c r="O375" s="83"/>
      <c r="P375" s="220">
        <f>O375*H375</f>
        <v>0</v>
      </c>
      <c r="Q375" s="220">
        <v>0</v>
      </c>
      <c r="R375" s="220">
        <f>Q375*H375</f>
        <v>0</v>
      </c>
      <c r="S375" s="220">
        <v>0</v>
      </c>
      <c r="T375" s="221">
        <f>S375*H375</f>
        <v>0</v>
      </c>
      <c r="AR375" s="222" t="s">
        <v>280</v>
      </c>
      <c r="AT375" s="222" t="s">
        <v>242</v>
      </c>
      <c r="AU375" s="222" t="s">
        <v>83</v>
      </c>
      <c r="AY375" s="17" t="s">
        <v>204</v>
      </c>
      <c r="BE375" s="223">
        <f>IF(N375="základní",J375,0)</f>
        <v>0</v>
      </c>
      <c r="BF375" s="223">
        <f>IF(N375="snížená",J375,0)</f>
        <v>0</v>
      </c>
      <c r="BG375" s="223">
        <f>IF(N375="zákl. přenesená",J375,0)</f>
        <v>0</v>
      </c>
      <c r="BH375" s="223">
        <f>IF(N375="sníž. přenesená",J375,0)</f>
        <v>0</v>
      </c>
      <c r="BI375" s="223">
        <f>IF(N375="nulová",J375,0)</f>
        <v>0</v>
      </c>
      <c r="BJ375" s="17" t="s">
        <v>81</v>
      </c>
      <c r="BK375" s="223">
        <f>ROUND(I375*H375,2)</f>
        <v>0</v>
      </c>
      <c r="BL375" s="17" t="s">
        <v>251</v>
      </c>
      <c r="BM375" s="222" t="s">
        <v>865</v>
      </c>
    </row>
    <row r="376" spans="2:65" s="1" customFormat="1" ht="16.5" customHeight="1">
      <c r="B376" s="38"/>
      <c r="C376" s="257" t="s">
        <v>866</v>
      </c>
      <c r="D376" s="257" t="s">
        <v>242</v>
      </c>
      <c r="E376" s="258" t="s">
        <v>2947</v>
      </c>
      <c r="F376" s="259" t="s">
        <v>2948</v>
      </c>
      <c r="G376" s="260" t="s">
        <v>297</v>
      </c>
      <c r="H376" s="261">
        <v>5</v>
      </c>
      <c r="I376" s="262"/>
      <c r="J376" s="263">
        <f>ROUND(I376*H376,2)</f>
        <v>0</v>
      </c>
      <c r="K376" s="259" t="s">
        <v>19</v>
      </c>
      <c r="L376" s="264"/>
      <c r="M376" s="265" t="s">
        <v>19</v>
      </c>
      <c r="N376" s="266" t="s">
        <v>44</v>
      </c>
      <c r="O376" s="83"/>
      <c r="P376" s="220">
        <f>O376*H376</f>
        <v>0</v>
      </c>
      <c r="Q376" s="220">
        <v>0</v>
      </c>
      <c r="R376" s="220">
        <f>Q376*H376</f>
        <v>0</v>
      </c>
      <c r="S376" s="220">
        <v>0</v>
      </c>
      <c r="T376" s="221">
        <f>S376*H376</f>
        <v>0</v>
      </c>
      <c r="AR376" s="222" t="s">
        <v>280</v>
      </c>
      <c r="AT376" s="222" t="s">
        <v>242</v>
      </c>
      <c r="AU376" s="222" t="s">
        <v>83</v>
      </c>
      <c r="AY376" s="17" t="s">
        <v>204</v>
      </c>
      <c r="BE376" s="223">
        <f>IF(N376="základní",J376,0)</f>
        <v>0</v>
      </c>
      <c r="BF376" s="223">
        <f>IF(N376="snížená",J376,0)</f>
        <v>0</v>
      </c>
      <c r="BG376" s="223">
        <f>IF(N376="zákl. přenesená",J376,0)</f>
        <v>0</v>
      </c>
      <c r="BH376" s="223">
        <f>IF(N376="sníž. přenesená",J376,0)</f>
        <v>0</v>
      </c>
      <c r="BI376" s="223">
        <f>IF(N376="nulová",J376,0)</f>
        <v>0</v>
      </c>
      <c r="BJ376" s="17" t="s">
        <v>81</v>
      </c>
      <c r="BK376" s="223">
        <f>ROUND(I376*H376,2)</f>
        <v>0</v>
      </c>
      <c r="BL376" s="17" t="s">
        <v>251</v>
      </c>
      <c r="BM376" s="222" t="s">
        <v>869</v>
      </c>
    </row>
    <row r="377" spans="2:65" s="1" customFormat="1" ht="16.5" customHeight="1">
      <c r="B377" s="38"/>
      <c r="C377" s="257" t="s">
        <v>570</v>
      </c>
      <c r="D377" s="257" t="s">
        <v>242</v>
      </c>
      <c r="E377" s="258" t="s">
        <v>2949</v>
      </c>
      <c r="F377" s="259" t="s">
        <v>2950</v>
      </c>
      <c r="G377" s="260" t="s">
        <v>297</v>
      </c>
      <c r="H377" s="261">
        <v>5</v>
      </c>
      <c r="I377" s="262"/>
      <c r="J377" s="263">
        <f>ROUND(I377*H377,2)</f>
        <v>0</v>
      </c>
      <c r="K377" s="259" t="s">
        <v>19</v>
      </c>
      <c r="L377" s="264"/>
      <c r="M377" s="265" t="s">
        <v>19</v>
      </c>
      <c r="N377" s="266" t="s">
        <v>44</v>
      </c>
      <c r="O377" s="83"/>
      <c r="P377" s="220">
        <f>O377*H377</f>
        <v>0</v>
      </c>
      <c r="Q377" s="220">
        <v>0</v>
      </c>
      <c r="R377" s="220">
        <f>Q377*H377</f>
        <v>0</v>
      </c>
      <c r="S377" s="220">
        <v>0</v>
      </c>
      <c r="T377" s="221">
        <f>S377*H377</f>
        <v>0</v>
      </c>
      <c r="AR377" s="222" t="s">
        <v>280</v>
      </c>
      <c r="AT377" s="222" t="s">
        <v>242</v>
      </c>
      <c r="AU377" s="222" t="s">
        <v>83</v>
      </c>
      <c r="AY377" s="17" t="s">
        <v>204</v>
      </c>
      <c r="BE377" s="223">
        <f>IF(N377="základní",J377,0)</f>
        <v>0</v>
      </c>
      <c r="BF377" s="223">
        <f>IF(N377="snížená",J377,0)</f>
        <v>0</v>
      </c>
      <c r="BG377" s="223">
        <f>IF(N377="zákl. přenesená",J377,0)</f>
        <v>0</v>
      </c>
      <c r="BH377" s="223">
        <f>IF(N377="sníž. přenesená",J377,0)</f>
        <v>0</v>
      </c>
      <c r="BI377" s="223">
        <f>IF(N377="nulová",J377,0)</f>
        <v>0</v>
      </c>
      <c r="BJ377" s="17" t="s">
        <v>81</v>
      </c>
      <c r="BK377" s="223">
        <f>ROUND(I377*H377,2)</f>
        <v>0</v>
      </c>
      <c r="BL377" s="17" t="s">
        <v>251</v>
      </c>
      <c r="BM377" s="222" t="s">
        <v>872</v>
      </c>
    </row>
    <row r="378" spans="2:65" s="1" customFormat="1" ht="16.5" customHeight="1">
      <c r="B378" s="38"/>
      <c r="C378" s="257" t="s">
        <v>873</v>
      </c>
      <c r="D378" s="257" t="s">
        <v>242</v>
      </c>
      <c r="E378" s="258" t="s">
        <v>2951</v>
      </c>
      <c r="F378" s="259" t="s">
        <v>2952</v>
      </c>
      <c r="G378" s="260" t="s">
        <v>552</v>
      </c>
      <c r="H378" s="261">
        <v>5</v>
      </c>
      <c r="I378" s="262"/>
      <c r="J378" s="263">
        <f>ROUND(I378*H378,2)</f>
        <v>0</v>
      </c>
      <c r="K378" s="259" t="s">
        <v>19</v>
      </c>
      <c r="L378" s="264"/>
      <c r="M378" s="265" t="s">
        <v>19</v>
      </c>
      <c r="N378" s="266" t="s">
        <v>44</v>
      </c>
      <c r="O378" s="83"/>
      <c r="P378" s="220">
        <f>O378*H378</f>
        <v>0</v>
      </c>
      <c r="Q378" s="220">
        <v>0</v>
      </c>
      <c r="R378" s="220">
        <f>Q378*H378</f>
        <v>0</v>
      </c>
      <c r="S378" s="220">
        <v>0</v>
      </c>
      <c r="T378" s="221">
        <f>S378*H378</f>
        <v>0</v>
      </c>
      <c r="AR378" s="222" t="s">
        <v>280</v>
      </c>
      <c r="AT378" s="222" t="s">
        <v>242</v>
      </c>
      <c r="AU378" s="222" t="s">
        <v>83</v>
      </c>
      <c r="AY378" s="17" t="s">
        <v>204</v>
      </c>
      <c r="BE378" s="223">
        <f>IF(N378="základní",J378,0)</f>
        <v>0</v>
      </c>
      <c r="BF378" s="223">
        <f>IF(N378="snížená",J378,0)</f>
        <v>0</v>
      </c>
      <c r="BG378" s="223">
        <f>IF(N378="zákl. přenesená",J378,0)</f>
        <v>0</v>
      </c>
      <c r="BH378" s="223">
        <f>IF(N378="sníž. přenesená",J378,0)</f>
        <v>0</v>
      </c>
      <c r="BI378" s="223">
        <f>IF(N378="nulová",J378,0)</f>
        <v>0</v>
      </c>
      <c r="BJ378" s="17" t="s">
        <v>81</v>
      </c>
      <c r="BK378" s="223">
        <f>ROUND(I378*H378,2)</f>
        <v>0</v>
      </c>
      <c r="BL378" s="17" t="s">
        <v>251</v>
      </c>
      <c r="BM378" s="222" t="s">
        <v>876</v>
      </c>
    </row>
    <row r="379" spans="2:65" s="1" customFormat="1" ht="16.5" customHeight="1">
      <c r="B379" s="38"/>
      <c r="C379" s="211" t="s">
        <v>574</v>
      </c>
      <c r="D379" s="211" t="s">
        <v>207</v>
      </c>
      <c r="E379" s="212" t="s">
        <v>2953</v>
      </c>
      <c r="F379" s="213" t="s">
        <v>2954</v>
      </c>
      <c r="G379" s="214" t="s">
        <v>756</v>
      </c>
      <c r="H379" s="215">
        <v>2</v>
      </c>
      <c r="I379" s="216"/>
      <c r="J379" s="217">
        <f>ROUND(I379*H379,2)</f>
        <v>0</v>
      </c>
      <c r="K379" s="213" t="s">
        <v>2529</v>
      </c>
      <c r="L379" s="43"/>
      <c r="M379" s="218" t="s">
        <v>19</v>
      </c>
      <c r="N379" s="219" t="s">
        <v>44</v>
      </c>
      <c r="O379" s="83"/>
      <c r="P379" s="220">
        <f>O379*H379</f>
        <v>0</v>
      </c>
      <c r="Q379" s="220">
        <v>0</v>
      </c>
      <c r="R379" s="220">
        <f>Q379*H379</f>
        <v>0</v>
      </c>
      <c r="S379" s="220">
        <v>0</v>
      </c>
      <c r="T379" s="221">
        <f>S379*H379</f>
        <v>0</v>
      </c>
      <c r="AR379" s="222" t="s">
        <v>251</v>
      </c>
      <c r="AT379" s="222" t="s">
        <v>207</v>
      </c>
      <c r="AU379" s="222" t="s">
        <v>83</v>
      </c>
      <c r="AY379" s="17" t="s">
        <v>204</v>
      </c>
      <c r="BE379" s="223">
        <f>IF(N379="základní",J379,0)</f>
        <v>0</v>
      </c>
      <c r="BF379" s="223">
        <f>IF(N379="snížená",J379,0)</f>
        <v>0</v>
      </c>
      <c r="BG379" s="223">
        <f>IF(N379="zákl. přenesená",J379,0)</f>
        <v>0</v>
      </c>
      <c r="BH379" s="223">
        <f>IF(N379="sníž. přenesená",J379,0)</f>
        <v>0</v>
      </c>
      <c r="BI379" s="223">
        <f>IF(N379="nulová",J379,0)</f>
        <v>0</v>
      </c>
      <c r="BJ379" s="17" t="s">
        <v>81</v>
      </c>
      <c r="BK379" s="223">
        <f>ROUND(I379*H379,2)</f>
        <v>0</v>
      </c>
      <c r="BL379" s="17" t="s">
        <v>251</v>
      </c>
      <c r="BM379" s="222" t="s">
        <v>879</v>
      </c>
    </row>
    <row r="380" spans="2:65" s="1" customFormat="1" ht="16.5" customHeight="1">
      <c r="B380" s="38"/>
      <c r="C380" s="211" t="s">
        <v>880</v>
      </c>
      <c r="D380" s="211" t="s">
        <v>207</v>
      </c>
      <c r="E380" s="212" t="s">
        <v>2955</v>
      </c>
      <c r="F380" s="213" t="s">
        <v>2956</v>
      </c>
      <c r="G380" s="214" t="s">
        <v>756</v>
      </c>
      <c r="H380" s="215">
        <v>2</v>
      </c>
      <c r="I380" s="216"/>
      <c r="J380" s="217">
        <f>ROUND(I380*H380,2)</f>
        <v>0</v>
      </c>
      <c r="K380" s="213" t="s">
        <v>2529</v>
      </c>
      <c r="L380" s="43"/>
      <c r="M380" s="218" t="s">
        <v>19</v>
      </c>
      <c r="N380" s="219" t="s">
        <v>44</v>
      </c>
      <c r="O380" s="83"/>
      <c r="P380" s="220">
        <f>O380*H380</f>
        <v>0</v>
      </c>
      <c r="Q380" s="220">
        <v>0</v>
      </c>
      <c r="R380" s="220">
        <f>Q380*H380</f>
        <v>0</v>
      </c>
      <c r="S380" s="220">
        <v>0</v>
      </c>
      <c r="T380" s="221">
        <f>S380*H380</f>
        <v>0</v>
      </c>
      <c r="AR380" s="222" t="s">
        <v>251</v>
      </c>
      <c r="AT380" s="222" t="s">
        <v>207</v>
      </c>
      <c r="AU380" s="222" t="s">
        <v>83</v>
      </c>
      <c r="AY380" s="17" t="s">
        <v>204</v>
      </c>
      <c r="BE380" s="223">
        <f>IF(N380="základní",J380,0)</f>
        <v>0</v>
      </c>
      <c r="BF380" s="223">
        <f>IF(N380="snížená",J380,0)</f>
        <v>0</v>
      </c>
      <c r="BG380" s="223">
        <f>IF(N380="zákl. přenesená",J380,0)</f>
        <v>0</v>
      </c>
      <c r="BH380" s="223">
        <f>IF(N380="sníž. přenesená",J380,0)</f>
        <v>0</v>
      </c>
      <c r="BI380" s="223">
        <f>IF(N380="nulová",J380,0)</f>
        <v>0</v>
      </c>
      <c r="BJ380" s="17" t="s">
        <v>81</v>
      </c>
      <c r="BK380" s="223">
        <f>ROUND(I380*H380,2)</f>
        <v>0</v>
      </c>
      <c r="BL380" s="17" t="s">
        <v>251</v>
      </c>
      <c r="BM380" s="222" t="s">
        <v>883</v>
      </c>
    </row>
    <row r="381" spans="2:65" s="1" customFormat="1" ht="16.5" customHeight="1">
      <c r="B381" s="38"/>
      <c r="C381" s="257" t="s">
        <v>577</v>
      </c>
      <c r="D381" s="257" t="s">
        <v>242</v>
      </c>
      <c r="E381" s="258" t="s">
        <v>2957</v>
      </c>
      <c r="F381" s="259" t="s">
        <v>2958</v>
      </c>
      <c r="G381" s="260" t="s">
        <v>297</v>
      </c>
      <c r="H381" s="261">
        <v>2</v>
      </c>
      <c r="I381" s="262"/>
      <c r="J381" s="263">
        <f>ROUND(I381*H381,2)</f>
        <v>0</v>
      </c>
      <c r="K381" s="259" t="s">
        <v>2529</v>
      </c>
      <c r="L381" s="264"/>
      <c r="M381" s="265" t="s">
        <v>19</v>
      </c>
      <c r="N381" s="266" t="s">
        <v>44</v>
      </c>
      <c r="O381" s="83"/>
      <c r="P381" s="220">
        <f>O381*H381</f>
        <v>0</v>
      </c>
      <c r="Q381" s="220">
        <v>0</v>
      </c>
      <c r="R381" s="220">
        <f>Q381*H381</f>
        <v>0</v>
      </c>
      <c r="S381" s="220">
        <v>0</v>
      </c>
      <c r="T381" s="221">
        <f>S381*H381</f>
        <v>0</v>
      </c>
      <c r="AR381" s="222" t="s">
        <v>280</v>
      </c>
      <c r="AT381" s="222" t="s">
        <v>242</v>
      </c>
      <c r="AU381" s="222" t="s">
        <v>83</v>
      </c>
      <c r="AY381" s="17" t="s">
        <v>204</v>
      </c>
      <c r="BE381" s="223">
        <f>IF(N381="základní",J381,0)</f>
        <v>0</v>
      </c>
      <c r="BF381" s="223">
        <f>IF(N381="snížená",J381,0)</f>
        <v>0</v>
      </c>
      <c r="BG381" s="223">
        <f>IF(N381="zákl. přenesená",J381,0)</f>
        <v>0</v>
      </c>
      <c r="BH381" s="223">
        <f>IF(N381="sníž. přenesená",J381,0)</f>
        <v>0</v>
      </c>
      <c r="BI381" s="223">
        <f>IF(N381="nulová",J381,0)</f>
        <v>0</v>
      </c>
      <c r="BJ381" s="17" t="s">
        <v>81</v>
      </c>
      <c r="BK381" s="223">
        <f>ROUND(I381*H381,2)</f>
        <v>0</v>
      </c>
      <c r="BL381" s="17" t="s">
        <v>251</v>
      </c>
      <c r="BM381" s="222" t="s">
        <v>888</v>
      </c>
    </row>
    <row r="382" spans="2:65" s="1" customFormat="1" ht="24" customHeight="1">
      <c r="B382" s="38"/>
      <c r="C382" s="211" t="s">
        <v>891</v>
      </c>
      <c r="D382" s="211" t="s">
        <v>207</v>
      </c>
      <c r="E382" s="212" t="s">
        <v>2959</v>
      </c>
      <c r="F382" s="213" t="s">
        <v>2960</v>
      </c>
      <c r="G382" s="214" t="s">
        <v>239</v>
      </c>
      <c r="H382" s="215">
        <v>0.096</v>
      </c>
      <c r="I382" s="216"/>
      <c r="J382" s="217">
        <f>ROUND(I382*H382,2)</f>
        <v>0</v>
      </c>
      <c r="K382" s="213" t="s">
        <v>2529</v>
      </c>
      <c r="L382" s="43"/>
      <c r="M382" s="218" t="s">
        <v>19</v>
      </c>
      <c r="N382" s="219" t="s">
        <v>44</v>
      </c>
      <c r="O382" s="83"/>
      <c r="P382" s="220">
        <f>O382*H382</f>
        <v>0</v>
      </c>
      <c r="Q382" s="220">
        <v>0</v>
      </c>
      <c r="R382" s="220">
        <f>Q382*H382</f>
        <v>0</v>
      </c>
      <c r="S382" s="220">
        <v>0</v>
      </c>
      <c r="T382" s="221">
        <f>S382*H382</f>
        <v>0</v>
      </c>
      <c r="AR382" s="222" t="s">
        <v>251</v>
      </c>
      <c r="AT382" s="222" t="s">
        <v>207</v>
      </c>
      <c r="AU382" s="222" t="s">
        <v>83</v>
      </c>
      <c r="AY382" s="17" t="s">
        <v>204</v>
      </c>
      <c r="BE382" s="223">
        <f>IF(N382="základní",J382,0)</f>
        <v>0</v>
      </c>
      <c r="BF382" s="223">
        <f>IF(N382="snížená",J382,0)</f>
        <v>0</v>
      </c>
      <c r="BG382" s="223">
        <f>IF(N382="zákl. přenesená",J382,0)</f>
        <v>0</v>
      </c>
      <c r="BH382" s="223">
        <f>IF(N382="sníž. přenesená",J382,0)</f>
        <v>0</v>
      </c>
      <c r="BI382" s="223">
        <f>IF(N382="nulová",J382,0)</f>
        <v>0</v>
      </c>
      <c r="BJ382" s="17" t="s">
        <v>81</v>
      </c>
      <c r="BK382" s="223">
        <f>ROUND(I382*H382,2)</f>
        <v>0</v>
      </c>
      <c r="BL382" s="17" t="s">
        <v>251</v>
      </c>
      <c r="BM382" s="222" t="s">
        <v>892</v>
      </c>
    </row>
    <row r="383" spans="2:65" s="1" customFormat="1" ht="16.5" customHeight="1">
      <c r="B383" s="38"/>
      <c r="C383" s="211" t="s">
        <v>581</v>
      </c>
      <c r="D383" s="211" t="s">
        <v>207</v>
      </c>
      <c r="E383" s="212" t="s">
        <v>2961</v>
      </c>
      <c r="F383" s="213" t="s">
        <v>2962</v>
      </c>
      <c r="G383" s="214" t="s">
        <v>756</v>
      </c>
      <c r="H383" s="215">
        <v>11</v>
      </c>
      <c r="I383" s="216"/>
      <c r="J383" s="217">
        <f>ROUND(I383*H383,2)</f>
        <v>0</v>
      </c>
      <c r="K383" s="213" t="s">
        <v>2529</v>
      </c>
      <c r="L383" s="43"/>
      <c r="M383" s="218" t="s">
        <v>19</v>
      </c>
      <c r="N383" s="219" t="s">
        <v>44</v>
      </c>
      <c r="O383" s="83"/>
      <c r="P383" s="220">
        <f>O383*H383</f>
        <v>0</v>
      </c>
      <c r="Q383" s="220">
        <v>0</v>
      </c>
      <c r="R383" s="220">
        <f>Q383*H383</f>
        <v>0</v>
      </c>
      <c r="S383" s="220">
        <v>0</v>
      </c>
      <c r="T383" s="221">
        <f>S383*H383</f>
        <v>0</v>
      </c>
      <c r="AR383" s="222" t="s">
        <v>251</v>
      </c>
      <c r="AT383" s="222" t="s">
        <v>207</v>
      </c>
      <c r="AU383" s="222" t="s">
        <v>83</v>
      </c>
      <c r="AY383" s="17" t="s">
        <v>204</v>
      </c>
      <c r="BE383" s="223">
        <f>IF(N383="základní",J383,0)</f>
        <v>0</v>
      </c>
      <c r="BF383" s="223">
        <f>IF(N383="snížená",J383,0)</f>
        <v>0</v>
      </c>
      <c r="BG383" s="223">
        <f>IF(N383="zákl. přenesená",J383,0)</f>
        <v>0</v>
      </c>
      <c r="BH383" s="223">
        <f>IF(N383="sníž. přenesená",J383,0)</f>
        <v>0</v>
      </c>
      <c r="BI383" s="223">
        <f>IF(N383="nulová",J383,0)</f>
        <v>0</v>
      </c>
      <c r="BJ383" s="17" t="s">
        <v>81</v>
      </c>
      <c r="BK383" s="223">
        <f>ROUND(I383*H383,2)</f>
        <v>0</v>
      </c>
      <c r="BL383" s="17" t="s">
        <v>251</v>
      </c>
      <c r="BM383" s="222" t="s">
        <v>893</v>
      </c>
    </row>
    <row r="384" spans="2:65" s="1" customFormat="1" ht="16.5" customHeight="1">
      <c r="B384" s="38"/>
      <c r="C384" s="211" t="s">
        <v>894</v>
      </c>
      <c r="D384" s="211" t="s">
        <v>207</v>
      </c>
      <c r="E384" s="212" t="s">
        <v>2963</v>
      </c>
      <c r="F384" s="213" t="s">
        <v>2964</v>
      </c>
      <c r="G384" s="214" t="s">
        <v>756</v>
      </c>
      <c r="H384" s="215">
        <v>1</v>
      </c>
      <c r="I384" s="216"/>
      <c r="J384" s="217">
        <f>ROUND(I384*H384,2)</f>
        <v>0</v>
      </c>
      <c r="K384" s="213" t="s">
        <v>2529</v>
      </c>
      <c r="L384" s="43"/>
      <c r="M384" s="218" t="s">
        <v>19</v>
      </c>
      <c r="N384" s="219" t="s">
        <v>44</v>
      </c>
      <c r="O384" s="83"/>
      <c r="P384" s="220">
        <f>O384*H384</f>
        <v>0</v>
      </c>
      <c r="Q384" s="220">
        <v>0</v>
      </c>
      <c r="R384" s="220">
        <f>Q384*H384</f>
        <v>0</v>
      </c>
      <c r="S384" s="220">
        <v>0</v>
      </c>
      <c r="T384" s="221">
        <f>S384*H384</f>
        <v>0</v>
      </c>
      <c r="AR384" s="222" t="s">
        <v>251</v>
      </c>
      <c r="AT384" s="222" t="s">
        <v>207</v>
      </c>
      <c r="AU384" s="222" t="s">
        <v>83</v>
      </c>
      <c r="AY384" s="17" t="s">
        <v>204</v>
      </c>
      <c r="BE384" s="223">
        <f>IF(N384="základní",J384,0)</f>
        <v>0</v>
      </c>
      <c r="BF384" s="223">
        <f>IF(N384="snížená",J384,0)</f>
        <v>0</v>
      </c>
      <c r="BG384" s="223">
        <f>IF(N384="zákl. přenesená",J384,0)</f>
        <v>0</v>
      </c>
      <c r="BH384" s="223">
        <f>IF(N384="sníž. přenesená",J384,0)</f>
        <v>0</v>
      </c>
      <c r="BI384" s="223">
        <f>IF(N384="nulová",J384,0)</f>
        <v>0</v>
      </c>
      <c r="BJ384" s="17" t="s">
        <v>81</v>
      </c>
      <c r="BK384" s="223">
        <f>ROUND(I384*H384,2)</f>
        <v>0</v>
      </c>
      <c r="BL384" s="17" t="s">
        <v>251</v>
      </c>
      <c r="BM384" s="222" t="s">
        <v>895</v>
      </c>
    </row>
    <row r="385" spans="2:65" s="1" customFormat="1" ht="16.5" customHeight="1">
      <c r="B385" s="38"/>
      <c r="C385" s="257" t="s">
        <v>584</v>
      </c>
      <c r="D385" s="257" t="s">
        <v>242</v>
      </c>
      <c r="E385" s="258" t="s">
        <v>2965</v>
      </c>
      <c r="F385" s="259" t="s">
        <v>2966</v>
      </c>
      <c r="G385" s="260" t="s">
        <v>297</v>
      </c>
      <c r="H385" s="261">
        <v>1</v>
      </c>
      <c r="I385" s="262"/>
      <c r="J385" s="263">
        <f>ROUND(I385*H385,2)</f>
        <v>0</v>
      </c>
      <c r="K385" s="259" t="s">
        <v>19</v>
      </c>
      <c r="L385" s="264"/>
      <c r="M385" s="265" t="s">
        <v>19</v>
      </c>
      <c r="N385" s="266" t="s">
        <v>44</v>
      </c>
      <c r="O385" s="83"/>
      <c r="P385" s="220">
        <f>O385*H385</f>
        <v>0</v>
      </c>
      <c r="Q385" s="220">
        <v>0</v>
      </c>
      <c r="R385" s="220">
        <f>Q385*H385</f>
        <v>0</v>
      </c>
      <c r="S385" s="220">
        <v>0</v>
      </c>
      <c r="T385" s="221">
        <f>S385*H385</f>
        <v>0</v>
      </c>
      <c r="AR385" s="222" t="s">
        <v>280</v>
      </c>
      <c r="AT385" s="222" t="s">
        <v>242</v>
      </c>
      <c r="AU385" s="222" t="s">
        <v>83</v>
      </c>
      <c r="AY385" s="17" t="s">
        <v>204</v>
      </c>
      <c r="BE385" s="223">
        <f>IF(N385="základní",J385,0)</f>
        <v>0</v>
      </c>
      <c r="BF385" s="223">
        <f>IF(N385="snížená",J385,0)</f>
        <v>0</v>
      </c>
      <c r="BG385" s="223">
        <f>IF(N385="zákl. přenesená",J385,0)</f>
        <v>0</v>
      </c>
      <c r="BH385" s="223">
        <f>IF(N385="sníž. přenesená",J385,0)</f>
        <v>0</v>
      </c>
      <c r="BI385" s="223">
        <f>IF(N385="nulová",J385,0)</f>
        <v>0</v>
      </c>
      <c r="BJ385" s="17" t="s">
        <v>81</v>
      </c>
      <c r="BK385" s="223">
        <f>ROUND(I385*H385,2)</f>
        <v>0</v>
      </c>
      <c r="BL385" s="17" t="s">
        <v>251</v>
      </c>
      <c r="BM385" s="222" t="s">
        <v>896</v>
      </c>
    </row>
    <row r="386" spans="2:65" s="1" customFormat="1" ht="16.5" customHeight="1">
      <c r="B386" s="38"/>
      <c r="C386" s="211" t="s">
        <v>897</v>
      </c>
      <c r="D386" s="211" t="s">
        <v>207</v>
      </c>
      <c r="E386" s="212" t="s">
        <v>2967</v>
      </c>
      <c r="F386" s="213" t="s">
        <v>2968</v>
      </c>
      <c r="G386" s="214" t="s">
        <v>756</v>
      </c>
      <c r="H386" s="215">
        <v>3</v>
      </c>
      <c r="I386" s="216"/>
      <c r="J386" s="217">
        <f>ROUND(I386*H386,2)</f>
        <v>0</v>
      </c>
      <c r="K386" s="213" t="s">
        <v>2529</v>
      </c>
      <c r="L386" s="43"/>
      <c r="M386" s="218" t="s">
        <v>19</v>
      </c>
      <c r="N386" s="219" t="s">
        <v>44</v>
      </c>
      <c r="O386" s="83"/>
      <c r="P386" s="220">
        <f>O386*H386</f>
        <v>0</v>
      </c>
      <c r="Q386" s="220">
        <v>0</v>
      </c>
      <c r="R386" s="220">
        <f>Q386*H386</f>
        <v>0</v>
      </c>
      <c r="S386" s="220">
        <v>0</v>
      </c>
      <c r="T386" s="221">
        <f>S386*H386</f>
        <v>0</v>
      </c>
      <c r="AR386" s="222" t="s">
        <v>251</v>
      </c>
      <c r="AT386" s="222" t="s">
        <v>207</v>
      </c>
      <c r="AU386" s="222" t="s">
        <v>83</v>
      </c>
      <c r="AY386" s="17" t="s">
        <v>204</v>
      </c>
      <c r="BE386" s="223">
        <f>IF(N386="základní",J386,0)</f>
        <v>0</v>
      </c>
      <c r="BF386" s="223">
        <f>IF(N386="snížená",J386,0)</f>
        <v>0</v>
      </c>
      <c r="BG386" s="223">
        <f>IF(N386="zákl. přenesená",J386,0)</f>
        <v>0</v>
      </c>
      <c r="BH386" s="223">
        <f>IF(N386="sníž. přenesená",J386,0)</f>
        <v>0</v>
      </c>
      <c r="BI386" s="223">
        <f>IF(N386="nulová",J386,0)</f>
        <v>0</v>
      </c>
      <c r="BJ386" s="17" t="s">
        <v>81</v>
      </c>
      <c r="BK386" s="223">
        <f>ROUND(I386*H386,2)</f>
        <v>0</v>
      </c>
      <c r="BL386" s="17" t="s">
        <v>251</v>
      </c>
      <c r="BM386" s="222" t="s">
        <v>898</v>
      </c>
    </row>
    <row r="387" spans="2:65" s="1" customFormat="1" ht="16.5" customHeight="1">
      <c r="B387" s="38"/>
      <c r="C387" s="211" t="s">
        <v>588</v>
      </c>
      <c r="D387" s="211" t="s">
        <v>207</v>
      </c>
      <c r="E387" s="212" t="s">
        <v>2969</v>
      </c>
      <c r="F387" s="213" t="s">
        <v>2970</v>
      </c>
      <c r="G387" s="214" t="s">
        <v>756</v>
      </c>
      <c r="H387" s="215">
        <v>2</v>
      </c>
      <c r="I387" s="216"/>
      <c r="J387" s="217">
        <f>ROUND(I387*H387,2)</f>
        <v>0</v>
      </c>
      <c r="K387" s="213" t="s">
        <v>2529</v>
      </c>
      <c r="L387" s="43"/>
      <c r="M387" s="218" t="s">
        <v>19</v>
      </c>
      <c r="N387" s="219" t="s">
        <v>44</v>
      </c>
      <c r="O387" s="83"/>
      <c r="P387" s="220">
        <f>O387*H387</f>
        <v>0</v>
      </c>
      <c r="Q387" s="220">
        <v>0</v>
      </c>
      <c r="R387" s="220">
        <f>Q387*H387</f>
        <v>0</v>
      </c>
      <c r="S387" s="220">
        <v>0</v>
      </c>
      <c r="T387" s="221">
        <f>S387*H387</f>
        <v>0</v>
      </c>
      <c r="AR387" s="222" t="s">
        <v>251</v>
      </c>
      <c r="AT387" s="222" t="s">
        <v>207</v>
      </c>
      <c r="AU387" s="222" t="s">
        <v>83</v>
      </c>
      <c r="AY387" s="17" t="s">
        <v>204</v>
      </c>
      <c r="BE387" s="223">
        <f>IF(N387="základní",J387,0)</f>
        <v>0</v>
      </c>
      <c r="BF387" s="223">
        <f>IF(N387="snížená",J387,0)</f>
        <v>0</v>
      </c>
      <c r="BG387" s="223">
        <f>IF(N387="zákl. přenesená",J387,0)</f>
        <v>0</v>
      </c>
      <c r="BH387" s="223">
        <f>IF(N387="sníž. přenesená",J387,0)</f>
        <v>0</v>
      </c>
      <c r="BI387" s="223">
        <f>IF(N387="nulová",J387,0)</f>
        <v>0</v>
      </c>
      <c r="BJ387" s="17" t="s">
        <v>81</v>
      </c>
      <c r="BK387" s="223">
        <f>ROUND(I387*H387,2)</f>
        <v>0</v>
      </c>
      <c r="BL387" s="17" t="s">
        <v>251</v>
      </c>
      <c r="BM387" s="222" t="s">
        <v>900</v>
      </c>
    </row>
    <row r="388" spans="2:65" s="1" customFormat="1" ht="16.5" customHeight="1">
      <c r="B388" s="38"/>
      <c r="C388" s="211" t="s">
        <v>901</v>
      </c>
      <c r="D388" s="211" t="s">
        <v>207</v>
      </c>
      <c r="E388" s="212" t="s">
        <v>2971</v>
      </c>
      <c r="F388" s="213" t="s">
        <v>2972</v>
      </c>
      <c r="G388" s="214" t="s">
        <v>756</v>
      </c>
      <c r="H388" s="215">
        <v>3</v>
      </c>
      <c r="I388" s="216"/>
      <c r="J388" s="217">
        <f>ROUND(I388*H388,2)</f>
        <v>0</v>
      </c>
      <c r="K388" s="213" t="s">
        <v>2529</v>
      </c>
      <c r="L388" s="43"/>
      <c r="M388" s="218" t="s">
        <v>19</v>
      </c>
      <c r="N388" s="219" t="s">
        <v>44</v>
      </c>
      <c r="O388" s="83"/>
      <c r="P388" s="220">
        <f>O388*H388</f>
        <v>0</v>
      </c>
      <c r="Q388" s="220">
        <v>0</v>
      </c>
      <c r="R388" s="220">
        <f>Q388*H388</f>
        <v>0</v>
      </c>
      <c r="S388" s="220">
        <v>0</v>
      </c>
      <c r="T388" s="221">
        <f>S388*H388</f>
        <v>0</v>
      </c>
      <c r="AR388" s="222" t="s">
        <v>251</v>
      </c>
      <c r="AT388" s="222" t="s">
        <v>207</v>
      </c>
      <c r="AU388" s="222" t="s">
        <v>83</v>
      </c>
      <c r="AY388" s="17" t="s">
        <v>204</v>
      </c>
      <c r="BE388" s="223">
        <f>IF(N388="základní",J388,0)</f>
        <v>0</v>
      </c>
      <c r="BF388" s="223">
        <f>IF(N388="snížená",J388,0)</f>
        <v>0</v>
      </c>
      <c r="BG388" s="223">
        <f>IF(N388="zákl. přenesená",J388,0)</f>
        <v>0</v>
      </c>
      <c r="BH388" s="223">
        <f>IF(N388="sníž. přenesená",J388,0)</f>
        <v>0</v>
      </c>
      <c r="BI388" s="223">
        <f>IF(N388="nulová",J388,0)</f>
        <v>0</v>
      </c>
      <c r="BJ388" s="17" t="s">
        <v>81</v>
      </c>
      <c r="BK388" s="223">
        <f>ROUND(I388*H388,2)</f>
        <v>0</v>
      </c>
      <c r="BL388" s="17" t="s">
        <v>251</v>
      </c>
      <c r="BM388" s="222" t="s">
        <v>904</v>
      </c>
    </row>
    <row r="389" spans="2:65" s="1" customFormat="1" ht="16.5" customHeight="1">
      <c r="B389" s="38"/>
      <c r="C389" s="211" t="s">
        <v>591</v>
      </c>
      <c r="D389" s="211" t="s">
        <v>207</v>
      </c>
      <c r="E389" s="212" t="s">
        <v>2973</v>
      </c>
      <c r="F389" s="213" t="s">
        <v>2974</v>
      </c>
      <c r="G389" s="214" t="s">
        <v>297</v>
      </c>
      <c r="H389" s="215">
        <v>2</v>
      </c>
      <c r="I389" s="216"/>
      <c r="J389" s="217">
        <f>ROUND(I389*H389,2)</f>
        <v>0</v>
      </c>
      <c r="K389" s="213" t="s">
        <v>2529</v>
      </c>
      <c r="L389" s="43"/>
      <c r="M389" s="218" t="s">
        <v>19</v>
      </c>
      <c r="N389" s="219" t="s">
        <v>44</v>
      </c>
      <c r="O389" s="83"/>
      <c r="P389" s="220">
        <f>O389*H389</f>
        <v>0</v>
      </c>
      <c r="Q389" s="220">
        <v>0</v>
      </c>
      <c r="R389" s="220">
        <f>Q389*H389</f>
        <v>0</v>
      </c>
      <c r="S389" s="220">
        <v>0</v>
      </c>
      <c r="T389" s="221">
        <f>S389*H389</f>
        <v>0</v>
      </c>
      <c r="AR389" s="222" t="s">
        <v>251</v>
      </c>
      <c r="AT389" s="222" t="s">
        <v>207</v>
      </c>
      <c r="AU389" s="222" t="s">
        <v>83</v>
      </c>
      <c r="AY389" s="17" t="s">
        <v>204</v>
      </c>
      <c r="BE389" s="223">
        <f>IF(N389="základní",J389,0)</f>
        <v>0</v>
      </c>
      <c r="BF389" s="223">
        <f>IF(N389="snížená",J389,0)</f>
        <v>0</v>
      </c>
      <c r="BG389" s="223">
        <f>IF(N389="zákl. přenesená",J389,0)</f>
        <v>0</v>
      </c>
      <c r="BH389" s="223">
        <f>IF(N389="sníž. přenesená",J389,0)</f>
        <v>0</v>
      </c>
      <c r="BI389" s="223">
        <f>IF(N389="nulová",J389,0)</f>
        <v>0</v>
      </c>
      <c r="BJ389" s="17" t="s">
        <v>81</v>
      </c>
      <c r="BK389" s="223">
        <f>ROUND(I389*H389,2)</f>
        <v>0</v>
      </c>
      <c r="BL389" s="17" t="s">
        <v>251</v>
      </c>
      <c r="BM389" s="222" t="s">
        <v>905</v>
      </c>
    </row>
    <row r="390" spans="2:65" s="1" customFormat="1" ht="16.5" customHeight="1">
      <c r="B390" s="38"/>
      <c r="C390" s="257" t="s">
        <v>906</v>
      </c>
      <c r="D390" s="257" t="s">
        <v>242</v>
      </c>
      <c r="E390" s="258" t="s">
        <v>2975</v>
      </c>
      <c r="F390" s="259" t="s">
        <v>2976</v>
      </c>
      <c r="G390" s="260" t="s">
        <v>297</v>
      </c>
      <c r="H390" s="261">
        <v>2</v>
      </c>
      <c r="I390" s="262"/>
      <c r="J390" s="263">
        <f>ROUND(I390*H390,2)</f>
        <v>0</v>
      </c>
      <c r="K390" s="259" t="s">
        <v>19</v>
      </c>
      <c r="L390" s="264"/>
      <c r="M390" s="265" t="s">
        <v>19</v>
      </c>
      <c r="N390" s="266" t="s">
        <v>44</v>
      </c>
      <c r="O390" s="83"/>
      <c r="P390" s="220">
        <f>O390*H390</f>
        <v>0</v>
      </c>
      <c r="Q390" s="220">
        <v>0</v>
      </c>
      <c r="R390" s="220">
        <f>Q390*H390</f>
        <v>0</v>
      </c>
      <c r="S390" s="220">
        <v>0</v>
      </c>
      <c r="T390" s="221">
        <f>S390*H390</f>
        <v>0</v>
      </c>
      <c r="AR390" s="222" t="s">
        <v>280</v>
      </c>
      <c r="AT390" s="222" t="s">
        <v>242</v>
      </c>
      <c r="AU390" s="222" t="s">
        <v>83</v>
      </c>
      <c r="AY390" s="17" t="s">
        <v>204</v>
      </c>
      <c r="BE390" s="223">
        <f>IF(N390="základní",J390,0)</f>
        <v>0</v>
      </c>
      <c r="BF390" s="223">
        <f>IF(N390="snížená",J390,0)</f>
        <v>0</v>
      </c>
      <c r="BG390" s="223">
        <f>IF(N390="zákl. přenesená",J390,0)</f>
        <v>0</v>
      </c>
      <c r="BH390" s="223">
        <f>IF(N390="sníž. přenesená",J390,0)</f>
        <v>0</v>
      </c>
      <c r="BI390" s="223">
        <f>IF(N390="nulová",J390,0)</f>
        <v>0</v>
      </c>
      <c r="BJ390" s="17" t="s">
        <v>81</v>
      </c>
      <c r="BK390" s="223">
        <f>ROUND(I390*H390,2)</f>
        <v>0</v>
      </c>
      <c r="BL390" s="17" t="s">
        <v>251</v>
      </c>
      <c r="BM390" s="222" t="s">
        <v>909</v>
      </c>
    </row>
    <row r="391" spans="2:65" s="1" customFormat="1" ht="16.5" customHeight="1">
      <c r="B391" s="38"/>
      <c r="C391" s="211" t="s">
        <v>595</v>
      </c>
      <c r="D391" s="211" t="s">
        <v>207</v>
      </c>
      <c r="E391" s="212" t="s">
        <v>2977</v>
      </c>
      <c r="F391" s="213" t="s">
        <v>2978</v>
      </c>
      <c r="G391" s="214" t="s">
        <v>297</v>
      </c>
      <c r="H391" s="215">
        <v>2</v>
      </c>
      <c r="I391" s="216"/>
      <c r="J391" s="217">
        <f>ROUND(I391*H391,2)</f>
        <v>0</v>
      </c>
      <c r="K391" s="213" t="s">
        <v>2529</v>
      </c>
      <c r="L391" s="43"/>
      <c r="M391" s="218" t="s">
        <v>19</v>
      </c>
      <c r="N391" s="219" t="s">
        <v>44</v>
      </c>
      <c r="O391" s="83"/>
      <c r="P391" s="220">
        <f>O391*H391</f>
        <v>0</v>
      </c>
      <c r="Q391" s="220">
        <v>0</v>
      </c>
      <c r="R391" s="220">
        <f>Q391*H391</f>
        <v>0</v>
      </c>
      <c r="S391" s="220">
        <v>0</v>
      </c>
      <c r="T391" s="221">
        <f>S391*H391</f>
        <v>0</v>
      </c>
      <c r="AR391" s="222" t="s">
        <v>251</v>
      </c>
      <c r="AT391" s="222" t="s">
        <v>207</v>
      </c>
      <c r="AU391" s="222" t="s">
        <v>83</v>
      </c>
      <c r="AY391" s="17" t="s">
        <v>204</v>
      </c>
      <c r="BE391" s="223">
        <f>IF(N391="základní",J391,0)</f>
        <v>0</v>
      </c>
      <c r="BF391" s="223">
        <f>IF(N391="snížená",J391,0)</f>
        <v>0</v>
      </c>
      <c r="BG391" s="223">
        <f>IF(N391="zákl. přenesená",J391,0)</f>
        <v>0</v>
      </c>
      <c r="BH391" s="223">
        <f>IF(N391="sníž. přenesená",J391,0)</f>
        <v>0</v>
      </c>
      <c r="BI391" s="223">
        <f>IF(N391="nulová",J391,0)</f>
        <v>0</v>
      </c>
      <c r="BJ391" s="17" t="s">
        <v>81</v>
      </c>
      <c r="BK391" s="223">
        <f>ROUND(I391*H391,2)</f>
        <v>0</v>
      </c>
      <c r="BL391" s="17" t="s">
        <v>251</v>
      </c>
      <c r="BM391" s="222" t="s">
        <v>912</v>
      </c>
    </row>
    <row r="392" spans="2:65" s="1" customFormat="1" ht="16.5" customHeight="1">
      <c r="B392" s="38"/>
      <c r="C392" s="257" t="s">
        <v>915</v>
      </c>
      <c r="D392" s="257" t="s">
        <v>242</v>
      </c>
      <c r="E392" s="258" t="s">
        <v>2979</v>
      </c>
      <c r="F392" s="259" t="s">
        <v>2980</v>
      </c>
      <c r="G392" s="260" t="s">
        <v>297</v>
      </c>
      <c r="H392" s="261">
        <v>1</v>
      </c>
      <c r="I392" s="262"/>
      <c r="J392" s="263">
        <f>ROUND(I392*H392,2)</f>
        <v>0</v>
      </c>
      <c r="K392" s="259" t="s">
        <v>19</v>
      </c>
      <c r="L392" s="264"/>
      <c r="M392" s="265" t="s">
        <v>19</v>
      </c>
      <c r="N392" s="266" t="s">
        <v>44</v>
      </c>
      <c r="O392" s="83"/>
      <c r="P392" s="220">
        <f>O392*H392</f>
        <v>0</v>
      </c>
      <c r="Q392" s="220">
        <v>0</v>
      </c>
      <c r="R392" s="220">
        <f>Q392*H392</f>
        <v>0</v>
      </c>
      <c r="S392" s="220">
        <v>0</v>
      </c>
      <c r="T392" s="221">
        <f>S392*H392</f>
        <v>0</v>
      </c>
      <c r="AR392" s="222" t="s">
        <v>280</v>
      </c>
      <c r="AT392" s="222" t="s">
        <v>242</v>
      </c>
      <c r="AU392" s="222" t="s">
        <v>83</v>
      </c>
      <c r="AY392" s="17" t="s">
        <v>204</v>
      </c>
      <c r="BE392" s="223">
        <f>IF(N392="základní",J392,0)</f>
        <v>0</v>
      </c>
      <c r="BF392" s="223">
        <f>IF(N392="snížená",J392,0)</f>
        <v>0</v>
      </c>
      <c r="BG392" s="223">
        <f>IF(N392="zákl. přenesená",J392,0)</f>
        <v>0</v>
      </c>
      <c r="BH392" s="223">
        <f>IF(N392="sníž. přenesená",J392,0)</f>
        <v>0</v>
      </c>
      <c r="BI392" s="223">
        <f>IF(N392="nulová",J392,0)</f>
        <v>0</v>
      </c>
      <c r="BJ392" s="17" t="s">
        <v>81</v>
      </c>
      <c r="BK392" s="223">
        <f>ROUND(I392*H392,2)</f>
        <v>0</v>
      </c>
      <c r="BL392" s="17" t="s">
        <v>251</v>
      </c>
      <c r="BM392" s="222" t="s">
        <v>918</v>
      </c>
    </row>
    <row r="393" spans="2:65" s="1" customFormat="1" ht="16.5" customHeight="1">
      <c r="B393" s="38"/>
      <c r="C393" s="257" t="s">
        <v>598</v>
      </c>
      <c r="D393" s="257" t="s">
        <v>242</v>
      </c>
      <c r="E393" s="258" t="s">
        <v>2981</v>
      </c>
      <c r="F393" s="259" t="s">
        <v>2980</v>
      </c>
      <c r="G393" s="260" t="s">
        <v>297</v>
      </c>
      <c r="H393" s="261">
        <v>1</v>
      </c>
      <c r="I393" s="262"/>
      <c r="J393" s="263">
        <f>ROUND(I393*H393,2)</f>
        <v>0</v>
      </c>
      <c r="K393" s="259" t="s">
        <v>19</v>
      </c>
      <c r="L393" s="264"/>
      <c r="M393" s="265" t="s">
        <v>19</v>
      </c>
      <c r="N393" s="266" t="s">
        <v>44</v>
      </c>
      <c r="O393" s="83"/>
      <c r="P393" s="220">
        <f>O393*H393</f>
        <v>0</v>
      </c>
      <c r="Q393" s="220">
        <v>0</v>
      </c>
      <c r="R393" s="220">
        <f>Q393*H393</f>
        <v>0</v>
      </c>
      <c r="S393" s="220">
        <v>0</v>
      </c>
      <c r="T393" s="221">
        <f>S393*H393</f>
        <v>0</v>
      </c>
      <c r="AR393" s="222" t="s">
        <v>280</v>
      </c>
      <c r="AT393" s="222" t="s">
        <v>242</v>
      </c>
      <c r="AU393" s="222" t="s">
        <v>83</v>
      </c>
      <c r="AY393" s="17" t="s">
        <v>204</v>
      </c>
      <c r="BE393" s="223">
        <f>IF(N393="základní",J393,0)</f>
        <v>0</v>
      </c>
      <c r="BF393" s="223">
        <f>IF(N393="snížená",J393,0)</f>
        <v>0</v>
      </c>
      <c r="BG393" s="223">
        <f>IF(N393="zákl. přenesená",J393,0)</f>
        <v>0</v>
      </c>
      <c r="BH393" s="223">
        <f>IF(N393="sníž. přenesená",J393,0)</f>
        <v>0</v>
      </c>
      <c r="BI393" s="223">
        <f>IF(N393="nulová",J393,0)</f>
        <v>0</v>
      </c>
      <c r="BJ393" s="17" t="s">
        <v>81</v>
      </c>
      <c r="BK393" s="223">
        <f>ROUND(I393*H393,2)</f>
        <v>0</v>
      </c>
      <c r="BL393" s="17" t="s">
        <v>251</v>
      </c>
      <c r="BM393" s="222" t="s">
        <v>921</v>
      </c>
    </row>
    <row r="394" spans="2:65" s="1" customFormat="1" ht="16.5" customHeight="1">
      <c r="B394" s="38"/>
      <c r="C394" s="211" t="s">
        <v>922</v>
      </c>
      <c r="D394" s="211" t="s">
        <v>207</v>
      </c>
      <c r="E394" s="212" t="s">
        <v>2982</v>
      </c>
      <c r="F394" s="213" t="s">
        <v>2983</v>
      </c>
      <c r="G394" s="214" t="s">
        <v>297</v>
      </c>
      <c r="H394" s="215">
        <v>3</v>
      </c>
      <c r="I394" s="216"/>
      <c r="J394" s="217">
        <f>ROUND(I394*H394,2)</f>
        <v>0</v>
      </c>
      <c r="K394" s="213" t="s">
        <v>2529</v>
      </c>
      <c r="L394" s="43"/>
      <c r="M394" s="218" t="s">
        <v>19</v>
      </c>
      <c r="N394" s="219" t="s">
        <v>44</v>
      </c>
      <c r="O394" s="83"/>
      <c r="P394" s="220">
        <f>O394*H394</f>
        <v>0</v>
      </c>
      <c r="Q394" s="220">
        <v>0</v>
      </c>
      <c r="R394" s="220">
        <f>Q394*H394</f>
        <v>0</v>
      </c>
      <c r="S394" s="220">
        <v>0</v>
      </c>
      <c r="T394" s="221">
        <f>S394*H394</f>
        <v>0</v>
      </c>
      <c r="AR394" s="222" t="s">
        <v>251</v>
      </c>
      <c r="AT394" s="222" t="s">
        <v>207</v>
      </c>
      <c r="AU394" s="222" t="s">
        <v>83</v>
      </c>
      <c r="AY394" s="17" t="s">
        <v>204</v>
      </c>
      <c r="BE394" s="223">
        <f>IF(N394="základní",J394,0)</f>
        <v>0</v>
      </c>
      <c r="BF394" s="223">
        <f>IF(N394="snížená",J394,0)</f>
        <v>0</v>
      </c>
      <c r="BG394" s="223">
        <f>IF(N394="zákl. přenesená",J394,0)</f>
        <v>0</v>
      </c>
      <c r="BH394" s="223">
        <f>IF(N394="sníž. přenesená",J394,0)</f>
        <v>0</v>
      </c>
      <c r="BI394" s="223">
        <f>IF(N394="nulová",J394,0)</f>
        <v>0</v>
      </c>
      <c r="BJ394" s="17" t="s">
        <v>81</v>
      </c>
      <c r="BK394" s="223">
        <f>ROUND(I394*H394,2)</f>
        <v>0</v>
      </c>
      <c r="BL394" s="17" t="s">
        <v>251</v>
      </c>
      <c r="BM394" s="222" t="s">
        <v>925</v>
      </c>
    </row>
    <row r="395" spans="2:65" s="1" customFormat="1" ht="16.5" customHeight="1">
      <c r="B395" s="38"/>
      <c r="C395" s="257" t="s">
        <v>604</v>
      </c>
      <c r="D395" s="257" t="s">
        <v>242</v>
      </c>
      <c r="E395" s="258" t="s">
        <v>2984</v>
      </c>
      <c r="F395" s="259" t="s">
        <v>2985</v>
      </c>
      <c r="G395" s="260" t="s">
        <v>297</v>
      </c>
      <c r="H395" s="261">
        <v>3</v>
      </c>
      <c r="I395" s="262"/>
      <c r="J395" s="263">
        <f>ROUND(I395*H395,2)</f>
        <v>0</v>
      </c>
      <c r="K395" s="259" t="s">
        <v>19</v>
      </c>
      <c r="L395" s="264"/>
      <c r="M395" s="265" t="s">
        <v>19</v>
      </c>
      <c r="N395" s="266" t="s">
        <v>44</v>
      </c>
      <c r="O395" s="83"/>
      <c r="P395" s="220">
        <f>O395*H395</f>
        <v>0</v>
      </c>
      <c r="Q395" s="220">
        <v>0</v>
      </c>
      <c r="R395" s="220">
        <f>Q395*H395</f>
        <v>0</v>
      </c>
      <c r="S395" s="220">
        <v>0</v>
      </c>
      <c r="T395" s="221">
        <f>S395*H395</f>
        <v>0</v>
      </c>
      <c r="AR395" s="222" t="s">
        <v>280</v>
      </c>
      <c r="AT395" s="222" t="s">
        <v>242</v>
      </c>
      <c r="AU395" s="222" t="s">
        <v>83</v>
      </c>
      <c r="AY395" s="17" t="s">
        <v>204</v>
      </c>
      <c r="BE395" s="223">
        <f>IF(N395="základní",J395,0)</f>
        <v>0</v>
      </c>
      <c r="BF395" s="223">
        <f>IF(N395="snížená",J395,0)</f>
        <v>0</v>
      </c>
      <c r="BG395" s="223">
        <f>IF(N395="zákl. přenesená",J395,0)</f>
        <v>0</v>
      </c>
      <c r="BH395" s="223">
        <f>IF(N395="sníž. přenesená",J395,0)</f>
        <v>0</v>
      </c>
      <c r="BI395" s="223">
        <f>IF(N395="nulová",J395,0)</f>
        <v>0</v>
      </c>
      <c r="BJ395" s="17" t="s">
        <v>81</v>
      </c>
      <c r="BK395" s="223">
        <f>ROUND(I395*H395,2)</f>
        <v>0</v>
      </c>
      <c r="BL395" s="17" t="s">
        <v>251</v>
      </c>
      <c r="BM395" s="222" t="s">
        <v>928</v>
      </c>
    </row>
    <row r="396" spans="2:65" s="1" customFormat="1" ht="16.5" customHeight="1">
      <c r="B396" s="38"/>
      <c r="C396" s="257" t="s">
        <v>929</v>
      </c>
      <c r="D396" s="257" t="s">
        <v>242</v>
      </c>
      <c r="E396" s="258" t="s">
        <v>2986</v>
      </c>
      <c r="F396" s="259" t="s">
        <v>2987</v>
      </c>
      <c r="G396" s="260" t="s">
        <v>297</v>
      </c>
      <c r="H396" s="261">
        <v>3</v>
      </c>
      <c r="I396" s="262"/>
      <c r="J396" s="263">
        <f>ROUND(I396*H396,2)</f>
        <v>0</v>
      </c>
      <c r="K396" s="259" t="s">
        <v>19</v>
      </c>
      <c r="L396" s="264"/>
      <c r="M396" s="265" t="s">
        <v>19</v>
      </c>
      <c r="N396" s="266" t="s">
        <v>44</v>
      </c>
      <c r="O396" s="83"/>
      <c r="P396" s="220">
        <f>O396*H396</f>
        <v>0</v>
      </c>
      <c r="Q396" s="220">
        <v>0</v>
      </c>
      <c r="R396" s="220">
        <f>Q396*H396</f>
        <v>0</v>
      </c>
      <c r="S396" s="220">
        <v>0</v>
      </c>
      <c r="T396" s="221">
        <f>S396*H396</f>
        <v>0</v>
      </c>
      <c r="AR396" s="222" t="s">
        <v>280</v>
      </c>
      <c r="AT396" s="222" t="s">
        <v>242</v>
      </c>
      <c r="AU396" s="222" t="s">
        <v>83</v>
      </c>
      <c r="AY396" s="17" t="s">
        <v>204</v>
      </c>
      <c r="BE396" s="223">
        <f>IF(N396="základní",J396,0)</f>
        <v>0</v>
      </c>
      <c r="BF396" s="223">
        <f>IF(N396="snížená",J396,0)</f>
        <v>0</v>
      </c>
      <c r="BG396" s="223">
        <f>IF(N396="zákl. přenesená",J396,0)</f>
        <v>0</v>
      </c>
      <c r="BH396" s="223">
        <f>IF(N396="sníž. přenesená",J396,0)</f>
        <v>0</v>
      </c>
      <c r="BI396" s="223">
        <f>IF(N396="nulová",J396,0)</f>
        <v>0</v>
      </c>
      <c r="BJ396" s="17" t="s">
        <v>81</v>
      </c>
      <c r="BK396" s="223">
        <f>ROUND(I396*H396,2)</f>
        <v>0</v>
      </c>
      <c r="BL396" s="17" t="s">
        <v>251</v>
      </c>
      <c r="BM396" s="222" t="s">
        <v>932</v>
      </c>
    </row>
    <row r="397" spans="2:65" s="1" customFormat="1" ht="16.5" customHeight="1">
      <c r="B397" s="38"/>
      <c r="C397" s="211" t="s">
        <v>609</v>
      </c>
      <c r="D397" s="211" t="s">
        <v>207</v>
      </c>
      <c r="E397" s="212" t="s">
        <v>2988</v>
      </c>
      <c r="F397" s="213" t="s">
        <v>2989</v>
      </c>
      <c r="G397" s="214" t="s">
        <v>297</v>
      </c>
      <c r="H397" s="215">
        <v>2</v>
      </c>
      <c r="I397" s="216"/>
      <c r="J397" s="217">
        <f>ROUND(I397*H397,2)</f>
        <v>0</v>
      </c>
      <c r="K397" s="213" t="s">
        <v>2529</v>
      </c>
      <c r="L397" s="43"/>
      <c r="M397" s="218" t="s">
        <v>19</v>
      </c>
      <c r="N397" s="219" t="s">
        <v>44</v>
      </c>
      <c r="O397" s="83"/>
      <c r="P397" s="220">
        <f>O397*H397</f>
        <v>0</v>
      </c>
      <c r="Q397" s="220">
        <v>0</v>
      </c>
      <c r="R397" s="220">
        <f>Q397*H397</f>
        <v>0</v>
      </c>
      <c r="S397" s="220">
        <v>0</v>
      </c>
      <c r="T397" s="221">
        <f>S397*H397</f>
        <v>0</v>
      </c>
      <c r="AR397" s="222" t="s">
        <v>251</v>
      </c>
      <c r="AT397" s="222" t="s">
        <v>207</v>
      </c>
      <c r="AU397" s="222" t="s">
        <v>83</v>
      </c>
      <c r="AY397" s="17" t="s">
        <v>204</v>
      </c>
      <c r="BE397" s="223">
        <f>IF(N397="základní",J397,0)</f>
        <v>0</v>
      </c>
      <c r="BF397" s="223">
        <f>IF(N397="snížená",J397,0)</f>
        <v>0</v>
      </c>
      <c r="BG397" s="223">
        <f>IF(N397="zákl. přenesená",J397,0)</f>
        <v>0</v>
      </c>
      <c r="BH397" s="223">
        <f>IF(N397="sníž. přenesená",J397,0)</f>
        <v>0</v>
      </c>
      <c r="BI397" s="223">
        <f>IF(N397="nulová",J397,0)</f>
        <v>0</v>
      </c>
      <c r="BJ397" s="17" t="s">
        <v>81</v>
      </c>
      <c r="BK397" s="223">
        <f>ROUND(I397*H397,2)</f>
        <v>0</v>
      </c>
      <c r="BL397" s="17" t="s">
        <v>251</v>
      </c>
      <c r="BM397" s="222" t="s">
        <v>935</v>
      </c>
    </row>
    <row r="398" spans="2:65" s="1" customFormat="1" ht="16.5" customHeight="1">
      <c r="B398" s="38"/>
      <c r="C398" s="257" t="s">
        <v>936</v>
      </c>
      <c r="D398" s="257" t="s">
        <v>242</v>
      </c>
      <c r="E398" s="258" t="s">
        <v>2990</v>
      </c>
      <c r="F398" s="259" t="s">
        <v>2991</v>
      </c>
      <c r="G398" s="260" t="s">
        <v>297</v>
      </c>
      <c r="H398" s="261">
        <v>2</v>
      </c>
      <c r="I398" s="262"/>
      <c r="J398" s="263">
        <f>ROUND(I398*H398,2)</f>
        <v>0</v>
      </c>
      <c r="K398" s="259" t="s">
        <v>19</v>
      </c>
      <c r="L398" s="264"/>
      <c r="M398" s="265" t="s">
        <v>19</v>
      </c>
      <c r="N398" s="266" t="s">
        <v>44</v>
      </c>
      <c r="O398" s="83"/>
      <c r="P398" s="220">
        <f>O398*H398</f>
        <v>0</v>
      </c>
      <c r="Q398" s="220">
        <v>0</v>
      </c>
      <c r="R398" s="220">
        <f>Q398*H398</f>
        <v>0</v>
      </c>
      <c r="S398" s="220">
        <v>0</v>
      </c>
      <c r="T398" s="221">
        <f>S398*H398</f>
        <v>0</v>
      </c>
      <c r="AR398" s="222" t="s">
        <v>280</v>
      </c>
      <c r="AT398" s="222" t="s">
        <v>242</v>
      </c>
      <c r="AU398" s="222" t="s">
        <v>83</v>
      </c>
      <c r="AY398" s="17" t="s">
        <v>204</v>
      </c>
      <c r="BE398" s="223">
        <f>IF(N398="základní",J398,0)</f>
        <v>0</v>
      </c>
      <c r="BF398" s="223">
        <f>IF(N398="snížená",J398,0)</f>
        <v>0</v>
      </c>
      <c r="BG398" s="223">
        <f>IF(N398="zákl. přenesená",J398,0)</f>
        <v>0</v>
      </c>
      <c r="BH398" s="223">
        <f>IF(N398="sníž. přenesená",J398,0)</f>
        <v>0</v>
      </c>
      <c r="BI398" s="223">
        <f>IF(N398="nulová",J398,0)</f>
        <v>0</v>
      </c>
      <c r="BJ398" s="17" t="s">
        <v>81</v>
      </c>
      <c r="BK398" s="223">
        <f>ROUND(I398*H398,2)</f>
        <v>0</v>
      </c>
      <c r="BL398" s="17" t="s">
        <v>251</v>
      </c>
      <c r="BM398" s="222" t="s">
        <v>939</v>
      </c>
    </row>
    <row r="399" spans="2:65" s="1" customFormat="1" ht="16.5" customHeight="1">
      <c r="B399" s="38"/>
      <c r="C399" s="211" t="s">
        <v>614</v>
      </c>
      <c r="D399" s="211" t="s">
        <v>207</v>
      </c>
      <c r="E399" s="212" t="s">
        <v>2992</v>
      </c>
      <c r="F399" s="213" t="s">
        <v>2993</v>
      </c>
      <c r="G399" s="214" t="s">
        <v>297</v>
      </c>
      <c r="H399" s="215">
        <v>5</v>
      </c>
      <c r="I399" s="216"/>
      <c r="J399" s="217">
        <f>ROUND(I399*H399,2)</f>
        <v>0</v>
      </c>
      <c r="K399" s="213" t="s">
        <v>2529</v>
      </c>
      <c r="L399" s="43"/>
      <c r="M399" s="218" t="s">
        <v>19</v>
      </c>
      <c r="N399" s="219" t="s">
        <v>44</v>
      </c>
      <c r="O399" s="83"/>
      <c r="P399" s="220">
        <f>O399*H399</f>
        <v>0</v>
      </c>
      <c r="Q399" s="220">
        <v>0</v>
      </c>
      <c r="R399" s="220">
        <f>Q399*H399</f>
        <v>0</v>
      </c>
      <c r="S399" s="220">
        <v>0</v>
      </c>
      <c r="T399" s="221">
        <f>S399*H399</f>
        <v>0</v>
      </c>
      <c r="AR399" s="222" t="s">
        <v>251</v>
      </c>
      <c r="AT399" s="222" t="s">
        <v>207</v>
      </c>
      <c r="AU399" s="222" t="s">
        <v>83</v>
      </c>
      <c r="AY399" s="17" t="s">
        <v>204</v>
      </c>
      <c r="BE399" s="223">
        <f>IF(N399="základní",J399,0)</f>
        <v>0</v>
      </c>
      <c r="BF399" s="223">
        <f>IF(N399="snížená",J399,0)</f>
        <v>0</v>
      </c>
      <c r="BG399" s="223">
        <f>IF(N399="zákl. přenesená",J399,0)</f>
        <v>0</v>
      </c>
      <c r="BH399" s="223">
        <f>IF(N399="sníž. přenesená",J399,0)</f>
        <v>0</v>
      </c>
      <c r="BI399" s="223">
        <f>IF(N399="nulová",J399,0)</f>
        <v>0</v>
      </c>
      <c r="BJ399" s="17" t="s">
        <v>81</v>
      </c>
      <c r="BK399" s="223">
        <f>ROUND(I399*H399,2)</f>
        <v>0</v>
      </c>
      <c r="BL399" s="17" t="s">
        <v>251</v>
      </c>
      <c r="BM399" s="222" t="s">
        <v>944</v>
      </c>
    </row>
    <row r="400" spans="2:65" s="1" customFormat="1" ht="16.5" customHeight="1">
      <c r="B400" s="38"/>
      <c r="C400" s="257" t="s">
        <v>945</v>
      </c>
      <c r="D400" s="257" t="s">
        <v>242</v>
      </c>
      <c r="E400" s="258" t="s">
        <v>2994</v>
      </c>
      <c r="F400" s="259" t="s">
        <v>2995</v>
      </c>
      <c r="G400" s="260" t="s">
        <v>297</v>
      </c>
      <c r="H400" s="261">
        <v>5</v>
      </c>
      <c r="I400" s="262"/>
      <c r="J400" s="263">
        <f>ROUND(I400*H400,2)</f>
        <v>0</v>
      </c>
      <c r="K400" s="259" t="s">
        <v>19</v>
      </c>
      <c r="L400" s="264"/>
      <c r="M400" s="265" t="s">
        <v>19</v>
      </c>
      <c r="N400" s="266" t="s">
        <v>44</v>
      </c>
      <c r="O400" s="83"/>
      <c r="P400" s="220">
        <f>O400*H400</f>
        <v>0</v>
      </c>
      <c r="Q400" s="220">
        <v>0</v>
      </c>
      <c r="R400" s="220">
        <f>Q400*H400</f>
        <v>0</v>
      </c>
      <c r="S400" s="220">
        <v>0</v>
      </c>
      <c r="T400" s="221">
        <f>S400*H400</f>
        <v>0</v>
      </c>
      <c r="AR400" s="222" t="s">
        <v>280</v>
      </c>
      <c r="AT400" s="222" t="s">
        <v>242</v>
      </c>
      <c r="AU400" s="222" t="s">
        <v>83</v>
      </c>
      <c r="AY400" s="17" t="s">
        <v>204</v>
      </c>
      <c r="BE400" s="223">
        <f>IF(N400="základní",J400,0)</f>
        <v>0</v>
      </c>
      <c r="BF400" s="223">
        <f>IF(N400="snížená",J400,0)</f>
        <v>0</v>
      </c>
      <c r="BG400" s="223">
        <f>IF(N400="zákl. přenesená",J400,0)</f>
        <v>0</v>
      </c>
      <c r="BH400" s="223">
        <f>IF(N400="sníž. přenesená",J400,0)</f>
        <v>0</v>
      </c>
      <c r="BI400" s="223">
        <f>IF(N400="nulová",J400,0)</f>
        <v>0</v>
      </c>
      <c r="BJ400" s="17" t="s">
        <v>81</v>
      </c>
      <c r="BK400" s="223">
        <f>ROUND(I400*H400,2)</f>
        <v>0</v>
      </c>
      <c r="BL400" s="17" t="s">
        <v>251</v>
      </c>
      <c r="BM400" s="222" t="s">
        <v>948</v>
      </c>
    </row>
    <row r="401" spans="2:65" s="1" customFormat="1" ht="16.5" customHeight="1">
      <c r="B401" s="38"/>
      <c r="C401" s="211" t="s">
        <v>617</v>
      </c>
      <c r="D401" s="211" t="s">
        <v>207</v>
      </c>
      <c r="E401" s="212" t="s">
        <v>2996</v>
      </c>
      <c r="F401" s="213" t="s">
        <v>2997</v>
      </c>
      <c r="G401" s="214" t="s">
        <v>297</v>
      </c>
      <c r="H401" s="215">
        <v>6</v>
      </c>
      <c r="I401" s="216"/>
      <c r="J401" s="217">
        <f>ROUND(I401*H401,2)</f>
        <v>0</v>
      </c>
      <c r="K401" s="213" t="s">
        <v>19</v>
      </c>
      <c r="L401" s="43"/>
      <c r="M401" s="218" t="s">
        <v>19</v>
      </c>
      <c r="N401" s="219" t="s">
        <v>44</v>
      </c>
      <c r="O401" s="83"/>
      <c r="P401" s="220">
        <f>O401*H401</f>
        <v>0</v>
      </c>
      <c r="Q401" s="220">
        <v>0</v>
      </c>
      <c r="R401" s="220">
        <f>Q401*H401</f>
        <v>0</v>
      </c>
      <c r="S401" s="220">
        <v>0</v>
      </c>
      <c r="T401" s="221">
        <f>S401*H401</f>
        <v>0</v>
      </c>
      <c r="AR401" s="222" t="s">
        <v>251</v>
      </c>
      <c r="AT401" s="222" t="s">
        <v>207</v>
      </c>
      <c r="AU401" s="222" t="s">
        <v>83</v>
      </c>
      <c r="AY401" s="17" t="s">
        <v>204</v>
      </c>
      <c r="BE401" s="223">
        <f>IF(N401="základní",J401,0)</f>
        <v>0</v>
      </c>
      <c r="BF401" s="223">
        <f>IF(N401="snížená",J401,0)</f>
        <v>0</v>
      </c>
      <c r="BG401" s="223">
        <f>IF(N401="zákl. přenesená",J401,0)</f>
        <v>0</v>
      </c>
      <c r="BH401" s="223">
        <f>IF(N401="sníž. přenesená",J401,0)</f>
        <v>0</v>
      </c>
      <c r="BI401" s="223">
        <f>IF(N401="nulová",J401,0)</f>
        <v>0</v>
      </c>
      <c r="BJ401" s="17" t="s">
        <v>81</v>
      </c>
      <c r="BK401" s="223">
        <f>ROUND(I401*H401,2)</f>
        <v>0</v>
      </c>
      <c r="BL401" s="17" t="s">
        <v>251</v>
      </c>
      <c r="BM401" s="222" t="s">
        <v>951</v>
      </c>
    </row>
    <row r="402" spans="2:65" s="1" customFormat="1" ht="16.5" customHeight="1">
      <c r="B402" s="38"/>
      <c r="C402" s="211" t="s">
        <v>952</v>
      </c>
      <c r="D402" s="211" t="s">
        <v>207</v>
      </c>
      <c r="E402" s="212" t="s">
        <v>2998</v>
      </c>
      <c r="F402" s="213" t="s">
        <v>2999</v>
      </c>
      <c r="G402" s="214" t="s">
        <v>297</v>
      </c>
      <c r="H402" s="215">
        <v>1</v>
      </c>
      <c r="I402" s="216"/>
      <c r="J402" s="217">
        <f>ROUND(I402*H402,2)</f>
        <v>0</v>
      </c>
      <c r="K402" s="213" t="s">
        <v>19</v>
      </c>
      <c r="L402" s="43"/>
      <c r="M402" s="218" t="s">
        <v>19</v>
      </c>
      <c r="N402" s="219" t="s">
        <v>44</v>
      </c>
      <c r="O402" s="83"/>
      <c r="P402" s="220">
        <f>O402*H402</f>
        <v>0</v>
      </c>
      <c r="Q402" s="220">
        <v>0</v>
      </c>
      <c r="R402" s="220">
        <f>Q402*H402</f>
        <v>0</v>
      </c>
      <c r="S402" s="220">
        <v>0</v>
      </c>
      <c r="T402" s="221">
        <f>S402*H402</f>
        <v>0</v>
      </c>
      <c r="AR402" s="222" t="s">
        <v>251</v>
      </c>
      <c r="AT402" s="222" t="s">
        <v>207</v>
      </c>
      <c r="AU402" s="222" t="s">
        <v>83</v>
      </c>
      <c r="AY402" s="17" t="s">
        <v>204</v>
      </c>
      <c r="BE402" s="223">
        <f>IF(N402="základní",J402,0)</f>
        <v>0</v>
      </c>
      <c r="BF402" s="223">
        <f>IF(N402="snížená",J402,0)</f>
        <v>0</v>
      </c>
      <c r="BG402" s="223">
        <f>IF(N402="zákl. přenesená",J402,0)</f>
        <v>0</v>
      </c>
      <c r="BH402" s="223">
        <f>IF(N402="sníž. přenesená",J402,0)</f>
        <v>0</v>
      </c>
      <c r="BI402" s="223">
        <f>IF(N402="nulová",J402,0)</f>
        <v>0</v>
      </c>
      <c r="BJ402" s="17" t="s">
        <v>81</v>
      </c>
      <c r="BK402" s="223">
        <f>ROUND(I402*H402,2)</f>
        <v>0</v>
      </c>
      <c r="BL402" s="17" t="s">
        <v>251</v>
      </c>
      <c r="BM402" s="222" t="s">
        <v>955</v>
      </c>
    </row>
    <row r="403" spans="2:65" s="1" customFormat="1" ht="24" customHeight="1">
      <c r="B403" s="38"/>
      <c r="C403" s="211" t="s">
        <v>622</v>
      </c>
      <c r="D403" s="211" t="s">
        <v>207</v>
      </c>
      <c r="E403" s="212" t="s">
        <v>3000</v>
      </c>
      <c r="F403" s="213" t="s">
        <v>3001</v>
      </c>
      <c r="G403" s="214" t="s">
        <v>239</v>
      </c>
      <c r="H403" s="215">
        <v>0.291</v>
      </c>
      <c r="I403" s="216"/>
      <c r="J403" s="217">
        <f>ROUND(I403*H403,2)</f>
        <v>0</v>
      </c>
      <c r="K403" s="213" t="s">
        <v>2529</v>
      </c>
      <c r="L403" s="43"/>
      <c r="M403" s="218" t="s">
        <v>19</v>
      </c>
      <c r="N403" s="219" t="s">
        <v>44</v>
      </c>
      <c r="O403" s="83"/>
      <c r="P403" s="220">
        <f>O403*H403</f>
        <v>0</v>
      </c>
      <c r="Q403" s="220">
        <v>0</v>
      </c>
      <c r="R403" s="220">
        <f>Q403*H403</f>
        <v>0</v>
      </c>
      <c r="S403" s="220">
        <v>0</v>
      </c>
      <c r="T403" s="221">
        <f>S403*H403</f>
        <v>0</v>
      </c>
      <c r="AR403" s="222" t="s">
        <v>251</v>
      </c>
      <c r="AT403" s="222" t="s">
        <v>207</v>
      </c>
      <c r="AU403" s="222" t="s">
        <v>83</v>
      </c>
      <c r="AY403" s="17" t="s">
        <v>204</v>
      </c>
      <c r="BE403" s="223">
        <f>IF(N403="základní",J403,0)</f>
        <v>0</v>
      </c>
      <c r="BF403" s="223">
        <f>IF(N403="snížená",J403,0)</f>
        <v>0</v>
      </c>
      <c r="BG403" s="223">
        <f>IF(N403="zákl. přenesená",J403,0)</f>
        <v>0</v>
      </c>
      <c r="BH403" s="223">
        <f>IF(N403="sníž. přenesená",J403,0)</f>
        <v>0</v>
      </c>
      <c r="BI403" s="223">
        <f>IF(N403="nulová",J403,0)</f>
        <v>0</v>
      </c>
      <c r="BJ403" s="17" t="s">
        <v>81</v>
      </c>
      <c r="BK403" s="223">
        <f>ROUND(I403*H403,2)</f>
        <v>0</v>
      </c>
      <c r="BL403" s="17" t="s">
        <v>251</v>
      </c>
      <c r="BM403" s="222" t="s">
        <v>958</v>
      </c>
    </row>
    <row r="404" spans="2:63" s="11" customFormat="1" ht="22.8" customHeight="1">
      <c r="B404" s="195"/>
      <c r="C404" s="196"/>
      <c r="D404" s="197" t="s">
        <v>72</v>
      </c>
      <c r="E404" s="209" t="s">
        <v>1494</v>
      </c>
      <c r="F404" s="209" t="s">
        <v>3002</v>
      </c>
      <c r="G404" s="196"/>
      <c r="H404" s="196"/>
      <c r="I404" s="199"/>
      <c r="J404" s="210">
        <f>BK404</f>
        <v>0</v>
      </c>
      <c r="K404" s="196"/>
      <c r="L404" s="201"/>
      <c r="M404" s="202"/>
      <c r="N404" s="203"/>
      <c r="O404" s="203"/>
      <c r="P404" s="204">
        <f>SUM(P405:P409)</f>
        <v>0</v>
      </c>
      <c r="Q404" s="203"/>
      <c r="R404" s="204">
        <f>SUM(R405:R409)</f>
        <v>0</v>
      </c>
      <c r="S404" s="203"/>
      <c r="T404" s="205">
        <f>SUM(T405:T409)</f>
        <v>0</v>
      </c>
      <c r="AR404" s="206" t="s">
        <v>83</v>
      </c>
      <c r="AT404" s="207" t="s">
        <v>72</v>
      </c>
      <c r="AU404" s="207" t="s">
        <v>81</v>
      </c>
      <c r="AY404" s="206" t="s">
        <v>204</v>
      </c>
      <c r="BK404" s="208">
        <f>SUM(BK405:BK409)</f>
        <v>0</v>
      </c>
    </row>
    <row r="405" spans="2:65" s="1" customFormat="1" ht="16.5" customHeight="1">
      <c r="B405" s="38"/>
      <c r="C405" s="211" t="s">
        <v>959</v>
      </c>
      <c r="D405" s="211" t="s">
        <v>207</v>
      </c>
      <c r="E405" s="212" t="s">
        <v>3003</v>
      </c>
      <c r="F405" s="213" t="s">
        <v>3004</v>
      </c>
      <c r="G405" s="214" t="s">
        <v>756</v>
      </c>
      <c r="H405" s="215">
        <v>5</v>
      </c>
      <c r="I405" s="216"/>
      <c r="J405" s="217">
        <f>ROUND(I405*H405,2)</f>
        <v>0</v>
      </c>
      <c r="K405" s="213" t="s">
        <v>2529</v>
      </c>
      <c r="L405" s="43"/>
      <c r="M405" s="218" t="s">
        <v>19</v>
      </c>
      <c r="N405" s="219" t="s">
        <v>44</v>
      </c>
      <c r="O405" s="83"/>
      <c r="P405" s="220">
        <f>O405*H405</f>
        <v>0</v>
      </c>
      <c r="Q405" s="220">
        <v>0</v>
      </c>
      <c r="R405" s="220">
        <f>Q405*H405</f>
        <v>0</v>
      </c>
      <c r="S405" s="220">
        <v>0</v>
      </c>
      <c r="T405" s="221">
        <f>S405*H405</f>
        <v>0</v>
      </c>
      <c r="AR405" s="222" t="s">
        <v>251</v>
      </c>
      <c r="AT405" s="222" t="s">
        <v>207</v>
      </c>
      <c r="AU405" s="222" t="s">
        <v>83</v>
      </c>
      <c r="AY405" s="17" t="s">
        <v>204</v>
      </c>
      <c r="BE405" s="223">
        <f>IF(N405="základní",J405,0)</f>
        <v>0</v>
      </c>
      <c r="BF405" s="223">
        <f>IF(N405="snížená",J405,0)</f>
        <v>0</v>
      </c>
      <c r="BG405" s="223">
        <f>IF(N405="zákl. přenesená",J405,0)</f>
        <v>0</v>
      </c>
      <c r="BH405" s="223">
        <f>IF(N405="sníž. přenesená",J405,0)</f>
        <v>0</v>
      </c>
      <c r="BI405" s="223">
        <f>IF(N405="nulová",J405,0)</f>
        <v>0</v>
      </c>
      <c r="BJ405" s="17" t="s">
        <v>81</v>
      </c>
      <c r="BK405" s="223">
        <f>ROUND(I405*H405,2)</f>
        <v>0</v>
      </c>
      <c r="BL405" s="17" t="s">
        <v>251</v>
      </c>
      <c r="BM405" s="222" t="s">
        <v>962</v>
      </c>
    </row>
    <row r="406" spans="2:65" s="1" customFormat="1" ht="16.5" customHeight="1">
      <c r="B406" s="38"/>
      <c r="C406" s="257" t="s">
        <v>626</v>
      </c>
      <c r="D406" s="257" t="s">
        <v>242</v>
      </c>
      <c r="E406" s="258" t="s">
        <v>3005</v>
      </c>
      <c r="F406" s="259" t="s">
        <v>3006</v>
      </c>
      <c r="G406" s="260" t="s">
        <v>297</v>
      </c>
      <c r="H406" s="261">
        <v>5</v>
      </c>
      <c r="I406" s="262"/>
      <c r="J406" s="263">
        <f>ROUND(I406*H406,2)</f>
        <v>0</v>
      </c>
      <c r="K406" s="259" t="s">
        <v>2529</v>
      </c>
      <c r="L406" s="264"/>
      <c r="M406" s="265" t="s">
        <v>19</v>
      </c>
      <c r="N406" s="266" t="s">
        <v>44</v>
      </c>
      <c r="O406" s="83"/>
      <c r="P406" s="220">
        <f>O406*H406</f>
        <v>0</v>
      </c>
      <c r="Q406" s="220">
        <v>0</v>
      </c>
      <c r="R406" s="220">
        <f>Q406*H406</f>
        <v>0</v>
      </c>
      <c r="S406" s="220">
        <v>0</v>
      </c>
      <c r="T406" s="221">
        <f>S406*H406</f>
        <v>0</v>
      </c>
      <c r="AR406" s="222" t="s">
        <v>280</v>
      </c>
      <c r="AT406" s="222" t="s">
        <v>242</v>
      </c>
      <c r="AU406" s="222" t="s">
        <v>83</v>
      </c>
      <c r="AY406" s="17" t="s">
        <v>204</v>
      </c>
      <c r="BE406" s="223">
        <f>IF(N406="základní",J406,0)</f>
        <v>0</v>
      </c>
      <c r="BF406" s="223">
        <f>IF(N406="snížená",J406,0)</f>
        <v>0</v>
      </c>
      <c r="BG406" s="223">
        <f>IF(N406="zákl. přenesená",J406,0)</f>
        <v>0</v>
      </c>
      <c r="BH406" s="223">
        <f>IF(N406="sníž. přenesená",J406,0)</f>
        <v>0</v>
      </c>
      <c r="BI406" s="223">
        <f>IF(N406="nulová",J406,0)</f>
        <v>0</v>
      </c>
      <c r="BJ406" s="17" t="s">
        <v>81</v>
      </c>
      <c r="BK406" s="223">
        <f>ROUND(I406*H406,2)</f>
        <v>0</v>
      </c>
      <c r="BL406" s="17" t="s">
        <v>251</v>
      </c>
      <c r="BM406" s="222" t="s">
        <v>965</v>
      </c>
    </row>
    <row r="407" spans="2:65" s="1" customFormat="1" ht="16.5" customHeight="1">
      <c r="B407" s="38"/>
      <c r="C407" s="257" t="s">
        <v>966</v>
      </c>
      <c r="D407" s="257" t="s">
        <v>242</v>
      </c>
      <c r="E407" s="258" t="s">
        <v>3007</v>
      </c>
      <c r="F407" s="259" t="s">
        <v>3008</v>
      </c>
      <c r="G407" s="260" t="s">
        <v>297</v>
      </c>
      <c r="H407" s="261">
        <v>5</v>
      </c>
      <c r="I407" s="262"/>
      <c r="J407" s="263">
        <f>ROUND(I407*H407,2)</f>
        <v>0</v>
      </c>
      <c r="K407" s="259" t="s">
        <v>19</v>
      </c>
      <c r="L407" s="264"/>
      <c r="M407" s="265" t="s">
        <v>19</v>
      </c>
      <c r="N407" s="266" t="s">
        <v>44</v>
      </c>
      <c r="O407" s="83"/>
      <c r="P407" s="220">
        <f>O407*H407</f>
        <v>0</v>
      </c>
      <c r="Q407" s="220">
        <v>0</v>
      </c>
      <c r="R407" s="220">
        <f>Q407*H407</f>
        <v>0</v>
      </c>
      <c r="S407" s="220">
        <v>0</v>
      </c>
      <c r="T407" s="221">
        <f>S407*H407</f>
        <v>0</v>
      </c>
      <c r="AR407" s="222" t="s">
        <v>280</v>
      </c>
      <c r="AT407" s="222" t="s">
        <v>242</v>
      </c>
      <c r="AU407" s="222" t="s">
        <v>83</v>
      </c>
      <c r="AY407" s="17" t="s">
        <v>204</v>
      </c>
      <c r="BE407" s="223">
        <f>IF(N407="základní",J407,0)</f>
        <v>0</v>
      </c>
      <c r="BF407" s="223">
        <f>IF(N407="snížená",J407,0)</f>
        <v>0</v>
      </c>
      <c r="BG407" s="223">
        <f>IF(N407="zákl. přenesená",J407,0)</f>
        <v>0</v>
      </c>
      <c r="BH407" s="223">
        <f>IF(N407="sníž. přenesená",J407,0)</f>
        <v>0</v>
      </c>
      <c r="BI407" s="223">
        <f>IF(N407="nulová",J407,0)</f>
        <v>0</v>
      </c>
      <c r="BJ407" s="17" t="s">
        <v>81</v>
      </c>
      <c r="BK407" s="223">
        <f>ROUND(I407*H407,2)</f>
        <v>0</v>
      </c>
      <c r="BL407" s="17" t="s">
        <v>251</v>
      </c>
      <c r="BM407" s="222" t="s">
        <v>969</v>
      </c>
    </row>
    <row r="408" spans="2:65" s="1" customFormat="1" ht="16.5" customHeight="1">
      <c r="B408" s="38"/>
      <c r="C408" s="211" t="s">
        <v>630</v>
      </c>
      <c r="D408" s="211" t="s">
        <v>207</v>
      </c>
      <c r="E408" s="212" t="s">
        <v>3009</v>
      </c>
      <c r="F408" s="213" t="s">
        <v>3010</v>
      </c>
      <c r="G408" s="214" t="s">
        <v>756</v>
      </c>
      <c r="H408" s="215">
        <v>5</v>
      </c>
      <c r="I408" s="216"/>
      <c r="J408" s="217">
        <f>ROUND(I408*H408,2)</f>
        <v>0</v>
      </c>
      <c r="K408" s="213" t="s">
        <v>2529</v>
      </c>
      <c r="L408" s="43"/>
      <c r="M408" s="218" t="s">
        <v>19</v>
      </c>
      <c r="N408" s="219" t="s">
        <v>44</v>
      </c>
      <c r="O408" s="83"/>
      <c r="P408" s="220">
        <f>O408*H408</f>
        <v>0</v>
      </c>
      <c r="Q408" s="220">
        <v>0</v>
      </c>
      <c r="R408" s="220">
        <f>Q408*H408</f>
        <v>0</v>
      </c>
      <c r="S408" s="220">
        <v>0</v>
      </c>
      <c r="T408" s="221">
        <f>S408*H408</f>
        <v>0</v>
      </c>
      <c r="AR408" s="222" t="s">
        <v>251</v>
      </c>
      <c r="AT408" s="222" t="s">
        <v>207</v>
      </c>
      <c r="AU408" s="222" t="s">
        <v>83</v>
      </c>
      <c r="AY408" s="17" t="s">
        <v>204</v>
      </c>
      <c r="BE408" s="223">
        <f>IF(N408="základní",J408,0)</f>
        <v>0</v>
      </c>
      <c r="BF408" s="223">
        <f>IF(N408="snížená",J408,0)</f>
        <v>0</v>
      </c>
      <c r="BG408" s="223">
        <f>IF(N408="zákl. přenesená",J408,0)</f>
        <v>0</v>
      </c>
      <c r="BH408" s="223">
        <f>IF(N408="sníž. přenesená",J408,0)</f>
        <v>0</v>
      </c>
      <c r="BI408" s="223">
        <f>IF(N408="nulová",J408,0)</f>
        <v>0</v>
      </c>
      <c r="BJ408" s="17" t="s">
        <v>81</v>
      </c>
      <c r="BK408" s="223">
        <f>ROUND(I408*H408,2)</f>
        <v>0</v>
      </c>
      <c r="BL408" s="17" t="s">
        <v>251</v>
      </c>
      <c r="BM408" s="222" t="s">
        <v>970</v>
      </c>
    </row>
    <row r="409" spans="2:65" s="1" customFormat="1" ht="24" customHeight="1">
      <c r="B409" s="38"/>
      <c r="C409" s="211" t="s">
        <v>971</v>
      </c>
      <c r="D409" s="211" t="s">
        <v>207</v>
      </c>
      <c r="E409" s="212" t="s">
        <v>3011</v>
      </c>
      <c r="F409" s="213" t="s">
        <v>3012</v>
      </c>
      <c r="G409" s="214" t="s">
        <v>239</v>
      </c>
      <c r="H409" s="215">
        <v>0.051</v>
      </c>
      <c r="I409" s="216"/>
      <c r="J409" s="217">
        <f>ROUND(I409*H409,2)</f>
        <v>0</v>
      </c>
      <c r="K409" s="213" t="s">
        <v>2529</v>
      </c>
      <c r="L409" s="43"/>
      <c r="M409" s="218" t="s">
        <v>19</v>
      </c>
      <c r="N409" s="219" t="s">
        <v>44</v>
      </c>
      <c r="O409" s="83"/>
      <c r="P409" s="220">
        <f>O409*H409</f>
        <v>0</v>
      </c>
      <c r="Q409" s="220">
        <v>0</v>
      </c>
      <c r="R409" s="220">
        <f>Q409*H409</f>
        <v>0</v>
      </c>
      <c r="S409" s="220">
        <v>0</v>
      </c>
      <c r="T409" s="221">
        <f>S409*H409</f>
        <v>0</v>
      </c>
      <c r="AR409" s="222" t="s">
        <v>251</v>
      </c>
      <c r="AT409" s="222" t="s">
        <v>207</v>
      </c>
      <c r="AU409" s="222" t="s">
        <v>83</v>
      </c>
      <c r="AY409" s="17" t="s">
        <v>204</v>
      </c>
      <c r="BE409" s="223">
        <f>IF(N409="základní",J409,0)</f>
        <v>0</v>
      </c>
      <c r="BF409" s="223">
        <f>IF(N409="snížená",J409,0)</f>
        <v>0</v>
      </c>
      <c r="BG409" s="223">
        <f>IF(N409="zákl. přenesená",J409,0)</f>
        <v>0</v>
      </c>
      <c r="BH409" s="223">
        <f>IF(N409="sníž. přenesená",J409,0)</f>
        <v>0</v>
      </c>
      <c r="BI409" s="223">
        <f>IF(N409="nulová",J409,0)</f>
        <v>0</v>
      </c>
      <c r="BJ409" s="17" t="s">
        <v>81</v>
      </c>
      <c r="BK409" s="223">
        <f>ROUND(I409*H409,2)</f>
        <v>0</v>
      </c>
      <c r="BL409" s="17" t="s">
        <v>251</v>
      </c>
      <c r="BM409" s="222" t="s">
        <v>975</v>
      </c>
    </row>
    <row r="410" spans="2:63" s="11" customFormat="1" ht="25.9" customHeight="1">
      <c r="B410" s="195"/>
      <c r="C410" s="196"/>
      <c r="D410" s="197" t="s">
        <v>72</v>
      </c>
      <c r="E410" s="198" t="s">
        <v>3013</v>
      </c>
      <c r="F410" s="198" t="s">
        <v>3014</v>
      </c>
      <c r="G410" s="196"/>
      <c r="H410" s="196"/>
      <c r="I410" s="199"/>
      <c r="J410" s="200">
        <f>BK410</f>
        <v>0</v>
      </c>
      <c r="K410" s="196"/>
      <c r="L410" s="201"/>
      <c r="M410" s="202"/>
      <c r="N410" s="203"/>
      <c r="O410" s="203"/>
      <c r="P410" s="204">
        <f>P411</f>
        <v>0</v>
      </c>
      <c r="Q410" s="203"/>
      <c r="R410" s="204">
        <f>R411</f>
        <v>0</v>
      </c>
      <c r="S410" s="203"/>
      <c r="T410" s="205">
        <f>T411</f>
        <v>0</v>
      </c>
      <c r="AR410" s="206" t="s">
        <v>212</v>
      </c>
      <c r="AT410" s="207" t="s">
        <v>72</v>
      </c>
      <c r="AU410" s="207" t="s">
        <v>73</v>
      </c>
      <c r="AY410" s="206" t="s">
        <v>204</v>
      </c>
      <c r="BK410" s="208">
        <f>BK411</f>
        <v>0</v>
      </c>
    </row>
    <row r="411" spans="2:65" s="1" customFormat="1" ht="16.5" customHeight="1">
      <c r="B411" s="38"/>
      <c r="C411" s="211" t="s">
        <v>631</v>
      </c>
      <c r="D411" s="211" t="s">
        <v>207</v>
      </c>
      <c r="E411" s="212" t="s">
        <v>3015</v>
      </c>
      <c r="F411" s="213" t="s">
        <v>3016</v>
      </c>
      <c r="G411" s="214" t="s">
        <v>761</v>
      </c>
      <c r="H411" s="215">
        <v>5</v>
      </c>
      <c r="I411" s="216"/>
      <c r="J411" s="217">
        <f>ROUND(I411*H411,2)</f>
        <v>0</v>
      </c>
      <c r="K411" s="213" t="s">
        <v>2529</v>
      </c>
      <c r="L411" s="43"/>
      <c r="M411" s="218" t="s">
        <v>19</v>
      </c>
      <c r="N411" s="219" t="s">
        <v>44</v>
      </c>
      <c r="O411" s="83"/>
      <c r="P411" s="220">
        <f>O411*H411</f>
        <v>0</v>
      </c>
      <c r="Q411" s="220">
        <v>0</v>
      </c>
      <c r="R411" s="220">
        <f>Q411*H411</f>
        <v>0</v>
      </c>
      <c r="S411" s="220">
        <v>0</v>
      </c>
      <c r="T411" s="221">
        <f>S411*H411</f>
        <v>0</v>
      </c>
      <c r="AR411" s="222" t="s">
        <v>3017</v>
      </c>
      <c r="AT411" s="222" t="s">
        <v>207</v>
      </c>
      <c r="AU411" s="222" t="s">
        <v>81</v>
      </c>
      <c r="AY411" s="17" t="s">
        <v>204</v>
      </c>
      <c r="BE411" s="223">
        <f>IF(N411="základní",J411,0)</f>
        <v>0</v>
      </c>
      <c r="BF411" s="223">
        <f>IF(N411="snížená",J411,0)</f>
        <v>0</v>
      </c>
      <c r="BG411" s="223">
        <f>IF(N411="zákl. přenesená",J411,0)</f>
        <v>0</v>
      </c>
      <c r="BH411" s="223">
        <f>IF(N411="sníž. přenesená",J411,0)</f>
        <v>0</v>
      </c>
      <c r="BI411" s="223">
        <f>IF(N411="nulová",J411,0)</f>
        <v>0</v>
      </c>
      <c r="BJ411" s="17" t="s">
        <v>81</v>
      </c>
      <c r="BK411" s="223">
        <f>ROUND(I411*H411,2)</f>
        <v>0</v>
      </c>
      <c r="BL411" s="17" t="s">
        <v>3017</v>
      </c>
      <c r="BM411" s="222" t="s">
        <v>978</v>
      </c>
    </row>
    <row r="412" spans="2:63" s="11" customFormat="1" ht="25.9" customHeight="1">
      <c r="B412" s="195"/>
      <c r="C412" s="196"/>
      <c r="D412" s="197" t="s">
        <v>72</v>
      </c>
      <c r="E412" s="198" t="s">
        <v>3018</v>
      </c>
      <c r="F412" s="198" t="s">
        <v>1948</v>
      </c>
      <c r="G412" s="196"/>
      <c r="H412" s="196"/>
      <c r="I412" s="199"/>
      <c r="J412" s="200">
        <f>BK412</f>
        <v>0</v>
      </c>
      <c r="K412" s="196"/>
      <c r="L412" s="201"/>
      <c r="M412" s="202"/>
      <c r="N412" s="203"/>
      <c r="O412" s="203"/>
      <c r="P412" s="204">
        <f>P413+P416+P418+P422</f>
        <v>0</v>
      </c>
      <c r="Q412" s="203"/>
      <c r="R412" s="204">
        <f>R413+R416+R418+R422</f>
        <v>0</v>
      </c>
      <c r="S412" s="203"/>
      <c r="T412" s="205">
        <f>T413+T416+T418+T422</f>
        <v>0</v>
      </c>
      <c r="AR412" s="206" t="s">
        <v>233</v>
      </c>
      <c r="AT412" s="207" t="s">
        <v>72</v>
      </c>
      <c r="AU412" s="207" t="s">
        <v>73</v>
      </c>
      <c r="AY412" s="206" t="s">
        <v>204</v>
      </c>
      <c r="BK412" s="208">
        <f>BK413+BK416+BK418+BK422</f>
        <v>0</v>
      </c>
    </row>
    <row r="413" spans="2:63" s="11" customFormat="1" ht="22.8" customHeight="1">
      <c r="B413" s="195"/>
      <c r="C413" s="196"/>
      <c r="D413" s="197" t="s">
        <v>72</v>
      </c>
      <c r="E413" s="209" t="s">
        <v>3019</v>
      </c>
      <c r="F413" s="209" t="s">
        <v>1950</v>
      </c>
      <c r="G413" s="196"/>
      <c r="H413" s="196"/>
      <c r="I413" s="199"/>
      <c r="J413" s="210">
        <f>BK413</f>
        <v>0</v>
      </c>
      <c r="K413" s="196"/>
      <c r="L413" s="201"/>
      <c r="M413" s="202"/>
      <c r="N413" s="203"/>
      <c r="O413" s="203"/>
      <c r="P413" s="204">
        <f>SUM(P414:P415)</f>
        <v>0</v>
      </c>
      <c r="Q413" s="203"/>
      <c r="R413" s="204">
        <f>SUM(R414:R415)</f>
        <v>0</v>
      </c>
      <c r="S413" s="203"/>
      <c r="T413" s="205">
        <f>SUM(T414:T415)</f>
        <v>0</v>
      </c>
      <c r="AR413" s="206" t="s">
        <v>233</v>
      </c>
      <c r="AT413" s="207" t="s">
        <v>72</v>
      </c>
      <c r="AU413" s="207" t="s">
        <v>81</v>
      </c>
      <c r="AY413" s="206" t="s">
        <v>204</v>
      </c>
      <c r="BK413" s="208">
        <f>SUM(BK414:BK415)</f>
        <v>0</v>
      </c>
    </row>
    <row r="414" spans="2:65" s="1" customFormat="1" ht="24" customHeight="1">
      <c r="B414" s="38"/>
      <c r="C414" s="211" t="s">
        <v>979</v>
      </c>
      <c r="D414" s="211" t="s">
        <v>207</v>
      </c>
      <c r="E414" s="212" t="s">
        <v>3020</v>
      </c>
      <c r="F414" s="213" t="s">
        <v>3021</v>
      </c>
      <c r="G414" s="214" t="s">
        <v>3022</v>
      </c>
      <c r="H414" s="215">
        <v>1</v>
      </c>
      <c r="I414" s="216"/>
      <c r="J414" s="217">
        <f>ROUND(I414*H414,2)</f>
        <v>0</v>
      </c>
      <c r="K414" s="213" t="s">
        <v>19</v>
      </c>
      <c r="L414" s="43"/>
      <c r="M414" s="218" t="s">
        <v>19</v>
      </c>
      <c r="N414" s="219" t="s">
        <v>44</v>
      </c>
      <c r="O414" s="83"/>
      <c r="P414" s="220">
        <f>O414*H414</f>
        <v>0</v>
      </c>
      <c r="Q414" s="220">
        <v>0</v>
      </c>
      <c r="R414" s="220">
        <f>Q414*H414</f>
        <v>0</v>
      </c>
      <c r="S414" s="220">
        <v>0</v>
      </c>
      <c r="T414" s="221">
        <f>S414*H414</f>
        <v>0</v>
      </c>
      <c r="AR414" s="222" t="s">
        <v>212</v>
      </c>
      <c r="AT414" s="222" t="s">
        <v>207</v>
      </c>
      <c r="AU414" s="222" t="s">
        <v>83</v>
      </c>
      <c r="AY414" s="17" t="s">
        <v>204</v>
      </c>
      <c r="BE414" s="223">
        <f>IF(N414="základní",J414,0)</f>
        <v>0</v>
      </c>
      <c r="BF414" s="223">
        <f>IF(N414="snížená",J414,0)</f>
        <v>0</v>
      </c>
      <c r="BG414" s="223">
        <f>IF(N414="zákl. přenesená",J414,0)</f>
        <v>0</v>
      </c>
      <c r="BH414" s="223">
        <f>IF(N414="sníž. přenesená",J414,0)</f>
        <v>0</v>
      </c>
      <c r="BI414" s="223">
        <f>IF(N414="nulová",J414,0)</f>
        <v>0</v>
      </c>
      <c r="BJ414" s="17" t="s">
        <v>81</v>
      </c>
      <c r="BK414" s="223">
        <f>ROUND(I414*H414,2)</f>
        <v>0</v>
      </c>
      <c r="BL414" s="17" t="s">
        <v>212</v>
      </c>
      <c r="BM414" s="222" t="s">
        <v>983</v>
      </c>
    </row>
    <row r="415" spans="2:65" s="1" customFormat="1" ht="24" customHeight="1">
      <c r="B415" s="38"/>
      <c r="C415" s="211" t="s">
        <v>635</v>
      </c>
      <c r="D415" s="211" t="s">
        <v>207</v>
      </c>
      <c r="E415" s="212" t="s">
        <v>1962</v>
      </c>
      <c r="F415" s="213" t="s">
        <v>3023</v>
      </c>
      <c r="G415" s="214" t="s">
        <v>3024</v>
      </c>
      <c r="H415" s="215">
        <v>1</v>
      </c>
      <c r="I415" s="216"/>
      <c r="J415" s="217">
        <f>ROUND(I415*H415,2)</f>
        <v>0</v>
      </c>
      <c r="K415" s="213" t="s">
        <v>2529</v>
      </c>
      <c r="L415" s="43"/>
      <c r="M415" s="218" t="s">
        <v>19</v>
      </c>
      <c r="N415" s="219" t="s">
        <v>44</v>
      </c>
      <c r="O415" s="83"/>
      <c r="P415" s="220">
        <f>O415*H415</f>
        <v>0</v>
      </c>
      <c r="Q415" s="220">
        <v>0</v>
      </c>
      <c r="R415" s="220">
        <f>Q415*H415</f>
        <v>0</v>
      </c>
      <c r="S415" s="220">
        <v>0</v>
      </c>
      <c r="T415" s="221">
        <f>S415*H415</f>
        <v>0</v>
      </c>
      <c r="AR415" s="222" t="s">
        <v>212</v>
      </c>
      <c r="AT415" s="222" t="s">
        <v>207</v>
      </c>
      <c r="AU415" s="222" t="s">
        <v>83</v>
      </c>
      <c r="AY415" s="17" t="s">
        <v>204</v>
      </c>
      <c r="BE415" s="223">
        <f>IF(N415="základní",J415,0)</f>
        <v>0</v>
      </c>
      <c r="BF415" s="223">
        <f>IF(N415="snížená",J415,0)</f>
        <v>0</v>
      </c>
      <c r="BG415" s="223">
        <f>IF(N415="zákl. přenesená",J415,0)</f>
        <v>0</v>
      </c>
      <c r="BH415" s="223">
        <f>IF(N415="sníž. přenesená",J415,0)</f>
        <v>0</v>
      </c>
      <c r="BI415" s="223">
        <f>IF(N415="nulová",J415,0)</f>
        <v>0</v>
      </c>
      <c r="BJ415" s="17" t="s">
        <v>81</v>
      </c>
      <c r="BK415" s="223">
        <f>ROUND(I415*H415,2)</f>
        <v>0</v>
      </c>
      <c r="BL415" s="17" t="s">
        <v>212</v>
      </c>
      <c r="BM415" s="222" t="s">
        <v>988</v>
      </c>
    </row>
    <row r="416" spans="2:63" s="11" customFormat="1" ht="22.8" customHeight="1">
      <c r="B416" s="195"/>
      <c r="C416" s="196"/>
      <c r="D416" s="197" t="s">
        <v>72</v>
      </c>
      <c r="E416" s="209" t="s">
        <v>3025</v>
      </c>
      <c r="F416" s="209" t="s">
        <v>1966</v>
      </c>
      <c r="G416" s="196"/>
      <c r="H416" s="196"/>
      <c r="I416" s="199"/>
      <c r="J416" s="210">
        <f>BK416</f>
        <v>0</v>
      </c>
      <c r="K416" s="196"/>
      <c r="L416" s="201"/>
      <c r="M416" s="202"/>
      <c r="N416" s="203"/>
      <c r="O416" s="203"/>
      <c r="P416" s="204">
        <f>P417</f>
        <v>0</v>
      </c>
      <c r="Q416" s="203"/>
      <c r="R416" s="204">
        <f>R417</f>
        <v>0</v>
      </c>
      <c r="S416" s="203"/>
      <c r="T416" s="205">
        <f>T417</f>
        <v>0</v>
      </c>
      <c r="AR416" s="206" t="s">
        <v>233</v>
      </c>
      <c r="AT416" s="207" t="s">
        <v>72</v>
      </c>
      <c r="AU416" s="207" t="s">
        <v>81</v>
      </c>
      <c r="AY416" s="206" t="s">
        <v>204</v>
      </c>
      <c r="BK416" s="208">
        <f>BK417</f>
        <v>0</v>
      </c>
    </row>
    <row r="417" spans="2:65" s="1" customFormat="1" ht="16.5" customHeight="1">
      <c r="B417" s="38"/>
      <c r="C417" s="211" t="s">
        <v>991</v>
      </c>
      <c r="D417" s="211" t="s">
        <v>207</v>
      </c>
      <c r="E417" s="212" t="s">
        <v>3026</v>
      </c>
      <c r="F417" s="213" t="s">
        <v>3027</v>
      </c>
      <c r="G417" s="214" t="s">
        <v>3022</v>
      </c>
      <c r="H417" s="215">
        <v>1</v>
      </c>
      <c r="I417" s="216"/>
      <c r="J417" s="217">
        <f>ROUND(I417*H417,2)</f>
        <v>0</v>
      </c>
      <c r="K417" s="213" t="s">
        <v>2529</v>
      </c>
      <c r="L417" s="43"/>
      <c r="M417" s="218" t="s">
        <v>19</v>
      </c>
      <c r="N417" s="219" t="s">
        <v>44</v>
      </c>
      <c r="O417" s="83"/>
      <c r="P417" s="220">
        <f>O417*H417</f>
        <v>0</v>
      </c>
      <c r="Q417" s="220">
        <v>0</v>
      </c>
      <c r="R417" s="220">
        <f>Q417*H417</f>
        <v>0</v>
      </c>
      <c r="S417" s="220">
        <v>0</v>
      </c>
      <c r="T417" s="221">
        <f>S417*H417</f>
        <v>0</v>
      </c>
      <c r="AR417" s="222" t="s">
        <v>212</v>
      </c>
      <c r="AT417" s="222" t="s">
        <v>207</v>
      </c>
      <c r="AU417" s="222" t="s">
        <v>83</v>
      </c>
      <c r="AY417" s="17" t="s">
        <v>204</v>
      </c>
      <c r="BE417" s="223">
        <f>IF(N417="základní",J417,0)</f>
        <v>0</v>
      </c>
      <c r="BF417" s="223">
        <f>IF(N417="snížená",J417,0)</f>
        <v>0</v>
      </c>
      <c r="BG417" s="223">
        <f>IF(N417="zákl. přenesená",J417,0)</f>
        <v>0</v>
      </c>
      <c r="BH417" s="223">
        <f>IF(N417="sníž. přenesená",J417,0)</f>
        <v>0</v>
      </c>
      <c r="BI417" s="223">
        <f>IF(N417="nulová",J417,0)</f>
        <v>0</v>
      </c>
      <c r="BJ417" s="17" t="s">
        <v>81</v>
      </c>
      <c r="BK417" s="223">
        <f>ROUND(I417*H417,2)</f>
        <v>0</v>
      </c>
      <c r="BL417" s="17" t="s">
        <v>212</v>
      </c>
      <c r="BM417" s="222" t="s">
        <v>994</v>
      </c>
    </row>
    <row r="418" spans="2:63" s="11" customFormat="1" ht="22.8" customHeight="1">
      <c r="B418" s="195"/>
      <c r="C418" s="196"/>
      <c r="D418" s="197" t="s">
        <v>72</v>
      </c>
      <c r="E418" s="209" t="s">
        <v>3028</v>
      </c>
      <c r="F418" s="209" t="s">
        <v>1989</v>
      </c>
      <c r="G418" s="196"/>
      <c r="H418" s="196"/>
      <c r="I418" s="199"/>
      <c r="J418" s="210">
        <f>BK418</f>
        <v>0</v>
      </c>
      <c r="K418" s="196"/>
      <c r="L418" s="201"/>
      <c r="M418" s="202"/>
      <c r="N418" s="203"/>
      <c r="O418" s="203"/>
      <c r="P418" s="204">
        <f>SUM(P419:P421)</f>
        <v>0</v>
      </c>
      <c r="Q418" s="203"/>
      <c r="R418" s="204">
        <f>SUM(R419:R421)</f>
        <v>0</v>
      </c>
      <c r="S418" s="203"/>
      <c r="T418" s="205">
        <f>SUM(T419:T421)</f>
        <v>0</v>
      </c>
      <c r="AR418" s="206" t="s">
        <v>233</v>
      </c>
      <c r="AT418" s="207" t="s">
        <v>72</v>
      </c>
      <c r="AU418" s="207" t="s">
        <v>81</v>
      </c>
      <c r="AY418" s="206" t="s">
        <v>204</v>
      </c>
      <c r="BK418" s="208">
        <f>SUM(BK419:BK421)</f>
        <v>0</v>
      </c>
    </row>
    <row r="419" spans="2:65" s="1" customFormat="1" ht="16.5" customHeight="1">
      <c r="B419" s="38"/>
      <c r="C419" s="211" t="s">
        <v>636</v>
      </c>
      <c r="D419" s="211" t="s">
        <v>207</v>
      </c>
      <c r="E419" s="212" t="s">
        <v>3029</v>
      </c>
      <c r="F419" s="213" t="s">
        <v>3030</v>
      </c>
      <c r="G419" s="214" t="s">
        <v>756</v>
      </c>
      <c r="H419" s="215">
        <v>1</v>
      </c>
      <c r="I419" s="216"/>
      <c r="J419" s="217">
        <f>ROUND(I419*H419,2)</f>
        <v>0</v>
      </c>
      <c r="K419" s="213" t="s">
        <v>19</v>
      </c>
      <c r="L419" s="43"/>
      <c r="M419" s="218" t="s">
        <v>19</v>
      </c>
      <c r="N419" s="219" t="s">
        <v>44</v>
      </c>
      <c r="O419" s="83"/>
      <c r="P419" s="220">
        <f>O419*H419</f>
        <v>0</v>
      </c>
      <c r="Q419" s="220">
        <v>0</v>
      </c>
      <c r="R419" s="220">
        <f>Q419*H419</f>
        <v>0</v>
      </c>
      <c r="S419" s="220">
        <v>0</v>
      </c>
      <c r="T419" s="221">
        <f>S419*H419</f>
        <v>0</v>
      </c>
      <c r="AR419" s="222" t="s">
        <v>212</v>
      </c>
      <c r="AT419" s="222" t="s">
        <v>207</v>
      </c>
      <c r="AU419" s="222" t="s">
        <v>83</v>
      </c>
      <c r="AY419" s="17" t="s">
        <v>204</v>
      </c>
      <c r="BE419" s="223">
        <f>IF(N419="základní",J419,0)</f>
        <v>0</v>
      </c>
      <c r="BF419" s="223">
        <f>IF(N419="snížená",J419,0)</f>
        <v>0</v>
      </c>
      <c r="BG419" s="223">
        <f>IF(N419="zákl. přenesená",J419,0)</f>
        <v>0</v>
      </c>
      <c r="BH419" s="223">
        <f>IF(N419="sníž. přenesená",J419,0)</f>
        <v>0</v>
      </c>
      <c r="BI419" s="223">
        <f>IF(N419="nulová",J419,0)</f>
        <v>0</v>
      </c>
      <c r="BJ419" s="17" t="s">
        <v>81</v>
      </c>
      <c r="BK419" s="223">
        <f>ROUND(I419*H419,2)</f>
        <v>0</v>
      </c>
      <c r="BL419" s="17" t="s">
        <v>212</v>
      </c>
      <c r="BM419" s="222" t="s">
        <v>997</v>
      </c>
    </row>
    <row r="420" spans="2:65" s="1" customFormat="1" ht="16.5" customHeight="1">
      <c r="B420" s="38"/>
      <c r="C420" s="211" t="s">
        <v>998</v>
      </c>
      <c r="D420" s="211" t="s">
        <v>207</v>
      </c>
      <c r="E420" s="212" t="s">
        <v>3031</v>
      </c>
      <c r="F420" s="213" t="s">
        <v>3032</v>
      </c>
      <c r="G420" s="214" t="s">
        <v>3033</v>
      </c>
      <c r="H420" s="215">
        <v>1</v>
      </c>
      <c r="I420" s="216"/>
      <c r="J420" s="217">
        <f>ROUND(I420*H420,2)</f>
        <v>0</v>
      </c>
      <c r="K420" s="213" t="s">
        <v>19</v>
      </c>
      <c r="L420" s="43"/>
      <c r="M420" s="218" t="s">
        <v>19</v>
      </c>
      <c r="N420" s="219" t="s">
        <v>44</v>
      </c>
      <c r="O420" s="83"/>
      <c r="P420" s="220">
        <f>O420*H420</f>
        <v>0</v>
      </c>
      <c r="Q420" s="220">
        <v>0</v>
      </c>
      <c r="R420" s="220">
        <f>Q420*H420</f>
        <v>0</v>
      </c>
      <c r="S420" s="220">
        <v>0</v>
      </c>
      <c r="T420" s="221">
        <f>S420*H420</f>
        <v>0</v>
      </c>
      <c r="AR420" s="222" t="s">
        <v>212</v>
      </c>
      <c r="AT420" s="222" t="s">
        <v>207</v>
      </c>
      <c r="AU420" s="222" t="s">
        <v>83</v>
      </c>
      <c r="AY420" s="17" t="s">
        <v>204</v>
      </c>
      <c r="BE420" s="223">
        <f>IF(N420="základní",J420,0)</f>
        <v>0</v>
      </c>
      <c r="BF420" s="223">
        <f>IF(N420="snížená",J420,0)</f>
        <v>0</v>
      </c>
      <c r="BG420" s="223">
        <f>IF(N420="zákl. přenesená",J420,0)</f>
        <v>0</v>
      </c>
      <c r="BH420" s="223">
        <f>IF(N420="sníž. přenesená",J420,0)</f>
        <v>0</v>
      </c>
      <c r="BI420" s="223">
        <f>IF(N420="nulová",J420,0)</f>
        <v>0</v>
      </c>
      <c r="BJ420" s="17" t="s">
        <v>81</v>
      </c>
      <c r="BK420" s="223">
        <f>ROUND(I420*H420,2)</f>
        <v>0</v>
      </c>
      <c r="BL420" s="17" t="s">
        <v>212</v>
      </c>
      <c r="BM420" s="222" t="s">
        <v>1001</v>
      </c>
    </row>
    <row r="421" spans="2:65" s="1" customFormat="1" ht="16.5" customHeight="1">
      <c r="B421" s="38"/>
      <c r="C421" s="211" t="s">
        <v>642</v>
      </c>
      <c r="D421" s="211" t="s">
        <v>207</v>
      </c>
      <c r="E421" s="212" t="s">
        <v>3034</v>
      </c>
      <c r="F421" s="213" t="s">
        <v>3035</v>
      </c>
      <c r="G421" s="214" t="s">
        <v>3022</v>
      </c>
      <c r="H421" s="215">
        <v>1</v>
      </c>
      <c r="I421" s="216"/>
      <c r="J421" s="217">
        <f>ROUND(I421*H421,2)</f>
        <v>0</v>
      </c>
      <c r="K421" s="213" t="s">
        <v>19</v>
      </c>
      <c r="L421" s="43"/>
      <c r="M421" s="218" t="s">
        <v>19</v>
      </c>
      <c r="N421" s="219" t="s">
        <v>44</v>
      </c>
      <c r="O421" s="83"/>
      <c r="P421" s="220">
        <f>O421*H421</f>
        <v>0</v>
      </c>
      <c r="Q421" s="220">
        <v>0</v>
      </c>
      <c r="R421" s="220">
        <f>Q421*H421</f>
        <v>0</v>
      </c>
      <c r="S421" s="220">
        <v>0</v>
      </c>
      <c r="T421" s="221">
        <f>S421*H421</f>
        <v>0</v>
      </c>
      <c r="AR421" s="222" t="s">
        <v>212</v>
      </c>
      <c r="AT421" s="222" t="s">
        <v>207</v>
      </c>
      <c r="AU421" s="222" t="s">
        <v>83</v>
      </c>
      <c r="AY421" s="17" t="s">
        <v>204</v>
      </c>
      <c r="BE421" s="223">
        <f>IF(N421="základní",J421,0)</f>
        <v>0</v>
      </c>
      <c r="BF421" s="223">
        <f>IF(N421="snížená",J421,0)</f>
        <v>0</v>
      </c>
      <c r="BG421" s="223">
        <f>IF(N421="zákl. přenesená",J421,0)</f>
        <v>0</v>
      </c>
      <c r="BH421" s="223">
        <f>IF(N421="sníž. přenesená",J421,0)</f>
        <v>0</v>
      </c>
      <c r="BI421" s="223">
        <f>IF(N421="nulová",J421,0)</f>
        <v>0</v>
      </c>
      <c r="BJ421" s="17" t="s">
        <v>81</v>
      </c>
      <c r="BK421" s="223">
        <f>ROUND(I421*H421,2)</f>
        <v>0</v>
      </c>
      <c r="BL421" s="17" t="s">
        <v>212</v>
      </c>
      <c r="BM421" s="222" t="s">
        <v>1004</v>
      </c>
    </row>
    <row r="422" spans="2:63" s="11" customFormat="1" ht="22.8" customHeight="1">
      <c r="B422" s="195"/>
      <c r="C422" s="196"/>
      <c r="D422" s="197" t="s">
        <v>72</v>
      </c>
      <c r="E422" s="209" t="s">
        <v>3036</v>
      </c>
      <c r="F422" s="209" t="s">
        <v>3037</v>
      </c>
      <c r="G422" s="196"/>
      <c r="H422" s="196"/>
      <c r="I422" s="199"/>
      <c r="J422" s="210">
        <f>BK422</f>
        <v>0</v>
      </c>
      <c r="K422" s="196"/>
      <c r="L422" s="201"/>
      <c r="M422" s="202"/>
      <c r="N422" s="203"/>
      <c r="O422" s="203"/>
      <c r="P422" s="204">
        <f>P423</f>
        <v>0</v>
      </c>
      <c r="Q422" s="203"/>
      <c r="R422" s="204">
        <f>R423</f>
        <v>0</v>
      </c>
      <c r="S422" s="203"/>
      <c r="T422" s="205">
        <f>T423</f>
        <v>0</v>
      </c>
      <c r="AR422" s="206" t="s">
        <v>233</v>
      </c>
      <c r="AT422" s="207" t="s">
        <v>72</v>
      </c>
      <c r="AU422" s="207" t="s">
        <v>81</v>
      </c>
      <c r="AY422" s="206" t="s">
        <v>204</v>
      </c>
      <c r="BK422" s="208">
        <f>BK423</f>
        <v>0</v>
      </c>
    </row>
    <row r="423" spans="2:65" s="1" customFormat="1" ht="16.5" customHeight="1">
      <c r="B423" s="38"/>
      <c r="C423" s="211" t="s">
        <v>1007</v>
      </c>
      <c r="D423" s="211" t="s">
        <v>207</v>
      </c>
      <c r="E423" s="212" t="s">
        <v>3038</v>
      </c>
      <c r="F423" s="213" t="s">
        <v>3039</v>
      </c>
      <c r="G423" s="214" t="s">
        <v>210</v>
      </c>
      <c r="H423" s="215">
        <v>16.512</v>
      </c>
      <c r="I423" s="216"/>
      <c r="J423" s="217">
        <f>ROUND(I423*H423,2)</f>
        <v>0</v>
      </c>
      <c r="K423" s="213" t="s">
        <v>19</v>
      </c>
      <c r="L423" s="43"/>
      <c r="M423" s="268" t="s">
        <v>19</v>
      </c>
      <c r="N423" s="269" t="s">
        <v>44</v>
      </c>
      <c r="O423" s="270"/>
      <c r="P423" s="271">
        <f>O423*H423</f>
        <v>0</v>
      </c>
      <c r="Q423" s="271">
        <v>0</v>
      </c>
      <c r="R423" s="271">
        <f>Q423*H423</f>
        <v>0</v>
      </c>
      <c r="S423" s="271">
        <v>0</v>
      </c>
      <c r="T423" s="272">
        <f>S423*H423</f>
        <v>0</v>
      </c>
      <c r="AR423" s="222" t="s">
        <v>212</v>
      </c>
      <c r="AT423" s="222" t="s">
        <v>207</v>
      </c>
      <c r="AU423" s="222" t="s">
        <v>83</v>
      </c>
      <c r="AY423" s="17" t="s">
        <v>204</v>
      </c>
      <c r="BE423" s="223">
        <f>IF(N423="základní",J423,0)</f>
        <v>0</v>
      </c>
      <c r="BF423" s="223">
        <f>IF(N423="snížená",J423,0)</f>
        <v>0</v>
      </c>
      <c r="BG423" s="223">
        <f>IF(N423="zákl. přenesená",J423,0)</f>
        <v>0</v>
      </c>
      <c r="BH423" s="223">
        <f>IF(N423="sníž. přenesená",J423,0)</f>
        <v>0</v>
      </c>
      <c r="BI423" s="223">
        <f>IF(N423="nulová",J423,0)</f>
        <v>0</v>
      </c>
      <c r="BJ423" s="17" t="s">
        <v>81</v>
      </c>
      <c r="BK423" s="223">
        <f>ROUND(I423*H423,2)</f>
        <v>0</v>
      </c>
      <c r="BL423" s="17" t="s">
        <v>212</v>
      </c>
      <c r="BM423" s="222" t="s">
        <v>1010</v>
      </c>
    </row>
    <row r="424" spans="2:12" s="1" customFormat="1" ht="6.95" customHeight="1">
      <c r="B424" s="58"/>
      <c r="C424" s="59"/>
      <c r="D424" s="59"/>
      <c r="E424" s="59"/>
      <c r="F424" s="59"/>
      <c r="G424" s="59"/>
      <c r="H424" s="59"/>
      <c r="I424" s="161"/>
      <c r="J424" s="59"/>
      <c r="K424" s="59"/>
      <c r="L424" s="43"/>
    </row>
  </sheetData>
  <sheetProtection password="CC35" sheet="1" objects="1" scenarios="1" formatColumns="0" formatRows="0" autoFilter="0"/>
  <autoFilter ref="C98:K423"/>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6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103</v>
      </c>
    </row>
    <row r="3" spans="2:46" ht="6.95" customHeight="1">
      <c r="B3" s="128"/>
      <c r="C3" s="129"/>
      <c r="D3" s="129"/>
      <c r="E3" s="129"/>
      <c r="F3" s="129"/>
      <c r="G3" s="129"/>
      <c r="H3" s="129"/>
      <c r="I3" s="130"/>
      <c r="J3" s="129"/>
      <c r="K3" s="129"/>
      <c r="L3" s="20"/>
      <c r="AT3" s="17" t="s">
        <v>83</v>
      </c>
    </row>
    <row r="4" spans="2:46" ht="24.95" customHeight="1">
      <c r="B4" s="20"/>
      <c r="D4" s="131" t="s">
        <v>116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Ústí nad Labem - Severní Terasa – rekonstrukce bazénu v jeslích</v>
      </c>
      <c r="F7" s="133"/>
      <c r="G7" s="133"/>
      <c r="H7" s="133"/>
      <c r="L7" s="20"/>
    </row>
    <row r="8" spans="2:12" s="1" customFormat="1" ht="12" customHeight="1">
      <c r="B8" s="43"/>
      <c r="D8" s="133" t="s">
        <v>117</v>
      </c>
      <c r="I8" s="135"/>
      <c r="L8" s="43"/>
    </row>
    <row r="9" spans="2:12" s="1" customFormat="1" ht="36.95" customHeight="1">
      <c r="B9" s="43"/>
      <c r="E9" s="136" t="s">
        <v>3040</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3. 10. 2017</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28</v>
      </c>
      <c r="I15" s="138" t="s">
        <v>29</v>
      </c>
      <c r="J15" s="137" t="s">
        <v>19</v>
      </c>
      <c r="L15" s="43"/>
    </row>
    <row r="16" spans="2:12" s="1" customFormat="1" ht="6.95" customHeight="1">
      <c r="B16" s="43"/>
      <c r="I16" s="135"/>
      <c r="L16" s="43"/>
    </row>
    <row r="17" spans="2:12" s="1" customFormat="1" ht="12" customHeight="1">
      <c r="B17" s="43"/>
      <c r="D17" s="133" t="s">
        <v>30</v>
      </c>
      <c r="I17" s="138" t="s">
        <v>26</v>
      </c>
      <c r="J17" s="33" t="str">
        <f>'Rekapitulace stavby'!AN13</f>
        <v>Vyplň údaj</v>
      </c>
      <c r="L17" s="43"/>
    </row>
    <row r="18" spans="2:12" s="1" customFormat="1" ht="18" customHeight="1">
      <c r="B18" s="43"/>
      <c r="E18" s="33" t="str">
        <f>'Rekapitulace stavby'!E14</f>
        <v>Vyplň údaj</v>
      </c>
      <c r="F18" s="137"/>
      <c r="G18" s="137"/>
      <c r="H18" s="137"/>
      <c r="I18" s="138" t="s">
        <v>29</v>
      </c>
      <c r="J18" s="33" t="str">
        <f>'Rekapitulace stavby'!AN14</f>
        <v>Vyplň údaj</v>
      </c>
      <c r="L18" s="43"/>
    </row>
    <row r="19" spans="2:12" s="1" customFormat="1" ht="6.95" customHeight="1">
      <c r="B19" s="43"/>
      <c r="I19" s="135"/>
      <c r="L19" s="43"/>
    </row>
    <row r="20" spans="2:12" s="1" customFormat="1" ht="12" customHeight="1">
      <c r="B20" s="43"/>
      <c r="D20" s="133" t="s">
        <v>32</v>
      </c>
      <c r="I20" s="138" t="s">
        <v>26</v>
      </c>
      <c r="J20" s="137" t="s">
        <v>19</v>
      </c>
      <c r="L20" s="43"/>
    </row>
    <row r="21" spans="2:12" s="1" customFormat="1" ht="18" customHeight="1">
      <c r="B21" s="43"/>
      <c r="E21" s="137" t="s">
        <v>33</v>
      </c>
      <c r="I21" s="138" t="s">
        <v>29</v>
      </c>
      <c r="J21" s="137" t="s">
        <v>19</v>
      </c>
      <c r="L21" s="43"/>
    </row>
    <row r="22" spans="2:12" s="1" customFormat="1" ht="6.95" customHeight="1">
      <c r="B22" s="43"/>
      <c r="I22" s="135"/>
      <c r="L22" s="43"/>
    </row>
    <row r="23" spans="2:12" s="1" customFormat="1" ht="12" customHeight="1">
      <c r="B23" s="43"/>
      <c r="D23" s="133" t="s">
        <v>35</v>
      </c>
      <c r="I23" s="138" t="s">
        <v>26</v>
      </c>
      <c r="J23" s="137" t="str">
        <f>IF('Rekapitulace stavby'!AN19="","",'Rekapitulace stavby'!AN19)</f>
        <v/>
      </c>
      <c r="L23" s="43"/>
    </row>
    <row r="24" spans="2:12" s="1" customFormat="1" ht="18" customHeight="1">
      <c r="B24" s="43"/>
      <c r="E24" s="137" t="str">
        <f>IF('Rekapitulace stavby'!E20="","",'Rekapitulace stavby'!E20)</f>
        <v xml:space="preserve"> </v>
      </c>
      <c r="I24" s="138" t="s">
        <v>29</v>
      </c>
      <c r="J24" s="137" t="str">
        <f>IF('Rekapitulace stavby'!AN20="","",'Rekapitulace stavby'!AN20)</f>
        <v/>
      </c>
      <c r="L24" s="43"/>
    </row>
    <row r="25" spans="2:12" s="1" customFormat="1" ht="6.95" customHeight="1">
      <c r="B25" s="43"/>
      <c r="I25" s="135"/>
      <c r="L25" s="43"/>
    </row>
    <row r="26" spans="2:12" s="1" customFormat="1" ht="12" customHeight="1">
      <c r="B26" s="43"/>
      <c r="D26" s="133" t="s">
        <v>37</v>
      </c>
      <c r="I26" s="135"/>
      <c r="L26" s="43"/>
    </row>
    <row r="27" spans="2:12" s="7" customFormat="1" ht="102" customHeight="1">
      <c r="B27" s="140"/>
      <c r="E27" s="141" t="s">
        <v>119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39</v>
      </c>
      <c r="I30" s="135"/>
      <c r="J30" s="145">
        <f>ROUND(J90,2)</f>
        <v>0</v>
      </c>
      <c r="L30" s="43"/>
    </row>
    <row r="31" spans="2:12" s="1" customFormat="1" ht="6.95" customHeight="1">
      <c r="B31" s="43"/>
      <c r="D31" s="75"/>
      <c r="E31" s="75"/>
      <c r="F31" s="75"/>
      <c r="G31" s="75"/>
      <c r="H31" s="75"/>
      <c r="I31" s="143"/>
      <c r="J31" s="75"/>
      <c r="K31" s="75"/>
      <c r="L31" s="43"/>
    </row>
    <row r="32" spans="2:12" s="1" customFormat="1" ht="14.4" customHeight="1">
      <c r="B32" s="43"/>
      <c r="F32" s="146" t="s">
        <v>41</v>
      </c>
      <c r="I32" s="147" t="s">
        <v>40</v>
      </c>
      <c r="J32" s="146" t="s">
        <v>42</v>
      </c>
      <c r="L32" s="43"/>
    </row>
    <row r="33" spans="2:12" s="1" customFormat="1" ht="14.4" customHeight="1">
      <c r="B33" s="43"/>
      <c r="D33" s="148" t="s">
        <v>43</v>
      </c>
      <c r="E33" s="133" t="s">
        <v>44</v>
      </c>
      <c r="F33" s="149">
        <f>ROUND((SUM(BE90:BE168)),2)</f>
        <v>0</v>
      </c>
      <c r="I33" s="150">
        <v>0.21</v>
      </c>
      <c r="J33" s="149">
        <f>ROUND(((SUM(BE90:BE168))*I33),2)</f>
        <v>0</v>
      </c>
      <c r="L33" s="43"/>
    </row>
    <row r="34" spans="2:12" s="1" customFormat="1" ht="14.4" customHeight="1">
      <c r="B34" s="43"/>
      <c r="E34" s="133" t="s">
        <v>45</v>
      </c>
      <c r="F34" s="149">
        <f>ROUND((SUM(BF90:BF168)),2)</f>
        <v>0</v>
      </c>
      <c r="I34" s="150">
        <v>0.15</v>
      </c>
      <c r="J34" s="149">
        <f>ROUND(((SUM(BF90:BF168))*I34),2)</f>
        <v>0</v>
      </c>
      <c r="L34" s="43"/>
    </row>
    <row r="35" spans="2:12" s="1" customFormat="1" ht="14.4" customHeight="1" hidden="1">
      <c r="B35" s="43"/>
      <c r="E35" s="133" t="s">
        <v>46</v>
      </c>
      <c r="F35" s="149">
        <f>ROUND((SUM(BG90:BG168)),2)</f>
        <v>0</v>
      </c>
      <c r="I35" s="150">
        <v>0.21</v>
      </c>
      <c r="J35" s="149">
        <f>0</f>
        <v>0</v>
      </c>
      <c r="L35" s="43"/>
    </row>
    <row r="36" spans="2:12" s="1" customFormat="1" ht="14.4" customHeight="1" hidden="1">
      <c r="B36" s="43"/>
      <c r="E36" s="133" t="s">
        <v>47</v>
      </c>
      <c r="F36" s="149">
        <f>ROUND((SUM(BH90:BH168)),2)</f>
        <v>0</v>
      </c>
      <c r="I36" s="150">
        <v>0.15</v>
      </c>
      <c r="J36" s="149">
        <f>0</f>
        <v>0</v>
      </c>
      <c r="L36" s="43"/>
    </row>
    <row r="37" spans="2:12" s="1" customFormat="1" ht="14.4" customHeight="1" hidden="1">
      <c r="B37" s="43"/>
      <c r="E37" s="133" t="s">
        <v>48</v>
      </c>
      <c r="F37" s="149">
        <f>ROUND((SUM(BI90:BI168)),2)</f>
        <v>0</v>
      </c>
      <c r="I37" s="150">
        <v>0</v>
      </c>
      <c r="J37" s="149">
        <f>0</f>
        <v>0</v>
      </c>
      <c r="L37" s="43"/>
    </row>
    <row r="38" spans="2:12" s="1" customFormat="1" ht="6.95" customHeight="1">
      <c r="B38" s="43"/>
      <c r="I38" s="135"/>
      <c r="L38" s="43"/>
    </row>
    <row r="39" spans="2:12" s="1" customFormat="1" ht="25.4" customHeight="1">
      <c r="B39" s="43"/>
      <c r="C39" s="151"/>
      <c r="D39" s="152" t="s">
        <v>49</v>
      </c>
      <c r="E39" s="153"/>
      <c r="F39" s="153"/>
      <c r="G39" s="154" t="s">
        <v>50</v>
      </c>
      <c r="H39" s="155" t="s">
        <v>51</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120</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Ústí nad Labem - Severní Terasa – rekonstrukce bazénu v jeslích</v>
      </c>
      <c r="F48" s="32"/>
      <c r="G48" s="32"/>
      <c r="H48" s="32"/>
      <c r="I48" s="135"/>
      <c r="J48" s="39"/>
      <c r="K48" s="39"/>
      <c r="L48" s="43"/>
    </row>
    <row r="49" spans="2:12" s="1" customFormat="1" ht="12" customHeight="1">
      <c r="B49" s="38"/>
      <c r="C49" s="32" t="s">
        <v>117</v>
      </c>
      <c r="D49" s="39"/>
      <c r="E49" s="39"/>
      <c r="F49" s="39"/>
      <c r="G49" s="39"/>
      <c r="H49" s="39"/>
      <c r="I49" s="135"/>
      <c r="J49" s="39"/>
      <c r="K49" s="39"/>
      <c r="L49" s="43"/>
    </row>
    <row r="50" spans="2:12" s="1" customFormat="1" ht="16.5" customHeight="1">
      <c r="B50" s="38"/>
      <c r="C50" s="39"/>
      <c r="D50" s="39"/>
      <c r="E50" s="68" t="str">
        <f>E9</f>
        <v>D.1.4.3 - Vzduchotechnika a klimatizace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Ústí nad Labem</v>
      </c>
      <c r="G52" s="39"/>
      <c r="H52" s="39"/>
      <c r="I52" s="138" t="s">
        <v>23</v>
      </c>
      <c r="J52" s="71" t="str">
        <f>IF(J12="","",J12)</f>
        <v>3. 10. 2017</v>
      </c>
      <c r="K52" s="39"/>
      <c r="L52" s="43"/>
    </row>
    <row r="53" spans="2:12" s="1" customFormat="1" ht="6.95" customHeight="1">
      <c r="B53" s="38"/>
      <c r="C53" s="39"/>
      <c r="D53" s="39"/>
      <c r="E53" s="39"/>
      <c r="F53" s="39"/>
      <c r="G53" s="39"/>
      <c r="H53" s="39"/>
      <c r="I53" s="135"/>
      <c r="J53" s="39"/>
      <c r="K53" s="39"/>
      <c r="L53" s="43"/>
    </row>
    <row r="54" spans="2:12" s="1" customFormat="1" ht="27.9" customHeight="1">
      <c r="B54" s="38"/>
      <c r="C54" s="32" t="s">
        <v>25</v>
      </c>
      <c r="D54" s="39"/>
      <c r="E54" s="39"/>
      <c r="F54" s="27" t="str">
        <f>E15</f>
        <v>Statutární město Ústí nad Labem</v>
      </c>
      <c r="G54" s="39"/>
      <c r="H54" s="39"/>
      <c r="I54" s="138" t="s">
        <v>32</v>
      </c>
      <c r="J54" s="36" t="str">
        <f>E21</f>
        <v>AZ Consult spol. s r.o.</v>
      </c>
      <c r="K54" s="39"/>
      <c r="L54" s="43"/>
    </row>
    <row r="55" spans="2:12" s="1" customFormat="1" ht="15.15" customHeight="1">
      <c r="B55" s="38"/>
      <c r="C55" s="32" t="s">
        <v>30</v>
      </c>
      <c r="D55" s="39"/>
      <c r="E55" s="39"/>
      <c r="F55" s="27" t="str">
        <f>IF(E18="","",E18)</f>
        <v>Vyplň údaj</v>
      </c>
      <c r="G55" s="39"/>
      <c r="H55" s="39"/>
      <c r="I55" s="138" t="s">
        <v>35</v>
      </c>
      <c r="J55" s="36" t="str">
        <f>E24</f>
        <v xml:space="preserve"> </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121</v>
      </c>
      <c r="D57" s="167"/>
      <c r="E57" s="167"/>
      <c r="F57" s="167"/>
      <c r="G57" s="167"/>
      <c r="H57" s="167"/>
      <c r="I57" s="168"/>
      <c r="J57" s="169" t="s">
        <v>122</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71</v>
      </c>
      <c r="D59" s="39"/>
      <c r="E59" s="39"/>
      <c r="F59" s="39"/>
      <c r="G59" s="39"/>
      <c r="H59" s="39"/>
      <c r="I59" s="135"/>
      <c r="J59" s="101">
        <f>J90</f>
        <v>0</v>
      </c>
      <c r="K59" s="39"/>
      <c r="L59" s="43"/>
      <c r="AU59" s="17" t="s">
        <v>123</v>
      </c>
    </row>
    <row r="60" spans="2:12" s="8" customFormat="1" ht="24.95" customHeight="1">
      <c r="B60" s="171"/>
      <c r="C60" s="172"/>
      <c r="D60" s="173" t="s">
        <v>3041</v>
      </c>
      <c r="E60" s="174"/>
      <c r="F60" s="174"/>
      <c r="G60" s="174"/>
      <c r="H60" s="174"/>
      <c r="I60" s="175"/>
      <c r="J60" s="176">
        <f>J91</f>
        <v>0</v>
      </c>
      <c r="K60" s="172"/>
      <c r="L60" s="177"/>
    </row>
    <row r="61" spans="2:12" s="8" customFormat="1" ht="24.95" customHeight="1">
      <c r="B61" s="171"/>
      <c r="C61" s="172"/>
      <c r="D61" s="173" t="s">
        <v>3042</v>
      </c>
      <c r="E61" s="174"/>
      <c r="F61" s="174"/>
      <c r="G61" s="174"/>
      <c r="H61" s="174"/>
      <c r="I61" s="175"/>
      <c r="J61" s="176">
        <f>J94</f>
        <v>0</v>
      </c>
      <c r="K61" s="172"/>
      <c r="L61" s="177"/>
    </row>
    <row r="62" spans="2:12" s="8" customFormat="1" ht="24.95" customHeight="1">
      <c r="B62" s="171"/>
      <c r="C62" s="172"/>
      <c r="D62" s="173" t="s">
        <v>3043</v>
      </c>
      <c r="E62" s="174"/>
      <c r="F62" s="174"/>
      <c r="G62" s="174"/>
      <c r="H62" s="174"/>
      <c r="I62" s="175"/>
      <c r="J62" s="176">
        <f>J100</f>
        <v>0</v>
      </c>
      <c r="K62" s="172"/>
      <c r="L62" s="177"/>
    </row>
    <row r="63" spans="2:12" s="8" customFormat="1" ht="24.95" customHeight="1">
      <c r="B63" s="171"/>
      <c r="C63" s="172"/>
      <c r="D63" s="173" t="s">
        <v>3044</v>
      </c>
      <c r="E63" s="174"/>
      <c r="F63" s="174"/>
      <c r="G63" s="174"/>
      <c r="H63" s="174"/>
      <c r="I63" s="175"/>
      <c r="J63" s="176">
        <f>J104</f>
        <v>0</v>
      </c>
      <c r="K63" s="172"/>
      <c r="L63" s="177"/>
    </row>
    <row r="64" spans="2:12" s="8" customFormat="1" ht="24.95" customHeight="1">
      <c r="B64" s="171"/>
      <c r="C64" s="172"/>
      <c r="D64" s="173" t="s">
        <v>3045</v>
      </c>
      <c r="E64" s="174"/>
      <c r="F64" s="174"/>
      <c r="G64" s="174"/>
      <c r="H64" s="174"/>
      <c r="I64" s="175"/>
      <c r="J64" s="176">
        <f>J114</f>
        <v>0</v>
      </c>
      <c r="K64" s="172"/>
      <c r="L64" s="177"/>
    </row>
    <row r="65" spans="2:12" s="8" customFormat="1" ht="24.95" customHeight="1">
      <c r="B65" s="171"/>
      <c r="C65" s="172"/>
      <c r="D65" s="173" t="s">
        <v>3046</v>
      </c>
      <c r="E65" s="174"/>
      <c r="F65" s="174"/>
      <c r="G65" s="174"/>
      <c r="H65" s="174"/>
      <c r="I65" s="175"/>
      <c r="J65" s="176">
        <f>J127</f>
        <v>0</v>
      </c>
      <c r="K65" s="172"/>
      <c r="L65" s="177"/>
    </row>
    <row r="66" spans="2:12" s="8" customFormat="1" ht="24.95" customHeight="1">
      <c r="B66" s="171"/>
      <c r="C66" s="172"/>
      <c r="D66" s="173" t="s">
        <v>3047</v>
      </c>
      <c r="E66" s="174"/>
      <c r="F66" s="174"/>
      <c r="G66" s="174"/>
      <c r="H66" s="174"/>
      <c r="I66" s="175"/>
      <c r="J66" s="176">
        <f>J136</f>
        <v>0</v>
      </c>
      <c r="K66" s="172"/>
      <c r="L66" s="177"/>
    </row>
    <row r="67" spans="2:12" s="8" customFormat="1" ht="24.95" customHeight="1">
      <c r="B67" s="171"/>
      <c r="C67" s="172"/>
      <c r="D67" s="173" t="s">
        <v>3048</v>
      </c>
      <c r="E67" s="174"/>
      <c r="F67" s="174"/>
      <c r="G67" s="174"/>
      <c r="H67" s="174"/>
      <c r="I67" s="175"/>
      <c r="J67" s="176">
        <f>J144</f>
        <v>0</v>
      </c>
      <c r="K67" s="172"/>
      <c r="L67" s="177"/>
    </row>
    <row r="68" spans="2:12" s="8" customFormat="1" ht="24.95" customHeight="1">
      <c r="B68" s="171"/>
      <c r="C68" s="172"/>
      <c r="D68" s="173" t="s">
        <v>3049</v>
      </c>
      <c r="E68" s="174"/>
      <c r="F68" s="174"/>
      <c r="G68" s="174"/>
      <c r="H68" s="174"/>
      <c r="I68" s="175"/>
      <c r="J68" s="176">
        <f>J153</f>
        <v>0</v>
      </c>
      <c r="K68" s="172"/>
      <c r="L68" s="177"/>
    </row>
    <row r="69" spans="2:12" s="8" customFormat="1" ht="24.95" customHeight="1">
      <c r="B69" s="171"/>
      <c r="C69" s="172"/>
      <c r="D69" s="173" t="s">
        <v>3050</v>
      </c>
      <c r="E69" s="174"/>
      <c r="F69" s="174"/>
      <c r="G69" s="174"/>
      <c r="H69" s="174"/>
      <c r="I69" s="175"/>
      <c r="J69" s="176">
        <f>J159</f>
        <v>0</v>
      </c>
      <c r="K69" s="172"/>
      <c r="L69" s="177"/>
    </row>
    <row r="70" spans="2:12" s="8" customFormat="1" ht="24.95" customHeight="1">
      <c r="B70" s="171"/>
      <c r="C70" s="172"/>
      <c r="D70" s="173" t="s">
        <v>3051</v>
      </c>
      <c r="E70" s="174"/>
      <c r="F70" s="174"/>
      <c r="G70" s="174"/>
      <c r="H70" s="174"/>
      <c r="I70" s="175"/>
      <c r="J70" s="176">
        <f>J166</f>
        <v>0</v>
      </c>
      <c r="K70" s="172"/>
      <c r="L70" s="177"/>
    </row>
    <row r="71" spans="2:12" s="1" customFormat="1" ht="21.8" customHeight="1">
      <c r="B71" s="38"/>
      <c r="C71" s="39"/>
      <c r="D71" s="39"/>
      <c r="E71" s="39"/>
      <c r="F71" s="39"/>
      <c r="G71" s="39"/>
      <c r="H71" s="39"/>
      <c r="I71" s="135"/>
      <c r="J71" s="39"/>
      <c r="K71" s="39"/>
      <c r="L71" s="43"/>
    </row>
    <row r="72" spans="2:12" s="1" customFormat="1" ht="6.95" customHeight="1">
      <c r="B72" s="58"/>
      <c r="C72" s="59"/>
      <c r="D72" s="59"/>
      <c r="E72" s="59"/>
      <c r="F72" s="59"/>
      <c r="G72" s="59"/>
      <c r="H72" s="59"/>
      <c r="I72" s="161"/>
      <c r="J72" s="59"/>
      <c r="K72" s="59"/>
      <c r="L72" s="43"/>
    </row>
    <row r="76" spans="2:12" s="1" customFormat="1" ht="6.95" customHeight="1">
      <c r="B76" s="60"/>
      <c r="C76" s="61"/>
      <c r="D76" s="61"/>
      <c r="E76" s="61"/>
      <c r="F76" s="61"/>
      <c r="G76" s="61"/>
      <c r="H76" s="61"/>
      <c r="I76" s="164"/>
      <c r="J76" s="61"/>
      <c r="K76" s="61"/>
      <c r="L76" s="43"/>
    </row>
    <row r="77" spans="2:12" s="1" customFormat="1" ht="24.95" customHeight="1">
      <c r="B77" s="38"/>
      <c r="C77" s="23" t="s">
        <v>189</v>
      </c>
      <c r="D77" s="39"/>
      <c r="E77" s="39"/>
      <c r="F77" s="39"/>
      <c r="G77" s="39"/>
      <c r="H77" s="39"/>
      <c r="I77" s="135"/>
      <c r="J77" s="39"/>
      <c r="K77" s="39"/>
      <c r="L77" s="43"/>
    </row>
    <row r="78" spans="2:12" s="1" customFormat="1" ht="6.95" customHeight="1">
      <c r="B78" s="38"/>
      <c r="C78" s="39"/>
      <c r="D78" s="39"/>
      <c r="E78" s="39"/>
      <c r="F78" s="39"/>
      <c r="G78" s="39"/>
      <c r="H78" s="39"/>
      <c r="I78" s="135"/>
      <c r="J78" s="39"/>
      <c r="K78" s="39"/>
      <c r="L78" s="43"/>
    </row>
    <row r="79" spans="2:12" s="1" customFormat="1" ht="12" customHeight="1">
      <c r="B79" s="38"/>
      <c r="C79" s="32" t="s">
        <v>16</v>
      </c>
      <c r="D79" s="39"/>
      <c r="E79" s="39"/>
      <c r="F79" s="39"/>
      <c r="G79" s="39"/>
      <c r="H79" s="39"/>
      <c r="I79" s="135"/>
      <c r="J79" s="39"/>
      <c r="K79" s="39"/>
      <c r="L79" s="43"/>
    </row>
    <row r="80" spans="2:12" s="1" customFormat="1" ht="16.5" customHeight="1">
      <c r="B80" s="38"/>
      <c r="C80" s="39"/>
      <c r="D80" s="39"/>
      <c r="E80" s="165" t="str">
        <f>E7</f>
        <v>Ústí nad Labem - Severní Terasa – rekonstrukce bazénu v jeslích</v>
      </c>
      <c r="F80" s="32"/>
      <c r="G80" s="32"/>
      <c r="H80" s="32"/>
      <c r="I80" s="135"/>
      <c r="J80" s="39"/>
      <c r="K80" s="39"/>
      <c r="L80" s="43"/>
    </row>
    <row r="81" spans="2:12" s="1" customFormat="1" ht="12" customHeight="1">
      <c r="B81" s="38"/>
      <c r="C81" s="32" t="s">
        <v>117</v>
      </c>
      <c r="D81" s="39"/>
      <c r="E81" s="39"/>
      <c r="F81" s="39"/>
      <c r="G81" s="39"/>
      <c r="H81" s="39"/>
      <c r="I81" s="135"/>
      <c r="J81" s="39"/>
      <c r="K81" s="39"/>
      <c r="L81" s="43"/>
    </row>
    <row r="82" spans="2:12" s="1" customFormat="1" ht="16.5" customHeight="1">
      <c r="B82" s="38"/>
      <c r="C82" s="39"/>
      <c r="D82" s="39"/>
      <c r="E82" s="68" t="str">
        <f>E9</f>
        <v>D.1.4.3 - Vzduchotechnika a klimatizace</v>
      </c>
      <c r="F82" s="39"/>
      <c r="G82" s="39"/>
      <c r="H82" s="39"/>
      <c r="I82" s="135"/>
      <c r="J82" s="39"/>
      <c r="K82" s="39"/>
      <c r="L82" s="43"/>
    </row>
    <row r="83" spans="2:12" s="1" customFormat="1" ht="6.95" customHeight="1">
      <c r="B83" s="38"/>
      <c r="C83" s="39"/>
      <c r="D83" s="39"/>
      <c r="E83" s="39"/>
      <c r="F83" s="39"/>
      <c r="G83" s="39"/>
      <c r="H83" s="39"/>
      <c r="I83" s="135"/>
      <c r="J83" s="39"/>
      <c r="K83" s="39"/>
      <c r="L83" s="43"/>
    </row>
    <row r="84" spans="2:12" s="1" customFormat="1" ht="12" customHeight="1">
      <c r="B84" s="38"/>
      <c r="C84" s="32" t="s">
        <v>21</v>
      </c>
      <c r="D84" s="39"/>
      <c r="E84" s="39"/>
      <c r="F84" s="27" t="str">
        <f>F12</f>
        <v>Ústí nad Labem</v>
      </c>
      <c r="G84" s="39"/>
      <c r="H84" s="39"/>
      <c r="I84" s="138" t="s">
        <v>23</v>
      </c>
      <c r="J84" s="71" t="str">
        <f>IF(J12="","",J12)</f>
        <v>3. 10. 2017</v>
      </c>
      <c r="K84" s="39"/>
      <c r="L84" s="43"/>
    </row>
    <row r="85" spans="2:12" s="1" customFormat="1" ht="6.95" customHeight="1">
      <c r="B85" s="38"/>
      <c r="C85" s="39"/>
      <c r="D85" s="39"/>
      <c r="E85" s="39"/>
      <c r="F85" s="39"/>
      <c r="G85" s="39"/>
      <c r="H85" s="39"/>
      <c r="I85" s="135"/>
      <c r="J85" s="39"/>
      <c r="K85" s="39"/>
      <c r="L85" s="43"/>
    </row>
    <row r="86" spans="2:12" s="1" customFormat="1" ht="27.9" customHeight="1">
      <c r="B86" s="38"/>
      <c r="C86" s="32" t="s">
        <v>25</v>
      </c>
      <c r="D86" s="39"/>
      <c r="E86" s="39"/>
      <c r="F86" s="27" t="str">
        <f>E15</f>
        <v>Statutární město Ústí nad Labem</v>
      </c>
      <c r="G86" s="39"/>
      <c r="H86" s="39"/>
      <c r="I86" s="138" t="s">
        <v>32</v>
      </c>
      <c r="J86" s="36" t="str">
        <f>E21</f>
        <v>AZ Consult spol. s r.o.</v>
      </c>
      <c r="K86" s="39"/>
      <c r="L86" s="43"/>
    </row>
    <row r="87" spans="2:12" s="1" customFormat="1" ht="15.15" customHeight="1">
      <c r="B87" s="38"/>
      <c r="C87" s="32" t="s">
        <v>30</v>
      </c>
      <c r="D87" s="39"/>
      <c r="E87" s="39"/>
      <c r="F87" s="27" t="str">
        <f>IF(E18="","",E18)</f>
        <v>Vyplň údaj</v>
      </c>
      <c r="G87" s="39"/>
      <c r="H87" s="39"/>
      <c r="I87" s="138" t="s">
        <v>35</v>
      </c>
      <c r="J87" s="36" t="str">
        <f>E24</f>
        <v xml:space="preserve"> </v>
      </c>
      <c r="K87" s="39"/>
      <c r="L87" s="43"/>
    </row>
    <row r="88" spans="2:12" s="1" customFormat="1" ht="10.3" customHeight="1">
      <c r="B88" s="38"/>
      <c r="C88" s="39"/>
      <c r="D88" s="39"/>
      <c r="E88" s="39"/>
      <c r="F88" s="39"/>
      <c r="G88" s="39"/>
      <c r="H88" s="39"/>
      <c r="I88" s="135"/>
      <c r="J88" s="39"/>
      <c r="K88" s="39"/>
      <c r="L88" s="43"/>
    </row>
    <row r="89" spans="2:20" s="10" customFormat="1" ht="29.25" customHeight="1">
      <c r="B89" s="185"/>
      <c r="C89" s="186" t="s">
        <v>190</v>
      </c>
      <c r="D89" s="187" t="s">
        <v>58</v>
      </c>
      <c r="E89" s="187" t="s">
        <v>54</v>
      </c>
      <c r="F89" s="187" t="s">
        <v>55</v>
      </c>
      <c r="G89" s="187" t="s">
        <v>191</v>
      </c>
      <c r="H89" s="187" t="s">
        <v>192</v>
      </c>
      <c r="I89" s="188" t="s">
        <v>193</v>
      </c>
      <c r="J89" s="187" t="s">
        <v>122</v>
      </c>
      <c r="K89" s="189" t="s">
        <v>194</v>
      </c>
      <c r="L89" s="190"/>
      <c r="M89" s="91" t="s">
        <v>19</v>
      </c>
      <c r="N89" s="92" t="s">
        <v>43</v>
      </c>
      <c r="O89" s="92" t="s">
        <v>195</v>
      </c>
      <c r="P89" s="92" t="s">
        <v>196</v>
      </c>
      <c r="Q89" s="92" t="s">
        <v>197</v>
      </c>
      <c r="R89" s="92" t="s">
        <v>198</v>
      </c>
      <c r="S89" s="92" t="s">
        <v>199</v>
      </c>
      <c r="T89" s="93" t="s">
        <v>200</v>
      </c>
    </row>
    <row r="90" spans="2:63" s="1" customFormat="1" ht="22.8" customHeight="1">
      <c r="B90" s="38"/>
      <c r="C90" s="98" t="s">
        <v>201</v>
      </c>
      <c r="D90" s="39"/>
      <c r="E90" s="39"/>
      <c r="F90" s="39"/>
      <c r="G90" s="39"/>
      <c r="H90" s="39"/>
      <c r="I90" s="135"/>
      <c r="J90" s="191">
        <f>BK90</f>
        <v>0</v>
      </c>
      <c r="K90" s="39"/>
      <c r="L90" s="43"/>
      <c r="M90" s="94"/>
      <c r="N90" s="95"/>
      <c r="O90" s="95"/>
      <c r="P90" s="192">
        <f>P91+P94+P100+P104+P114+P127+P136+P144+P153+P159+P166</f>
        <v>0</v>
      </c>
      <c r="Q90" s="95"/>
      <c r="R90" s="192">
        <f>R91+R94+R100+R104+R114+R127+R136+R144+R153+R159+R166</f>
        <v>0</v>
      </c>
      <c r="S90" s="95"/>
      <c r="T90" s="193">
        <f>T91+T94+T100+T104+T114+T127+T136+T144+T153+T159+T166</f>
        <v>0</v>
      </c>
      <c r="AT90" s="17" t="s">
        <v>72</v>
      </c>
      <c r="AU90" s="17" t="s">
        <v>123</v>
      </c>
      <c r="BK90" s="194">
        <f>BK91+BK94+BK100+BK104+BK114+BK127+BK136+BK144+BK153+BK159+BK166</f>
        <v>0</v>
      </c>
    </row>
    <row r="91" spans="2:63" s="11" customFormat="1" ht="25.9" customHeight="1">
      <c r="B91" s="195"/>
      <c r="C91" s="196"/>
      <c r="D91" s="197" t="s">
        <v>72</v>
      </c>
      <c r="E91" s="198" t="s">
        <v>3052</v>
      </c>
      <c r="F91" s="198" t="s">
        <v>3053</v>
      </c>
      <c r="G91" s="196"/>
      <c r="H91" s="196"/>
      <c r="I91" s="199"/>
      <c r="J91" s="200">
        <f>BK91</f>
        <v>0</v>
      </c>
      <c r="K91" s="196"/>
      <c r="L91" s="201"/>
      <c r="M91" s="202"/>
      <c r="N91" s="203"/>
      <c r="O91" s="203"/>
      <c r="P91" s="204">
        <f>SUM(P92:P93)</f>
        <v>0</v>
      </c>
      <c r="Q91" s="203"/>
      <c r="R91" s="204">
        <f>SUM(R92:R93)</f>
        <v>0</v>
      </c>
      <c r="S91" s="203"/>
      <c r="T91" s="205">
        <f>SUM(T92:T93)</f>
        <v>0</v>
      </c>
      <c r="AR91" s="206" t="s">
        <v>83</v>
      </c>
      <c r="AT91" s="207" t="s">
        <v>72</v>
      </c>
      <c r="AU91" s="207" t="s">
        <v>73</v>
      </c>
      <c r="AY91" s="206" t="s">
        <v>204</v>
      </c>
      <c r="BK91" s="208">
        <f>SUM(BK92:BK93)</f>
        <v>0</v>
      </c>
    </row>
    <row r="92" spans="2:65" s="1" customFormat="1" ht="16.5" customHeight="1">
      <c r="B92" s="38"/>
      <c r="C92" s="211" t="s">
        <v>81</v>
      </c>
      <c r="D92" s="211" t="s">
        <v>207</v>
      </c>
      <c r="E92" s="212" t="s">
        <v>3054</v>
      </c>
      <c r="F92" s="213" t="s">
        <v>3055</v>
      </c>
      <c r="G92" s="214" t="s">
        <v>761</v>
      </c>
      <c r="H92" s="215">
        <v>720</v>
      </c>
      <c r="I92" s="216"/>
      <c r="J92" s="217">
        <f>ROUND(I92*H92,2)</f>
        <v>0</v>
      </c>
      <c r="K92" s="213" t="s">
        <v>19</v>
      </c>
      <c r="L92" s="43"/>
      <c r="M92" s="218" t="s">
        <v>19</v>
      </c>
      <c r="N92" s="219" t="s">
        <v>44</v>
      </c>
      <c r="O92" s="83"/>
      <c r="P92" s="220">
        <f>O92*H92</f>
        <v>0</v>
      </c>
      <c r="Q92" s="220">
        <v>0</v>
      </c>
      <c r="R92" s="220">
        <f>Q92*H92</f>
        <v>0</v>
      </c>
      <c r="S92" s="220">
        <v>0</v>
      </c>
      <c r="T92" s="221">
        <f>S92*H92</f>
        <v>0</v>
      </c>
      <c r="AR92" s="222" t="s">
        <v>251</v>
      </c>
      <c r="AT92" s="222" t="s">
        <v>207</v>
      </c>
      <c r="AU92" s="222" t="s">
        <v>81</v>
      </c>
      <c r="AY92" s="17" t="s">
        <v>204</v>
      </c>
      <c r="BE92" s="223">
        <f>IF(N92="základní",J92,0)</f>
        <v>0</v>
      </c>
      <c r="BF92" s="223">
        <f>IF(N92="snížená",J92,0)</f>
        <v>0</v>
      </c>
      <c r="BG92" s="223">
        <f>IF(N92="zákl. přenesená",J92,0)</f>
        <v>0</v>
      </c>
      <c r="BH92" s="223">
        <f>IF(N92="sníž. přenesená",J92,0)</f>
        <v>0</v>
      </c>
      <c r="BI92" s="223">
        <f>IF(N92="nulová",J92,0)</f>
        <v>0</v>
      </c>
      <c r="BJ92" s="17" t="s">
        <v>81</v>
      </c>
      <c r="BK92" s="223">
        <f>ROUND(I92*H92,2)</f>
        <v>0</v>
      </c>
      <c r="BL92" s="17" t="s">
        <v>251</v>
      </c>
      <c r="BM92" s="222" t="s">
        <v>83</v>
      </c>
    </row>
    <row r="93" spans="2:65" s="1" customFormat="1" ht="16.5" customHeight="1">
      <c r="B93" s="38"/>
      <c r="C93" s="211" t="s">
        <v>83</v>
      </c>
      <c r="D93" s="211" t="s">
        <v>207</v>
      </c>
      <c r="E93" s="212" t="s">
        <v>3056</v>
      </c>
      <c r="F93" s="213" t="s">
        <v>3057</v>
      </c>
      <c r="G93" s="214" t="s">
        <v>761</v>
      </c>
      <c r="H93" s="215">
        <v>140</v>
      </c>
      <c r="I93" s="216"/>
      <c r="J93" s="217">
        <f>ROUND(I93*H93,2)</f>
        <v>0</v>
      </c>
      <c r="K93" s="213" t="s">
        <v>19</v>
      </c>
      <c r="L93" s="43"/>
      <c r="M93" s="218" t="s">
        <v>19</v>
      </c>
      <c r="N93" s="219" t="s">
        <v>44</v>
      </c>
      <c r="O93" s="83"/>
      <c r="P93" s="220">
        <f>O93*H93</f>
        <v>0</v>
      </c>
      <c r="Q93" s="220">
        <v>0</v>
      </c>
      <c r="R93" s="220">
        <f>Q93*H93</f>
        <v>0</v>
      </c>
      <c r="S93" s="220">
        <v>0</v>
      </c>
      <c r="T93" s="221">
        <f>S93*H93</f>
        <v>0</v>
      </c>
      <c r="AR93" s="222" t="s">
        <v>251</v>
      </c>
      <c r="AT93" s="222" t="s">
        <v>207</v>
      </c>
      <c r="AU93" s="222" t="s">
        <v>81</v>
      </c>
      <c r="AY93" s="17" t="s">
        <v>204</v>
      </c>
      <c r="BE93" s="223">
        <f>IF(N93="základní",J93,0)</f>
        <v>0</v>
      </c>
      <c r="BF93" s="223">
        <f>IF(N93="snížená",J93,0)</f>
        <v>0</v>
      </c>
      <c r="BG93" s="223">
        <f>IF(N93="zákl. přenesená",J93,0)</f>
        <v>0</v>
      </c>
      <c r="BH93" s="223">
        <f>IF(N93="sníž. přenesená",J93,0)</f>
        <v>0</v>
      </c>
      <c r="BI93" s="223">
        <f>IF(N93="nulová",J93,0)</f>
        <v>0</v>
      </c>
      <c r="BJ93" s="17" t="s">
        <v>81</v>
      </c>
      <c r="BK93" s="223">
        <f>ROUND(I93*H93,2)</f>
        <v>0</v>
      </c>
      <c r="BL93" s="17" t="s">
        <v>251</v>
      </c>
      <c r="BM93" s="222" t="s">
        <v>212</v>
      </c>
    </row>
    <row r="94" spans="2:63" s="11" customFormat="1" ht="25.9" customHeight="1">
      <c r="B94" s="195"/>
      <c r="C94" s="196"/>
      <c r="D94" s="197" t="s">
        <v>72</v>
      </c>
      <c r="E94" s="198" t="s">
        <v>3058</v>
      </c>
      <c r="F94" s="198" t="s">
        <v>3059</v>
      </c>
      <c r="G94" s="196"/>
      <c r="H94" s="196"/>
      <c r="I94" s="199"/>
      <c r="J94" s="200">
        <f>BK94</f>
        <v>0</v>
      </c>
      <c r="K94" s="196"/>
      <c r="L94" s="201"/>
      <c r="M94" s="202"/>
      <c r="N94" s="203"/>
      <c r="O94" s="203"/>
      <c r="P94" s="204">
        <f>SUM(P95:P99)</f>
        <v>0</v>
      </c>
      <c r="Q94" s="203"/>
      <c r="R94" s="204">
        <f>SUM(R95:R99)</f>
        <v>0</v>
      </c>
      <c r="S94" s="203"/>
      <c r="T94" s="205">
        <f>SUM(T95:T99)</f>
        <v>0</v>
      </c>
      <c r="AR94" s="206" t="s">
        <v>83</v>
      </c>
      <c r="AT94" s="207" t="s">
        <v>72</v>
      </c>
      <c r="AU94" s="207" t="s">
        <v>73</v>
      </c>
      <c r="AY94" s="206" t="s">
        <v>204</v>
      </c>
      <c r="BK94" s="208">
        <f>SUM(BK95:BK99)</f>
        <v>0</v>
      </c>
    </row>
    <row r="95" spans="2:65" s="1" customFormat="1" ht="16.5" customHeight="1">
      <c r="B95" s="38"/>
      <c r="C95" s="211" t="s">
        <v>224</v>
      </c>
      <c r="D95" s="211" t="s">
        <v>207</v>
      </c>
      <c r="E95" s="212" t="s">
        <v>3060</v>
      </c>
      <c r="F95" s="213" t="s">
        <v>3061</v>
      </c>
      <c r="G95" s="214" t="s">
        <v>761</v>
      </c>
      <c r="H95" s="215">
        <v>40</v>
      </c>
      <c r="I95" s="216"/>
      <c r="J95" s="217">
        <f>ROUND(I95*H95,2)</f>
        <v>0</v>
      </c>
      <c r="K95" s="213" t="s">
        <v>19</v>
      </c>
      <c r="L95" s="43"/>
      <c r="M95" s="218" t="s">
        <v>19</v>
      </c>
      <c r="N95" s="219" t="s">
        <v>44</v>
      </c>
      <c r="O95" s="83"/>
      <c r="P95" s="220">
        <f>O95*H95</f>
        <v>0</v>
      </c>
      <c r="Q95" s="220">
        <v>0</v>
      </c>
      <c r="R95" s="220">
        <f>Q95*H95</f>
        <v>0</v>
      </c>
      <c r="S95" s="220">
        <v>0</v>
      </c>
      <c r="T95" s="221">
        <f>S95*H95</f>
        <v>0</v>
      </c>
      <c r="AR95" s="222" t="s">
        <v>251</v>
      </c>
      <c r="AT95" s="222" t="s">
        <v>207</v>
      </c>
      <c r="AU95" s="222" t="s">
        <v>81</v>
      </c>
      <c r="AY95" s="17" t="s">
        <v>204</v>
      </c>
      <c r="BE95" s="223">
        <f>IF(N95="základní",J95,0)</f>
        <v>0</v>
      </c>
      <c r="BF95" s="223">
        <f>IF(N95="snížená",J95,0)</f>
        <v>0</v>
      </c>
      <c r="BG95" s="223">
        <f>IF(N95="zákl. přenesená",J95,0)</f>
        <v>0</v>
      </c>
      <c r="BH95" s="223">
        <f>IF(N95="sníž. přenesená",J95,0)</f>
        <v>0</v>
      </c>
      <c r="BI95" s="223">
        <f>IF(N95="nulová",J95,0)</f>
        <v>0</v>
      </c>
      <c r="BJ95" s="17" t="s">
        <v>81</v>
      </c>
      <c r="BK95" s="223">
        <f>ROUND(I95*H95,2)</f>
        <v>0</v>
      </c>
      <c r="BL95" s="17" t="s">
        <v>251</v>
      </c>
      <c r="BM95" s="222" t="s">
        <v>227</v>
      </c>
    </row>
    <row r="96" spans="2:65" s="1" customFormat="1" ht="16.5" customHeight="1">
      <c r="B96" s="38"/>
      <c r="C96" s="211" t="s">
        <v>212</v>
      </c>
      <c r="D96" s="211" t="s">
        <v>207</v>
      </c>
      <c r="E96" s="212" t="s">
        <v>3062</v>
      </c>
      <c r="F96" s="213" t="s">
        <v>3063</v>
      </c>
      <c r="G96" s="214" t="s">
        <v>761</v>
      </c>
      <c r="H96" s="215">
        <v>10</v>
      </c>
      <c r="I96" s="216"/>
      <c r="J96" s="217">
        <f>ROUND(I96*H96,2)</f>
        <v>0</v>
      </c>
      <c r="K96" s="213" t="s">
        <v>19</v>
      </c>
      <c r="L96" s="43"/>
      <c r="M96" s="218" t="s">
        <v>19</v>
      </c>
      <c r="N96" s="219" t="s">
        <v>44</v>
      </c>
      <c r="O96" s="83"/>
      <c r="P96" s="220">
        <f>O96*H96</f>
        <v>0</v>
      </c>
      <c r="Q96" s="220">
        <v>0</v>
      </c>
      <c r="R96" s="220">
        <f>Q96*H96</f>
        <v>0</v>
      </c>
      <c r="S96" s="220">
        <v>0</v>
      </c>
      <c r="T96" s="221">
        <f>S96*H96</f>
        <v>0</v>
      </c>
      <c r="AR96" s="222" t="s">
        <v>251</v>
      </c>
      <c r="AT96" s="222" t="s">
        <v>207</v>
      </c>
      <c r="AU96" s="222" t="s">
        <v>81</v>
      </c>
      <c r="AY96" s="17" t="s">
        <v>204</v>
      </c>
      <c r="BE96" s="223">
        <f>IF(N96="základní",J96,0)</f>
        <v>0</v>
      </c>
      <c r="BF96" s="223">
        <f>IF(N96="snížená",J96,0)</f>
        <v>0</v>
      </c>
      <c r="BG96" s="223">
        <f>IF(N96="zákl. přenesená",J96,0)</f>
        <v>0</v>
      </c>
      <c r="BH96" s="223">
        <f>IF(N96="sníž. přenesená",J96,0)</f>
        <v>0</v>
      </c>
      <c r="BI96" s="223">
        <f>IF(N96="nulová",J96,0)</f>
        <v>0</v>
      </c>
      <c r="BJ96" s="17" t="s">
        <v>81</v>
      </c>
      <c r="BK96" s="223">
        <f>ROUND(I96*H96,2)</f>
        <v>0</v>
      </c>
      <c r="BL96" s="17" t="s">
        <v>251</v>
      </c>
      <c r="BM96" s="222" t="s">
        <v>230</v>
      </c>
    </row>
    <row r="97" spans="2:65" s="1" customFormat="1" ht="16.5" customHeight="1">
      <c r="B97" s="38"/>
      <c r="C97" s="211" t="s">
        <v>233</v>
      </c>
      <c r="D97" s="211" t="s">
        <v>207</v>
      </c>
      <c r="E97" s="212" t="s">
        <v>3064</v>
      </c>
      <c r="F97" s="213" t="s">
        <v>3065</v>
      </c>
      <c r="G97" s="214" t="s">
        <v>761</v>
      </c>
      <c r="H97" s="215">
        <v>8</v>
      </c>
      <c r="I97" s="216"/>
      <c r="J97" s="217">
        <f>ROUND(I97*H97,2)</f>
        <v>0</v>
      </c>
      <c r="K97" s="213" t="s">
        <v>19</v>
      </c>
      <c r="L97" s="43"/>
      <c r="M97" s="218" t="s">
        <v>19</v>
      </c>
      <c r="N97" s="219" t="s">
        <v>44</v>
      </c>
      <c r="O97" s="83"/>
      <c r="P97" s="220">
        <f>O97*H97</f>
        <v>0</v>
      </c>
      <c r="Q97" s="220">
        <v>0</v>
      </c>
      <c r="R97" s="220">
        <f>Q97*H97</f>
        <v>0</v>
      </c>
      <c r="S97" s="220">
        <v>0</v>
      </c>
      <c r="T97" s="221">
        <f>S97*H97</f>
        <v>0</v>
      </c>
      <c r="AR97" s="222" t="s">
        <v>251</v>
      </c>
      <c r="AT97" s="222" t="s">
        <v>207</v>
      </c>
      <c r="AU97" s="222" t="s">
        <v>81</v>
      </c>
      <c r="AY97" s="17" t="s">
        <v>204</v>
      </c>
      <c r="BE97" s="223">
        <f>IF(N97="základní",J97,0)</f>
        <v>0</v>
      </c>
      <c r="BF97" s="223">
        <f>IF(N97="snížená",J97,0)</f>
        <v>0</v>
      </c>
      <c r="BG97" s="223">
        <f>IF(N97="zákl. přenesená",J97,0)</f>
        <v>0</v>
      </c>
      <c r="BH97" s="223">
        <f>IF(N97="sníž. přenesená",J97,0)</f>
        <v>0</v>
      </c>
      <c r="BI97" s="223">
        <f>IF(N97="nulová",J97,0)</f>
        <v>0</v>
      </c>
      <c r="BJ97" s="17" t="s">
        <v>81</v>
      </c>
      <c r="BK97" s="223">
        <f>ROUND(I97*H97,2)</f>
        <v>0</v>
      </c>
      <c r="BL97" s="17" t="s">
        <v>251</v>
      </c>
      <c r="BM97" s="222" t="s">
        <v>236</v>
      </c>
    </row>
    <row r="98" spans="2:65" s="1" customFormat="1" ht="16.5" customHeight="1">
      <c r="B98" s="38"/>
      <c r="C98" s="211" t="s">
        <v>227</v>
      </c>
      <c r="D98" s="211" t="s">
        <v>207</v>
      </c>
      <c r="E98" s="212" t="s">
        <v>3066</v>
      </c>
      <c r="F98" s="213" t="s">
        <v>3067</v>
      </c>
      <c r="G98" s="214" t="s">
        <v>552</v>
      </c>
      <c r="H98" s="215">
        <v>1</v>
      </c>
      <c r="I98" s="216"/>
      <c r="J98" s="217">
        <f>ROUND(I98*H98,2)</f>
        <v>0</v>
      </c>
      <c r="K98" s="213" t="s">
        <v>19</v>
      </c>
      <c r="L98" s="43"/>
      <c r="M98" s="218" t="s">
        <v>19</v>
      </c>
      <c r="N98" s="219" t="s">
        <v>44</v>
      </c>
      <c r="O98" s="83"/>
      <c r="P98" s="220">
        <f>O98*H98</f>
        <v>0</v>
      </c>
      <c r="Q98" s="220">
        <v>0</v>
      </c>
      <c r="R98" s="220">
        <f>Q98*H98</f>
        <v>0</v>
      </c>
      <c r="S98" s="220">
        <v>0</v>
      </c>
      <c r="T98" s="221">
        <f>S98*H98</f>
        <v>0</v>
      </c>
      <c r="AR98" s="222" t="s">
        <v>251</v>
      </c>
      <c r="AT98" s="222" t="s">
        <v>207</v>
      </c>
      <c r="AU98" s="222" t="s">
        <v>81</v>
      </c>
      <c r="AY98" s="17" t="s">
        <v>204</v>
      </c>
      <c r="BE98" s="223">
        <f>IF(N98="základní",J98,0)</f>
        <v>0</v>
      </c>
      <c r="BF98" s="223">
        <f>IF(N98="snížená",J98,0)</f>
        <v>0</v>
      </c>
      <c r="BG98" s="223">
        <f>IF(N98="zákl. přenesená",J98,0)</f>
        <v>0</v>
      </c>
      <c r="BH98" s="223">
        <f>IF(N98="sníž. přenesená",J98,0)</f>
        <v>0</v>
      </c>
      <c r="BI98" s="223">
        <f>IF(N98="nulová",J98,0)</f>
        <v>0</v>
      </c>
      <c r="BJ98" s="17" t="s">
        <v>81</v>
      </c>
      <c r="BK98" s="223">
        <f>ROUND(I98*H98,2)</f>
        <v>0</v>
      </c>
      <c r="BL98" s="17" t="s">
        <v>251</v>
      </c>
      <c r="BM98" s="222" t="s">
        <v>240</v>
      </c>
    </row>
    <row r="99" spans="2:65" s="1" customFormat="1" ht="16.5" customHeight="1">
      <c r="B99" s="38"/>
      <c r="C99" s="211" t="s">
        <v>241</v>
      </c>
      <c r="D99" s="211" t="s">
        <v>207</v>
      </c>
      <c r="E99" s="212" t="s">
        <v>3068</v>
      </c>
      <c r="F99" s="213" t="s">
        <v>3069</v>
      </c>
      <c r="G99" s="214" t="s">
        <v>552</v>
      </c>
      <c r="H99" s="215">
        <v>1</v>
      </c>
      <c r="I99" s="216"/>
      <c r="J99" s="217">
        <f>ROUND(I99*H99,2)</f>
        <v>0</v>
      </c>
      <c r="K99" s="213" t="s">
        <v>19</v>
      </c>
      <c r="L99" s="43"/>
      <c r="M99" s="218" t="s">
        <v>19</v>
      </c>
      <c r="N99" s="219" t="s">
        <v>44</v>
      </c>
      <c r="O99" s="83"/>
      <c r="P99" s="220">
        <f>O99*H99</f>
        <v>0</v>
      </c>
      <c r="Q99" s="220">
        <v>0</v>
      </c>
      <c r="R99" s="220">
        <f>Q99*H99</f>
        <v>0</v>
      </c>
      <c r="S99" s="220">
        <v>0</v>
      </c>
      <c r="T99" s="221">
        <f>S99*H99</f>
        <v>0</v>
      </c>
      <c r="AR99" s="222" t="s">
        <v>251</v>
      </c>
      <c r="AT99" s="222" t="s">
        <v>207</v>
      </c>
      <c r="AU99" s="222" t="s">
        <v>81</v>
      </c>
      <c r="AY99" s="17" t="s">
        <v>204</v>
      </c>
      <c r="BE99" s="223">
        <f>IF(N99="základní",J99,0)</f>
        <v>0</v>
      </c>
      <c r="BF99" s="223">
        <f>IF(N99="snížená",J99,0)</f>
        <v>0</v>
      </c>
      <c r="BG99" s="223">
        <f>IF(N99="zákl. přenesená",J99,0)</f>
        <v>0</v>
      </c>
      <c r="BH99" s="223">
        <f>IF(N99="sníž. přenesená",J99,0)</f>
        <v>0</v>
      </c>
      <c r="BI99" s="223">
        <f>IF(N99="nulová",J99,0)</f>
        <v>0</v>
      </c>
      <c r="BJ99" s="17" t="s">
        <v>81</v>
      </c>
      <c r="BK99" s="223">
        <f>ROUND(I99*H99,2)</f>
        <v>0</v>
      </c>
      <c r="BL99" s="17" t="s">
        <v>251</v>
      </c>
      <c r="BM99" s="222" t="s">
        <v>245</v>
      </c>
    </row>
    <row r="100" spans="2:63" s="11" customFormat="1" ht="25.9" customHeight="1">
      <c r="B100" s="195"/>
      <c r="C100" s="196"/>
      <c r="D100" s="197" t="s">
        <v>72</v>
      </c>
      <c r="E100" s="198" t="s">
        <v>3070</v>
      </c>
      <c r="F100" s="198" t="s">
        <v>3071</v>
      </c>
      <c r="G100" s="196"/>
      <c r="H100" s="196"/>
      <c r="I100" s="199"/>
      <c r="J100" s="200">
        <f>BK100</f>
        <v>0</v>
      </c>
      <c r="K100" s="196"/>
      <c r="L100" s="201"/>
      <c r="M100" s="202"/>
      <c r="N100" s="203"/>
      <c r="O100" s="203"/>
      <c r="P100" s="204">
        <f>SUM(P101:P103)</f>
        <v>0</v>
      </c>
      <c r="Q100" s="203"/>
      <c r="R100" s="204">
        <f>SUM(R101:R103)</f>
        <v>0</v>
      </c>
      <c r="S100" s="203"/>
      <c r="T100" s="205">
        <f>SUM(T101:T103)</f>
        <v>0</v>
      </c>
      <c r="AR100" s="206" t="s">
        <v>83</v>
      </c>
      <c r="AT100" s="207" t="s">
        <v>72</v>
      </c>
      <c r="AU100" s="207" t="s">
        <v>73</v>
      </c>
      <c r="AY100" s="206" t="s">
        <v>204</v>
      </c>
      <c r="BK100" s="208">
        <f>SUM(BK101:BK103)</f>
        <v>0</v>
      </c>
    </row>
    <row r="101" spans="2:65" s="1" customFormat="1" ht="24" customHeight="1">
      <c r="B101" s="38"/>
      <c r="C101" s="211" t="s">
        <v>230</v>
      </c>
      <c r="D101" s="211" t="s">
        <v>207</v>
      </c>
      <c r="E101" s="212" t="s">
        <v>3072</v>
      </c>
      <c r="F101" s="213" t="s">
        <v>3073</v>
      </c>
      <c r="G101" s="214" t="s">
        <v>761</v>
      </c>
      <c r="H101" s="215">
        <v>20</v>
      </c>
      <c r="I101" s="216"/>
      <c r="J101" s="217">
        <f>ROUND(I101*H101,2)</f>
        <v>0</v>
      </c>
      <c r="K101" s="213" t="s">
        <v>19</v>
      </c>
      <c r="L101" s="43"/>
      <c r="M101" s="218" t="s">
        <v>19</v>
      </c>
      <c r="N101" s="219" t="s">
        <v>44</v>
      </c>
      <c r="O101" s="83"/>
      <c r="P101" s="220">
        <f>O101*H101</f>
        <v>0</v>
      </c>
      <c r="Q101" s="220">
        <v>0</v>
      </c>
      <c r="R101" s="220">
        <f>Q101*H101</f>
        <v>0</v>
      </c>
      <c r="S101" s="220">
        <v>0</v>
      </c>
      <c r="T101" s="221">
        <f>S101*H101</f>
        <v>0</v>
      </c>
      <c r="AR101" s="222" t="s">
        <v>251</v>
      </c>
      <c r="AT101" s="222" t="s">
        <v>207</v>
      </c>
      <c r="AU101" s="222" t="s">
        <v>81</v>
      </c>
      <c r="AY101" s="17" t="s">
        <v>204</v>
      </c>
      <c r="BE101" s="223">
        <f>IF(N101="základní",J101,0)</f>
        <v>0</v>
      </c>
      <c r="BF101" s="223">
        <f>IF(N101="snížená",J101,0)</f>
        <v>0</v>
      </c>
      <c r="BG101" s="223">
        <f>IF(N101="zákl. přenesená",J101,0)</f>
        <v>0</v>
      </c>
      <c r="BH101" s="223">
        <f>IF(N101="sníž. přenesená",J101,0)</f>
        <v>0</v>
      </c>
      <c r="BI101" s="223">
        <f>IF(N101="nulová",J101,0)</f>
        <v>0</v>
      </c>
      <c r="BJ101" s="17" t="s">
        <v>81</v>
      </c>
      <c r="BK101" s="223">
        <f>ROUND(I101*H101,2)</f>
        <v>0</v>
      </c>
      <c r="BL101" s="17" t="s">
        <v>251</v>
      </c>
      <c r="BM101" s="222" t="s">
        <v>251</v>
      </c>
    </row>
    <row r="102" spans="2:65" s="1" customFormat="1" ht="16.5" customHeight="1">
      <c r="B102" s="38"/>
      <c r="C102" s="211" t="s">
        <v>252</v>
      </c>
      <c r="D102" s="211" t="s">
        <v>207</v>
      </c>
      <c r="E102" s="212" t="s">
        <v>3074</v>
      </c>
      <c r="F102" s="213" t="s">
        <v>3075</v>
      </c>
      <c r="G102" s="214" t="s">
        <v>221</v>
      </c>
      <c r="H102" s="215">
        <v>50</v>
      </c>
      <c r="I102" s="216"/>
      <c r="J102" s="217">
        <f>ROUND(I102*H102,2)</f>
        <v>0</v>
      </c>
      <c r="K102" s="213" t="s">
        <v>19</v>
      </c>
      <c r="L102" s="43"/>
      <c r="M102" s="218" t="s">
        <v>19</v>
      </c>
      <c r="N102" s="219" t="s">
        <v>44</v>
      </c>
      <c r="O102" s="83"/>
      <c r="P102" s="220">
        <f>O102*H102</f>
        <v>0</v>
      </c>
      <c r="Q102" s="220">
        <v>0</v>
      </c>
      <c r="R102" s="220">
        <f>Q102*H102</f>
        <v>0</v>
      </c>
      <c r="S102" s="220">
        <v>0</v>
      </c>
      <c r="T102" s="221">
        <f>S102*H102</f>
        <v>0</v>
      </c>
      <c r="AR102" s="222" t="s">
        <v>251</v>
      </c>
      <c r="AT102" s="222" t="s">
        <v>207</v>
      </c>
      <c r="AU102" s="222" t="s">
        <v>81</v>
      </c>
      <c r="AY102" s="17" t="s">
        <v>204</v>
      </c>
      <c r="BE102" s="223">
        <f>IF(N102="základní",J102,0)</f>
        <v>0</v>
      </c>
      <c r="BF102" s="223">
        <f>IF(N102="snížená",J102,0)</f>
        <v>0</v>
      </c>
      <c r="BG102" s="223">
        <f>IF(N102="zákl. přenesená",J102,0)</f>
        <v>0</v>
      </c>
      <c r="BH102" s="223">
        <f>IF(N102="sníž. přenesená",J102,0)</f>
        <v>0</v>
      </c>
      <c r="BI102" s="223">
        <f>IF(N102="nulová",J102,0)</f>
        <v>0</v>
      </c>
      <c r="BJ102" s="17" t="s">
        <v>81</v>
      </c>
      <c r="BK102" s="223">
        <f>ROUND(I102*H102,2)</f>
        <v>0</v>
      </c>
      <c r="BL102" s="17" t="s">
        <v>251</v>
      </c>
      <c r="BM102" s="222" t="s">
        <v>255</v>
      </c>
    </row>
    <row r="103" spans="2:65" s="1" customFormat="1" ht="16.5" customHeight="1">
      <c r="B103" s="38"/>
      <c r="C103" s="211" t="s">
        <v>236</v>
      </c>
      <c r="D103" s="211" t="s">
        <v>207</v>
      </c>
      <c r="E103" s="212" t="s">
        <v>3076</v>
      </c>
      <c r="F103" s="213" t="s">
        <v>3077</v>
      </c>
      <c r="G103" s="214" t="s">
        <v>761</v>
      </c>
      <c r="H103" s="215">
        <v>8</v>
      </c>
      <c r="I103" s="216"/>
      <c r="J103" s="217">
        <f>ROUND(I103*H103,2)</f>
        <v>0</v>
      </c>
      <c r="K103" s="213" t="s">
        <v>19</v>
      </c>
      <c r="L103" s="43"/>
      <c r="M103" s="218" t="s">
        <v>19</v>
      </c>
      <c r="N103" s="219" t="s">
        <v>44</v>
      </c>
      <c r="O103" s="83"/>
      <c r="P103" s="220">
        <f>O103*H103</f>
        <v>0</v>
      </c>
      <c r="Q103" s="220">
        <v>0</v>
      </c>
      <c r="R103" s="220">
        <f>Q103*H103</f>
        <v>0</v>
      </c>
      <c r="S103" s="220">
        <v>0</v>
      </c>
      <c r="T103" s="221">
        <f>S103*H103</f>
        <v>0</v>
      </c>
      <c r="AR103" s="222" t="s">
        <v>251</v>
      </c>
      <c r="AT103" s="222" t="s">
        <v>207</v>
      </c>
      <c r="AU103" s="222" t="s">
        <v>81</v>
      </c>
      <c r="AY103" s="17" t="s">
        <v>204</v>
      </c>
      <c r="BE103" s="223">
        <f>IF(N103="základní",J103,0)</f>
        <v>0</v>
      </c>
      <c r="BF103" s="223">
        <f>IF(N103="snížená",J103,0)</f>
        <v>0</v>
      </c>
      <c r="BG103" s="223">
        <f>IF(N103="zákl. přenesená",J103,0)</f>
        <v>0</v>
      </c>
      <c r="BH103" s="223">
        <f>IF(N103="sníž. přenesená",J103,0)</f>
        <v>0</v>
      </c>
      <c r="BI103" s="223">
        <f>IF(N103="nulová",J103,0)</f>
        <v>0</v>
      </c>
      <c r="BJ103" s="17" t="s">
        <v>81</v>
      </c>
      <c r="BK103" s="223">
        <f>ROUND(I103*H103,2)</f>
        <v>0</v>
      </c>
      <c r="BL103" s="17" t="s">
        <v>251</v>
      </c>
      <c r="BM103" s="222" t="s">
        <v>258</v>
      </c>
    </row>
    <row r="104" spans="2:63" s="11" customFormat="1" ht="25.9" customHeight="1">
      <c r="B104" s="195"/>
      <c r="C104" s="196"/>
      <c r="D104" s="197" t="s">
        <v>72</v>
      </c>
      <c r="E104" s="198" t="s">
        <v>3078</v>
      </c>
      <c r="F104" s="198" t="s">
        <v>3079</v>
      </c>
      <c r="G104" s="196"/>
      <c r="H104" s="196"/>
      <c r="I104" s="199"/>
      <c r="J104" s="200">
        <f>BK104</f>
        <v>0</v>
      </c>
      <c r="K104" s="196"/>
      <c r="L104" s="201"/>
      <c r="M104" s="202"/>
      <c r="N104" s="203"/>
      <c r="O104" s="203"/>
      <c r="P104" s="204">
        <f>SUM(P105:P113)</f>
        <v>0</v>
      </c>
      <c r="Q104" s="203"/>
      <c r="R104" s="204">
        <f>SUM(R105:R113)</f>
        <v>0</v>
      </c>
      <c r="S104" s="203"/>
      <c r="T104" s="205">
        <f>SUM(T105:T113)</f>
        <v>0</v>
      </c>
      <c r="AR104" s="206" t="s">
        <v>83</v>
      </c>
      <c r="AT104" s="207" t="s">
        <v>72</v>
      </c>
      <c r="AU104" s="207" t="s">
        <v>73</v>
      </c>
      <c r="AY104" s="206" t="s">
        <v>204</v>
      </c>
      <c r="BK104" s="208">
        <f>SUM(BK105:BK113)</f>
        <v>0</v>
      </c>
    </row>
    <row r="105" spans="2:65" s="1" customFormat="1" ht="60" customHeight="1">
      <c r="B105" s="38"/>
      <c r="C105" s="257" t="s">
        <v>259</v>
      </c>
      <c r="D105" s="257" t="s">
        <v>242</v>
      </c>
      <c r="E105" s="258" t="s">
        <v>3080</v>
      </c>
      <c r="F105" s="259" t="s">
        <v>3081</v>
      </c>
      <c r="G105" s="260" t="s">
        <v>552</v>
      </c>
      <c r="H105" s="261">
        <v>1</v>
      </c>
      <c r="I105" s="262"/>
      <c r="J105" s="263">
        <f>ROUND(I105*H105,2)</f>
        <v>0</v>
      </c>
      <c r="K105" s="259" t="s">
        <v>19</v>
      </c>
      <c r="L105" s="264"/>
      <c r="M105" s="265" t="s">
        <v>19</v>
      </c>
      <c r="N105" s="266" t="s">
        <v>44</v>
      </c>
      <c r="O105" s="83"/>
      <c r="P105" s="220">
        <f>O105*H105</f>
        <v>0</v>
      </c>
      <c r="Q105" s="220">
        <v>0</v>
      </c>
      <c r="R105" s="220">
        <f>Q105*H105</f>
        <v>0</v>
      </c>
      <c r="S105" s="220">
        <v>0</v>
      </c>
      <c r="T105" s="221">
        <f>S105*H105</f>
        <v>0</v>
      </c>
      <c r="AR105" s="222" t="s">
        <v>280</v>
      </c>
      <c r="AT105" s="222" t="s">
        <v>242</v>
      </c>
      <c r="AU105" s="222" t="s">
        <v>81</v>
      </c>
      <c r="AY105" s="17" t="s">
        <v>204</v>
      </c>
      <c r="BE105" s="223">
        <f>IF(N105="základní",J105,0)</f>
        <v>0</v>
      </c>
      <c r="BF105" s="223">
        <f>IF(N105="snížená",J105,0)</f>
        <v>0</v>
      </c>
      <c r="BG105" s="223">
        <f>IF(N105="zákl. přenesená",J105,0)</f>
        <v>0</v>
      </c>
      <c r="BH105" s="223">
        <f>IF(N105="sníž. přenesená",J105,0)</f>
        <v>0</v>
      </c>
      <c r="BI105" s="223">
        <f>IF(N105="nulová",J105,0)</f>
        <v>0</v>
      </c>
      <c r="BJ105" s="17" t="s">
        <v>81</v>
      </c>
      <c r="BK105" s="223">
        <f>ROUND(I105*H105,2)</f>
        <v>0</v>
      </c>
      <c r="BL105" s="17" t="s">
        <v>251</v>
      </c>
      <c r="BM105" s="222" t="s">
        <v>262</v>
      </c>
    </row>
    <row r="106" spans="2:47" s="1" customFormat="1" ht="12">
      <c r="B106" s="38"/>
      <c r="C106" s="39"/>
      <c r="D106" s="226" t="s">
        <v>2235</v>
      </c>
      <c r="E106" s="39"/>
      <c r="F106" s="273" t="s">
        <v>3082</v>
      </c>
      <c r="G106" s="39"/>
      <c r="H106" s="39"/>
      <c r="I106" s="135"/>
      <c r="J106" s="39"/>
      <c r="K106" s="39"/>
      <c r="L106" s="43"/>
      <c r="M106" s="274"/>
      <c r="N106" s="83"/>
      <c r="O106" s="83"/>
      <c r="P106" s="83"/>
      <c r="Q106" s="83"/>
      <c r="R106" s="83"/>
      <c r="S106" s="83"/>
      <c r="T106" s="84"/>
      <c r="AT106" s="17" t="s">
        <v>2235</v>
      </c>
      <c r="AU106" s="17" t="s">
        <v>81</v>
      </c>
    </row>
    <row r="107" spans="2:65" s="1" customFormat="1" ht="16.5" customHeight="1">
      <c r="B107" s="38"/>
      <c r="C107" s="257" t="s">
        <v>266</v>
      </c>
      <c r="D107" s="257" t="s">
        <v>242</v>
      </c>
      <c r="E107" s="258" t="s">
        <v>3083</v>
      </c>
      <c r="F107" s="259" t="s">
        <v>3084</v>
      </c>
      <c r="G107" s="260" t="s">
        <v>552</v>
      </c>
      <c r="H107" s="261">
        <v>1</v>
      </c>
      <c r="I107" s="262"/>
      <c r="J107" s="263">
        <f>ROUND(I107*H107,2)</f>
        <v>0</v>
      </c>
      <c r="K107" s="259" t="s">
        <v>19</v>
      </c>
      <c r="L107" s="264"/>
      <c r="M107" s="265" t="s">
        <v>19</v>
      </c>
      <c r="N107" s="266" t="s">
        <v>44</v>
      </c>
      <c r="O107" s="83"/>
      <c r="P107" s="220">
        <f>O107*H107</f>
        <v>0</v>
      </c>
      <c r="Q107" s="220">
        <v>0</v>
      </c>
      <c r="R107" s="220">
        <f>Q107*H107</f>
        <v>0</v>
      </c>
      <c r="S107" s="220">
        <v>0</v>
      </c>
      <c r="T107" s="221">
        <f>S107*H107</f>
        <v>0</v>
      </c>
      <c r="AR107" s="222" t="s">
        <v>280</v>
      </c>
      <c r="AT107" s="222" t="s">
        <v>242</v>
      </c>
      <c r="AU107" s="222" t="s">
        <v>81</v>
      </c>
      <c r="AY107" s="17" t="s">
        <v>204</v>
      </c>
      <c r="BE107" s="223">
        <f>IF(N107="základní",J107,0)</f>
        <v>0</v>
      </c>
      <c r="BF107" s="223">
        <f>IF(N107="snížená",J107,0)</f>
        <v>0</v>
      </c>
      <c r="BG107" s="223">
        <f>IF(N107="zákl. přenesená",J107,0)</f>
        <v>0</v>
      </c>
      <c r="BH107" s="223">
        <f>IF(N107="sníž. přenesená",J107,0)</f>
        <v>0</v>
      </c>
      <c r="BI107" s="223">
        <f>IF(N107="nulová",J107,0)</f>
        <v>0</v>
      </c>
      <c r="BJ107" s="17" t="s">
        <v>81</v>
      </c>
      <c r="BK107" s="223">
        <f>ROUND(I107*H107,2)</f>
        <v>0</v>
      </c>
      <c r="BL107" s="17" t="s">
        <v>251</v>
      </c>
      <c r="BM107" s="222" t="s">
        <v>269</v>
      </c>
    </row>
    <row r="108" spans="2:65" s="1" customFormat="1" ht="16.5" customHeight="1">
      <c r="B108" s="38"/>
      <c r="C108" s="257" t="s">
        <v>245</v>
      </c>
      <c r="D108" s="257" t="s">
        <v>242</v>
      </c>
      <c r="E108" s="258" t="s">
        <v>3085</v>
      </c>
      <c r="F108" s="259" t="s">
        <v>3086</v>
      </c>
      <c r="G108" s="260" t="s">
        <v>552</v>
      </c>
      <c r="H108" s="261">
        <v>1</v>
      </c>
      <c r="I108" s="262"/>
      <c r="J108" s="263">
        <f>ROUND(I108*H108,2)</f>
        <v>0</v>
      </c>
      <c r="K108" s="259" t="s">
        <v>19</v>
      </c>
      <c r="L108" s="264"/>
      <c r="M108" s="265" t="s">
        <v>19</v>
      </c>
      <c r="N108" s="266" t="s">
        <v>44</v>
      </c>
      <c r="O108" s="83"/>
      <c r="P108" s="220">
        <f>O108*H108</f>
        <v>0</v>
      </c>
      <c r="Q108" s="220">
        <v>0</v>
      </c>
      <c r="R108" s="220">
        <f>Q108*H108</f>
        <v>0</v>
      </c>
      <c r="S108" s="220">
        <v>0</v>
      </c>
      <c r="T108" s="221">
        <f>S108*H108</f>
        <v>0</v>
      </c>
      <c r="AR108" s="222" t="s">
        <v>280</v>
      </c>
      <c r="AT108" s="222" t="s">
        <v>242</v>
      </c>
      <c r="AU108" s="222" t="s">
        <v>81</v>
      </c>
      <c r="AY108" s="17" t="s">
        <v>204</v>
      </c>
      <c r="BE108" s="223">
        <f>IF(N108="základní",J108,0)</f>
        <v>0</v>
      </c>
      <c r="BF108" s="223">
        <f>IF(N108="snížená",J108,0)</f>
        <v>0</v>
      </c>
      <c r="BG108" s="223">
        <f>IF(N108="zákl. přenesená",J108,0)</f>
        <v>0</v>
      </c>
      <c r="BH108" s="223">
        <f>IF(N108="sníž. přenesená",J108,0)</f>
        <v>0</v>
      </c>
      <c r="BI108" s="223">
        <f>IF(N108="nulová",J108,0)</f>
        <v>0</v>
      </c>
      <c r="BJ108" s="17" t="s">
        <v>81</v>
      </c>
      <c r="BK108" s="223">
        <f>ROUND(I108*H108,2)</f>
        <v>0</v>
      </c>
      <c r="BL108" s="17" t="s">
        <v>251</v>
      </c>
      <c r="BM108" s="222" t="s">
        <v>274</v>
      </c>
    </row>
    <row r="109" spans="2:65" s="1" customFormat="1" ht="24" customHeight="1">
      <c r="B109" s="38"/>
      <c r="C109" s="257" t="s">
        <v>8</v>
      </c>
      <c r="D109" s="257" t="s">
        <v>242</v>
      </c>
      <c r="E109" s="258" t="s">
        <v>3087</v>
      </c>
      <c r="F109" s="259" t="s">
        <v>3088</v>
      </c>
      <c r="G109" s="260" t="s">
        <v>552</v>
      </c>
      <c r="H109" s="261">
        <v>2</v>
      </c>
      <c r="I109" s="262"/>
      <c r="J109" s="263">
        <f>ROUND(I109*H109,2)</f>
        <v>0</v>
      </c>
      <c r="K109" s="259" t="s">
        <v>19</v>
      </c>
      <c r="L109" s="264"/>
      <c r="M109" s="265" t="s">
        <v>19</v>
      </c>
      <c r="N109" s="266" t="s">
        <v>44</v>
      </c>
      <c r="O109" s="83"/>
      <c r="P109" s="220">
        <f>O109*H109</f>
        <v>0</v>
      </c>
      <c r="Q109" s="220">
        <v>0</v>
      </c>
      <c r="R109" s="220">
        <f>Q109*H109</f>
        <v>0</v>
      </c>
      <c r="S109" s="220">
        <v>0</v>
      </c>
      <c r="T109" s="221">
        <f>S109*H109</f>
        <v>0</v>
      </c>
      <c r="AR109" s="222" t="s">
        <v>280</v>
      </c>
      <c r="AT109" s="222" t="s">
        <v>242</v>
      </c>
      <c r="AU109" s="222" t="s">
        <v>81</v>
      </c>
      <c r="AY109" s="17" t="s">
        <v>204</v>
      </c>
      <c r="BE109" s="223">
        <f>IF(N109="základní",J109,0)</f>
        <v>0</v>
      </c>
      <c r="BF109" s="223">
        <f>IF(N109="snížená",J109,0)</f>
        <v>0</v>
      </c>
      <c r="BG109" s="223">
        <f>IF(N109="zákl. přenesená",J109,0)</f>
        <v>0</v>
      </c>
      <c r="BH109" s="223">
        <f>IF(N109="sníž. přenesená",J109,0)</f>
        <v>0</v>
      </c>
      <c r="BI109" s="223">
        <f>IF(N109="nulová",J109,0)</f>
        <v>0</v>
      </c>
      <c r="BJ109" s="17" t="s">
        <v>81</v>
      </c>
      <c r="BK109" s="223">
        <f>ROUND(I109*H109,2)</f>
        <v>0</v>
      </c>
      <c r="BL109" s="17" t="s">
        <v>251</v>
      </c>
      <c r="BM109" s="222" t="s">
        <v>277</v>
      </c>
    </row>
    <row r="110" spans="2:65" s="1" customFormat="1" ht="24" customHeight="1">
      <c r="B110" s="38"/>
      <c r="C110" s="257" t="s">
        <v>251</v>
      </c>
      <c r="D110" s="257" t="s">
        <v>242</v>
      </c>
      <c r="E110" s="258" t="s">
        <v>3089</v>
      </c>
      <c r="F110" s="259" t="s">
        <v>3090</v>
      </c>
      <c r="G110" s="260" t="s">
        <v>552</v>
      </c>
      <c r="H110" s="261">
        <v>2</v>
      </c>
      <c r="I110" s="262"/>
      <c r="J110" s="263">
        <f>ROUND(I110*H110,2)</f>
        <v>0</v>
      </c>
      <c r="K110" s="259" t="s">
        <v>19</v>
      </c>
      <c r="L110" s="264"/>
      <c r="M110" s="265" t="s">
        <v>19</v>
      </c>
      <c r="N110" s="266" t="s">
        <v>44</v>
      </c>
      <c r="O110" s="83"/>
      <c r="P110" s="220">
        <f>O110*H110</f>
        <v>0</v>
      </c>
      <c r="Q110" s="220">
        <v>0</v>
      </c>
      <c r="R110" s="220">
        <f>Q110*H110</f>
        <v>0</v>
      </c>
      <c r="S110" s="220">
        <v>0</v>
      </c>
      <c r="T110" s="221">
        <f>S110*H110</f>
        <v>0</v>
      </c>
      <c r="AR110" s="222" t="s">
        <v>280</v>
      </c>
      <c r="AT110" s="222" t="s">
        <v>242</v>
      </c>
      <c r="AU110" s="222" t="s">
        <v>81</v>
      </c>
      <c r="AY110" s="17" t="s">
        <v>204</v>
      </c>
      <c r="BE110" s="223">
        <f>IF(N110="základní",J110,0)</f>
        <v>0</v>
      </c>
      <c r="BF110" s="223">
        <f>IF(N110="snížená",J110,0)</f>
        <v>0</v>
      </c>
      <c r="BG110" s="223">
        <f>IF(N110="zákl. přenesená",J110,0)</f>
        <v>0</v>
      </c>
      <c r="BH110" s="223">
        <f>IF(N110="sníž. přenesená",J110,0)</f>
        <v>0</v>
      </c>
      <c r="BI110" s="223">
        <f>IF(N110="nulová",J110,0)</f>
        <v>0</v>
      </c>
      <c r="BJ110" s="17" t="s">
        <v>81</v>
      </c>
      <c r="BK110" s="223">
        <f>ROUND(I110*H110,2)</f>
        <v>0</v>
      </c>
      <c r="BL110" s="17" t="s">
        <v>251</v>
      </c>
      <c r="BM110" s="222" t="s">
        <v>280</v>
      </c>
    </row>
    <row r="111" spans="2:65" s="1" customFormat="1" ht="16.5" customHeight="1">
      <c r="B111" s="38"/>
      <c r="C111" s="257" t="s">
        <v>282</v>
      </c>
      <c r="D111" s="257" t="s">
        <v>242</v>
      </c>
      <c r="E111" s="258" t="s">
        <v>3091</v>
      </c>
      <c r="F111" s="259" t="s">
        <v>3092</v>
      </c>
      <c r="G111" s="260" t="s">
        <v>552</v>
      </c>
      <c r="H111" s="261">
        <v>10</v>
      </c>
      <c r="I111" s="262"/>
      <c r="J111" s="263">
        <f>ROUND(I111*H111,2)</f>
        <v>0</v>
      </c>
      <c r="K111" s="259" t="s">
        <v>19</v>
      </c>
      <c r="L111" s="264"/>
      <c r="M111" s="265" t="s">
        <v>19</v>
      </c>
      <c r="N111" s="266" t="s">
        <v>44</v>
      </c>
      <c r="O111" s="83"/>
      <c r="P111" s="220">
        <f>O111*H111</f>
        <v>0</v>
      </c>
      <c r="Q111" s="220">
        <v>0</v>
      </c>
      <c r="R111" s="220">
        <f>Q111*H111</f>
        <v>0</v>
      </c>
      <c r="S111" s="220">
        <v>0</v>
      </c>
      <c r="T111" s="221">
        <f>S111*H111</f>
        <v>0</v>
      </c>
      <c r="AR111" s="222" t="s">
        <v>280</v>
      </c>
      <c r="AT111" s="222" t="s">
        <v>242</v>
      </c>
      <c r="AU111" s="222" t="s">
        <v>81</v>
      </c>
      <c r="AY111" s="17" t="s">
        <v>204</v>
      </c>
      <c r="BE111" s="223">
        <f>IF(N111="základní",J111,0)</f>
        <v>0</v>
      </c>
      <c r="BF111" s="223">
        <f>IF(N111="snížená",J111,0)</f>
        <v>0</v>
      </c>
      <c r="BG111" s="223">
        <f>IF(N111="zákl. přenesená",J111,0)</f>
        <v>0</v>
      </c>
      <c r="BH111" s="223">
        <f>IF(N111="sníž. přenesená",J111,0)</f>
        <v>0</v>
      </c>
      <c r="BI111" s="223">
        <f>IF(N111="nulová",J111,0)</f>
        <v>0</v>
      </c>
      <c r="BJ111" s="17" t="s">
        <v>81</v>
      </c>
      <c r="BK111" s="223">
        <f>ROUND(I111*H111,2)</f>
        <v>0</v>
      </c>
      <c r="BL111" s="17" t="s">
        <v>251</v>
      </c>
      <c r="BM111" s="222" t="s">
        <v>285</v>
      </c>
    </row>
    <row r="112" spans="2:65" s="1" customFormat="1" ht="24" customHeight="1">
      <c r="B112" s="38"/>
      <c r="C112" s="257" t="s">
        <v>255</v>
      </c>
      <c r="D112" s="257" t="s">
        <v>242</v>
      </c>
      <c r="E112" s="258" t="s">
        <v>3093</v>
      </c>
      <c r="F112" s="259" t="s">
        <v>3094</v>
      </c>
      <c r="G112" s="260" t="s">
        <v>221</v>
      </c>
      <c r="H112" s="261">
        <v>63</v>
      </c>
      <c r="I112" s="262"/>
      <c r="J112" s="263">
        <f>ROUND(I112*H112,2)</f>
        <v>0</v>
      </c>
      <c r="K112" s="259" t="s">
        <v>19</v>
      </c>
      <c r="L112" s="264"/>
      <c r="M112" s="265" t="s">
        <v>19</v>
      </c>
      <c r="N112" s="266" t="s">
        <v>44</v>
      </c>
      <c r="O112" s="83"/>
      <c r="P112" s="220">
        <f>O112*H112</f>
        <v>0</v>
      </c>
      <c r="Q112" s="220">
        <v>0</v>
      </c>
      <c r="R112" s="220">
        <f>Q112*H112</f>
        <v>0</v>
      </c>
      <c r="S112" s="220">
        <v>0</v>
      </c>
      <c r="T112" s="221">
        <f>S112*H112</f>
        <v>0</v>
      </c>
      <c r="AR112" s="222" t="s">
        <v>280</v>
      </c>
      <c r="AT112" s="222" t="s">
        <v>242</v>
      </c>
      <c r="AU112" s="222" t="s">
        <v>81</v>
      </c>
      <c r="AY112" s="17" t="s">
        <v>204</v>
      </c>
      <c r="BE112" s="223">
        <f>IF(N112="základní",J112,0)</f>
        <v>0</v>
      </c>
      <c r="BF112" s="223">
        <f>IF(N112="snížená",J112,0)</f>
        <v>0</v>
      </c>
      <c r="BG112" s="223">
        <f>IF(N112="zákl. přenesená",J112,0)</f>
        <v>0</v>
      </c>
      <c r="BH112" s="223">
        <f>IF(N112="sníž. přenesená",J112,0)</f>
        <v>0</v>
      </c>
      <c r="BI112" s="223">
        <f>IF(N112="nulová",J112,0)</f>
        <v>0</v>
      </c>
      <c r="BJ112" s="17" t="s">
        <v>81</v>
      </c>
      <c r="BK112" s="223">
        <f>ROUND(I112*H112,2)</f>
        <v>0</v>
      </c>
      <c r="BL112" s="17" t="s">
        <v>251</v>
      </c>
      <c r="BM112" s="222" t="s">
        <v>290</v>
      </c>
    </row>
    <row r="113" spans="2:65" s="1" customFormat="1" ht="24" customHeight="1">
      <c r="B113" s="38"/>
      <c r="C113" s="257" t="s">
        <v>291</v>
      </c>
      <c r="D113" s="257" t="s">
        <v>242</v>
      </c>
      <c r="E113" s="258" t="s">
        <v>3095</v>
      </c>
      <c r="F113" s="259" t="s">
        <v>3096</v>
      </c>
      <c r="G113" s="260" t="s">
        <v>221</v>
      </c>
      <c r="H113" s="261">
        <v>55</v>
      </c>
      <c r="I113" s="262"/>
      <c r="J113" s="263">
        <f>ROUND(I113*H113,2)</f>
        <v>0</v>
      </c>
      <c r="K113" s="259" t="s">
        <v>19</v>
      </c>
      <c r="L113" s="264"/>
      <c r="M113" s="265" t="s">
        <v>19</v>
      </c>
      <c r="N113" s="266" t="s">
        <v>44</v>
      </c>
      <c r="O113" s="83"/>
      <c r="P113" s="220">
        <f>O113*H113</f>
        <v>0</v>
      </c>
      <c r="Q113" s="220">
        <v>0</v>
      </c>
      <c r="R113" s="220">
        <f>Q113*H113</f>
        <v>0</v>
      </c>
      <c r="S113" s="220">
        <v>0</v>
      </c>
      <c r="T113" s="221">
        <f>S113*H113</f>
        <v>0</v>
      </c>
      <c r="AR113" s="222" t="s">
        <v>280</v>
      </c>
      <c r="AT113" s="222" t="s">
        <v>242</v>
      </c>
      <c r="AU113" s="222" t="s">
        <v>81</v>
      </c>
      <c r="AY113" s="17" t="s">
        <v>204</v>
      </c>
      <c r="BE113" s="223">
        <f>IF(N113="základní",J113,0)</f>
        <v>0</v>
      </c>
      <c r="BF113" s="223">
        <f>IF(N113="snížená",J113,0)</f>
        <v>0</v>
      </c>
      <c r="BG113" s="223">
        <f>IF(N113="zákl. přenesená",J113,0)</f>
        <v>0</v>
      </c>
      <c r="BH113" s="223">
        <f>IF(N113="sníž. přenesená",J113,0)</f>
        <v>0</v>
      </c>
      <c r="BI113" s="223">
        <f>IF(N113="nulová",J113,0)</f>
        <v>0</v>
      </c>
      <c r="BJ113" s="17" t="s">
        <v>81</v>
      </c>
      <c r="BK113" s="223">
        <f>ROUND(I113*H113,2)</f>
        <v>0</v>
      </c>
      <c r="BL113" s="17" t="s">
        <v>251</v>
      </c>
      <c r="BM113" s="222" t="s">
        <v>294</v>
      </c>
    </row>
    <row r="114" spans="2:63" s="11" customFormat="1" ht="25.9" customHeight="1">
      <c r="B114" s="195"/>
      <c r="C114" s="196"/>
      <c r="D114" s="197" t="s">
        <v>72</v>
      </c>
      <c r="E114" s="198" t="s">
        <v>2420</v>
      </c>
      <c r="F114" s="198" t="s">
        <v>3097</v>
      </c>
      <c r="G114" s="196"/>
      <c r="H114" s="196"/>
      <c r="I114" s="199"/>
      <c r="J114" s="200">
        <f>BK114</f>
        <v>0</v>
      </c>
      <c r="K114" s="196"/>
      <c r="L114" s="201"/>
      <c r="M114" s="202"/>
      <c r="N114" s="203"/>
      <c r="O114" s="203"/>
      <c r="P114" s="204">
        <f>SUM(P115:P126)</f>
        <v>0</v>
      </c>
      <c r="Q114" s="203"/>
      <c r="R114" s="204">
        <f>SUM(R115:R126)</f>
        <v>0</v>
      </c>
      <c r="S114" s="203"/>
      <c r="T114" s="205">
        <f>SUM(T115:T126)</f>
        <v>0</v>
      </c>
      <c r="AR114" s="206" t="s">
        <v>83</v>
      </c>
      <c r="AT114" s="207" t="s">
        <v>72</v>
      </c>
      <c r="AU114" s="207" t="s">
        <v>73</v>
      </c>
      <c r="AY114" s="206" t="s">
        <v>204</v>
      </c>
      <c r="BK114" s="208">
        <f>SUM(BK115:BK126)</f>
        <v>0</v>
      </c>
    </row>
    <row r="115" spans="2:65" s="1" customFormat="1" ht="24" customHeight="1">
      <c r="B115" s="38"/>
      <c r="C115" s="257" t="s">
        <v>258</v>
      </c>
      <c r="D115" s="257" t="s">
        <v>242</v>
      </c>
      <c r="E115" s="258" t="s">
        <v>3098</v>
      </c>
      <c r="F115" s="259" t="s">
        <v>3099</v>
      </c>
      <c r="G115" s="260" t="s">
        <v>552</v>
      </c>
      <c r="H115" s="261">
        <v>1</v>
      </c>
      <c r="I115" s="262"/>
      <c r="J115" s="263">
        <f>ROUND(I115*H115,2)</f>
        <v>0</v>
      </c>
      <c r="K115" s="259" t="s">
        <v>19</v>
      </c>
      <c r="L115" s="264"/>
      <c r="M115" s="265" t="s">
        <v>19</v>
      </c>
      <c r="N115" s="266" t="s">
        <v>44</v>
      </c>
      <c r="O115" s="83"/>
      <c r="P115" s="220">
        <f>O115*H115</f>
        <v>0</v>
      </c>
      <c r="Q115" s="220">
        <v>0</v>
      </c>
      <c r="R115" s="220">
        <f>Q115*H115</f>
        <v>0</v>
      </c>
      <c r="S115" s="220">
        <v>0</v>
      </c>
      <c r="T115" s="221">
        <f>S115*H115</f>
        <v>0</v>
      </c>
      <c r="AR115" s="222" t="s">
        <v>280</v>
      </c>
      <c r="AT115" s="222" t="s">
        <v>242</v>
      </c>
      <c r="AU115" s="222" t="s">
        <v>81</v>
      </c>
      <c r="AY115" s="17" t="s">
        <v>204</v>
      </c>
      <c r="BE115" s="223">
        <f>IF(N115="základní",J115,0)</f>
        <v>0</v>
      </c>
      <c r="BF115" s="223">
        <f>IF(N115="snížená",J115,0)</f>
        <v>0</v>
      </c>
      <c r="BG115" s="223">
        <f>IF(N115="zákl. přenesená",J115,0)</f>
        <v>0</v>
      </c>
      <c r="BH115" s="223">
        <f>IF(N115="sníž. přenesená",J115,0)</f>
        <v>0</v>
      </c>
      <c r="BI115" s="223">
        <f>IF(N115="nulová",J115,0)</f>
        <v>0</v>
      </c>
      <c r="BJ115" s="17" t="s">
        <v>81</v>
      </c>
      <c r="BK115" s="223">
        <f>ROUND(I115*H115,2)</f>
        <v>0</v>
      </c>
      <c r="BL115" s="17" t="s">
        <v>251</v>
      </c>
      <c r="BM115" s="222" t="s">
        <v>298</v>
      </c>
    </row>
    <row r="116" spans="2:65" s="1" customFormat="1" ht="16.5" customHeight="1">
      <c r="B116" s="38"/>
      <c r="C116" s="257" t="s">
        <v>7</v>
      </c>
      <c r="D116" s="257" t="s">
        <v>242</v>
      </c>
      <c r="E116" s="258" t="s">
        <v>3100</v>
      </c>
      <c r="F116" s="259" t="s">
        <v>3101</v>
      </c>
      <c r="G116" s="260" t="s">
        <v>552</v>
      </c>
      <c r="H116" s="261">
        <v>3</v>
      </c>
      <c r="I116" s="262"/>
      <c r="J116" s="263">
        <f>ROUND(I116*H116,2)</f>
        <v>0</v>
      </c>
      <c r="K116" s="259" t="s">
        <v>19</v>
      </c>
      <c r="L116" s="264"/>
      <c r="M116" s="265" t="s">
        <v>19</v>
      </c>
      <c r="N116" s="266" t="s">
        <v>44</v>
      </c>
      <c r="O116" s="83"/>
      <c r="P116" s="220">
        <f>O116*H116</f>
        <v>0</v>
      </c>
      <c r="Q116" s="220">
        <v>0</v>
      </c>
      <c r="R116" s="220">
        <f>Q116*H116</f>
        <v>0</v>
      </c>
      <c r="S116" s="220">
        <v>0</v>
      </c>
      <c r="T116" s="221">
        <f>S116*H116</f>
        <v>0</v>
      </c>
      <c r="AR116" s="222" t="s">
        <v>280</v>
      </c>
      <c r="AT116" s="222" t="s">
        <v>242</v>
      </c>
      <c r="AU116" s="222" t="s">
        <v>81</v>
      </c>
      <c r="AY116" s="17" t="s">
        <v>204</v>
      </c>
      <c r="BE116" s="223">
        <f>IF(N116="základní",J116,0)</f>
        <v>0</v>
      </c>
      <c r="BF116" s="223">
        <f>IF(N116="snížená",J116,0)</f>
        <v>0</v>
      </c>
      <c r="BG116" s="223">
        <f>IF(N116="zákl. přenesená",J116,0)</f>
        <v>0</v>
      </c>
      <c r="BH116" s="223">
        <f>IF(N116="sníž. přenesená",J116,0)</f>
        <v>0</v>
      </c>
      <c r="BI116" s="223">
        <f>IF(N116="nulová",J116,0)</f>
        <v>0</v>
      </c>
      <c r="BJ116" s="17" t="s">
        <v>81</v>
      </c>
      <c r="BK116" s="223">
        <f>ROUND(I116*H116,2)</f>
        <v>0</v>
      </c>
      <c r="BL116" s="17" t="s">
        <v>251</v>
      </c>
      <c r="BM116" s="222" t="s">
        <v>302</v>
      </c>
    </row>
    <row r="117" spans="2:65" s="1" customFormat="1" ht="16.5" customHeight="1">
      <c r="B117" s="38"/>
      <c r="C117" s="257" t="s">
        <v>262</v>
      </c>
      <c r="D117" s="257" t="s">
        <v>242</v>
      </c>
      <c r="E117" s="258" t="s">
        <v>3102</v>
      </c>
      <c r="F117" s="259" t="s">
        <v>3103</v>
      </c>
      <c r="G117" s="260" t="s">
        <v>250</v>
      </c>
      <c r="H117" s="261">
        <v>2</v>
      </c>
      <c r="I117" s="262"/>
      <c r="J117" s="263">
        <f>ROUND(I117*H117,2)</f>
        <v>0</v>
      </c>
      <c r="K117" s="259" t="s">
        <v>19</v>
      </c>
      <c r="L117" s="264"/>
      <c r="M117" s="265" t="s">
        <v>19</v>
      </c>
      <c r="N117" s="266" t="s">
        <v>44</v>
      </c>
      <c r="O117" s="83"/>
      <c r="P117" s="220">
        <f>O117*H117</f>
        <v>0</v>
      </c>
      <c r="Q117" s="220">
        <v>0</v>
      </c>
      <c r="R117" s="220">
        <f>Q117*H117</f>
        <v>0</v>
      </c>
      <c r="S117" s="220">
        <v>0</v>
      </c>
      <c r="T117" s="221">
        <f>S117*H117</f>
        <v>0</v>
      </c>
      <c r="AR117" s="222" t="s">
        <v>280</v>
      </c>
      <c r="AT117" s="222" t="s">
        <v>242</v>
      </c>
      <c r="AU117" s="222" t="s">
        <v>81</v>
      </c>
      <c r="AY117" s="17" t="s">
        <v>204</v>
      </c>
      <c r="BE117" s="223">
        <f>IF(N117="základní",J117,0)</f>
        <v>0</v>
      </c>
      <c r="BF117" s="223">
        <f>IF(N117="snížená",J117,0)</f>
        <v>0</v>
      </c>
      <c r="BG117" s="223">
        <f>IF(N117="zákl. přenesená",J117,0)</f>
        <v>0</v>
      </c>
      <c r="BH117" s="223">
        <f>IF(N117="sníž. přenesená",J117,0)</f>
        <v>0</v>
      </c>
      <c r="BI117" s="223">
        <f>IF(N117="nulová",J117,0)</f>
        <v>0</v>
      </c>
      <c r="BJ117" s="17" t="s">
        <v>81</v>
      </c>
      <c r="BK117" s="223">
        <f>ROUND(I117*H117,2)</f>
        <v>0</v>
      </c>
      <c r="BL117" s="17" t="s">
        <v>251</v>
      </c>
      <c r="BM117" s="222" t="s">
        <v>305</v>
      </c>
    </row>
    <row r="118" spans="2:65" s="1" customFormat="1" ht="16.5" customHeight="1">
      <c r="B118" s="38"/>
      <c r="C118" s="257" t="s">
        <v>308</v>
      </c>
      <c r="D118" s="257" t="s">
        <v>242</v>
      </c>
      <c r="E118" s="258" t="s">
        <v>3104</v>
      </c>
      <c r="F118" s="259" t="s">
        <v>3105</v>
      </c>
      <c r="G118" s="260" t="s">
        <v>250</v>
      </c>
      <c r="H118" s="261">
        <v>5</v>
      </c>
      <c r="I118" s="262"/>
      <c r="J118" s="263">
        <f>ROUND(I118*H118,2)</f>
        <v>0</v>
      </c>
      <c r="K118" s="259" t="s">
        <v>19</v>
      </c>
      <c r="L118" s="264"/>
      <c r="M118" s="265" t="s">
        <v>19</v>
      </c>
      <c r="N118" s="266" t="s">
        <v>44</v>
      </c>
      <c r="O118" s="83"/>
      <c r="P118" s="220">
        <f>O118*H118</f>
        <v>0</v>
      </c>
      <c r="Q118" s="220">
        <v>0</v>
      </c>
      <c r="R118" s="220">
        <f>Q118*H118</f>
        <v>0</v>
      </c>
      <c r="S118" s="220">
        <v>0</v>
      </c>
      <c r="T118" s="221">
        <f>S118*H118</f>
        <v>0</v>
      </c>
      <c r="AR118" s="222" t="s">
        <v>280</v>
      </c>
      <c r="AT118" s="222" t="s">
        <v>242</v>
      </c>
      <c r="AU118" s="222" t="s">
        <v>81</v>
      </c>
      <c r="AY118" s="17" t="s">
        <v>204</v>
      </c>
      <c r="BE118" s="223">
        <f>IF(N118="základní",J118,0)</f>
        <v>0</v>
      </c>
      <c r="BF118" s="223">
        <f>IF(N118="snížená",J118,0)</f>
        <v>0</v>
      </c>
      <c r="BG118" s="223">
        <f>IF(N118="zákl. přenesená",J118,0)</f>
        <v>0</v>
      </c>
      <c r="BH118" s="223">
        <f>IF(N118="sníž. přenesená",J118,0)</f>
        <v>0</v>
      </c>
      <c r="BI118" s="223">
        <f>IF(N118="nulová",J118,0)</f>
        <v>0</v>
      </c>
      <c r="BJ118" s="17" t="s">
        <v>81</v>
      </c>
      <c r="BK118" s="223">
        <f>ROUND(I118*H118,2)</f>
        <v>0</v>
      </c>
      <c r="BL118" s="17" t="s">
        <v>251</v>
      </c>
      <c r="BM118" s="222" t="s">
        <v>311</v>
      </c>
    </row>
    <row r="119" spans="2:65" s="1" customFormat="1" ht="16.5" customHeight="1">
      <c r="B119" s="38"/>
      <c r="C119" s="257" t="s">
        <v>265</v>
      </c>
      <c r="D119" s="257" t="s">
        <v>242</v>
      </c>
      <c r="E119" s="258" t="s">
        <v>3106</v>
      </c>
      <c r="F119" s="259" t="s">
        <v>3107</v>
      </c>
      <c r="G119" s="260" t="s">
        <v>250</v>
      </c>
      <c r="H119" s="261">
        <v>1</v>
      </c>
      <c r="I119" s="262"/>
      <c r="J119" s="263">
        <f>ROUND(I119*H119,2)</f>
        <v>0</v>
      </c>
      <c r="K119" s="259" t="s">
        <v>19</v>
      </c>
      <c r="L119" s="264"/>
      <c r="M119" s="265" t="s">
        <v>19</v>
      </c>
      <c r="N119" s="266" t="s">
        <v>44</v>
      </c>
      <c r="O119" s="83"/>
      <c r="P119" s="220">
        <f>O119*H119</f>
        <v>0</v>
      </c>
      <c r="Q119" s="220">
        <v>0</v>
      </c>
      <c r="R119" s="220">
        <f>Q119*H119</f>
        <v>0</v>
      </c>
      <c r="S119" s="220">
        <v>0</v>
      </c>
      <c r="T119" s="221">
        <f>S119*H119</f>
        <v>0</v>
      </c>
      <c r="AR119" s="222" t="s">
        <v>280</v>
      </c>
      <c r="AT119" s="222" t="s">
        <v>242</v>
      </c>
      <c r="AU119" s="222" t="s">
        <v>81</v>
      </c>
      <c r="AY119" s="17" t="s">
        <v>204</v>
      </c>
      <c r="BE119" s="223">
        <f>IF(N119="základní",J119,0)</f>
        <v>0</v>
      </c>
      <c r="BF119" s="223">
        <f>IF(N119="snížená",J119,0)</f>
        <v>0</v>
      </c>
      <c r="BG119" s="223">
        <f>IF(N119="zákl. přenesená",J119,0)</f>
        <v>0</v>
      </c>
      <c r="BH119" s="223">
        <f>IF(N119="sníž. přenesená",J119,0)</f>
        <v>0</v>
      </c>
      <c r="BI119" s="223">
        <f>IF(N119="nulová",J119,0)</f>
        <v>0</v>
      </c>
      <c r="BJ119" s="17" t="s">
        <v>81</v>
      </c>
      <c r="BK119" s="223">
        <f>ROUND(I119*H119,2)</f>
        <v>0</v>
      </c>
      <c r="BL119" s="17" t="s">
        <v>251</v>
      </c>
      <c r="BM119" s="222" t="s">
        <v>314</v>
      </c>
    </row>
    <row r="120" spans="2:65" s="1" customFormat="1" ht="16.5" customHeight="1">
      <c r="B120" s="38"/>
      <c r="C120" s="257" t="s">
        <v>315</v>
      </c>
      <c r="D120" s="257" t="s">
        <v>242</v>
      </c>
      <c r="E120" s="258" t="s">
        <v>3108</v>
      </c>
      <c r="F120" s="259" t="s">
        <v>3109</v>
      </c>
      <c r="G120" s="260" t="s">
        <v>250</v>
      </c>
      <c r="H120" s="261">
        <v>1</v>
      </c>
      <c r="I120" s="262"/>
      <c r="J120" s="263">
        <f>ROUND(I120*H120,2)</f>
        <v>0</v>
      </c>
      <c r="K120" s="259" t="s">
        <v>19</v>
      </c>
      <c r="L120" s="264"/>
      <c r="M120" s="265" t="s">
        <v>19</v>
      </c>
      <c r="N120" s="266" t="s">
        <v>44</v>
      </c>
      <c r="O120" s="83"/>
      <c r="P120" s="220">
        <f>O120*H120</f>
        <v>0</v>
      </c>
      <c r="Q120" s="220">
        <v>0</v>
      </c>
      <c r="R120" s="220">
        <f>Q120*H120</f>
        <v>0</v>
      </c>
      <c r="S120" s="220">
        <v>0</v>
      </c>
      <c r="T120" s="221">
        <f>S120*H120</f>
        <v>0</v>
      </c>
      <c r="AR120" s="222" t="s">
        <v>280</v>
      </c>
      <c r="AT120" s="222" t="s">
        <v>242</v>
      </c>
      <c r="AU120" s="222" t="s">
        <v>81</v>
      </c>
      <c r="AY120" s="17" t="s">
        <v>204</v>
      </c>
      <c r="BE120" s="223">
        <f>IF(N120="základní",J120,0)</f>
        <v>0</v>
      </c>
      <c r="BF120" s="223">
        <f>IF(N120="snížená",J120,0)</f>
        <v>0</v>
      </c>
      <c r="BG120" s="223">
        <f>IF(N120="zákl. přenesená",J120,0)</f>
        <v>0</v>
      </c>
      <c r="BH120" s="223">
        <f>IF(N120="sníž. přenesená",J120,0)</f>
        <v>0</v>
      </c>
      <c r="BI120" s="223">
        <f>IF(N120="nulová",J120,0)</f>
        <v>0</v>
      </c>
      <c r="BJ120" s="17" t="s">
        <v>81</v>
      </c>
      <c r="BK120" s="223">
        <f>ROUND(I120*H120,2)</f>
        <v>0</v>
      </c>
      <c r="BL120" s="17" t="s">
        <v>251</v>
      </c>
      <c r="BM120" s="222" t="s">
        <v>318</v>
      </c>
    </row>
    <row r="121" spans="2:65" s="1" customFormat="1" ht="16.5" customHeight="1">
      <c r="B121" s="38"/>
      <c r="C121" s="257" t="s">
        <v>269</v>
      </c>
      <c r="D121" s="257" t="s">
        <v>242</v>
      </c>
      <c r="E121" s="258" t="s">
        <v>3110</v>
      </c>
      <c r="F121" s="259" t="s">
        <v>3111</v>
      </c>
      <c r="G121" s="260" t="s">
        <v>552</v>
      </c>
      <c r="H121" s="261">
        <v>1</v>
      </c>
      <c r="I121" s="262"/>
      <c r="J121" s="263">
        <f>ROUND(I121*H121,2)</f>
        <v>0</v>
      </c>
      <c r="K121" s="259" t="s">
        <v>19</v>
      </c>
      <c r="L121" s="264"/>
      <c r="M121" s="265" t="s">
        <v>19</v>
      </c>
      <c r="N121" s="266" t="s">
        <v>44</v>
      </c>
      <c r="O121" s="83"/>
      <c r="P121" s="220">
        <f>O121*H121</f>
        <v>0</v>
      </c>
      <c r="Q121" s="220">
        <v>0</v>
      </c>
      <c r="R121" s="220">
        <f>Q121*H121</f>
        <v>0</v>
      </c>
      <c r="S121" s="220">
        <v>0</v>
      </c>
      <c r="T121" s="221">
        <f>S121*H121</f>
        <v>0</v>
      </c>
      <c r="AR121" s="222" t="s">
        <v>280</v>
      </c>
      <c r="AT121" s="222" t="s">
        <v>242</v>
      </c>
      <c r="AU121" s="222" t="s">
        <v>81</v>
      </c>
      <c r="AY121" s="17" t="s">
        <v>204</v>
      </c>
      <c r="BE121" s="223">
        <f>IF(N121="základní",J121,0)</f>
        <v>0</v>
      </c>
      <c r="BF121" s="223">
        <f>IF(N121="snížená",J121,0)</f>
        <v>0</v>
      </c>
      <c r="BG121" s="223">
        <f>IF(N121="zákl. přenesená",J121,0)</f>
        <v>0</v>
      </c>
      <c r="BH121" s="223">
        <f>IF(N121="sníž. přenesená",J121,0)</f>
        <v>0</v>
      </c>
      <c r="BI121" s="223">
        <f>IF(N121="nulová",J121,0)</f>
        <v>0</v>
      </c>
      <c r="BJ121" s="17" t="s">
        <v>81</v>
      </c>
      <c r="BK121" s="223">
        <f>ROUND(I121*H121,2)</f>
        <v>0</v>
      </c>
      <c r="BL121" s="17" t="s">
        <v>251</v>
      </c>
      <c r="BM121" s="222" t="s">
        <v>321</v>
      </c>
    </row>
    <row r="122" spans="2:65" s="1" customFormat="1" ht="16.5" customHeight="1">
      <c r="B122" s="38"/>
      <c r="C122" s="257" t="s">
        <v>322</v>
      </c>
      <c r="D122" s="257" t="s">
        <v>242</v>
      </c>
      <c r="E122" s="258" t="s">
        <v>3112</v>
      </c>
      <c r="F122" s="259" t="s">
        <v>3113</v>
      </c>
      <c r="G122" s="260" t="s">
        <v>552</v>
      </c>
      <c r="H122" s="261">
        <v>1</v>
      </c>
      <c r="I122" s="262"/>
      <c r="J122" s="263">
        <f>ROUND(I122*H122,2)</f>
        <v>0</v>
      </c>
      <c r="K122" s="259" t="s">
        <v>19</v>
      </c>
      <c r="L122" s="264"/>
      <c r="M122" s="265" t="s">
        <v>19</v>
      </c>
      <c r="N122" s="266" t="s">
        <v>44</v>
      </c>
      <c r="O122" s="83"/>
      <c r="P122" s="220">
        <f>O122*H122</f>
        <v>0</v>
      </c>
      <c r="Q122" s="220">
        <v>0</v>
      </c>
      <c r="R122" s="220">
        <f>Q122*H122</f>
        <v>0</v>
      </c>
      <c r="S122" s="220">
        <v>0</v>
      </c>
      <c r="T122" s="221">
        <f>S122*H122</f>
        <v>0</v>
      </c>
      <c r="AR122" s="222" t="s">
        <v>280</v>
      </c>
      <c r="AT122" s="222" t="s">
        <v>242</v>
      </c>
      <c r="AU122" s="222" t="s">
        <v>81</v>
      </c>
      <c r="AY122" s="17" t="s">
        <v>204</v>
      </c>
      <c r="BE122" s="223">
        <f>IF(N122="základní",J122,0)</f>
        <v>0</v>
      </c>
      <c r="BF122" s="223">
        <f>IF(N122="snížená",J122,0)</f>
        <v>0</v>
      </c>
      <c r="BG122" s="223">
        <f>IF(N122="zákl. přenesená",J122,0)</f>
        <v>0</v>
      </c>
      <c r="BH122" s="223">
        <f>IF(N122="sníž. přenesená",J122,0)</f>
        <v>0</v>
      </c>
      <c r="BI122" s="223">
        <f>IF(N122="nulová",J122,0)</f>
        <v>0</v>
      </c>
      <c r="BJ122" s="17" t="s">
        <v>81</v>
      </c>
      <c r="BK122" s="223">
        <f>ROUND(I122*H122,2)</f>
        <v>0</v>
      </c>
      <c r="BL122" s="17" t="s">
        <v>251</v>
      </c>
      <c r="BM122" s="222" t="s">
        <v>325</v>
      </c>
    </row>
    <row r="123" spans="2:65" s="1" customFormat="1" ht="16.5" customHeight="1">
      <c r="B123" s="38"/>
      <c r="C123" s="257" t="s">
        <v>274</v>
      </c>
      <c r="D123" s="257" t="s">
        <v>242</v>
      </c>
      <c r="E123" s="258" t="s">
        <v>3114</v>
      </c>
      <c r="F123" s="259" t="s">
        <v>3115</v>
      </c>
      <c r="G123" s="260" t="s">
        <v>552</v>
      </c>
      <c r="H123" s="261">
        <v>2</v>
      </c>
      <c r="I123" s="262"/>
      <c r="J123" s="263">
        <f>ROUND(I123*H123,2)</f>
        <v>0</v>
      </c>
      <c r="K123" s="259" t="s">
        <v>19</v>
      </c>
      <c r="L123" s="264"/>
      <c r="M123" s="265" t="s">
        <v>19</v>
      </c>
      <c r="N123" s="266" t="s">
        <v>44</v>
      </c>
      <c r="O123" s="83"/>
      <c r="P123" s="220">
        <f>O123*H123</f>
        <v>0</v>
      </c>
      <c r="Q123" s="220">
        <v>0</v>
      </c>
      <c r="R123" s="220">
        <f>Q123*H123</f>
        <v>0</v>
      </c>
      <c r="S123" s="220">
        <v>0</v>
      </c>
      <c r="T123" s="221">
        <f>S123*H123</f>
        <v>0</v>
      </c>
      <c r="AR123" s="222" t="s">
        <v>280</v>
      </c>
      <c r="AT123" s="222" t="s">
        <v>242</v>
      </c>
      <c r="AU123" s="222" t="s">
        <v>81</v>
      </c>
      <c r="AY123" s="17" t="s">
        <v>204</v>
      </c>
      <c r="BE123" s="223">
        <f>IF(N123="základní",J123,0)</f>
        <v>0</v>
      </c>
      <c r="BF123" s="223">
        <f>IF(N123="snížená",J123,0)</f>
        <v>0</v>
      </c>
      <c r="BG123" s="223">
        <f>IF(N123="zákl. přenesená",J123,0)</f>
        <v>0</v>
      </c>
      <c r="BH123" s="223">
        <f>IF(N123="sníž. přenesená",J123,0)</f>
        <v>0</v>
      </c>
      <c r="BI123" s="223">
        <f>IF(N123="nulová",J123,0)</f>
        <v>0</v>
      </c>
      <c r="BJ123" s="17" t="s">
        <v>81</v>
      </c>
      <c r="BK123" s="223">
        <f>ROUND(I123*H123,2)</f>
        <v>0</v>
      </c>
      <c r="BL123" s="17" t="s">
        <v>251</v>
      </c>
      <c r="BM123" s="222" t="s">
        <v>326</v>
      </c>
    </row>
    <row r="124" spans="2:65" s="1" customFormat="1" ht="16.5" customHeight="1">
      <c r="B124" s="38"/>
      <c r="C124" s="257" t="s">
        <v>329</v>
      </c>
      <c r="D124" s="257" t="s">
        <v>242</v>
      </c>
      <c r="E124" s="258" t="s">
        <v>3116</v>
      </c>
      <c r="F124" s="259" t="s">
        <v>3117</v>
      </c>
      <c r="G124" s="260" t="s">
        <v>552</v>
      </c>
      <c r="H124" s="261">
        <v>4</v>
      </c>
      <c r="I124" s="262"/>
      <c r="J124" s="263">
        <f>ROUND(I124*H124,2)</f>
        <v>0</v>
      </c>
      <c r="K124" s="259" t="s">
        <v>19</v>
      </c>
      <c r="L124" s="264"/>
      <c r="M124" s="265" t="s">
        <v>19</v>
      </c>
      <c r="N124" s="266" t="s">
        <v>44</v>
      </c>
      <c r="O124" s="83"/>
      <c r="P124" s="220">
        <f>O124*H124</f>
        <v>0</v>
      </c>
      <c r="Q124" s="220">
        <v>0</v>
      </c>
      <c r="R124" s="220">
        <f>Q124*H124</f>
        <v>0</v>
      </c>
      <c r="S124" s="220">
        <v>0</v>
      </c>
      <c r="T124" s="221">
        <f>S124*H124</f>
        <v>0</v>
      </c>
      <c r="AR124" s="222" t="s">
        <v>280</v>
      </c>
      <c r="AT124" s="222" t="s">
        <v>242</v>
      </c>
      <c r="AU124" s="222" t="s">
        <v>81</v>
      </c>
      <c r="AY124" s="17" t="s">
        <v>204</v>
      </c>
      <c r="BE124" s="223">
        <f>IF(N124="základní",J124,0)</f>
        <v>0</v>
      </c>
      <c r="BF124" s="223">
        <f>IF(N124="snížená",J124,0)</f>
        <v>0</v>
      </c>
      <c r="BG124" s="223">
        <f>IF(N124="zákl. přenesená",J124,0)</f>
        <v>0</v>
      </c>
      <c r="BH124" s="223">
        <f>IF(N124="sníž. přenesená",J124,0)</f>
        <v>0</v>
      </c>
      <c r="BI124" s="223">
        <f>IF(N124="nulová",J124,0)</f>
        <v>0</v>
      </c>
      <c r="BJ124" s="17" t="s">
        <v>81</v>
      </c>
      <c r="BK124" s="223">
        <f>ROUND(I124*H124,2)</f>
        <v>0</v>
      </c>
      <c r="BL124" s="17" t="s">
        <v>251</v>
      </c>
      <c r="BM124" s="222" t="s">
        <v>332</v>
      </c>
    </row>
    <row r="125" spans="2:65" s="1" customFormat="1" ht="16.5" customHeight="1">
      <c r="B125" s="38"/>
      <c r="C125" s="257" t="s">
        <v>277</v>
      </c>
      <c r="D125" s="257" t="s">
        <v>242</v>
      </c>
      <c r="E125" s="258" t="s">
        <v>3118</v>
      </c>
      <c r="F125" s="259" t="s">
        <v>3119</v>
      </c>
      <c r="G125" s="260" t="s">
        <v>552</v>
      </c>
      <c r="H125" s="261">
        <v>2</v>
      </c>
      <c r="I125" s="262"/>
      <c r="J125" s="263">
        <f>ROUND(I125*H125,2)</f>
        <v>0</v>
      </c>
      <c r="K125" s="259" t="s">
        <v>19</v>
      </c>
      <c r="L125" s="264"/>
      <c r="M125" s="265" t="s">
        <v>19</v>
      </c>
      <c r="N125" s="266" t="s">
        <v>44</v>
      </c>
      <c r="O125" s="83"/>
      <c r="P125" s="220">
        <f>O125*H125</f>
        <v>0</v>
      </c>
      <c r="Q125" s="220">
        <v>0</v>
      </c>
      <c r="R125" s="220">
        <f>Q125*H125</f>
        <v>0</v>
      </c>
      <c r="S125" s="220">
        <v>0</v>
      </c>
      <c r="T125" s="221">
        <f>S125*H125</f>
        <v>0</v>
      </c>
      <c r="AR125" s="222" t="s">
        <v>280</v>
      </c>
      <c r="AT125" s="222" t="s">
        <v>242</v>
      </c>
      <c r="AU125" s="222" t="s">
        <v>81</v>
      </c>
      <c r="AY125" s="17" t="s">
        <v>204</v>
      </c>
      <c r="BE125" s="223">
        <f>IF(N125="základní",J125,0)</f>
        <v>0</v>
      </c>
      <c r="BF125" s="223">
        <f>IF(N125="snížená",J125,0)</f>
        <v>0</v>
      </c>
      <c r="BG125" s="223">
        <f>IF(N125="zákl. přenesená",J125,0)</f>
        <v>0</v>
      </c>
      <c r="BH125" s="223">
        <f>IF(N125="sníž. přenesená",J125,0)</f>
        <v>0</v>
      </c>
      <c r="BI125" s="223">
        <f>IF(N125="nulová",J125,0)</f>
        <v>0</v>
      </c>
      <c r="BJ125" s="17" t="s">
        <v>81</v>
      </c>
      <c r="BK125" s="223">
        <f>ROUND(I125*H125,2)</f>
        <v>0</v>
      </c>
      <c r="BL125" s="17" t="s">
        <v>251</v>
      </c>
      <c r="BM125" s="222" t="s">
        <v>335</v>
      </c>
    </row>
    <row r="126" spans="2:65" s="1" customFormat="1" ht="16.5" customHeight="1">
      <c r="B126" s="38"/>
      <c r="C126" s="257" t="s">
        <v>336</v>
      </c>
      <c r="D126" s="257" t="s">
        <v>242</v>
      </c>
      <c r="E126" s="258" t="s">
        <v>3120</v>
      </c>
      <c r="F126" s="259" t="s">
        <v>3121</v>
      </c>
      <c r="G126" s="260" t="s">
        <v>552</v>
      </c>
      <c r="H126" s="261">
        <v>1</v>
      </c>
      <c r="I126" s="262"/>
      <c r="J126" s="263">
        <f>ROUND(I126*H126,2)</f>
        <v>0</v>
      </c>
      <c r="K126" s="259" t="s">
        <v>19</v>
      </c>
      <c r="L126" s="264"/>
      <c r="M126" s="265" t="s">
        <v>19</v>
      </c>
      <c r="N126" s="266" t="s">
        <v>44</v>
      </c>
      <c r="O126" s="83"/>
      <c r="P126" s="220">
        <f>O126*H126</f>
        <v>0</v>
      </c>
      <c r="Q126" s="220">
        <v>0</v>
      </c>
      <c r="R126" s="220">
        <f>Q126*H126</f>
        <v>0</v>
      </c>
      <c r="S126" s="220">
        <v>0</v>
      </c>
      <c r="T126" s="221">
        <f>S126*H126</f>
        <v>0</v>
      </c>
      <c r="AR126" s="222" t="s">
        <v>280</v>
      </c>
      <c r="AT126" s="222" t="s">
        <v>242</v>
      </c>
      <c r="AU126" s="222" t="s">
        <v>81</v>
      </c>
      <c r="AY126" s="17" t="s">
        <v>204</v>
      </c>
      <c r="BE126" s="223">
        <f>IF(N126="základní",J126,0)</f>
        <v>0</v>
      </c>
      <c r="BF126" s="223">
        <f>IF(N126="snížená",J126,0)</f>
        <v>0</v>
      </c>
      <c r="BG126" s="223">
        <f>IF(N126="zákl. přenesená",J126,0)</f>
        <v>0</v>
      </c>
      <c r="BH126" s="223">
        <f>IF(N126="sníž. přenesená",J126,0)</f>
        <v>0</v>
      </c>
      <c r="BI126" s="223">
        <f>IF(N126="nulová",J126,0)</f>
        <v>0</v>
      </c>
      <c r="BJ126" s="17" t="s">
        <v>81</v>
      </c>
      <c r="BK126" s="223">
        <f>ROUND(I126*H126,2)</f>
        <v>0</v>
      </c>
      <c r="BL126" s="17" t="s">
        <v>251</v>
      </c>
      <c r="BM126" s="222" t="s">
        <v>339</v>
      </c>
    </row>
    <row r="127" spans="2:63" s="11" customFormat="1" ht="25.9" customHeight="1">
      <c r="B127" s="195"/>
      <c r="C127" s="196"/>
      <c r="D127" s="197" t="s">
        <v>72</v>
      </c>
      <c r="E127" s="198" t="s">
        <v>3122</v>
      </c>
      <c r="F127" s="198" t="s">
        <v>3123</v>
      </c>
      <c r="G127" s="196"/>
      <c r="H127" s="196"/>
      <c r="I127" s="199"/>
      <c r="J127" s="200">
        <f>BK127</f>
        <v>0</v>
      </c>
      <c r="K127" s="196"/>
      <c r="L127" s="201"/>
      <c r="M127" s="202"/>
      <c r="N127" s="203"/>
      <c r="O127" s="203"/>
      <c r="P127" s="204">
        <f>SUM(P128:P135)</f>
        <v>0</v>
      </c>
      <c r="Q127" s="203"/>
      <c r="R127" s="204">
        <f>SUM(R128:R135)</f>
        <v>0</v>
      </c>
      <c r="S127" s="203"/>
      <c r="T127" s="205">
        <f>SUM(T128:T135)</f>
        <v>0</v>
      </c>
      <c r="AR127" s="206" t="s">
        <v>83</v>
      </c>
      <c r="AT127" s="207" t="s">
        <v>72</v>
      </c>
      <c r="AU127" s="207" t="s">
        <v>73</v>
      </c>
      <c r="AY127" s="206" t="s">
        <v>204</v>
      </c>
      <c r="BK127" s="208">
        <f>SUM(BK128:BK135)</f>
        <v>0</v>
      </c>
    </row>
    <row r="128" spans="2:65" s="1" customFormat="1" ht="24" customHeight="1">
      <c r="B128" s="38"/>
      <c r="C128" s="257" t="s">
        <v>280</v>
      </c>
      <c r="D128" s="257" t="s">
        <v>242</v>
      </c>
      <c r="E128" s="258" t="s">
        <v>3124</v>
      </c>
      <c r="F128" s="259" t="s">
        <v>3125</v>
      </c>
      <c r="G128" s="260" t="s">
        <v>552</v>
      </c>
      <c r="H128" s="261">
        <v>1</v>
      </c>
      <c r="I128" s="262"/>
      <c r="J128" s="263">
        <f>ROUND(I128*H128,2)</f>
        <v>0</v>
      </c>
      <c r="K128" s="259" t="s">
        <v>19</v>
      </c>
      <c r="L128" s="264"/>
      <c r="M128" s="265" t="s">
        <v>19</v>
      </c>
      <c r="N128" s="266" t="s">
        <v>44</v>
      </c>
      <c r="O128" s="83"/>
      <c r="P128" s="220">
        <f>O128*H128</f>
        <v>0</v>
      </c>
      <c r="Q128" s="220">
        <v>0</v>
      </c>
      <c r="R128" s="220">
        <f>Q128*H128</f>
        <v>0</v>
      </c>
      <c r="S128" s="220">
        <v>0</v>
      </c>
      <c r="T128" s="221">
        <f>S128*H128</f>
        <v>0</v>
      </c>
      <c r="AR128" s="222" t="s">
        <v>280</v>
      </c>
      <c r="AT128" s="222" t="s">
        <v>242</v>
      </c>
      <c r="AU128" s="222" t="s">
        <v>81</v>
      </c>
      <c r="AY128" s="17" t="s">
        <v>204</v>
      </c>
      <c r="BE128" s="223">
        <f>IF(N128="základní",J128,0)</f>
        <v>0</v>
      </c>
      <c r="BF128" s="223">
        <f>IF(N128="snížená",J128,0)</f>
        <v>0</v>
      </c>
      <c r="BG128" s="223">
        <f>IF(N128="zákl. přenesená",J128,0)</f>
        <v>0</v>
      </c>
      <c r="BH128" s="223">
        <f>IF(N128="sníž. přenesená",J128,0)</f>
        <v>0</v>
      </c>
      <c r="BI128" s="223">
        <f>IF(N128="nulová",J128,0)</f>
        <v>0</v>
      </c>
      <c r="BJ128" s="17" t="s">
        <v>81</v>
      </c>
      <c r="BK128" s="223">
        <f>ROUND(I128*H128,2)</f>
        <v>0</v>
      </c>
      <c r="BL128" s="17" t="s">
        <v>251</v>
      </c>
      <c r="BM128" s="222" t="s">
        <v>342</v>
      </c>
    </row>
    <row r="129" spans="2:65" s="1" customFormat="1" ht="16.5" customHeight="1">
      <c r="B129" s="38"/>
      <c r="C129" s="257" t="s">
        <v>343</v>
      </c>
      <c r="D129" s="257" t="s">
        <v>242</v>
      </c>
      <c r="E129" s="258" t="s">
        <v>3126</v>
      </c>
      <c r="F129" s="259" t="s">
        <v>3127</v>
      </c>
      <c r="G129" s="260" t="s">
        <v>552</v>
      </c>
      <c r="H129" s="261">
        <v>2</v>
      </c>
      <c r="I129" s="262"/>
      <c r="J129" s="263">
        <f>ROUND(I129*H129,2)</f>
        <v>0</v>
      </c>
      <c r="K129" s="259" t="s">
        <v>19</v>
      </c>
      <c r="L129" s="264"/>
      <c r="M129" s="265" t="s">
        <v>19</v>
      </c>
      <c r="N129" s="266" t="s">
        <v>44</v>
      </c>
      <c r="O129" s="83"/>
      <c r="P129" s="220">
        <f>O129*H129</f>
        <v>0</v>
      </c>
      <c r="Q129" s="220">
        <v>0</v>
      </c>
      <c r="R129" s="220">
        <f>Q129*H129</f>
        <v>0</v>
      </c>
      <c r="S129" s="220">
        <v>0</v>
      </c>
      <c r="T129" s="221">
        <f>S129*H129</f>
        <v>0</v>
      </c>
      <c r="AR129" s="222" t="s">
        <v>280</v>
      </c>
      <c r="AT129" s="222" t="s">
        <v>242</v>
      </c>
      <c r="AU129" s="222" t="s">
        <v>81</v>
      </c>
      <c r="AY129" s="17" t="s">
        <v>204</v>
      </c>
      <c r="BE129" s="223">
        <f>IF(N129="základní",J129,0)</f>
        <v>0</v>
      </c>
      <c r="BF129" s="223">
        <f>IF(N129="snížená",J129,0)</f>
        <v>0</v>
      </c>
      <c r="BG129" s="223">
        <f>IF(N129="zákl. přenesená",J129,0)</f>
        <v>0</v>
      </c>
      <c r="BH129" s="223">
        <f>IF(N129="sníž. přenesená",J129,0)</f>
        <v>0</v>
      </c>
      <c r="BI129" s="223">
        <f>IF(N129="nulová",J129,0)</f>
        <v>0</v>
      </c>
      <c r="BJ129" s="17" t="s">
        <v>81</v>
      </c>
      <c r="BK129" s="223">
        <f>ROUND(I129*H129,2)</f>
        <v>0</v>
      </c>
      <c r="BL129" s="17" t="s">
        <v>251</v>
      </c>
      <c r="BM129" s="222" t="s">
        <v>346</v>
      </c>
    </row>
    <row r="130" spans="2:65" s="1" customFormat="1" ht="16.5" customHeight="1">
      <c r="B130" s="38"/>
      <c r="C130" s="257" t="s">
        <v>285</v>
      </c>
      <c r="D130" s="257" t="s">
        <v>242</v>
      </c>
      <c r="E130" s="258" t="s">
        <v>3128</v>
      </c>
      <c r="F130" s="259" t="s">
        <v>3105</v>
      </c>
      <c r="G130" s="260" t="s">
        <v>250</v>
      </c>
      <c r="H130" s="261">
        <v>4</v>
      </c>
      <c r="I130" s="262"/>
      <c r="J130" s="263">
        <f>ROUND(I130*H130,2)</f>
        <v>0</v>
      </c>
      <c r="K130" s="259" t="s">
        <v>19</v>
      </c>
      <c r="L130" s="264"/>
      <c r="M130" s="265" t="s">
        <v>19</v>
      </c>
      <c r="N130" s="266" t="s">
        <v>44</v>
      </c>
      <c r="O130" s="83"/>
      <c r="P130" s="220">
        <f>O130*H130</f>
        <v>0</v>
      </c>
      <c r="Q130" s="220">
        <v>0</v>
      </c>
      <c r="R130" s="220">
        <f>Q130*H130</f>
        <v>0</v>
      </c>
      <c r="S130" s="220">
        <v>0</v>
      </c>
      <c r="T130" s="221">
        <f>S130*H130</f>
        <v>0</v>
      </c>
      <c r="AR130" s="222" t="s">
        <v>280</v>
      </c>
      <c r="AT130" s="222" t="s">
        <v>242</v>
      </c>
      <c r="AU130" s="222" t="s">
        <v>81</v>
      </c>
      <c r="AY130" s="17" t="s">
        <v>204</v>
      </c>
      <c r="BE130" s="223">
        <f>IF(N130="základní",J130,0)</f>
        <v>0</v>
      </c>
      <c r="BF130" s="223">
        <f>IF(N130="snížená",J130,0)</f>
        <v>0</v>
      </c>
      <c r="BG130" s="223">
        <f>IF(N130="zákl. přenesená",J130,0)</f>
        <v>0</v>
      </c>
      <c r="BH130" s="223">
        <f>IF(N130="sníž. přenesená",J130,0)</f>
        <v>0</v>
      </c>
      <c r="BI130" s="223">
        <f>IF(N130="nulová",J130,0)</f>
        <v>0</v>
      </c>
      <c r="BJ130" s="17" t="s">
        <v>81</v>
      </c>
      <c r="BK130" s="223">
        <f>ROUND(I130*H130,2)</f>
        <v>0</v>
      </c>
      <c r="BL130" s="17" t="s">
        <v>251</v>
      </c>
      <c r="BM130" s="222" t="s">
        <v>349</v>
      </c>
    </row>
    <row r="131" spans="2:65" s="1" customFormat="1" ht="16.5" customHeight="1">
      <c r="B131" s="38"/>
      <c r="C131" s="257" t="s">
        <v>350</v>
      </c>
      <c r="D131" s="257" t="s">
        <v>242</v>
      </c>
      <c r="E131" s="258" t="s">
        <v>3129</v>
      </c>
      <c r="F131" s="259" t="s">
        <v>3109</v>
      </c>
      <c r="G131" s="260" t="s">
        <v>250</v>
      </c>
      <c r="H131" s="261">
        <v>1</v>
      </c>
      <c r="I131" s="262"/>
      <c r="J131" s="263">
        <f>ROUND(I131*H131,2)</f>
        <v>0</v>
      </c>
      <c r="K131" s="259" t="s">
        <v>19</v>
      </c>
      <c r="L131" s="264"/>
      <c r="M131" s="265" t="s">
        <v>19</v>
      </c>
      <c r="N131" s="266" t="s">
        <v>44</v>
      </c>
      <c r="O131" s="83"/>
      <c r="P131" s="220">
        <f>O131*H131</f>
        <v>0</v>
      </c>
      <c r="Q131" s="220">
        <v>0</v>
      </c>
      <c r="R131" s="220">
        <f>Q131*H131</f>
        <v>0</v>
      </c>
      <c r="S131" s="220">
        <v>0</v>
      </c>
      <c r="T131" s="221">
        <f>S131*H131</f>
        <v>0</v>
      </c>
      <c r="AR131" s="222" t="s">
        <v>280</v>
      </c>
      <c r="AT131" s="222" t="s">
        <v>242</v>
      </c>
      <c r="AU131" s="222" t="s">
        <v>81</v>
      </c>
      <c r="AY131" s="17" t="s">
        <v>204</v>
      </c>
      <c r="BE131" s="223">
        <f>IF(N131="základní",J131,0)</f>
        <v>0</v>
      </c>
      <c r="BF131" s="223">
        <f>IF(N131="snížená",J131,0)</f>
        <v>0</v>
      </c>
      <c r="BG131" s="223">
        <f>IF(N131="zákl. přenesená",J131,0)</f>
        <v>0</v>
      </c>
      <c r="BH131" s="223">
        <f>IF(N131="sníž. přenesená",J131,0)</f>
        <v>0</v>
      </c>
      <c r="BI131" s="223">
        <f>IF(N131="nulová",J131,0)</f>
        <v>0</v>
      </c>
      <c r="BJ131" s="17" t="s">
        <v>81</v>
      </c>
      <c r="BK131" s="223">
        <f>ROUND(I131*H131,2)</f>
        <v>0</v>
      </c>
      <c r="BL131" s="17" t="s">
        <v>251</v>
      </c>
      <c r="BM131" s="222" t="s">
        <v>353</v>
      </c>
    </row>
    <row r="132" spans="2:65" s="1" customFormat="1" ht="16.5" customHeight="1">
      <c r="B132" s="38"/>
      <c r="C132" s="257" t="s">
        <v>290</v>
      </c>
      <c r="D132" s="257" t="s">
        <v>242</v>
      </c>
      <c r="E132" s="258" t="s">
        <v>3130</v>
      </c>
      <c r="F132" s="259" t="s">
        <v>3113</v>
      </c>
      <c r="G132" s="260" t="s">
        <v>552</v>
      </c>
      <c r="H132" s="261">
        <v>1</v>
      </c>
      <c r="I132" s="262"/>
      <c r="J132" s="263">
        <f>ROUND(I132*H132,2)</f>
        <v>0</v>
      </c>
      <c r="K132" s="259" t="s">
        <v>19</v>
      </c>
      <c r="L132" s="264"/>
      <c r="M132" s="265" t="s">
        <v>19</v>
      </c>
      <c r="N132" s="266" t="s">
        <v>44</v>
      </c>
      <c r="O132" s="83"/>
      <c r="P132" s="220">
        <f>O132*H132</f>
        <v>0</v>
      </c>
      <c r="Q132" s="220">
        <v>0</v>
      </c>
      <c r="R132" s="220">
        <f>Q132*H132</f>
        <v>0</v>
      </c>
      <c r="S132" s="220">
        <v>0</v>
      </c>
      <c r="T132" s="221">
        <f>S132*H132</f>
        <v>0</v>
      </c>
      <c r="AR132" s="222" t="s">
        <v>280</v>
      </c>
      <c r="AT132" s="222" t="s">
        <v>242</v>
      </c>
      <c r="AU132" s="222" t="s">
        <v>81</v>
      </c>
      <c r="AY132" s="17" t="s">
        <v>204</v>
      </c>
      <c r="BE132" s="223">
        <f>IF(N132="základní",J132,0)</f>
        <v>0</v>
      </c>
      <c r="BF132" s="223">
        <f>IF(N132="snížená",J132,0)</f>
        <v>0</v>
      </c>
      <c r="BG132" s="223">
        <f>IF(N132="zákl. přenesená",J132,0)</f>
        <v>0</v>
      </c>
      <c r="BH132" s="223">
        <f>IF(N132="sníž. přenesená",J132,0)</f>
        <v>0</v>
      </c>
      <c r="BI132" s="223">
        <f>IF(N132="nulová",J132,0)</f>
        <v>0</v>
      </c>
      <c r="BJ132" s="17" t="s">
        <v>81</v>
      </c>
      <c r="BK132" s="223">
        <f>ROUND(I132*H132,2)</f>
        <v>0</v>
      </c>
      <c r="BL132" s="17" t="s">
        <v>251</v>
      </c>
      <c r="BM132" s="222" t="s">
        <v>356</v>
      </c>
    </row>
    <row r="133" spans="2:65" s="1" customFormat="1" ht="16.5" customHeight="1">
      <c r="B133" s="38"/>
      <c r="C133" s="257" t="s">
        <v>361</v>
      </c>
      <c r="D133" s="257" t="s">
        <v>242</v>
      </c>
      <c r="E133" s="258" t="s">
        <v>3131</v>
      </c>
      <c r="F133" s="259" t="s">
        <v>3117</v>
      </c>
      <c r="G133" s="260" t="s">
        <v>552</v>
      </c>
      <c r="H133" s="261">
        <v>5</v>
      </c>
      <c r="I133" s="262"/>
      <c r="J133" s="263">
        <f>ROUND(I133*H133,2)</f>
        <v>0</v>
      </c>
      <c r="K133" s="259" t="s">
        <v>19</v>
      </c>
      <c r="L133" s="264"/>
      <c r="M133" s="265" t="s">
        <v>19</v>
      </c>
      <c r="N133" s="266" t="s">
        <v>44</v>
      </c>
      <c r="O133" s="83"/>
      <c r="P133" s="220">
        <f>O133*H133</f>
        <v>0</v>
      </c>
      <c r="Q133" s="220">
        <v>0</v>
      </c>
      <c r="R133" s="220">
        <f>Q133*H133</f>
        <v>0</v>
      </c>
      <c r="S133" s="220">
        <v>0</v>
      </c>
      <c r="T133" s="221">
        <f>S133*H133</f>
        <v>0</v>
      </c>
      <c r="AR133" s="222" t="s">
        <v>280</v>
      </c>
      <c r="AT133" s="222" t="s">
        <v>242</v>
      </c>
      <c r="AU133" s="222" t="s">
        <v>81</v>
      </c>
      <c r="AY133" s="17" t="s">
        <v>204</v>
      </c>
      <c r="BE133" s="223">
        <f>IF(N133="základní",J133,0)</f>
        <v>0</v>
      </c>
      <c r="BF133" s="223">
        <f>IF(N133="snížená",J133,0)</f>
        <v>0</v>
      </c>
      <c r="BG133" s="223">
        <f>IF(N133="zákl. přenesená",J133,0)</f>
        <v>0</v>
      </c>
      <c r="BH133" s="223">
        <f>IF(N133="sníž. přenesená",J133,0)</f>
        <v>0</v>
      </c>
      <c r="BI133" s="223">
        <f>IF(N133="nulová",J133,0)</f>
        <v>0</v>
      </c>
      <c r="BJ133" s="17" t="s">
        <v>81</v>
      </c>
      <c r="BK133" s="223">
        <f>ROUND(I133*H133,2)</f>
        <v>0</v>
      </c>
      <c r="BL133" s="17" t="s">
        <v>251</v>
      </c>
      <c r="BM133" s="222" t="s">
        <v>364</v>
      </c>
    </row>
    <row r="134" spans="2:65" s="1" customFormat="1" ht="16.5" customHeight="1">
      <c r="B134" s="38"/>
      <c r="C134" s="257" t="s">
        <v>294</v>
      </c>
      <c r="D134" s="257" t="s">
        <v>242</v>
      </c>
      <c r="E134" s="258" t="s">
        <v>3132</v>
      </c>
      <c r="F134" s="259" t="s">
        <v>3133</v>
      </c>
      <c r="G134" s="260" t="s">
        <v>552</v>
      </c>
      <c r="H134" s="261">
        <v>2</v>
      </c>
      <c r="I134" s="262"/>
      <c r="J134" s="263">
        <f>ROUND(I134*H134,2)</f>
        <v>0</v>
      </c>
      <c r="K134" s="259" t="s">
        <v>19</v>
      </c>
      <c r="L134" s="264"/>
      <c r="M134" s="265" t="s">
        <v>19</v>
      </c>
      <c r="N134" s="266" t="s">
        <v>44</v>
      </c>
      <c r="O134" s="83"/>
      <c r="P134" s="220">
        <f>O134*H134</f>
        <v>0</v>
      </c>
      <c r="Q134" s="220">
        <v>0</v>
      </c>
      <c r="R134" s="220">
        <f>Q134*H134</f>
        <v>0</v>
      </c>
      <c r="S134" s="220">
        <v>0</v>
      </c>
      <c r="T134" s="221">
        <f>S134*H134</f>
        <v>0</v>
      </c>
      <c r="AR134" s="222" t="s">
        <v>280</v>
      </c>
      <c r="AT134" s="222" t="s">
        <v>242</v>
      </c>
      <c r="AU134" s="222" t="s">
        <v>81</v>
      </c>
      <c r="AY134" s="17" t="s">
        <v>204</v>
      </c>
      <c r="BE134" s="223">
        <f>IF(N134="základní",J134,0)</f>
        <v>0</v>
      </c>
      <c r="BF134" s="223">
        <f>IF(N134="snížená",J134,0)</f>
        <v>0</v>
      </c>
      <c r="BG134" s="223">
        <f>IF(N134="zákl. přenesená",J134,0)</f>
        <v>0</v>
      </c>
      <c r="BH134" s="223">
        <f>IF(N134="sníž. přenesená",J134,0)</f>
        <v>0</v>
      </c>
      <c r="BI134" s="223">
        <f>IF(N134="nulová",J134,0)</f>
        <v>0</v>
      </c>
      <c r="BJ134" s="17" t="s">
        <v>81</v>
      </c>
      <c r="BK134" s="223">
        <f>ROUND(I134*H134,2)</f>
        <v>0</v>
      </c>
      <c r="BL134" s="17" t="s">
        <v>251</v>
      </c>
      <c r="BM134" s="222" t="s">
        <v>367</v>
      </c>
    </row>
    <row r="135" spans="2:65" s="1" customFormat="1" ht="16.5" customHeight="1">
      <c r="B135" s="38"/>
      <c r="C135" s="257" t="s">
        <v>368</v>
      </c>
      <c r="D135" s="257" t="s">
        <v>242</v>
      </c>
      <c r="E135" s="258" t="s">
        <v>3134</v>
      </c>
      <c r="F135" s="259" t="s">
        <v>3121</v>
      </c>
      <c r="G135" s="260" t="s">
        <v>552</v>
      </c>
      <c r="H135" s="261">
        <v>1</v>
      </c>
      <c r="I135" s="262"/>
      <c r="J135" s="263">
        <f>ROUND(I135*H135,2)</f>
        <v>0</v>
      </c>
      <c r="K135" s="259" t="s">
        <v>19</v>
      </c>
      <c r="L135" s="264"/>
      <c r="M135" s="265" t="s">
        <v>19</v>
      </c>
      <c r="N135" s="266" t="s">
        <v>44</v>
      </c>
      <c r="O135" s="83"/>
      <c r="P135" s="220">
        <f>O135*H135</f>
        <v>0</v>
      </c>
      <c r="Q135" s="220">
        <v>0</v>
      </c>
      <c r="R135" s="220">
        <f>Q135*H135</f>
        <v>0</v>
      </c>
      <c r="S135" s="220">
        <v>0</v>
      </c>
      <c r="T135" s="221">
        <f>S135*H135</f>
        <v>0</v>
      </c>
      <c r="AR135" s="222" t="s">
        <v>280</v>
      </c>
      <c r="AT135" s="222" t="s">
        <v>242</v>
      </c>
      <c r="AU135" s="222" t="s">
        <v>81</v>
      </c>
      <c r="AY135" s="17" t="s">
        <v>204</v>
      </c>
      <c r="BE135" s="223">
        <f>IF(N135="základní",J135,0)</f>
        <v>0</v>
      </c>
      <c r="BF135" s="223">
        <f>IF(N135="snížená",J135,0)</f>
        <v>0</v>
      </c>
      <c r="BG135" s="223">
        <f>IF(N135="zákl. přenesená",J135,0)</f>
        <v>0</v>
      </c>
      <c r="BH135" s="223">
        <f>IF(N135="sníž. přenesená",J135,0)</f>
        <v>0</v>
      </c>
      <c r="BI135" s="223">
        <f>IF(N135="nulová",J135,0)</f>
        <v>0</v>
      </c>
      <c r="BJ135" s="17" t="s">
        <v>81</v>
      </c>
      <c r="BK135" s="223">
        <f>ROUND(I135*H135,2)</f>
        <v>0</v>
      </c>
      <c r="BL135" s="17" t="s">
        <v>251</v>
      </c>
      <c r="BM135" s="222" t="s">
        <v>371</v>
      </c>
    </row>
    <row r="136" spans="2:63" s="11" customFormat="1" ht="25.9" customHeight="1">
      <c r="B136" s="195"/>
      <c r="C136" s="196"/>
      <c r="D136" s="197" t="s">
        <v>72</v>
      </c>
      <c r="E136" s="198" t="s">
        <v>3135</v>
      </c>
      <c r="F136" s="198" t="s">
        <v>3136</v>
      </c>
      <c r="G136" s="196"/>
      <c r="H136" s="196"/>
      <c r="I136" s="199"/>
      <c r="J136" s="200">
        <f>BK136</f>
        <v>0</v>
      </c>
      <c r="K136" s="196"/>
      <c r="L136" s="201"/>
      <c r="M136" s="202"/>
      <c r="N136" s="203"/>
      <c r="O136" s="203"/>
      <c r="P136" s="204">
        <f>SUM(P137:P143)</f>
        <v>0</v>
      </c>
      <c r="Q136" s="203"/>
      <c r="R136" s="204">
        <f>SUM(R137:R143)</f>
        <v>0</v>
      </c>
      <c r="S136" s="203"/>
      <c r="T136" s="205">
        <f>SUM(T137:T143)</f>
        <v>0</v>
      </c>
      <c r="AR136" s="206" t="s">
        <v>83</v>
      </c>
      <c r="AT136" s="207" t="s">
        <v>72</v>
      </c>
      <c r="AU136" s="207" t="s">
        <v>73</v>
      </c>
      <c r="AY136" s="206" t="s">
        <v>204</v>
      </c>
      <c r="BK136" s="208">
        <f>SUM(BK137:BK143)</f>
        <v>0</v>
      </c>
    </row>
    <row r="137" spans="2:65" s="1" customFormat="1" ht="24" customHeight="1">
      <c r="B137" s="38"/>
      <c r="C137" s="257" t="s">
        <v>298</v>
      </c>
      <c r="D137" s="257" t="s">
        <v>242</v>
      </c>
      <c r="E137" s="258" t="s">
        <v>3137</v>
      </c>
      <c r="F137" s="259" t="s">
        <v>3138</v>
      </c>
      <c r="G137" s="260" t="s">
        <v>552</v>
      </c>
      <c r="H137" s="261">
        <v>1</v>
      </c>
      <c r="I137" s="262"/>
      <c r="J137" s="263">
        <f>ROUND(I137*H137,2)</f>
        <v>0</v>
      </c>
      <c r="K137" s="259" t="s">
        <v>19</v>
      </c>
      <c r="L137" s="264"/>
      <c r="M137" s="265" t="s">
        <v>19</v>
      </c>
      <c r="N137" s="266" t="s">
        <v>44</v>
      </c>
      <c r="O137" s="83"/>
      <c r="P137" s="220">
        <f>O137*H137</f>
        <v>0</v>
      </c>
      <c r="Q137" s="220">
        <v>0</v>
      </c>
      <c r="R137" s="220">
        <f>Q137*H137</f>
        <v>0</v>
      </c>
      <c r="S137" s="220">
        <v>0</v>
      </c>
      <c r="T137" s="221">
        <f>S137*H137</f>
        <v>0</v>
      </c>
      <c r="AR137" s="222" t="s">
        <v>280</v>
      </c>
      <c r="AT137" s="222" t="s">
        <v>242</v>
      </c>
      <c r="AU137" s="222" t="s">
        <v>81</v>
      </c>
      <c r="AY137" s="17" t="s">
        <v>204</v>
      </c>
      <c r="BE137" s="223">
        <f>IF(N137="základní",J137,0)</f>
        <v>0</v>
      </c>
      <c r="BF137" s="223">
        <f>IF(N137="snížená",J137,0)</f>
        <v>0</v>
      </c>
      <c r="BG137" s="223">
        <f>IF(N137="zákl. přenesená",J137,0)</f>
        <v>0</v>
      </c>
      <c r="BH137" s="223">
        <f>IF(N137="sníž. přenesená",J137,0)</f>
        <v>0</v>
      </c>
      <c r="BI137" s="223">
        <f>IF(N137="nulová",J137,0)</f>
        <v>0</v>
      </c>
      <c r="BJ137" s="17" t="s">
        <v>81</v>
      </c>
      <c r="BK137" s="223">
        <f>ROUND(I137*H137,2)</f>
        <v>0</v>
      </c>
      <c r="BL137" s="17" t="s">
        <v>251</v>
      </c>
      <c r="BM137" s="222" t="s">
        <v>374</v>
      </c>
    </row>
    <row r="138" spans="2:65" s="1" customFormat="1" ht="16.5" customHeight="1">
      <c r="B138" s="38"/>
      <c r="C138" s="257" t="s">
        <v>375</v>
      </c>
      <c r="D138" s="257" t="s">
        <v>242</v>
      </c>
      <c r="E138" s="258" t="s">
        <v>3139</v>
      </c>
      <c r="F138" s="259" t="s">
        <v>3140</v>
      </c>
      <c r="G138" s="260" t="s">
        <v>552</v>
      </c>
      <c r="H138" s="261">
        <v>3</v>
      </c>
      <c r="I138" s="262"/>
      <c r="J138" s="263">
        <f>ROUND(I138*H138,2)</f>
        <v>0</v>
      </c>
      <c r="K138" s="259" t="s">
        <v>19</v>
      </c>
      <c r="L138" s="264"/>
      <c r="M138" s="265" t="s">
        <v>19</v>
      </c>
      <c r="N138" s="266" t="s">
        <v>44</v>
      </c>
      <c r="O138" s="83"/>
      <c r="P138" s="220">
        <f>O138*H138</f>
        <v>0</v>
      </c>
      <c r="Q138" s="220">
        <v>0</v>
      </c>
      <c r="R138" s="220">
        <f>Q138*H138</f>
        <v>0</v>
      </c>
      <c r="S138" s="220">
        <v>0</v>
      </c>
      <c r="T138" s="221">
        <f>S138*H138</f>
        <v>0</v>
      </c>
      <c r="AR138" s="222" t="s">
        <v>280</v>
      </c>
      <c r="AT138" s="222" t="s">
        <v>242</v>
      </c>
      <c r="AU138" s="222" t="s">
        <v>81</v>
      </c>
      <c r="AY138" s="17" t="s">
        <v>204</v>
      </c>
      <c r="BE138" s="223">
        <f>IF(N138="základní",J138,0)</f>
        <v>0</v>
      </c>
      <c r="BF138" s="223">
        <f>IF(N138="snížená",J138,0)</f>
        <v>0</v>
      </c>
      <c r="BG138" s="223">
        <f>IF(N138="zákl. přenesená",J138,0)</f>
        <v>0</v>
      </c>
      <c r="BH138" s="223">
        <f>IF(N138="sníž. přenesená",J138,0)</f>
        <v>0</v>
      </c>
      <c r="BI138" s="223">
        <f>IF(N138="nulová",J138,0)</f>
        <v>0</v>
      </c>
      <c r="BJ138" s="17" t="s">
        <v>81</v>
      </c>
      <c r="BK138" s="223">
        <f>ROUND(I138*H138,2)</f>
        <v>0</v>
      </c>
      <c r="BL138" s="17" t="s">
        <v>251</v>
      </c>
      <c r="BM138" s="222" t="s">
        <v>378</v>
      </c>
    </row>
    <row r="139" spans="2:65" s="1" customFormat="1" ht="16.5" customHeight="1">
      <c r="B139" s="38"/>
      <c r="C139" s="257" t="s">
        <v>302</v>
      </c>
      <c r="D139" s="257" t="s">
        <v>242</v>
      </c>
      <c r="E139" s="258" t="s">
        <v>3141</v>
      </c>
      <c r="F139" s="259" t="s">
        <v>3105</v>
      </c>
      <c r="G139" s="260" t="s">
        <v>250</v>
      </c>
      <c r="H139" s="261">
        <v>8</v>
      </c>
      <c r="I139" s="262"/>
      <c r="J139" s="263">
        <f>ROUND(I139*H139,2)</f>
        <v>0</v>
      </c>
      <c r="K139" s="259" t="s">
        <v>19</v>
      </c>
      <c r="L139" s="264"/>
      <c r="M139" s="265" t="s">
        <v>19</v>
      </c>
      <c r="N139" s="266" t="s">
        <v>44</v>
      </c>
      <c r="O139" s="83"/>
      <c r="P139" s="220">
        <f>O139*H139</f>
        <v>0</v>
      </c>
      <c r="Q139" s="220">
        <v>0</v>
      </c>
      <c r="R139" s="220">
        <f>Q139*H139</f>
        <v>0</v>
      </c>
      <c r="S139" s="220">
        <v>0</v>
      </c>
      <c r="T139" s="221">
        <f>S139*H139</f>
        <v>0</v>
      </c>
      <c r="AR139" s="222" t="s">
        <v>280</v>
      </c>
      <c r="AT139" s="222" t="s">
        <v>242</v>
      </c>
      <c r="AU139" s="222" t="s">
        <v>81</v>
      </c>
      <c r="AY139" s="17" t="s">
        <v>204</v>
      </c>
      <c r="BE139" s="223">
        <f>IF(N139="základní",J139,0)</f>
        <v>0</v>
      </c>
      <c r="BF139" s="223">
        <f>IF(N139="snížená",J139,0)</f>
        <v>0</v>
      </c>
      <c r="BG139" s="223">
        <f>IF(N139="zákl. přenesená",J139,0)</f>
        <v>0</v>
      </c>
      <c r="BH139" s="223">
        <f>IF(N139="sníž. přenesená",J139,0)</f>
        <v>0</v>
      </c>
      <c r="BI139" s="223">
        <f>IF(N139="nulová",J139,0)</f>
        <v>0</v>
      </c>
      <c r="BJ139" s="17" t="s">
        <v>81</v>
      </c>
      <c r="BK139" s="223">
        <f>ROUND(I139*H139,2)</f>
        <v>0</v>
      </c>
      <c r="BL139" s="17" t="s">
        <v>251</v>
      </c>
      <c r="BM139" s="222" t="s">
        <v>381</v>
      </c>
    </row>
    <row r="140" spans="2:65" s="1" customFormat="1" ht="16.5" customHeight="1">
      <c r="B140" s="38"/>
      <c r="C140" s="257" t="s">
        <v>382</v>
      </c>
      <c r="D140" s="257" t="s">
        <v>242</v>
      </c>
      <c r="E140" s="258" t="s">
        <v>3142</v>
      </c>
      <c r="F140" s="259" t="s">
        <v>3109</v>
      </c>
      <c r="G140" s="260" t="s">
        <v>250</v>
      </c>
      <c r="H140" s="261">
        <v>1</v>
      </c>
      <c r="I140" s="262"/>
      <c r="J140" s="263">
        <f>ROUND(I140*H140,2)</f>
        <v>0</v>
      </c>
      <c r="K140" s="259" t="s">
        <v>19</v>
      </c>
      <c r="L140" s="264"/>
      <c r="M140" s="265" t="s">
        <v>19</v>
      </c>
      <c r="N140" s="266" t="s">
        <v>44</v>
      </c>
      <c r="O140" s="83"/>
      <c r="P140" s="220">
        <f>O140*H140</f>
        <v>0</v>
      </c>
      <c r="Q140" s="220">
        <v>0</v>
      </c>
      <c r="R140" s="220">
        <f>Q140*H140</f>
        <v>0</v>
      </c>
      <c r="S140" s="220">
        <v>0</v>
      </c>
      <c r="T140" s="221">
        <f>S140*H140</f>
        <v>0</v>
      </c>
      <c r="AR140" s="222" t="s">
        <v>280</v>
      </c>
      <c r="AT140" s="222" t="s">
        <v>242</v>
      </c>
      <c r="AU140" s="222" t="s">
        <v>81</v>
      </c>
      <c r="AY140" s="17" t="s">
        <v>204</v>
      </c>
      <c r="BE140" s="223">
        <f>IF(N140="základní",J140,0)</f>
        <v>0</v>
      </c>
      <c r="BF140" s="223">
        <f>IF(N140="snížená",J140,0)</f>
        <v>0</v>
      </c>
      <c r="BG140" s="223">
        <f>IF(N140="zákl. přenesená",J140,0)</f>
        <v>0</v>
      </c>
      <c r="BH140" s="223">
        <f>IF(N140="sníž. přenesená",J140,0)</f>
        <v>0</v>
      </c>
      <c r="BI140" s="223">
        <f>IF(N140="nulová",J140,0)</f>
        <v>0</v>
      </c>
      <c r="BJ140" s="17" t="s">
        <v>81</v>
      </c>
      <c r="BK140" s="223">
        <f>ROUND(I140*H140,2)</f>
        <v>0</v>
      </c>
      <c r="BL140" s="17" t="s">
        <v>251</v>
      </c>
      <c r="BM140" s="222" t="s">
        <v>385</v>
      </c>
    </row>
    <row r="141" spans="2:65" s="1" customFormat="1" ht="16.5" customHeight="1">
      <c r="B141" s="38"/>
      <c r="C141" s="257" t="s">
        <v>305</v>
      </c>
      <c r="D141" s="257" t="s">
        <v>242</v>
      </c>
      <c r="E141" s="258" t="s">
        <v>3143</v>
      </c>
      <c r="F141" s="259" t="s">
        <v>3144</v>
      </c>
      <c r="G141" s="260" t="s">
        <v>552</v>
      </c>
      <c r="H141" s="261">
        <v>1</v>
      </c>
      <c r="I141" s="262"/>
      <c r="J141" s="263">
        <f>ROUND(I141*H141,2)</f>
        <v>0</v>
      </c>
      <c r="K141" s="259" t="s">
        <v>19</v>
      </c>
      <c r="L141" s="264"/>
      <c r="M141" s="265" t="s">
        <v>19</v>
      </c>
      <c r="N141" s="266" t="s">
        <v>44</v>
      </c>
      <c r="O141" s="83"/>
      <c r="P141" s="220">
        <f>O141*H141</f>
        <v>0</v>
      </c>
      <c r="Q141" s="220">
        <v>0</v>
      </c>
      <c r="R141" s="220">
        <f>Q141*H141</f>
        <v>0</v>
      </c>
      <c r="S141" s="220">
        <v>0</v>
      </c>
      <c r="T141" s="221">
        <f>S141*H141</f>
        <v>0</v>
      </c>
      <c r="AR141" s="222" t="s">
        <v>280</v>
      </c>
      <c r="AT141" s="222" t="s">
        <v>242</v>
      </c>
      <c r="AU141" s="222" t="s">
        <v>81</v>
      </c>
      <c r="AY141" s="17" t="s">
        <v>204</v>
      </c>
      <c r="BE141" s="223">
        <f>IF(N141="základní",J141,0)</f>
        <v>0</v>
      </c>
      <c r="BF141" s="223">
        <f>IF(N141="snížená",J141,0)</f>
        <v>0</v>
      </c>
      <c r="BG141" s="223">
        <f>IF(N141="zákl. přenesená",J141,0)</f>
        <v>0</v>
      </c>
      <c r="BH141" s="223">
        <f>IF(N141="sníž. přenesená",J141,0)</f>
        <v>0</v>
      </c>
      <c r="BI141" s="223">
        <f>IF(N141="nulová",J141,0)</f>
        <v>0</v>
      </c>
      <c r="BJ141" s="17" t="s">
        <v>81</v>
      </c>
      <c r="BK141" s="223">
        <f>ROUND(I141*H141,2)</f>
        <v>0</v>
      </c>
      <c r="BL141" s="17" t="s">
        <v>251</v>
      </c>
      <c r="BM141" s="222" t="s">
        <v>390</v>
      </c>
    </row>
    <row r="142" spans="2:65" s="1" customFormat="1" ht="16.5" customHeight="1">
      <c r="B142" s="38"/>
      <c r="C142" s="257" t="s">
        <v>395</v>
      </c>
      <c r="D142" s="257" t="s">
        <v>242</v>
      </c>
      <c r="E142" s="258" t="s">
        <v>3145</v>
      </c>
      <c r="F142" s="259" t="s">
        <v>3117</v>
      </c>
      <c r="G142" s="260" t="s">
        <v>552</v>
      </c>
      <c r="H142" s="261">
        <v>6</v>
      </c>
      <c r="I142" s="262"/>
      <c r="J142" s="263">
        <f>ROUND(I142*H142,2)</f>
        <v>0</v>
      </c>
      <c r="K142" s="259" t="s">
        <v>19</v>
      </c>
      <c r="L142" s="264"/>
      <c r="M142" s="265" t="s">
        <v>19</v>
      </c>
      <c r="N142" s="266" t="s">
        <v>44</v>
      </c>
      <c r="O142" s="83"/>
      <c r="P142" s="220">
        <f>O142*H142</f>
        <v>0</v>
      </c>
      <c r="Q142" s="220">
        <v>0</v>
      </c>
      <c r="R142" s="220">
        <f>Q142*H142</f>
        <v>0</v>
      </c>
      <c r="S142" s="220">
        <v>0</v>
      </c>
      <c r="T142" s="221">
        <f>S142*H142</f>
        <v>0</v>
      </c>
      <c r="AR142" s="222" t="s">
        <v>280</v>
      </c>
      <c r="AT142" s="222" t="s">
        <v>242</v>
      </c>
      <c r="AU142" s="222" t="s">
        <v>81</v>
      </c>
      <c r="AY142" s="17" t="s">
        <v>204</v>
      </c>
      <c r="BE142" s="223">
        <f>IF(N142="základní",J142,0)</f>
        <v>0</v>
      </c>
      <c r="BF142" s="223">
        <f>IF(N142="snížená",J142,0)</f>
        <v>0</v>
      </c>
      <c r="BG142" s="223">
        <f>IF(N142="zákl. přenesená",J142,0)</f>
        <v>0</v>
      </c>
      <c r="BH142" s="223">
        <f>IF(N142="sníž. přenesená",J142,0)</f>
        <v>0</v>
      </c>
      <c r="BI142" s="223">
        <f>IF(N142="nulová",J142,0)</f>
        <v>0</v>
      </c>
      <c r="BJ142" s="17" t="s">
        <v>81</v>
      </c>
      <c r="BK142" s="223">
        <f>ROUND(I142*H142,2)</f>
        <v>0</v>
      </c>
      <c r="BL142" s="17" t="s">
        <v>251</v>
      </c>
      <c r="BM142" s="222" t="s">
        <v>398</v>
      </c>
    </row>
    <row r="143" spans="2:65" s="1" customFormat="1" ht="16.5" customHeight="1">
      <c r="B143" s="38"/>
      <c r="C143" s="257" t="s">
        <v>311</v>
      </c>
      <c r="D143" s="257" t="s">
        <v>242</v>
      </c>
      <c r="E143" s="258" t="s">
        <v>3146</v>
      </c>
      <c r="F143" s="259" t="s">
        <v>3121</v>
      </c>
      <c r="G143" s="260" t="s">
        <v>552</v>
      </c>
      <c r="H143" s="261">
        <v>1</v>
      </c>
      <c r="I143" s="262"/>
      <c r="J143" s="263">
        <f>ROUND(I143*H143,2)</f>
        <v>0</v>
      </c>
      <c r="K143" s="259" t="s">
        <v>19</v>
      </c>
      <c r="L143" s="264"/>
      <c r="M143" s="265" t="s">
        <v>19</v>
      </c>
      <c r="N143" s="266" t="s">
        <v>44</v>
      </c>
      <c r="O143" s="83"/>
      <c r="P143" s="220">
        <f>O143*H143</f>
        <v>0</v>
      </c>
      <c r="Q143" s="220">
        <v>0</v>
      </c>
      <c r="R143" s="220">
        <f>Q143*H143</f>
        <v>0</v>
      </c>
      <c r="S143" s="220">
        <v>0</v>
      </c>
      <c r="T143" s="221">
        <f>S143*H143</f>
        <v>0</v>
      </c>
      <c r="AR143" s="222" t="s">
        <v>280</v>
      </c>
      <c r="AT143" s="222" t="s">
        <v>242</v>
      </c>
      <c r="AU143" s="222" t="s">
        <v>81</v>
      </c>
      <c r="AY143" s="17" t="s">
        <v>204</v>
      </c>
      <c r="BE143" s="223">
        <f>IF(N143="základní",J143,0)</f>
        <v>0</v>
      </c>
      <c r="BF143" s="223">
        <f>IF(N143="snížená",J143,0)</f>
        <v>0</v>
      </c>
      <c r="BG143" s="223">
        <f>IF(N143="zákl. přenesená",J143,0)</f>
        <v>0</v>
      </c>
      <c r="BH143" s="223">
        <f>IF(N143="sníž. přenesená",J143,0)</f>
        <v>0</v>
      </c>
      <c r="BI143" s="223">
        <f>IF(N143="nulová",J143,0)</f>
        <v>0</v>
      </c>
      <c r="BJ143" s="17" t="s">
        <v>81</v>
      </c>
      <c r="BK143" s="223">
        <f>ROUND(I143*H143,2)</f>
        <v>0</v>
      </c>
      <c r="BL143" s="17" t="s">
        <v>251</v>
      </c>
      <c r="BM143" s="222" t="s">
        <v>405</v>
      </c>
    </row>
    <row r="144" spans="2:63" s="11" customFormat="1" ht="25.9" customHeight="1">
      <c r="B144" s="195"/>
      <c r="C144" s="196"/>
      <c r="D144" s="197" t="s">
        <v>72</v>
      </c>
      <c r="E144" s="198" t="s">
        <v>3147</v>
      </c>
      <c r="F144" s="198" t="s">
        <v>3148</v>
      </c>
      <c r="G144" s="196"/>
      <c r="H144" s="196"/>
      <c r="I144" s="199"/>
      <c r="J144" s="200">
        <f>BK144</f>
        <v>0</v>
      </c>
      <c r="K144" s="196"/>
      <c r="L144" s="201"/>
      <c r="M144" s="202"/>
      <c r="N144" s="203"/>
      <c r="O144" s="203"/>
      <c r="P144" s="204">
        <f>SUM(P145:P152)</f>
        <v>0</v>
      </c>
      <c r="Q144" s="203"/>
      <c r="R144" s="204">
        <f>SUM(R145:R152)</f>
        <v>0</v>
      </c>
      <c r="S144" s="203"/>
      <c r="T144" s="205">
        <f>SUM(T145:T152)</f>
        <v>0</v>
      </c>
      <c r="AR144" s="206" t="s">
        <v>83</v>
      </c>
      <c r="AT144" s="207" t="s">
        <v>72</v>
      </c>
      <c r="AU144" s="207" t="s">
        <v>73</v>
      </c>
      <c r="AY144" s="206" t="s">
        <v>204</v>
      </c>
      <c r="BK144" s="208">
        <f>SUM(BK145:BK152)</f>
        <v>0</v>
      </c>
    </row>
    <row r="145" spans="2:65" s="1" customFormat="1" ht="24" customHeight="1">
      <c r="B145" s="38"/>
      <c r="C145" s="257" t="s">
        <v>408</v>
      </c>
      <c r="D145" s="257" t="s">
        <v>242</v>
      </c>
      <c r="E145" s="258" t="s">
        <v>3149</v>
      </c>
      <c r="F145" s="259" t="s">
        <v>3150</v>
      </c>
      <c r="G145" s="260" t="s">
        <v>552</v>
      </c>
      <c r="H145" s="261">
        <v>1</v>
      </c>
      <c r="I145" s="262"/>
      <c r="J145" s="263">
        <f>ROUND(I145*H145,2)</f>
        <v>0</v>
      </c>
      <c r="K145" s="259" t="s">
        <v>19</v>
      </c>
      <c r="L145" s="264"/>
      <c r="M145" s="265" t="s">
        <v>19</v>
      </c>
      <c r="N145" s="266" t="s">
        <v>44</v>
      </c>
      <c r="O145" s="83"/>
      <c r="P145" s="220">
        <f>O145*H145</f>
        <v>0</v>
      </c>
      <c r="Q145" s="220">
        <v>0</v>
      </c>
      <c r="R145" s="220">
        <f>Q145*H145</f>
        <v>0</v>
      </c>
      <c r="S145" s="220">
        <v>0</v>
      </c>
      <c r="T145" s="221">
        <f>S145*H145</f>
        <v>0</v>
      </c>
      <c r="AR145" s="222" t="s">
        <v>280</v>
      </c>
      <c r="AT145" s="222" t="s">
        <v>242</v>
      </c>
      <c r="AU145" s="222" t="s">
        <v>81</v>
      </c>
      <c r="AY145" s="17" t="s">
        <v>204</v>
      </c>
      <c r="BE145" s="223">
        <f>IF(N145="základní",J145,0)</f>
        <v>0</v>
      </c>
      <c r="BF145" s="223">
        <f>IF(N145="snížená",J145,0)</f>
        <v>0</v>
      </c>
      <c r="BG145" s="223">
        <f>IF(N145="zákl. přenesená",J145,0)</f>
        <v>0</v>
      </c>
      <c r="BH145" s="223">
        <f>IF(N145="sníž. přenesená",J145,0)</f>
        <v>0</v>
      </c>
      <c r="BI145" s="223">
        <f>IF(N145="nulová",J145,0)</f>
        <v>0</v>
      </c>
      <c r="BJ145" s="17" t="s">
        <v>81</v>
      </c>
      <c r="BK145" s="223">
        <f>ROUND(I145*H145,2)</f>
        <v>0</v>
      </c>
      <c r="BL145" s="17" t="s">
        <v>251</v>
      </c>
      <c r="BM145" s="222" t="s">
        <v>411</v>
      </c>
    </row>
    <row r="146" spans="2:65" s="1" customFormat="1" ht="16.5" customHeight="1">
      <c r="B146" s="38"/>
      <c r="C146" s="257" t="s">
        <v>314</v>
      </c>
      <c r="D146" s="257" t="s">
        <v>242</v>
      </c>
      <c r="E146" s="258" t="s">
        <v>3151</v>
      </c>
      <c r="F146" s="259" t="s">
        <v>3152</v>
      </c>
      <c r="G146" s="260" t="s">
        <v>552</v>
      </c>
      <c r="H146" s="261">
        <v>2</v>
      </c>
      <c r="I146" s="262"/>
      <c r="J146" s="263">
        <f>ROUND(I146*H146,2)</f>
        <v>0</v>
      </c>
      <c r="K146" s="259" t="s">
        <v>19</v>
      </c>
      <c r="L146" s="264"/>
      <c r="M146" s="265" t="s">
        <v>19</v>
      </c>
      <c r="N146" s="266" t="s">
        <v>44</v>
      </c>
      <c r="O146" s="83"/>
      <c r="P146" s="220">
        <f>O146*H146</f>
        <v>0</v>
      </c>
      <c r="Q146" s="220">
        <v>0</v>
      </c>
      <c r="R146" s="220">
        <f>Q146*H146</f>
        <v>0</v>
      </c>
      <c r="S146" s="220">
        <v>0</v>
      </c>
      <c r="T146" s="221">
        <f>S146*H146</f>
        <v>0</v>
      </c>
      <c r="AR146" s="222" t="s">
        <v>280</v>
      </c>
      <c r="AT146" s="222" t="s">
        <v>242</v>
      </c>
      <c r="AU146" s="222" t="s">
        <v>81</v>
      </c>
      <c r="AY146" s="17" t="s">
        <v>204</v>
      </c>
      <c r="BE146" s="223">
        <f>IF(N146="základní",J146,0)</f>
        <v>0</v>
      </c>
      <c r="BF146" s="223">
        <f>IF(N146="snížená",J146,0)</f>
        <v>0</v>
      </c>
      <c r="BG146" s="223">
        <f>IF(N146="zákl. přenesená",J146,0)</f>
        <v>0</v>
      </c>
      <c r="BH146" s="223">
        <f>IF(N146="sníž. přenesená",J146,0)</f>
        <v>0</v>
      </c>
      <c r="BI146" s="223">
        <f>IF(N146="nulová",J146,0)</f>
        <v>0</v>
      </c>
      <c r="BJ146" s="17" t="s">
        <v>81</v>
      </c>
      <c r="BK146" s="223">
        <f>ROUND(I146*H146,2)</f>
        <v>0</v>
      </c>
      <c r="BL146" s="17" t="s">
        <v>251</v>
      </c>
      <c r="BM146" s="222" t="s">
        <v>414</v>
      </c>
    </row>
    <row r="147" spans="2:65" s="1" customFormat="1" ht="16.5" customHeight="1">
      <c r="B147" s="38"/>
      <c r="C147" s="257" t="s">
        <v>417</v>
      </c>
      <c r="D147" s="257" t="s">
        <v>242</v>
      </c>
      <c r="E147" s="258" t="s">
        <v>3153</v>
      </c>
      <c r="F147" s="259" t="s">
        <v>3105</v>
      </c>
      <c r="G147" s="260" t="s">
        <v>250</v>
      </c>
      <c r="H147" s="261">
        <v>3</v>
      </c>
      <c r="I147" s="262"/>
      <c r="J147" s="263">
        <f>ROUND(I147*H147,2)</f>
        <v>0</v>
      </c>
      <c r="K147" s="259" t="s">
        <v>19</v>
      </c>
      <c r="L147" s="264"/>
      <c r="M147" s="265" t="s">
        <v>19</v>
      </c>
      <c r="N147" s="266" t="s">
        <v>44</v>
      </c>
      <c r="O147" s="83"/>
      <c r="P147" s="220">
        <f>O147*H147</f>
        <v>0</v>
      </c>
      <c r="Q147" s="220">
        <v>0</v>
      </c>
      <c r="R147" s="220">
        <f>Q147*H147</f>
        <v>0</v>
      </c>
      <c r="S147" s="220">
        <v>0</v>
      </c>
      <c r="T147" s="221">
        <f>S147*H147</f>
        <v>0</v>
      </c>
      <c r="AR147" s="222" t="s">
        <v>280</v>
      </c>
      <c r="AT147" s="222" t="s">
        <v>242</v>
      </c>
      <c r="AU147" s="222" t="s">
        <v>81</v>
      </c>
      <c r="AY147" s="17" t="s">
        <v>204</v>
      </c>
      <c r="BE147" s="223">
        <f>IF(N147="základní",J147,0)</f>
        <v>0</v>
      </c>
      <c r="BF147" s="223">
        <f>IF(N147="snížená",J147,0)</f>
        <v>0</v>
      </c>
      <c r="BG147" s="223">
        <f>IF(N147="zákl. přenesená",J147,0)</f>
        <v>0</v>
      </c>
      <c r="BH147" s="223">
        <f>IF(N147="sníž. přenesená",J147,0)</f>
        <v>0</v>
      </c>
      <c r="BI147" s="223">
        <f>IF(N147="nulová",J147,0)</f>
        <v>0</v>
      </c>
      <c r="BJ147" s="17" t="s">
        <v>81</v>
      </c>
      <c r="BK147" s="223">
        <f>ROUND(I147*H147,2)</f>
        <v>0</v>
      </c>
      <c r="BL147" s="17" t="s">
        <v>251</v>
      </c>
      <c r="BM147" s="222" t="s">
        <v>420</v>
      </c>
    </row>
    <row r="148" spans="2:65" s="1" customFormat="1" ht="16.5" customHeight="1">
      <c r="B148" s="38"/>
      <c r="C148" s="257" t="s">
        <v>318</v>
      </c>
      <c r="D148" s="257" t="s">
        <v>242</v>
      </c>
      <c r="E148" s="258" t="s">
        <v>3154</v>
      </c>
      <c r="F148" s="259" t="s">
        <v>3109</v>
      </c>
      <c r="G148" s="260" t="s">
        <v>250</v>
      </c>
      <c r="H148" s="261">
        <v>1</v>
      </c>
      <c r="I148" s="262"/>
      <c r="J148" s="263">
        <f>ROUND(I148*H148,2)</f>
        <v>0</v>
      </c>
      <c r="K148" s="259" t="s">
        <v>19</v>
      </c>
      <c r="L148" s="264"/>
      <c r="M148" s="265" t="s">
        <v>19</v>
      </c>
      <c r="N148" s="266" t="s">
        <v>44</v>
      </c>
      <c r="O148" s="83"/>
      <c r="P148" s="220">
        <f>O148*H148</f>
        <v>0</v>
      </c>
      <c r="Q148" s="220">
        <v>0</v>
      </c>
      <c r="R148" s="220">
        <f>Q148*H148</f>
        <v>0</v>
      </c>
      <c r="S148" s="220">
        <v>0</v>
      </c>
      <c r="T148" s="221">
        <f>S148*H148</f>
        <v>0</v>
      </c>
      <c r="AR148" s="222" t="s">
        <v>280</v>
      </c>
      <c r="AT148" s="222" t="s">
        <v>242</v>
      </c>
      <c r="AU148" s="222" t="s">
        <v>81</v>
      </c>
      <c r="AY148" s="17" t="s">
        <v>204</v>
      </c>
      <c r="BE148" s="223">
        <f>IF(N148="základní",J148,0)</f>
        <v>0</v>
      </c>
      <c r="BF148" s="223">
        <f>IF(N148="snížená",J148,0)</f>
        <v>0</v>
      </c>
      <c r="BG148" s="223">
        <f>IF(N148="zákl. přenesená",J148,0)</f>
        <v>0</v>
      </c>
      <c r="BH148" s="223">
        <f>IF(N148="sníž. přenesená",J148,0)</f>
        <v>0</v>
      </c>
      <c r="BI148" s="223">
        <f>IF(N148="nulová",J148,0)</f>
        <v>0</v>
      </c>
      <c r="BJ148" s="17" t="s">
        <v>81</v>
      </c>
      <c r="BK148" s="223">
        <f>ROUND(I148*H148,2)</f>
        <v>0</v>
      </c>
      <c r="BL148" s="17" t="s">
        <v>251</v>
      </c>
      <c r="BM148" s="222" t="s">
        <v>425</v>
      </c>
    </row>
    <row r="149" spans="2:65" s="1" customFormat="1" ht="16.5" customHeight="1">
      <c r="B149" s="38"/>
      <c r="C149" s="257" t="s">
        <v>430</v>
      </c>
      <c r="D149" s="257" t="s">
        <v>242</v>
      </c>
      <c r="E149" s="258" t="s">
        <v>3155</v>
      </c>
      <c r="F149" s="259" t="s">
        <v>3113</v>
      </c>
      <c r="G149" s="260" t="s">
        <v>552</v>
      </c>
      <c r="H149" s="261">
        <v>1</v>
      </c>
      <c r="I149" s="262"/>
      <c r="J149" s="263">
        <f>ROUND(I149*H149,2)</f>
        <v>0</v>
      </c>
      <c r="K149" s="259" t="s">
        <v>19</v>
      </c>
      <c r="L149" s="264"/>
      <c r="M149" s="265" t="s">
        <v>19</v>
      </c>
      <c r="N149" s="266" t="s">
        <v>44</v>
      </c>
      <c r="O149" s="83"/>
      <c r="P149" s="220">
        <f>O149*H149</f>
        <v>0</v>
      </c>
      <c r="Q149" s="220">
        <v>0</v>
      </c>
      <c r="R149" s="220">
        <f>Q149*H149</f>
        <v>0</v>
      </c>
      <c r="S149" s="220">
        <v>0</v>
      </c>
      <c r="T149" s="221">
        <f>S149*H149</f>
        <v>0</v>
      </c>
      <c r="AR149" s="222" t="s">
        <v>280</v>
      </c>
      <c r="AT149" s="222" t="s">
        <v>242</v>
      </c>
      <c r="AU149" s="222" t="s">
        <v>81</v>
      </c>
      <c r="AY149" s="17" t="s">
        <v>204</v>
      </c>
      <c r="BE149" s="223">
        <f>IF(N149="základní",J149,0)</f>
        <v>0</v>
      </c>
      <c r="BF149" s="223">
        <f>IF(N149="snížená",J149,0)</f>
        <v>0</v>
      </c>
      <c r="BG149" s="223">
        <f>IF(N149="zákl. přenesená",J149,0)</f>
        <v>0</v>
      </c>
      <c r="BH149" s="223">
        <f>IF(N149="sníž. přenesená",J149,0)</f>
        <v>0</v>
      </c>
      <c r="BI149" s="223">
        <f>IF(N149="nulová",J149,0)</f>
        <v>0</v>
      </c>
      <c r="BJ149" s="17" t="s">
        <v>81</v>
      </c>
      <c r="BK149" s="223">
        <f>ROUND(I149*H149,2)</f>
        <v>0</v>
      </c>
      <c r="BL149" s="17" t="s">
        <v>251</v>
      </c>
      <c r="BM149" s="222" t="s">
        <v>433</v>
      </c>
    </row>
    <row r="150" spans="2:65" s="1" customFormat="1" ht="16.5" customHeight="1">
      <c r="B150" s="38"/>
      <c r="C150" s="257" t="s">
        <v>321</v>
      </c>
      <c r="D150" s="257" t="s">
        <v>242</v>
      </c>
      <c r="E150" s="258" t="s">
        <v>3156</v>
      </c>
      <c r="F150" s="259" t="s">
        <v>3117</v>
      </c>
      <c r="G150" s="260" t="s">
        <v>552</v>
      </c>
      <c r="H150" s="261">
        <v>5</v>
      </c>
      <c r="I150" s="262"/>
      <c r="J150" s="263">
        <f>ROUND(I150*H150,2)</f>
        <v>0</v>
      </c>
      <c r="K150" s="259" t="s">
        <v>19</v>
      </c>
      <c r="L150" s="264"/>
      <c r="M150" s="265" t="s">
        <v>19</v>
      </c>
      <c r="N150" s="266" t="s">
        <v>44</v>
      </c>
      <c r="O150" s="83"/>
      <c r="P150" s="220">
        <f>O150*H150</f>
        <v>0</v>
      </c>
      <c r="Q150" s="220">
        <v>0</v>
      </c>
      <c r="R150" s="220">
        <f>Q150*H150</f>
        <v>0</v>
      </c>
      <c r="S150" s="220">
        <v>0</v>
      </c>
      <c r="T150" s="221">
        <f>S150*H150</f>
        <v>0</v>
      </c>
      <c r="AR150" s="222" t="s">
        <v>280</v>
      </c>
      <c r="AT150" s="222" t="s">
        <v>242</v>
      </c>
      <c r="AU150" s="222" t="s">
        <v>81</v>
      </c>
      <c r="AY150" s="17" t="s">
        <v>204</v>
      </c>
      <c r="BE150" s="223">
        <f>IF(N150="základní",J150,0)</f>
        <v>0</v>
      </c>
      <c r="BF150" s="223">
        <f>IF(N150="snížená",J150,0)</f>
        <v>0</v>
      </c>
      <c r="BG150" s="223">
        <f>IF(N150="zákl. přenesená",J150,0)</f>
        <v>0</v>
      </c>
      <c r="BH150" s="223">
        <f>IF(N150="sníž. přenesená",J150,0)</f>
        <v>0</v>
      </c>
      <c r="BI150" s="223">
        <f>IF(N150="nulová",J150,0)</f>
        <v>0</v>
      </c>
      <c r="BJ150" s="17" t="s">
        <v>81</v>
      </c>
      <c r="BK150" s="223">
        <f>ROUND(I150*H150,2)</f>
        <v>0</v>
      </c>
      <c r="BL150" s="17" t="s">
        <v>251</v>
      </c>
      <c r="BM150" s="222" t="s">
        <v>436</v>
      </c>
    </row>
    <row r="151" spans="2:65" s="1" customFormat="1" ht="16.5" customHeight="1">
      <c r="B151" s="38"/>
      <c r="C151" s="257" t="s">
        <v>437</v>
      </c>
      <c r="D151" s="257" t="s">
        <v>242</v>
      </c>
      <c r="E151" s="258" t="s">
        <v>3157</v>
      </c>
      <c r="F151" s="259" t="s">
        <v>3133</v>
      </c>
      <c r="G151" s="260" t="s">
        <v>552</v>
      </c>
      <c r="H151" s="261">
        <v>2</v>
      </c>
      <c r="I151" s="262"/>
      <c r="J151" s="263">
        <f>ROUND(I151*H151,2)</f>
        <v>0</v>
      </c>
      <c r="K151" s="259" t="s">
        <v>19</v>
      </c>
      <c r="L151" s="264"/>
      <c r="M151" s="265" t="s">
        <v>19</v>
      </c>
      <c r="N151" s="266" t="s">
        <v>44</v>
      </c>
      <c r="O151" s="83"/>
      <c r="P151" s="220">
        <f>O151*H151</f>
        <v>0</v>
      </c>
      <c r="Q151" s="220">
        <v>0</v>
      </c>
      <c r="R151" s="220">
        <f>Q151*H151</f>
        <v>0</v>
      </c>
      <c r="S151" s="220">
        <v>0</v>
      </c>
      <c r="T151" s="221">
        <f>S151*H151</f>
        <v>0</v>
      </c>
      <c r="AR151" s="222" t="s">
        <v>280</v>
      </c>
      <c r="AT151" s="222" t="s">
        <v>242</v>
      </c>
      <c r="AU151" s="222" t="s">
        <v>81</v>
      </c>
      <c r="AY151" s="17" t="s">
        <v>204</v>
      </c>
      <c r="BE151" s="223">
        <f>IF(N151="základní",J151,0)</f>
        <v>0</v>
      </c>
      <c r="BF151" s="223">
        <f>IF(N151="snížená",J151,0)</f>
        <v>0</v>
      </c>
      <c r="BG151" s="223">
        <f>IF(N151="zákl. přenesená",J151,0)</f>
        <v>0</v>
      </c>
      <c r="BH151" s="223">
        <f>IF(N151="sníž. přenesená",J151,0)</f>
        <v>0</v>
      </c>
      <c r="BI151" s="223">
        <f>IF(N151="nulová",J151,0)</f>
        <v>0</v>
      </c>
      <c r="BJ151" s="17" t="s">
        <v>81</v>
      </c>
      <c r="BK151" s="223">
        <f>ROUND(I151*H151,2)</f>
        <v>0</v>
      </c>
      <c r="BL151" s="17" t="s">
        <v>251</v>
      </c>
      <c r="BM151" s="222" t="s">
        <v>440</v>
      </c>
    </row>
    <row r="152" spans="2:65" s="1" customFormat="1" ht="16.5" customHeight="1">
      <c r="B152" s="38"/>
      <c r="C152" s="257" t="s">
        <v>325</v>
      </c>
      <c r="D152" s="257" t="s">
        <v>242</v>
      </c>
      <c r="E152" s="258" t="s">
        <v>3158</v>
      </c>
      <c r="F152" s="259" t="s">
        <v>3121</v>
      </c>
      <c r="G152" s="260" t="s">
        <v>552</v>
      </c>
      <c r="H152" s="261">
        <v>1</v>
      </c>
      <c r="I152" s="262"/>
      <c r="J152" s="263">
        <f>ROUND(I152*H152,2)</f>
        <v>0</v>
      </c>
      <c r="K152" s="259" t="s">
        <v>19</v>
      </c>
      <c r="L152" s="264"/>
      <c r="M152" s="265" t="s">
        <v>19</v>
      </c>
      <c r="N152" s="266" t="s">
        <v>44</v>
      </c>
      <c r="O152" s="83"/>
      <c r="P152" s="220">
        <f>O152*H152</f>
        <v>0</v>
      </c>
      <c r="Q152" s="220">
        <v>0</v>
      </c>
      <c r="R152" s="220">
        <f>Q152*H152</f>
        <v>0</v>
      </c>
      <c r="S152" s="220">
        <v>0</v>
      </c>
      <c r="T152" s="221">
        <f>S152*H152</f>
        <v>0</v>
      </c>
      <c r="AR152" s="222" t="s">
        <v>280</v>
      </c>
      <c r="AT152" s="222" t="s">
        <v>242</v>
      </c>
      <c r="AU152" s="222" t="s">
        <v>81</v>
      </c>
      <c r="AY152" s="17" t="s">
        <v>204</v>
      </c>
      <c r="BE152" s="223">
        <f>IF(N152="základní",J152,0)</f>
        <v>0</v>
      </c>
      <c r="BF152" s="223">
        <f>IF(N152="snížená",J152,0)</f>
        <v>0</v>
      </c>
      <c r="BG152" s="223">
        <f>IF(N152="zákl. přenesená",J152,0)</f>
        <v>0</v>
      </c>
      <c r="BH152" s="223">
        <f>IF(N152="sníž. přenesená",J152,0)</f>
        <v>0</v>
      </c>
      <c r="BI152" s="223">
        <f>IF(N152="nulová",J152,0)</f>
        <v>0</v>
      </c>
      <c r="BJ152" s="17" t="s">
        <v>81</v>
      </c>
      <c r="BK152" s="223">
        <f>ROUND(I152*H152,2)</f>
        <v>0</v>
      </c>
      <c r="BL152" s="17" t="s">
        <v>251</v>
      </c>
      <c r="BM152" s="222" t="s">
        <v>443</v>
      </c>
    </row>
    <row r="153" spans="2:63" s="11" customFormat="1" ht="25.9" customHeight="1">
      <c r="B153" s="195"/>
      <c r="C153" s="196"/>
      <c r="D153" s="197" t="s">
        <v>72</v>
      </c>
      <c r="E153" s="198" t="s">
        <v>3159</v>
      </c>
      <c r="F153" s="198" t="s">
        <v>3160</v>
      </c>
      <c r="G153" s="196"/>
      <c r="H153" s="196"/>
      <c r="I153" s="199"/>
      <c r="J153" s="200">
        <f>BK153</f>
        <v>0</v>
      </c>
      <c r="K153" s="196"/>
      <c r="L153" s="201"/>
      <c r="M153" s="202"/>
      <c r="N153" s="203"/>
      <c r="O153" s="203"/>
      <c r="P153" s="204">
        <f>SUM(P154:P158)</f>
        <v>0</v>
      </c>
      <c r="Q153" s="203"/>
      <c r="R153" s="204">
        <f>SUM(R154:R158)</f>
        <v>0</v>
      </c>
      <c r="S153" s="203"/>
      <c r="T153" s="205">
        <f>SUM(T154:T158)</f>
        <v>0</v>
      </c>
      <c r="AR153" s="206" t="s">
        <v>83</v>
      </c>
      <c r="AT153" s="207" t="s">
        <v>72</v>
      </c>
      <c r="AU153" s="207" t="s">
        <v>73</v>
      </c>
      <c r="AY153" s="206" t="s">
        <v>204</v>
      </c>
      <c r="BK153" s="208">
        <f>SUM(BK154:BK158)</f>
        <v>0</v>
      </c>
    </row>
    <row r="154" spans="2:65" s="1" customFormat="1" ht="24" customHeight="1">
      <c r="B154" s="38"/>
      <c r="C154" s="257" t="s">
        <v>446</v>
      </c>
      <c r="D154" s="257" t="s">
        <v>242</v>
      </c>
      <c r="E154" s="258" t="s">
        <v>3161</v>
      </c>
      <c r="F154" s="259" t="s">
        <v>3162</v>
      </c>
      <c r="G154" s="260" t="s">
        <v>552</v>
      </c>
      <c r="H154" s="261">
        <v>1</v>
      </c>
      <c r="I154" s="262"/>
      <c r="J154" s="263">
        <f>ROUND(I154*H154,2)</f>
        <v>0</v>
      </c>
      <c r="K154" s="259" t="s">
        <v>19</v>
      </c>
      <c r="L154" s="264"/>
      <c r="M154" s="265" t="s">
        <v>19</v>
      </c>
      <c r="N154" s="266" t="s">
        <v>44</v>
      </c>
      <c r="O154" s="83"/>
      <c r="P154" s="220">
        <f>O154*H154</f>
        <v>0</v>
      </c>
      <c r="Q154" s="220">
        <v>0</v>
      </c>
      <c r="R154" s="220">
        <f>Q154*H154</f>
        <v>0</v>
      </c>
      <c r="S154" s="220">
        <v>0</v>
      </c>
      <c r="T154" s="221">
        <f>S154*H154</f>
        <v>0</v>
      </c>
      <c r="AR154" s="222" t="s">
        <v>280</v>
      </c>
      <c r="AT154" s="222" t="s">
        <v>242</v>
      </c>
      <c r="AU154" s="222" t="s">
        <v>81</v>
      </c>
      <c r="AY154" s="17" t="s">
        <v>204</v>
      </c>
      <c r="BE154" s="223">
        <f>IF(N154="základní",J154,0)</f>
        <v>0</v>
      </c>
      <c r="BF154" s="223">
        <f>IF(N154="snížená",J154,0)</f>
        <v>0</v>
      </c>
      <c r="BG154" s="223">
        <f>IF(N154="zákl. přenesená",J154,0)</f>
        <v>0</v>
      </c>
      <c r="BH154" s="223">
        <f>IF(N154="sníž. přenesená",J154,0)</f>
        <v>0</v>
      </c>
      <c r="BI154" s="223">
        <f>IF(N154="nulová",J154,0)</f>
        <v>0</v>
      </c>
      <c r="BJ154" s="17" t="s">
        <v>81</v>
      </c>
      <c r="BK154" s="223">
        <f>ROUND(I154*H154,2)</f>
        <v>0</v>
      </c>
      <c r="BL154" s="17" t="s">
        <v>251</v>
      </c>
      <c r="BM154" s="222" t="s">
        <v>450</v>
      </c>
    </row>
    <row r="155" spans="2:65" s="1" customFormat="1" ht="16.5" customHeight="1">
      <c r="B155" s="38"/>
      <c r="C155" s="257" t="s">
        <v>326</v>
      </c>
      <c r="D155" s="257" t="s">
        <v>242</v>
      </c>
      <c r="E155" s="258" t="s">
        <v>3163</v>
      </c>
      <c r="F155" s="259" t="s">
        <v>3164</v>
      </c>
      <c r="G155" s="260" t="s">
        <v>250</v>
      </c>
      <c r="H155" s="261">
        <v>3</v>
      </c>
      <c r="I155" s="262"/>
      <c r="J155" s="263">
        <f>ROUND(I155*H155,2)</f>
        <v>0</v>
      </c>
      <c r="K155" s="259" t="s">
        <v>19</v>
      </c>
      <c r="L155" s="264"/>
      <c r="M155" s="265" t="s">
        <v>19</v>
      </c>
      <c r="N155" s="266" t="s">
        <v>44</v>
      </c>
      <c r="O155" s="83"/>
      <c r="P155" s="220">
        <f>O155*H155</f>
        <v>0</v>
      </c>
      <c r="Q155" s="220">
        <v>0</v>
      </c>
      <c r="R155" s="220">
        <f>Q155*H155</f>
        <v>0</v>
      </c>
      <c r="S155" s="220">
        <v>0</v>
      </c>
      <c r="T155" s="221">
        <f>S155*H155</f>
        <v>0</v>
      </c>
      <c r="AR155" s="222" t="s">
        <v>280</v>
      </c>
      <c r="AT155" s="222" t="s">
        <v>242</v>
      </c>
      <c r="AU155" s="222" t="s">
        <v>81</v>
      </c>
      <c r="AY155" s="17" t="s">
        <v>204</v>
      </c>
      <c r="BE155" s="223">
        <f>IF(N155="základní",J155,0)</f>
        <v>0</v>
      </c>
      <c r="BF155" s="223">
        <f>IF(N155="snížená",J155,0)</f>
        <v>0</v>
      </c>
      <c r="BG155" s="223">
        <f>IF(N155="zákl. přenesená",J155,0)</f>
        <v>0</v>
      </c>
      <c r="BH155" s="223">
        <f>IF(N155="sníž. přenesená",J155,0)</f>
        <v>0</v>
      </c>
      <c r="BI155" s="223">
        <f>IF(N155="nulová",J155,0)</f>
        <v>0</v>
      </c>
      <c r="BJ155" s="17" t="s">
        <v>81</v>
      </c>
      <c r="BK155" s="223">
        <f>ROUND(I155*H155,2)</f>
        <v>0</v>
      </c>
      <c r="BL155" s="17" t="s">
        <v>251</v>
      </c>
      <c r="BM155" s="222" t="s">
        <v>453</v>
      </c>
    </row>
    <row r="156" spans="2:65" s="1" customFormat="1" ht="16.5" customHeight="1">
      <c r="B156" s="38"/>
      <c r="C156" s="257" t="s">
        <v>456</v>
      </c>
      <c r="D156" s="257" t="s">
        <v>242</v>
      </c>
      <c r="E156" s="258" t="s">
        <v>3165</v>
      </c>
      <c r="F156" s="259" t="s">
        <v>3166</v>
      </c>
      <c r="G156" s="260" t="s">
        <v>250</v>
      </c>
      <c r="H156" s="261">
        <v>1</v>
      </c>
      <c r="I156" s="262"/>
      <c r="J156" s="263">
        <f>ROUND(I156*H156,2)</f>
        <v>0</v>
      </c>
      <c r="K156" s="259" t="s">
        <v>19</v>
      </c>
      <c r="L156" s="264"/>
      <c r="M156" s="265" t="s">
        <v>19</v>
      </c>
      <c r="N156" s="266" t="s">
        <v>44</v>
      </c>
      <c r="O156" s="83"/>
      <c r="P156" s="220">
        <f>O156*H156</f>
        <v>0</v>
      </c>
      <c r="Q156" s="220">
        <v>0</v>
      </c>
      <c r="R156" s="220">
        <f>Q156*H156</f>
        <v>0</v>
      </c>
      <c r="S156" s="220">
        <v>0</v>
      </c>
      <c r="T156" s="221">
        <f>S156*H156</f>
        <v>0</v>
      </c>
      <c r="AR156" s="222" t="s">
        <v>280</v>
      </c>
      <c r="AT156" s="222" t="s">
        <v>242</v>
      </c>
      <c r="AU156" s="222" t="s">
        <v>81</v>
      </c>
      <c r="AY156" s="17" t="s">
        <v>204</v>
      </c>
      <c r="BE156" s="223">
        <f>IF(N156="základní",J156,0)</f>
        <v>0</v>
      </c>
      <c r="BF156" s="223">
        <f>IF(N156="snížená",J156,0)</f>
        <v>0</v>
      </c>
      <c r="BG156" s="223">
        <f>IF(N156="zákl. přenesená",J156,0)</f>
        <v>0</v>
      </c>
      <c r="BH156" s="223">
        <f>IF(N156="sníž. přenesená",J156,0)</f>
        <v>0</v>
      </c>
      <c r="BI156" s="223">
        <f>IF(N156="nulová",J156,0)</f>
        <v>0</v>
      </c>
      <c r="BJ156" s="17" t="s">
        <v>81</v>
      </c>
      <c r="BK156" s="223">
        <f>ROUND(I156*H156,2)</f>
        <v>0</v>
      </c>
      <c r="BL156" s="17" t="s">
        <v>251</v>
      </c>
      <c r="BM156" s="222" t="s">
        <v>459</v>
      </c>
    </row>
    <row r="157" spans="2:65" s="1" customFormat="1" ht="16.5" customHeight="1">
      <c r="B157" s="38"/>
      <c r="C157" s="257" t="s">
        <v>332</v>
      </c>
      <c r="D157" s="257" t="s">
        <v>242</v>
      </c>
      <c r="E157" s="258" t="s">
        <v>3167</v>
      </c>
      <c r="F157" s="259" t="s">
        <v>3168</v>
      </c>
      <c r="G157" s="260" t="s">
        <v>552</v>
      </c>
      <c r="H157" s="261">
        <v>2</v>
      </c>
      <c r="I157" s="262"/>
      <c r="J157" s="263">
        <f>ROUND(I157*H157,2)</f>
        <v>0</v>
      </c>
      <c r="K157" s="259" t="s">
        <v>19</v>
      </c>
      <c r="L157" s="264"/>
      <c r="M157" s="265" t="s">
        <v>19</v>
      </c>
      <c r="N157" s="266" t="s">
        <v>44</v>
      </c>
      <c r="O157" s="83"/>
      <c r="P157" s="220">
        <f>O157*H157</f>
        <v>0</v>
      </c>
      <c r="Q157" s="220">
        <v>0</v>
      </c>
      <c r="R157" s="220">
        <f>Q157*H157</f>
        <v>0</v>
      </c>
      <c r="S157" s="220">
        <v>0</v>
      </c>
      <c r="T157" s="221">
        <f>S157*H157</f>
        <v>0</v>
      </c>
      <c r="AR157" s="222" t="s">
        <v>280</v>
      </c>
      <c r="AT157" s="222" t="s">
        <v>242</v>
      </c>
      <c r="AU157" s="222" t="s">
        <v>81</v>
      </c>
      <c r="AY157" s="17" t="s">
        <v>204</v>
      </c>
      <c r="BE157" s="223">
        <f>IF(N157="základní",J157,0)</f>
        <v>0</v>
      </c>
      <c r="BF157" s="223">
        <f>IF(N157="snížená",J157,0)</f>
        <v>0</v>
      </c>
      <c r="BG157" s="223">
        <f>IF(N157="zákl. přenesená",J157,0)</f>
        <v>0</v>
      </c>
      <c r="BH157" s="223">
        <f>IF(N157="sníž. přenesená",J157,0)</f>
        <v>0</v>
      </c>
      <c r="BI157" s="223">
        <f>IF(N157="nulová",J157,0)</f>
        <v>0</v>
      </c>
      <c r="BJ157" s="17" t="s">
        <v>81</v>
      </c>
      <c r="BK157" s="223">
        <f>ROUND(I157*H157,2)</f>
        <v>0</v>
      </c>
      <c r="BL157" s="17" t="s">
        <v>251</v>
      </c>
      <c r="BM157" s="222" t="s">
        <v>462</v>
      </c>
    </row>
    <row r="158" spans="2:65" s="1" customFormat="1" ht="16.5" customHeight="1">
      <c r="B158" s="38"/>
      <c r="C158" s="257" t="s">
        <v>463</v>
      </c>
      <c r="D158" s="257" t="s">
        <v>242</v>
      </c>
      <c r="E158" s="258" t="s">
        <v>3169</v>
      </c>
      <c r="F158" s="259" t="s">
        <v>3170</v>
      </c>
      <c r="G158" s="260" t="s">
        <v>552</v>
      </c>
      <c r="H158" s="261">
        <v>1</v>
      </c>
      <c r="I158" s="262"/>
      <c r="J158" s="263">
        <f>ROUND(I158*H158,2)</f>
        <v>0</v>
      </c>
      <c r="K158" s="259" t="s">
        <v>19</v>
      </c>
      <c r="L158" s="264"/>
      <c r="M158" s="265" t="s">
        <v>19</v>
      </c>
      <c r="N158" s="266" t="s">
        <v>44</v>
      </c>
      <c r="O158" s="83"/>
      <c r="P158" s="220">
        <f>O158*H158</f>
        <v>0</v>
      </c>
      <c r="Q158" s="220">
        <v>0</v>
      </c>
      <c r="R158" s="220">
        <f>Q158*H158</f>
        <v>0</v>
      </c>
      <c r="S158" s="220">
        <v>0</v>
      </c>
      <c r="T158" s="221">
        <f>S158*H158</f>
        <v>0</v>
      </c>
      <c r="AR158" s="222" t="s">
        <v>280</v>
      </c>
      <c r="AT158" s="222" t="s">
        <v>242</v>
      </c>
      <c r="AU158" s="222" t="s">
        <v>81</v>
      </c>
      <c r="AY158" s="17" t="s">
        <v>204</v>
      </c>
      <c r="BE158" s="223">
        <f>IF(N158="základní",J158,0)</f>
        <v>0</v>
      </c>
      <c r="BF158" s="223">
        <f>IF(N158="snížená",J158,0)</f>
        <v>0</v>
      </c>
      <c r="BG158" s="223">
        <f>IF(N158="zákl. přenesená",J158,0)</f>
        <v>0</v>
      </c>
      <c r="BH158" s="223">
        <f>IF(N158="sníž. přenesená",J158,0)</f>
        <v>0</v>
      </c>
      <c r="BI158" s="223">
        <f>IF(N158="nulová",J158,0)</f>
        <v>0</v>
      </c>
      <c r="BJ158" s="17" t="s">
        <v>81</v>
      </c>
      <c r="BK158" s="223">
        <f>ROUND(I158*H158,2)</f>
        <v>0</v>
      </c>
      <c r="BL158" s="17" t="s">
        <v>251</v>
      </c>
      <c r="BM158" s="222" t="s">
        <v>464</v>
      </c>
    </row>
    <row r="159" spans="2:63" s="11" customFormat="1" ht="25.9" customHeight="1">
      <c r="B159" s="195"/>
      <c r="C159" s="196"/>
      <c r="D159" s="197" t="s">
        <v>72</v>
      </c>
      <c r="E159" s="198" t="s">
        <v>3171</v>
      </c>
      <c r="F159" s="198" t="s">
        <v>3172</v>
      </c>
      <c r="G159" s="196"/>
      <c r="H159" s="196"/>
      <c r="I159" s="199"/>
      <c r="J159" s="200">
        <f>BK159</f>
        <v>0</v>
      </c>
      <c r="K159" s="196"/>
      <c r="L159" s="201"/>
      <c r="M159" s="202"/>
      <c r="N159" s="203"/>
      <c r="O159" s="203"/>
      <c r="P159" s="204">
        <f>SUM(P160:P165)</f>
        <v>0</v>
      </c>
      <c r="Q159" s="203"/>
      <c r="R159" s="204">
        <f>SUM(R160:R165)</f>
        <v>0</v>
      </c>
      <c r="S159" s="203"/>
      <c r="T159" s="205">
        <f>SUM(T160:T165)</f>
        <v>0</v>
      </c>
      <c r="AR159" s="206" t="s">
        <v>83</v>
      </c>
      <c r="AT159" s="207" t="s">
        <v>72</v>
      </c>
      <c r="AU159" s="207" t="s">
        <v>73</v>
      </c>
      <c r="AY159" s="206" t="s">
        <v>204</v>
      </c>
      <c r="BK159" s="208">
        <f>SUM(BK160:BK165)</f>
        <v>0</v>
      </c>
    </row>
    <row r="160" spans="2:65" s="1" customFormat="1" ht="24" customHeight="1">
      <c r="B160" s="38"/>
      <c r="C160" s="257" t="s">
        <v>335</v>
      </c>
      <c r="D160" s="257" t="s">
        <v>242</v>
      </c>
      <c r="E160" s="258" t="s">
        <v>3173</v>
      </c>
      <c r="F160" s="259" t="s">
        <v>3174</v>
      </c>
      <c r="G160" s="260" t="s">
        <v>552</v>
      </c>
      <c r="H160" s="261">
        <v>1</v>
      </c>
      <c r="I160" s="262"/>
      <c r="J160" s="263">
        <f>ROUND(I160*H160,2)</f>
        <v>0</v>
      </c>
      <c r="K160" s="259" t="s">
        <v>19</v>
      </c>
      <c r="L160" s="264"/>
      <c r="M160" s="265" t="s">
        <v>19</v>
      </c>
      <c r="N160" s="266" t="s">
        <v>44</v>
      </c>
      <c r="O160" s="83"/>
      <c r="P160" s="220">
        <f>O160*H160</f>
        <v>0</v>
      </c>
      <c r="Q160" s="220">
        <v>0</v>
      </c>
      <c r="R160" s="220">
        <f>Q160*H160</f>
        <v>0</v>
      </c>
      <c r="S160" s="220">
        <v>0</v>
      </c>
      <c r="T160" s="221">
        <f>S160*H160</f>
        <v>0</v>
      </c>
      <c r="AR160" s="222" t="s">
        <v>280</v>
      </c>
      <c r="AT160" s="222" t="s">
        <v>242</v>
      </c>
      <c r="AU160" s="222" t="s">
        <v>81</v>
      </c>
      <c r="AY160" s="17" t="s">
        <v>204</v>
      </c>
      <c r="BE160" s="223">
        <f>IF(N160="základní",J160,0)</f>
        <v>0</v>
      </c>
      <c r="BF160" s="223">
        <f>IF(N160="snížená",J160,0)</f>
        <v>0</v>
      </c>
      <c r="BG160" s="223">
        <f>IF(N160="zákl. přenesená",J160,0)</f>
        <v>0</v>
      </c>
      <c r="BH160" s="223">
        <f>IF(N160="sníž. přenesená",J160,0)</f>
        <v>0</v>
      </c>
      <c r="BI160" s="223">
        <f>IF(N160="nulová",J160,0)</f>
        <v>0</v>
      </c>
      <c r="BJ160" s="17" t="s">
        <v>81</v>
      </c>
      <c r="BK160" s="223">
        <f>ROUND(I160*H160,2)</f>
        <v>0</v>
      </c>
      <c r="BL160" s="17" t="s">
        <v>251</v>
      </c>
      <c r="BM160" s="222" t="s">
        <v>467</v>
      </c>
    </row>
    <row r="161" spans="2:65" s="1" customFormat="1" ht="16.5" customHeight="1">
      <c r="B161" s="38"/>
      <c r="C161" s="257" t="s">
        <v>468</v>
      </c>
      <c r="D161" s="257" t="s">
        <v>242</v>
      </c>
      <c r="E161" s="258" t="s">
        <v>3175</v>
      </c>
      <c r="F161" s="259" t="s">
        <v>3164</v>
      </c>
      <c r="G161" s="260" t="s">
        <v>250</v>
      </c>
      <c r="H161" s="261">
        <v>5</v>
      </c>
      <c r="I161" s="262"/>
      <c r="J161" s="263">
        <f>ROUND(I161*H161,2)</f>
        <v>0</v>
      </c>
      <c r="K161" s="259" t="s">
        <v>19</v>
      </c>
      <c r="L161" s="264"/>
      <c r="M161" s="265" t="s">
        <v>19</v>
      </c>
      <c r="N161" s="266" t="s">
        <v>44</v>
      </c>
      <c r="O161" s="83"/>
      <c r="P161" s="220">
        <f>O161*H161</f>
        <v>0</v>
      </c>
      <c r="Q161" s="220">
        <v>0</v>
      </c>
      <c r="R161" s="220">
        <f>Q161*H161</f>
        <v>0</v>
      </c>
      <c r="S161" s="220">
        <v>0</v>
      </c>
      <c r="T161" s="221">
        <f>S161*H161</f>
        <v>0</v>
      </c>
      <c r="AR161" s="222" t="s">
        <v>280</v>
      </c>
      <c r="AT161" s="222" t="s">
        <v>242</v>
      </c>
      <c r="AU161" s="222" t="s">
        <v>81</v>
      </c>
      <c r="AY161" s="17" t="s">
        <v>204</v>
      </c>
      <c r="BE161" s="223">
        <f>IF(N161="základní",J161,0)</f>
        <v>0</v>
      </c>
      <c r="BF161" s="223">
        <f>IF(N161="snížená",J161,0)</f>
        <v>0</v>
      </c>
      <c r="BG161" s="223">
        <f>IF(N161="zákl. přenesená",J161,0)</f>
        <v>0</v>
      </c>
      <c r="BH161" s="223">
        <f>IF(N161="sníž. přenesená",J161,0)</f>
        <v>0</v>
      </c>
      <c r="BI161" s="223">
        <f>IF(N161="nulová",J161,0)</f>
        <v>0</v>
      </c>
      <c r="BJ161" s="17" t="s">
        <v>81</v>
      </c>
      <c r="BK161" s="223">
        <f>ROUND(I161*H161,2)</f>
        <v>0</v>
      </c>
      <c r="BL161" s="17" t="s">
        <v>251</v>
      </c>
      <c r="BM161" s="222" t="s">
        <v>469</v>
      </c>
    </row>
    <row r="162" spans="2:65" s="1" customFormat="1" ht="16.5" customHeight="1">
      <c r="B162" s="38"/>
      <c r="C162" s="257" t="s">
        <v>339</v>
      </c>
      <c r="D162" s="257" t="s">
        <v>242</v>
      </c>
      <c r="E162" s="258" t="s">
        <v>3176</v>
      </c>
      <c r="F162" s="259" t="s">
        <v>3166</v>
      </c>
      <c r="G162" s="260" t="s">
        <v>250</v>
      </c>
      <c r="H162" s="261">
        <v>1</v>
      </c>
      <c r="I162" s="262"/>
      <c r="J162" s="263">
        <f>ROUND(I162*H162,2)</f>
        <v>0</v>
      </c>
      <c r="K162" s="259" t="s">
        <v>19</v>
      </c>
      <c r="L162" s="264"/>
      <c r="M162" s="265" t="s">
        <v>19</v>
      </c>
      <c r="N162" s="266" t="s">
        <v>44</v>
      </c>
      <c r="O162" s="83"/>
      <c r="P162" s="220">
        <f>O162*H162</f>
        <v>0</v>
      </c>
      <c r="Q162" s="220">
        <v>0</v>
      </c>
      <c r="R162" s="220">
        <f>Q162*H162</f>
        <v>0</v>
      </c>
      <c r="S162" s="220">
        <v>0</v>
      </c>
      <c r="T162" s="221">
        <f>S162*H162</f>
        <v>0</v>
      </c>
      <c r="AR162" s="222" t="s">
        <v>280</v>
      </c>
      <c r="AT162" s="222" t="s">
        <v>242</v>
      </c>
      <c r="AU162" s="222" t="s">
        <v>81</v>
      </c>
      <c r="AY162" s="17" t="s">
        <v>204</v>
      </c>
      <c r="BE162" s="223">
        <f>IF(N162="základní",J162,0)</f>
        <v>0</v>
      </c>
      <c r="BF162" s="223">
        <f>IF(N162="snížená",J162,0)</f>
        <v>0</v>
      </c>
      <c r="BG162" s="223">
        <f>IF(N162="zákl. přenesená",J162,0)</f>
        <v>0</v>
      </c>
      <c r="BH162" s="223">
        <f>IF(N162="sníž. přenesená",J162,0)</f>
        <v>0</v>
      </c>
      <c r="BI162" s="223">
        <f>IF(N162="nulová",J162,0)</f>
        <v>0</v>
      </c>
      <c r="BJ162" s="17" t="s">
        <v>81</v>
      </c>
      <c r="BK162" s="223">
        <f>ROUND(I162*H162,2)</f>
        <v>0</v>
      </c>
      <c r="BL162" s="17" t="s">
        <v>251</v>
      </c>
      <c r="BM162" s="222" t="s">
        <v>472</v>
      </c>
    </row>
    <row r="163" spans="2:65" s="1" customFormat="1" ht="16.5" customHeight="1">
      <c r="B163" s="38"/>
      <c r="C163" s="257" t="s">
        <v>473</v>
      </c>
      <c r="D163" s="257" t="s">
        <v>242</v>
      </c>
      <c r="E163" s="258" t="s">
        <v>3177</v>
      </c>
      <c r="F163" s="259" t="s">
        <v>3168</v>
      </c>
      <c r="G163" s="260" t="s">
        <v>552</v>
      </c>
      <c r="H163" s="261">
        <v>4</v>
      </c>
      <c r="I163" s="262"/>
      <c r="J163" s="263">
        <f>ROUND(I163*H163,2)</f>
        <v>0</v>
      </c>
      <c r="K163" s="259" t="s">
        <v>19</v>
      </c>
      <c r="L163" s="264"/>
      <c r="M163" s="265" t="s">
        <v>19</v>
      </c>
      <c r="N163" s="266" t="s">
        <v>44</v>
      </c>
      <c r="O163" s="83"/>
      <c r="P163" s="220">
        <f>O163*H163</f>
        <v>0</v>
      </c>
      <c r="Q163" s="220">
        <v>0</v>
      </c>
      <c r="R163" s="220">
        <f>Q163*H163</f>
        <v>0</v>
      </c>
      <c r="S163" s="220">
        <v>0</v>
      </c>
      <c r="T163" s="221">
        <f>S163*H163</f>
        <v>0</v>
      </c>
      <c r="AR163" s="222" t="s">
        <v>280</v>
      </c>
      <c r="AT163" s="222" t="s">
        <v>242</v>
      </c>
      <c r="AU163" s="222" t="s">
        <v>81</v>
      </c>
      <c r="AY163" s="17" t="s">
        <v>204</v>
      </c>
      <c r="BE163" s="223">
        <f>IF(N163="základní",J163,0)</f>
        <v>0</v>
      </c>
      <c r="BF163" s="223">
        <f>IF(N163="snížená",J163,0)</f>
        <v>0</v>
      </c>
      <c r="BG163" s="223">
        <f>IF(N163="zákl. přenesená",J163,0)</f>
        <v>0</v>
      </c>
      <c r="BH163" s="223">
        <f>IF(N163="sníž. přenesená",J163,0)</f>
        <v>0</v>
      </c>
      <c r="BI163" s="223">
        <f>IF(N163="nulová",J163,0)</f>
        <v>0</v>
      </c>
      <c r="BJ163" s="17" t="s">
        <v>81</v>
      </c>
      <c r="BK163" s="223">
        <f>ROUND(I163*H163,2)</f>
        <v>0</v>
      </c>
      <c r="BL163" s="17" t="s">
        <v>251</v>
      </c>
      <c r="BM163" s="222" t="s">
        <v>476</v>
      </c>
    </row>
    <row r="164" spans="2:65" s="1" customFormat="1" ht="16.5" customHeight="1">
      <c r="B164" s="38"/>
      <c r="C164" s="257" t="s">
        <v>342</v>
      </c>
      <c r="D164" s="257" t="s">
        <v>242</v>
      </c>
      <c r="E164" s="258" t="s">
        <v>3178</v>
      </c>
      <c r="F164" s="259" t="s">
        <v>3179</v>
      </c>
      <c r="G164" s="260" t="s">
        <v>552</v>
      </c>
      <c r="H164" s="261">
        <v>2</v>
      </c>
      <c r="I164" s="262"/>
      <c r="J164" s="263">
        <f>ROUND(I164*H164,2)</f>
        <v>0</v>
      </c>
      <c r="K164" s="259" t="s">
        <v>19</v>
      </c>
      <c r="L164" s="264"/>
      <c r="M164" s="265" t="s">
        <v>19</v>
      </c>
      <c r="N164" s="266" t="s">
        <v>44</v>
      </c>
      <c r="O164" s="83"/>
      <c r="P164" s="220">
        <f>O164*H164</f>
        <v>0</v>
      </c>
      <c r="Q164" s="220">
        <v>0</v>
      </c>
      <c r="R164" s="220">
        <f>Q164*H164</f>
        <v>0</v>
      </c>
      <c r="S164" s="220">
        <v>0</v>
      </c>
      <c r="T164" s="221">
        <f>S164*H164</f>
        <v>0</v>
      </c>
      <c r="AR164" s="222" t="s">
        <v>280</v>
      </c>
      <c r="AT164" s="222" t="s">
        <v>242</v>
      </c>
      <c r="AU164" s="222" t="s">
        <v>81</v>
      </c>
      <c r="AY164" s="17" t="s">
        <v>204</v>
      </c>
      <c r="BE164" s="223">
        <f>IF(N164="základní",J164,0)</f>
        <v>0</v>
      </c>
      <c r="BF164" s="223">
        <f>IF(N164="snížená",J164,0)</f>
        <v>0</v>
      </c>
      <c r="BG164" s="223">
        <f>IF(N164="zákl. přenesená",J164,0)</f>
        <v>0</v>
      </c>
      <c r="BH164" s="223">
        <f>IF(N164="sníž. přenesená",J164,0)</f>
        <v>0</v>
      </c>
      <c r="BI164" s="223">
        <f>IF(N164="nulová",J164,0)</f>
        <v>0</v>
      </c>
      <c r="BJ164" s="17" t="s">
        <v>81</v>
      </c>
      <c r="BK164" s="223">
        <f>ROUND(I164*H164,2)</f>
        <v>0</v>
      </c>
      <c r="BL164" s="17" t="s">
        <v>251</v>
      </c>
      <c r="BM164" s="222" t="s">
        <v>479</v>
      </c>
    </row>
    <row r="165" spans="2:65" s="1" customFormat="1" ht="16.5" customHeight="1">
      <c r="B165" s="38"/>
      <c r="C165" s="257" t="s">
        <v>480</v>
      </c>
      <c r="D165" s="257" t="s">
        <v>242</v>
      </c>
      <c r="E165" s="258" t="s">
        <v>3180</v>
      </c>
      <c r="F165" s="259" t="s">
        <v>3170</v>
      </c>
      <c r="G165" s="260" t="s">
        <v>552</v>
      </c>
      <c r="H165" s="261">
        <v>1</v>
      </c>
      <c r="I165" s="262"/>
      <c r="J165" s="263">
        <f>ROUND(I165*H165,2)</f>
        <v>0</v>
      </c>
      <c r="K165" s="259" t="s">
        <v>19</v>
      </c>
      <c r="L165" s="264"/>
      <c r="M165" s="265" t="s">
        <v>19</v>
      </c>
      <c r="N165" s="266" t="s">
        <v>44</v>
      </c>
      <c r="O165" s="83"/>
      <c r="P165" s="220">
        <f>O165*H165</f>
        <v>0</v>
      </c>
      <c r="Q165" s="220">
        <v>0</v>
      </c>
      <c r="R165" s="220">
        <f>Q165*H165</f>
        <v>0</v>
      </c>
      <c r="S165" s="220">
        <v>0</v>
      </c>
      <c r="T165" s="221">
        <f>S165*H165</f>
        <v>0</v>
      </c>
      <c r="AR165" s="222" t="s">
        <v>280</v>
      </c>
      <c r="AT165" s="222" t="s">
        <v>242</v>
      </c>
      <c r="AU165" s="222" t="s">
        <v>81</v>
      </c>
      <c r="AY165" s="17" t="s">
        <v>204</v>
      </c>
      <c r="BE165" s="223">
        <f>IF(N165="základní",J165,0)</f>
        <v>0</v>
      </c>
      <c r="BF165" s="223">
        <f>IF(N165="snížená",J165,0)</f>
        <v>0</v>
      </c>
      <c r="BG165" s="223">
        <f>IF(N165="zákl. přenesená",J165,0)</f>
        <v>0</v>
      </c>
      <c r="BH165" s="223">
        <f>IF(N165="sníž. přenesená",J165,0)</f>
        <v>0</v>
      </c>
      <c r="BI165" s="223">
        <f>IF(N165="nulová",J165,0)</f>
        <v>0</v>
      </c>
      <c r="BJ165" s="17" t="s">
        <v>81</v>
      </c>
      <c r="BK165" s="223">
        <f>ROUND(I165*H165,2)</f>
        <v>0</v>
      </c>
      <c r="BL165" s="17" t="s">
        <v>251</v>
      </c>
      <c r="BM165" s="222" t="s">
        <v>483</v>
      </c>
    </row>
    <row r="166" spans="2:63" s="11" customFormat="1" ht="25.9" customHeight="1">
      <c r="B166" s="195"/>
      <c r="C166" s="196"/>
      <c r="D166" s="197" t="s">
        <v>72</v>
      </c>
      <c r="E166" s="198" t="s">
        <v>3181</v>
      </c>
      <c r="F166" s="198" t="s">
        <v>3182</v>
      </c>
      <c r="G166" s="196"/>
      <c r="H166" s="196"/>
      <c r="I166" s="199"/>
      <c r="J166" s="200">
        <f>BK166</f>
        <v>0</v>
      </c>
      <c r="K166" s="196"/>
      <c r="L166" s="201"/>
      <c r="M166" s="202"/>
      <c r="N166" s="203"/>
      <c r="O166" s="203"/>
      <c r="P166" s="204">
        <f>SUM(P167:P168)</f>
        <v>0</v>
      </c>
      <c r="Q166" s="203"/>
      <c r="R166" s="204">
        <f>SUM(R167:R168)</f>
        <v>0</v>
      </c>
      <c r="S166" s="203"/>
      <c r="T166" s="205">
        <f>SUM(T167:T168)</f>
        <v>0</v>
      </c>
      <c r="AR166" s="206" t="s">
        <v>83</v>
      </c>
      <c r="AT166" s="207" t="s">
        <v>72</v>
      </c>
      <c r="AU166" s="207" t="s">
        <v>73</v>
      </c>
      <c r="AY166" s="206" t="s">
        <v>204</v>
      </c>
      <c r="BK166" s="208">
        <f>SUM(BK167:BK168)</f>
        <v>0</v>
      </c>
    </row>
    <row r="167" spans="2:65" s="1" customFormat="1" ht="24" customHeight="1">
      <c r="B167" s="38"/>
      <c r="C167" s="257" t="s">
        <v>346</v>
      </c>
      <c r="D167" s="257" t="s">
        <v>242</v>
      </c>
      <c r="E167" s="258" t="s">
        <v>3183</v>
      </c>
      <c r="F167" s="259" t="s">
        <v>3184</v>
      </c>
      <c r="G167" s="260" t="s">
        <v>974</v>
      </c>
      <c r="H167" s="261">
        <v>200</v>
      </c>
      <c r="I167" s="262"/>
      <c r="J167" s="263">
        <f>ROUND(I167*H167,2)</f>
        <v>0</v>
      </c>
      <c r="K167" s="259" t="s">
        <v>19</v>
      </c>
      <c r="L167" s="264"/>
      <c r="M167" s="265" t="s">
        <v>19</v>
      </c>
      <c r="N167" s="266" t="s">
        <v>44</v>
      </c>
      <c r="O167" s="83"/>
      <c r="P167" s="220">
        <f>O167*H167</f>
        <v>0</v>
      </c>
      <c r="Q167" s="220">
        <v>0</v>
      </c>
      <c r="R167" s="220">
        <f>Q167*H167</f>
        <v>0</v>
      </c>
      <c r="S167" s="220">
        <v>0</v>
      </c>
      <c r="T167" s="221">
        <f>S167*H167</f>
        <v>0</v>
      </c>
      <c r="AR167" s="222" t="s">
        <v>280</v>
      </c>
      <c r="AT167" s="222" t="s">
        <v>242</v>
      </c>
      <c r="AU167" s="222" t="s">
        <v>81</v>
      </c>
      <c r="AY167" s="17" t="s">
        <v>204</v>
      </c>
      <c r="BE167" s="223">
        <f>IF(N167="základní",J167,0)</f>
        <v>0</v>
      </c>
      <c r="BF167" s="223">
        <f>IF(N167="snížená",J167,0)</f>
        <v>0</v>
      </c>
      <c r="BG167" s="223">
        <f>IF(N167="zákl. přenesená",J167,0)</f>
        <v>0</v>
      </c>
      <c r="BH167" s="223">
        <f>IF(N167="sníž. přenesená",J167,0)</f>
        <v>0</v>
      </c>
      <c r="BI167" s="223">
        <f>IF(N167="nulová",J167,0)</f>
        <v>0</v>
      </c>
      <c r="BJ167" s="17" t="s">
        <v>81</v>
      </c>
      <c r="BK167" s="223">
        <f>ROUND(I167*H167,2)</f>
        <v>0</v>
      </c>
      <c r="BL167" s="17" t="s">
        <v>251</v>
      </c>
      <c r="BM167" s="222" t="s">
        <v>486</v>
      </c>
    </row>
    <row r="168" spans="2:65" s="1" customFormat="1" ht="16.5" customHeight="1">
      <c r="B168" s="38"/>
      <c r="C168" s="257" t="s">
        <v>489</v>
      </c>
      <c r="D168" s="257" t="s">
        <v>242</v>
      </c>
      <c r="E168" s="258" t="s">
        <v>3185</v>
      </c>
      <c r="F168" s="259" t="s">
        <v>3186</v>
      </c>
      <c r="G168" s="260" t="s">
        <v>552</v>
      </c>
      <c r="H168" s="261">
        <v>15</v>
      </c>
      <c r="I168" s="262"/>
      <c r="J168" s="263">
        <f>ROUND(I168*H168,2)</f>
        <v>0</v>
      </c>
      <c r="K168" s="259" t="s">
        <v>19</v>
      </c>
      <c r="L168" s="264"/>
      <c r="M168" s="277" t="s">
        <v>19</v>
      </c>
      <c r="N168" s="278" t="s">
        <v>44</v>
      </c>
      <c r="O168" s="270"/>
      <c r="P168" s="271">
        <f>O168*H168</f>
        <v>0</v>
      </c>
      <c r="Q168" s="271">
        <v>0</v>
      </c>
      <c r="R168" s="271">
        <f>Q168*H168</f>
        <v>0</v>
      </c>
      <c r="S168" s="271">
        <v>0</v>
      </c>
      <c r="T168" s="272">
        <f>S168*H168</f>
        <v>0</v>
      </c>
      <c r="AR168" s="222" t="s">
        <v>280</v>
      </c>
      <c r="AT168" s="222" t="s">
        <v>242</v>
      </c>
      <c r="AU168" s="222" t="s">
        <v>81</v>
      </c>
      <c r="AY168" s="17" t="s">
        <v>204</v>
      </c>
      <c r="BE168" s="223">
        <f>IF(N168="základní",J168,0)</f>
        <v>0</v>
      </c>
      <c r="BF168" s="223">
        <f>IF(N168="snížená",J168,0)</f>
        <v>0</v>
      </c>
      <c r="BG168" s="223">
        <f>IF(N168="zákl. přenesená",J168,0)</f>
        <v>0</v>
      </c>
      <c r="BH168" s="223">
        <f>IF(N168="sníž. přenesená",J168,0)</f>
        <v>0</v>
      </c>
      <c r="BI168" s="223">
        <f>IF(N168="nulová",J168,0)</f>
        <v>0</v>
      </c>
      <c r="BJ168" s="17" t="s">
        <v>81</v>
      </c>
      <c r="BK168" s="223">
        <f>ROUND(I168*H168,2)</f>
        <v>0</v>
      </c>
      <c r="BL168" s="17" t="s">
        <v>251</v>
      </c>
      <c r="BM168" s="222" t="s">
        <v>492</v>
      </c>
    </row>
    <row r="169" spans="2:12" s="1" customFormat="1" ht="6.95" customHeight="1">
      <c r="B169" s="58"/>
      <c r="C169" s="59"/>
      <c r="D169" s="59"/>
      <c r="E169" s="59"/>
      <c r="F169" s="59"/>
      <c r="G169" s="59"/>
      <c r="H169" s="59"/>
      <c r="I169" s="161"/>
      <c r="J169" s="59"/>
      <c r="K169" s="59"/>
      <c r="L169" s="43"/>
    </row>
  </sheetData>
  <sheetProtection password="CC35" sheet="1" objects="1" scenarios="1" formatColumns="0" formatRows="0" autoFilter="0"/>
  <autoFilter ref="C89:K168"/>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Wojčiková</dc:creator>
  <cp:keywords/>
  <dc:description/>
  <cp:lastModifiedBy>Lucie Wojčiková</cp:lastModifiedBy>
  <dcterms:created xsi:type="dcterms:W3CDTF">2019-02-26T10:31:32Z</dcterms:created>
  <dcterms:modified xsi:type="dcterms:W3CDTF">2019-02-26T10:31:49Z</dcterms:modified>
  <cp:category/>
  <cp:version/>
  <cp:contentType/>
  <cp:contentStatus/>
</cp:coreProperties>
</file>