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Sedlacek\Desktop\Documents\VÝBĚROVÉ ŘÍZENÍ + AKCE na SOD\2020\MŠ Větrná - výměna oken\Rozpočet 2020\"/>
    </mc:Choice>
  </mc:AlternateContent>
  <bookViews>
    <workbookView xWindow="0" yWindow="0" windowWidth="19200" windowHeight="11595" activeTab="1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Pol'!$A$1:$X$98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V9" i="12"/>
  <c r="G10" i="12"/>
  <c r="M10" i="12" s="1"/>
  <c r="I10" i="12"/>
  <c r="I8" i="12" s="1"/>
  <c r="K10" i="12"/>
  <c r="O10" i="12"/>
  <c r="Q10" i="12"/>
  <c r="V10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I16" i="12"/>
  <c r="K16" i="12"/>
  <c r="M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O17" i="12" s="1"/>
  <c r="Q20" i="12"/>
  <c r="V20" i="12"/>
  <c r="V17" i="12" s="1"/>
  <c r="G21" i="12"/>
  <c r="I21" i="12"/>
  <c r="K21" i="12"/>
  <c r="M21" i="12"/>
  <c r="O21" i="12"/>
  <c r="Q21" i="12"/>
  <c r="V21" i="12"/>
  <c r="G23" i="12"/>
  <c r="M23" i="12" s="1"/>
  <c r="I23" i="12"/>
  <c r="K23" i="12"/>
  <c r="O23" i="12"/>
  <c r="Q23" i="12"/>
  <c r="V23" i="12"/>
  <c r="I25" i="12"/>
  <c r="G26" i="12"/>
  <c r="G25" i="12" s="1"/>
  <c r="I52" i="1" s="1"/>
  <c r="I26" i="12"/>
  <c r="K26" i="12"/>
  <c r="K25" i="12" s="1"/>
  <c r="O26" i="12"/>
  <c r="O25" i="12" s="1"/>
  <c r="Q26" i="12"/>
  <c r="Q25" i="12" s="1"/>
  <c r="V26" i="12"/>
  <c r="V25" i="12" s="1"/>
  <c r="G28" i="12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7" i="12"/>
  <c r="M37" i="12" s="1"/>
  <c r="I37" i="12"/>
  <c r="K37" i="12"/>
  <c r="O37" i="12"/>
  <c r="Q37" i="12"/>
  <c r="V37" i="12"/>
  <c r="G40" i="12"/>
  <c r="M40" i="12" s="1"/>
  <c r="I40" i="12"/>
  <c r="K40" i="12"/>
  <c r="O40" i="12"/>
  <c r="Q40" i="12"/>
  <c r="V40" i="12"/>
  <c r="G42" i="12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I48" i="12"/>
  <c r="K48" i="12"/>
  <c r="M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5" i="12"/>
  <c r="I55" i="12"/>
  <c r="K55" i="12"/>
  <c r="M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60" i="12"/>
  <c r="M60" i="12" s="1"/>
  <c r="I60" i="12"/>
  <c r="K60" i="12"/>
  <c r="O60" i="12"/>
  <c r="Q60" i="12"/>
  <c r="V60" i="12"/>
  <c r="G61" i="12"/>
  <c r="I61" i="12"/>
  <c r="K61" i="12"/>
  <c r="M61" i="12"/>
  <c r="O61" i="12"/>
  <c r="Q61" i="12"/>
  <c r="V61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6" i="12"/>
  <c r="G65" i="12" s="1"/>
  <c r="I56" i="1" s="1"/>
  <c r="I66" i="12"/>
  <c r="K66" i="12"/>
  <c r="O66" i="12"/>
  <c r="Q66" i="12"/>
  <c r="V66" i="12"/>
  <c r="G67" i="12"/>
  <c r="M67" i="12" s="1"/>
  <c r="I67" i="12"/>
  <c r="K67" i="12"/>
  <c r="O67" i="12"/>
  <c r="O65" i="12" s="1"/>
  <c r="Q67" i="12"/>
  <c r="V67" i="12"/>
  <c r="V65" i="12" s="1"/>
  <c r="G68" i="12"/>
  <c r="I68" i="12"/>
  <c r="K68" i="12"/>
  <c r="M68" i="12"/>
  <c r="O68" i="12"/>
  <c r="Q68" i="12"/>
  <c r="V68" i="12"/>
  <c r="G70" i="12"/>
  <c r="I70" i="12"/>
  <c r="I69" i="12" s="1"/>
  <c r="K70" i="12"/>
  <c r="M70" i="12"/>
  <c r="O70" i="12"/>
  <c r="Q70" i="12"/>
  <c r="V70" i="12"/>
  <c r="G71" i="12"/>
  <c r="M71" i="12" s="1"/>
  <c r="I71" i="12"/>
  <c r="K71" i="12"/>
  <c r="K69" i="12" s="1"/>
  <c r="O71" i="12"/>
  <c r="O69" i="12" s="1"/>
  <c r="Q71" i="12"/>
  <c r="V71" i="12"/>
  <c r="V69" i="12" s="1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I76" i="12"/>
  <c r="K76" i="12"/>
  <c r="M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1" i="12"/>
  <c r="I81" i="12"/>
  <c r="K81" i="12"/>
  <c r="O81" i="12"/>
  <c r="Q81" i="12"/>
  <c r="V81" i="12"/>
  <c r="G82" i="12"/>
  <c r="I82" i="12"/>
  <c r="I80" i="12" s="1"/>
  <c r="K82" i="12"/>
  <c r="M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6" i="12"/>
  <c r="G85" i="12" s="1"/>
  <c r="I60" i="1" s="1"/>
  <c r="I20" i="1" s="1"/>
  <c r="I86" i="12"/>
  <c r="K86" i="12"/>
  <c r="O86" i="12"/>
  <c r="Q86" i="12"/>
  <c r="V86" i="12"/>
  <c r="G87" i="12"/>
  <c r="M87" i="12" s="1"/>
  <c r="I87" i="12"/>
  <c r="K87" i="12"/>
  <c r="O87" i="12"/>
  <c r="O85" i="12" s="1"/>
  <c r="Q87" i="12"/>
  <c r="V87" i="12"/>
  <c r="V85" i="12" s="1"/>
  <c r="AE89" i="12"/>
  <c r="F41" i="1" s="1"/>
  <c r="I18" i="1"/>
  <c r="AF89" i="12" l="1"/>
  <c r="G41" i="1" s="1"/>
  <c r="H41" i="1" s="1"/>
  <c r="I41" i="1" s="1"/>
  <c r="F39" i="1"/>
  <c r="F42" i="1" s="1"/>
  <c r="G23" i="1" s="1"/>
  <c r="A23" i="1" s="1"/>
  <c r="A24" i="1" s="1"/>
  <c r="G24" i="1" s="1"/>
  <c r="F40" i="1"/>
  <c r="Q80" i="12"/>
  <c r="Q69" i="12"/>
  <c r="G69" i="12"/>
  <c r="I57" i="1" s="1"/>
  <c r="Q41" i="12"/>
  <c r="I41" i="12"/>
  <c r="Q31" i="12"/>
  <c r="I31" i="12"/>
  <c r="K11" i="12"/>
  <c r="Q11" i="12"/>
  <c r="I11" i="12"/>
  <c r="K8" i="12"/>
  <c r="G8" i="12"/>
  <c r="K85" i="12"/>
  <c r="Q85" i="12"/>
  <c r="M86" i="12"/>
  <c r="I85" i="12"/>
  <c r="K80" i="12"/>
  <c r="Q72" i="12"/>
  <c r="I72" i="12"/>
  <c r="K65" i="12"/>
  <c r="M66" i="12"/>
  <c r="Q27" i="12"/>
  <c r="I27" i="12"/>
  <c r="V27" i="12"/>
  <c r="O27" i="12"/>
  <c r="K17" i="12"/>
  <c r="Q17" i="12"/>
  <c r="I17" i="12"/>
  <c r="V11" i="12"/>
  <c r="O11" i="12"/>
  <c r="Q8" i="12"/>
  <c r="V8" i="12"/>
  <c r="O8" i="12"/>
  <c r="G39" i="1"/>
  <c r="G42" i="1" s="1"/>
  <c r="G25" i="1" s="1"/>
  <c r="A25" i="1" s="1"/>
  <c r="A26" i="1" s="1"/>
  <c r="G26" i="1" s="1"/>
  <c r="G40" i="1"/>
  <c r="G80" i="12"/>
  <c r="I59" i="1" s="1"/>
  <c r="I19" i="1" s="1"/>
  <c r="M81" i="12"/>
  <c r="M80" i="12" s="1"/>
  <c r="K72" i="12"/>
  <c r="G72" i="12"/>
  <c r="I58" i="1" s="1"/>
  <c r="M73" i="12"/>
  <c r="M72" i="12" s="1"/>
  <c r="K41" i="12"/>
  <c r="G41" i="12"/>
  <c r="I55" i="1" s="1"/>
  <c r="M42" i="12"/>
  <c r="M41" i="12" s="1"/>
  <c r="V31" i="12"/>
  <c r="O31" i="12"/>
  <c r="M11" i="12"/>
  <c r="M85" i="12"/>
  <c r="V80" i="12"/>
  <c r="O80" i="12"/>
  <c r="V72" i="12"/>
  <c r="O72" i="12"/>
  <c r="M69" i="12"/>
  <c r="Q65" i="12"/>
  <c r="M65" i="12"/>
  <c r="I65" i="12"/>
  <c r="V41" i="12"/>
  <c r="O41" i="12"/>
  <c r="K31" i="12"/>
  <c r="G31" i="12"/>
  <c r="I54" i="1" s="1"/>
  <c r="M32" i="12"/>
  <c r="M31" i="12" s="1"/>
  <c r="K27" i="12"/>
  <c r="G27" i="12"/>
  <c r="I53" i="1" s="1"/>
  <c r="M28" i="12"/>
  <c r="M27" i="12" s="1"/>
  <c r="M17" i="12"/>
  <c r="G17" i="12"/>
  <c r="I51" i="1" s="1"/>
  <c r="G11" i="12"/>
  <c r="I50" i="1" s="1"/>
  <c r="M26" i="12"/>
  <c r="M25" i="12" s="1"/>
  <c r="M9" i="12"/>
  <c r="M8" i="12" s="1"/>
  <c r="J28" i="1"/>
  <c r="J26" i="1"/>
  <c r="G38" i="1"/>
  <c r="F38" i="1"/>
  <c r="J23" i="1"/>
  <c r="J24" i="1"/>
  <c r="J25" i="1"/>
  <c r="J27" i="1"/>
  <c r="E24" i="1"/>
  <c r="E26" i="1"/>
  <c r="H40" i="1" l="1"/>
  <c r="I40" i="1" s="1"/>
  <c r="A27" i="1"/>
  <c r="A29" i="1" s="1"/>
  <c r="G29" i="1" s="1"/>
  <c r="G27" i="1" s="1"/>
  <c r="H39" i="1"/>
  <c r="I17" i="1"/>
  <c r="G28" i="1"/>
  <c r="G89" i="12"/>
  <c r="I49" i="1"/>
  <c r="I16" i="1" l="1"/>
  <c r="I21" i="1" s="1"/>
  <c r="I61" i="1"/>
  <c r="H42" i="1"/>
  <c r="I39" i="1"/>
  <c r="I42" i="1" s="1"/>
  <c r="J41" i="1" l="1"/>
  <c r="J39" i="1"/>
  <c r="J42" i="1" s="1"/>
  <c r="J40" i="1"/>
  <c r="J49" i="1"/>
  <c r="J53" i="1"/>
  <c r="J51" i="1"/>
  <c r="J52" i="1"/>
  <c r="J55" i="1"/>
  <c r="J57" i="1"/>
  <c r="J59" i="1"/>
  <c r="J50" i="1"/>
  <c r="J54" i="1"/>
  <c r="J56" i="1"/>
  <c r="J58" i="1"/>
  <c r="J60" i="1"/>
  <c r="J61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Tomáš Kratina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<sst xmlns="http://schemas.openxmlformats.org/spreadsheetml/2006/main" count="623" uniqueCount="258">
  <si>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</si>
  <si>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</si>
  <si>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</si>
  <si>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</si>
  <si>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</si>
  <si>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</si>
  <si>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</si>
  <si>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</si>
  <si>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</si>
  <si>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</si>
  <si>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</si>
  <si>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</si>
  <si>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</si>
  <si>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</si>
  <si>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</si>
  <si>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</si>
  <si>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</si>
  <si>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</si>
  <si>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</si>
  <si>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</si>
  <si>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</si>
  <si>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</si>
  <si>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</si>
  <si>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</si>
  <si>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</si>
  <si>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</si>
  <si>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</si>
  <si>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</si>
  <si>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</si>
  <si>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</si>
  <si>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</si>
  <si>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</si>
  <si>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</si>
  <si>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</si>
  <si>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</si>
  <si>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</si>
  <si>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</si>
  <si>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</si>
  <si>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</si>
  <si>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</si>
  <si>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</si>
  <si>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</si>
  <si>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</si>
  <si>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</si>
  <si>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Stavební rozpočet</t>
  </si>
  <si>
    <t>01</t>
  </si>
  <si>
    <t>Výměna výplní otvorů</t>
  </si>
  <si>
    <t>Objekt:</t>
  </si>
  <si>
    <t>Rozpočet:</t>
  </si>
  <si>
    <t>0696</t>
  </si>
  <si>
    <t>MŠ Větrná 2799/1, Ústí nad Labem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</si>
  <si>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</si>
  <si>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</si>
  <si>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</si>
  <si>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</si>
  <si>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</si>
  <si>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</si>
  <si>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</si>
  <si>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</si>
  <si>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</si>
  <si>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96</t>
  </si>
  <si>
    <t>Bourání konstrukcí</t>
  </si>
  <si>
    <t>99</t>
  </si>
  <si>
    <t>Staveništní přesun hmot</t>
  </si>
  <si>
    <t>764</t>
  </si>
  <si>
    <t>Konstrukce klempířské</t>
  </si>
  <si>
    <t>766</t>
  </si>
  <si>
    <t>Konstrukce truhlářské</t>
  </si>
  <si>
    <t>769</t>
  </si>
  <si>
    <t>Otvorové prvky z plastu</t>
  </si>
  <si>
    <t>776</t>
  </si>
  <si>
    <t>Podlahy povlakové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</si>
  <si>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</si>
  <si>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</si>
  <si>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</si>
  <si>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</si>
  <si>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</si>
  <si>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</si>
  <si>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</si>
  <si>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</si>
  <si>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</si>
  <si>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</si>
  <si>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</si>
  <si>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</si>
  <si>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</si>
  <si>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</si>
  <si>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</si>
  <si>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</si>
  <si>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</si>
  <si>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</si>
  <si>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</si>
  <si>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</si>
  <si>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</si>
  <si>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</si>
  <si>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</si>
  <si>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</si>
  <si>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</si>
  <si>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</si>
  <si>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</si>
  <si>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</si>
  <si>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</si>
  <si>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</si>
  <si>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</si>
  <si>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</si>
  <si>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</si>
  <si>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</si>
  <si>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342266111</t>
  </si>
  <si>
    <t>Obklad stěn sádrokartonem na ocelovou konstrukci desky standard impreg. tl. 15 mm, bez izolace</t>
  </si>
  <si>
    <t>m2</t>
  </si>
  <si>
    <t>RTS 20/ I</t>
  </si>
  <si>
    <t>Práce</t>
  </si>
  <si>
    <t>POL1_</t>
  </si>
  <si>
    <t>342266998</t>
  </si>
  <si>
    <t>Příplatek pro obklad za plochu do 5 m2 plochy do 2 m2</t>
  </si>
  <si>
    <t>641960000</t>
  </si>
  <si>
    <t>Těsnění spár otvorových prvků PU pěnou</t>
  </si>
  <si>
    <t>m</t>
  </si>
  <si>
    <t>Indiv</t>
  </si>
  <si>
    <t>641960001R00</t>
  </si>
  <si>
    <t>Výplň ocelových profilů otvorových prvků PU pěnou</t>
  </si>
  <si>
    <t>Vlastní</t>
  </si>
  <si>
    <t>RTS 18/ I</t>
  </si>
  <si>
    <t>622300172</t>
  </si>
  <si>
    <t>Těsnění napojovacích spár tmelem, univerzální silikon</t>
  </si>
  <si>
    <t>622300155</t>
  </si>
  <si>
    <t>Montáž lišty pro ukončení desek SDK</t>
  </si>
  <si>
    <t>553601257</t>
  </si>
  <si>
    <t>Profil ukončovací "U" pro SDK 15 mm</t>
  </si>
  <si>
    <t>SPCM</t>
  </si>
  <si>
    <t>Specifikace</t>
  </si>
  <si>
    <t>POL3_</t>
  </si>
  <si>
    <t>968061113</t>
  </si>
  <si>
    <t>Vyvěšení dřevěných okenních křídel pl. nad 1,5 m2</t>
  </si>
  <si>
    <t>kus</t>
  </si>
  <si>
    <t>106+65</t>
  </si>
  <si>
    <t>VV</t>
  </si>
  <si>
    <t>968061125</t>
  </si>
  <si>
    <t>Vyvěšení dřevěných dveřních křídel pl. do 2 m2</t>
  </si>
  <si>
    <t>968062355</t>
  </si>
  <si>
    <t>Vybourání dřevěných rámů oken dvojitých pl. 2 m2</t>
  </si>
  <si>
    <t>1,1*1,8*106+1,4*1,8*65</t>
  </si>
  <si>
    <t>968072455</t>
  </si>
  <si>
    <t>Vybourání kovových dveřních zárubní pl. do 2 m2</t>
  </si>
  <si>
    <t>0,8*2,0</t>
  </si>
  <si>
    <t>999281105</t>
  </si>
  <si>
    <t>Přesun hmot pro opravy a údržbu do výšky 6 m</t>
  </si>
  <si>
    <t>t</t>
  </si>
  <si>
    <t>Přesun hmot</t>
  </si>
  <si>
    <t>POL7_</t>
  </si>
  <si>
    <t>764410850</t>
  </si>
  <si>
    <t>Demontáž oplechování okapnic, rš od 100 do 330 mm</t>
  </si>
  <si>
    <t>764510420</t>
  </si>
  <si>
    <t>Oplechování okapnic Ti Zn, rš 150 mm</t>
  </si>
  <si>
    <t>998764101</t>
  </si>
  <si>
    <t>Přesun hmot pro klempířské konstr., výšky do 6 m</t>
  </si>
  <si>
    <t>766825811</t>
  </si>
  <si>
    <t>Demontáž parapetních skříněk</t>
  </si>
  <si>
    <t>766825111</t>
  </si>
  <si>
    <t>Montáž parapetních skříněk</t>
  </si>
  <si>
    <t xml:space="preserve">m     </t>
  </si>
  <si>
    <t>766825822R00</t>
  </si>
  <si>
    <t>Demontáž krytů topných těles</t>
  </si>
  <si>
    <t xml:space="preserve">m2    </t>
  </si>
  <si>
    <t>0,5*0,8*(33,6+21,0+21,0)</t>
  </si>
  <si>
    <t>0,35*0,8*(9,0+12,0+3,0+4,5)</t>
  </si>
  <si>
    <t>766699612</t>
  </si>
  <si>
    <t>Montáž a dodávka krytů topných těles</t>
  </si>
  <si>
    <t>998766101</t>
  </si>
  <si>
    <t>Přesun hmot pro truhlářské konstr., výšky do 6 m</t>
  </si>
  <si>
    <t>766629302</t>
  </si>
  <si>
    <t>Montáž oken plastových plochy do 2,70 m2</t>
  </si>
  <si>
    <t>42+51+11+2+8+2+10+9+1+3+3+4+17+6+1+1</t>
  </si>
  <si>
    <t>61143071</t>
  </si>
  <si>
    <t>Okno plastové jednodílné 110 x 180 cm O - ozn. 1a</t>
  </si>
  <si>
    <t>61143072</t>
  </si>
  <si>
    <t>Okno plastové jednodílné 110 x 180 cm OS - ozn. 1b, 1c</t>
  </si>
  <si>
    <t>61143070</t>
  </si>
  <si>
    <t>Okno plastové jednodílné 110 x 180 cm S - ozn. 1d</t>
  </si>
  <si>
    <t>61143091R</t>
  </si>
  <si>
    <t>Okno plastové jednodílné 140 x 180 cm O - ozn. 2a, 2b, 2g, 2h</t>
  </si>
  <si>
    <t>61143090</t>
  </si>
  <si>
    <t>Okno plastové jednodílné 140 x 180 cm OS - ozn. 2c, 2d, 2e, 2f, 2i, 2j, 2k, 2l</t>
  </si>
  <si>
    <t>766629304</t>
  </si>
  <si>
    <t>Montáž vchodových dveří plastových</t>
  </si>
  <si>
    <t>61143250</t>
  </si>
  <si>
    <t>Dveře vchodové plastové 1křídlové 90x200 cm O - ozn. 3</t>
  </si>
  <si>
    <t>766601211</t>
  </si>
  <si>
    <t>Těsnění okenní spáry, ostění, PT fólie+ PP páska</t>
  </si>
  <si>
    <t>(1,1+1,8)*2*106</t>
  </si>
  <si>
    <t>(1,4+1,8)*2*65</t>
  </si>
  <si>
    <t>2,0+0,8+2,0</t>
  </si>
  <si>
    <t>767612151</t>
  </si>
  <si>
    <t>Dokončení okování otvír.křidel pákovým uzávěrem</t>
  </si>
  <si>
    <t>54916101</t>
  </si>
  <si>
    <t>Mechanický otvírač oken pákový</t>
  </si>
  <si>
    <t>786622211</t>
  </si>
  <si>
    <t>Montáž žaluzie horizontální vnitřní AL lamely bílé</t>
  </si>
  <si>
    <t>1,1*1,8*104</t>
  </si>
  <si>
    <t>1,4*1,8*4</t>
  </si>
  <si>
    <t>55346839</t>
  </si>
  <si>
    <t>Žaluzie vnitřní horizontální STANDARD</t>
  </si>
  <si>
    <t>766692326R00</t>
  </si>
  <si>
    <t xml:space="preserve">Montáž sítí proti hmyzu do 2,5 m2 </t>
  </si>
  <si>
    <t>1,4*1,8*16</t>
  </si>
  <si>
    <t>31327125</t>
  </si>
  <si>
    <t xml:space="preserve">Síť proti hmyzu vnější, rám AL + síťovina </t>
  </si>
  <si>
    <t>998766101R01</t>
  </si>
  <si>
    <t>Přesun hmot pro otvorové prvky z plastu, výšky do 6 m</t>
  </si>
  <si>
    <t>776981101</t>
  </si>
  <si>
    <t>Montáž přechodové, podlahové lišty samolepicí</t>
  </si>
  <si>
    <t>28342401</t>
  </si>
  <si>
    <t>Lišta začišťovací z měkčeného PVC podlahová, dl. 2,5 m</t>
  </si>
  <si>
    <t>998776101</t>
  </si>
  <si>
    <t>Přesun hmot pro podlahy povlakové, výšky do 6 m</t>
  </si>
  <si>
    <t>784161401</t>
  </si>
  <si>
    <t>Penetrace podkladu nátěrem HET, Klasik, 1 x</t>
  </si>
  <si>
    <t>784165512</t>
  </si>
  <si>
    <t>Malba HET Klasik, bílá, bez penetrace, 2 x</t>
  </si>
  <si>
    <t>979082111</t>
  </si>
  <si>
    <t>Vnitrostaveništní doprava suti do 10 m</t>
  </si>
  <si>
    <t>Přesun suti</t>
  </si>
  <si>
    <t>POL8_</t>
  </si>
  <si>
    <t>979082121</t>
  </si>
  <si>
    <t>Příplatek k vnitrost. dopravě suti za dalších 5 m</t>
  </si>
  <si>
    <t>979086112</t>
  </si>
  <si>
    <t>Nakládání suti a vybouraných hmot</t>
  </si>
  <si>
    <t>979081111</t>
  </si>
  <si>
    <t>Odvoz suti a vybour. hmot na skládku do 1 km</t>
  </si>
  <si>
    <t>979081121</t>
  </si>
  <si>
    <t>Příplatek k odvozu za každý další 1 km</t>
  </si>
  <si>
    <t>979990162</t>
  </si>
  <si>
    <t>Poplatek za skládku suti - dřevo+sklo</t>
  </si>
  <si>
    <t>979951111</t>
  </si>
  <si>
    <t>Výkup kovů - železný šrot tl. do 4 mm</t>
  </si>
  <si>
    <t>005121 R</t>
  </si>
  <si>
    <t>Zařízení staveniště 1 %</t>
  </si>
  <si>
    <t>Soubor</t>
  </si>
  <si>
    <t>VRN</t>
  </si>
  <si>
    <t>POL99_2</t>
  </si>
  <si>
    <t>005122 R</t>
  </si>
  <si>
    <t>Provozní vlivy 0,5 %</t>
  </si>
  <si>
    <t>005124010R</t>
  </si>
  <si>
    <t>Koordinační činnost 0,5 %</t>
  </si>
  <si>
    <t>00528 R</t>
  </si>
  <si>
    <t>Podmínky dotačních programů</t>
  </si>
  <si>
    <t>POL99_8</t>
  </si>
  <si>
    <t xml:space="preserve">909      </t>
  </si>
  <si>
    <t>Hzs-nezmeritelne stavebni prace</t>
  </si>
  <si>
    <t>h</t>
  </si>
  <si>
    <t>Prav.M</t>
  </si>
  <si>
    <t>HZS</t>
  </si>
  <si>
    <t>POL10_</t>
  </si>
  <si>
    <t>005261030R</t>
  </si>
  <si>
    <t>Finanční rezerva 5 %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</si>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</sst>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8" t="s">
        <v>41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I49" sqref="I49:I60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9" t="s">
        <v>4</v>
      </c>
      <c r="C1" s="190"/>
      <c r="D1" s="190"/>
      <c r="E1" s="190"/>
      <c r="F1" s="190"/>
      <c r="G1" s="190"/>
      <c r="H1" s="190"/>
      <c r="I1" s="190"/>
      <c r="J1" s="191"/>
    </row>
    <row r="2" spans="1:15" ht="36" customHeight="1" x14ac:dyDescent="0.2">
      <c r="A2" s="2"/>
      <c r="B2" s="77" t="s">
        <v>24</v>
      </c>
      <c r="C2" s="78"/>
      <c r="D2" s="79" t="s">
        <v>49</v>
      </c>
      <c r="E2" s="198" t="s">
        <v>50</v>
      </c>
      <c r="F2" s="199"/>
      <c r="G2" s="199"/>
      <c r="H2" s="199"/>
      <c r="I2" s="199"/>
      <c r="J2" s="200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01" t="s">
        <v>46</v>
      </c>
      <c r="F3" s="202"/>
      <c r="G3" s="202"/>
      <c r="H3" s="202"/>
      <c r="I3" s="202"/>
      <c r="J3" s="203"/>
    </row>
    <row r="4" spans="1:15" ht="23.25" customHeight="1" x14ac:dyDescent="0.2">
      <c r="A4" s="76">
        <v>3361</v>
      </c>
      <c r="B4" s="82" t="s">
        <v>48</v>
      </c>
      <c r="C4" s="83"/>
      <c r="D4" s="84" t="s">
        <v>43</v>
      </c>
      <c r="E4" s="211" t="s">
        <v>44</v>
      </c>
      <c r="F4" s="212"/>
      <c r="G4" s="212"/>
      <c r="H4" s="212"/>
      <c r="I4" s="212"/>
      <c r="J4" s="213"/>
    </row>
    <row r="5" spans="1:15" ht="24" customHeight="1" x14ac:dyDescent="0.2">
      <c r="A5" s="2"/>
      <c r="B5" s="31" t="s">
        <v>23</v>
      </c>
      <c r="D5" s="216"/>
      <c r="E5" s="217"/>
      <c r="F5" s="217"/>
      <c r="G5" s="217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8"/>
      <c r="E6" s="219"/>
      <c r="F6" s="219"/>
      <c r="G6" s="219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0"/>
      <c r="F7" s="221"/>
      <c r="G7" s="22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5"/>
      <c r="E11" s="205"/>
      <c r="F11" s="205"/>
      <c r="G11" s="205"/>
      <c r="H11" s="18" t="s">
        <v>42</v>
      </c>
      <c r="I11" s="187"/>
      <c r="J11" s="8"/>
    </row>
    <row r="12" spans="1:15" ht="15.75" customHeight="1" x14ac:dyDescent="0.2">
      <c r="A12" s="2"/>
      <c r="B12" s="28"/>
      <c r="C12" s="55"/>
      <c r="D12" s="210"/>
      <c r="E12" s="210"/>
      <c r="F12" s="210"/>
      <c r="G12" s="210"/>
      <c r="H12" s="18" t="s">
        <v>36</v>
      </c>
      <c r="I12" s="187"/>
      <c r="J12" s="8"/>
    </row>
    <row r="13" spans="1:15" ht="15.75" customHeight="1" x14ac:dyDescent="0.2">
      <c r="A13" s="2"/>
      <c r="B13" s="29"/>
      <c r="C13" s="56"/>
      <c r="D13" s="85"/>
      <c r="E13" s="214"/>
      <c r="F13" s="215"/>
      <c r="G13" s="21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4"/>
      <c r="F15" s="204"/>
      <c r="G15" s="206"/>
      <c r="H15" s="206"/>
      <c r="I15" s="206" t="s">
        <v>31</v>
      </c>
      <c r="J15" s="207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195"/>
      <c r="F16" s="196"/>
      <c r="G16" s="195"/>
      <c r="H16" s="196"/>
      <c r="I16" s="195">
        <f>SUMIF(F49:F60,A16,I49:I60)+SUMIF(F49:F60,"PSU",I49:I60)</f>
        <v>0</v>
      </c>
      <c r="J16" s="197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195"/>
      <c r="F17" s="196"/>
      <c r="G17" s="195"/>
      <c r="H17" s="196"/>
      <c r="I17" s="195">
        <f>SUMIF(F49:F60,A17,I49:I60)</f>
        <v>0</v>
      </c>
      <c r="J17" s="197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195"/>
      <c r="F18" s="196"/>
      <c r="G18" s="195"/>
      <c r="H18" s="196"/>
      <c r="I18" s="195">
        <f>SUMIF(F49:F60,A18,I49:I60)</f>
        <v>0</v>
      </c>
      <c r="J18" s="197"/>
    </row>
    <row r="19" spans="1:10" ht="23.25" customHeight="1" x14ac:dyDescent="0.2">
      <c r="A19" s="138" t="s">
        <v>77</v>
      </c>
      <c r="B19" s="38" t="s">
        <v>29</v>
      </c>
      <c r="C19" s="62"/>
      <c r="D19" s="63"/>
      <c r="E19" s="195"/>
      <c r="F19" s="196"/>
      <c r="G19" s="195"/>
      <c r="H19" s="196"/>
      <c r="I19" s="195">
        <f>SUMIF(F49:F60,A19,I49:I60)</f>
        <v>0</v>
      </c>
      <c r="J19" s="197"/>
    </row>
    <row r="20" spans="1:10" ht="23.25" customHeight="1" x14ac:dyDescent="0.2">
      <c r="A20" s="138" t="s">
        <v>78</v>
      </c>
      <c r="B20" s="38" t="s">
        <v>30</v>
      </c>
      <c r="C20" s="62"/>
      <c r="D20" s="63"/>
      <c r="E20" s="195"/>
      <c r="F20" s="196"/>
      <c r="G20" s="195"/>
      <c r="H20" s="196"/>
      <c r="I20" s="195">
        <f>SUMIF(F49:F60,A20,I49:I60)</f>
        <v>0</v>
      </c>
      <c r="J20" s="197"/>
    </row>
    <row r="21" spans="1:10" ht="23.25" customHeight="1" x14ac:dyDescent="0.2">
      <c r="A21" s="2"/>
      <c r="B21" s="48" t="s">
        <v>31</v>
      </c>
      <c r="C21" s="64"/>
      <c r="D21" s="65"/>
      <c r="E21" s="208"/>
      <c r="F21" s="209"/>
      <c r="G21" s="208"/>
      <c r="H21" s="209"/>
      <c r="I21" s="208">
        <f>SUM(I16:J20)</f>
        <v>0</v>
      </c>
      <c r="J21" s="22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5">
        <f>ZakladDPHSniVypocet</f>
        <v>0</v>
      </c>
      <c r="H23" s="226"/>
      <c r="I23" s="22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3">
        <f>IF(A24&gt;50, ROUNDUP(A23, 0), ROUNDDOWN(A23, 0))</f>
        <v>0</v>
      </c>
      <c r="H24" s="224"/>
      <c r="I24" s="22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5">
        <f>ZakladDPHZaklVypocet</f>
        <v>0</v>
      </c>
      <c r="H25" s="226"/>
      <c r="I25" s="22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2">
        <f>IF(A26&gt;50, ROUNDUP(A25, 0), ROUNDDOWN(A25, 0))</f>
        <v>0</v>
      </c>
      <c r="H26" s="193"/>
      <c r="I26" s="19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4">
        <f>CenaCelkem-(ZakladDPHSni+DPHSni+ZakladDPHZakl+DPHZakl)</f>
        <v>0</v>
      </c>
      <c r="H27" s="194"/>
      <c r="I27" s="194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29">
        <f>ZakladDPHSniVypocet+ZakladDPHZaklVypocet</f>
        <v>0</v>
      </c>
      <c r="H28" s="229"/>
      <c r="I28" s="229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28">
        <f>IF(A29&gt;50, ROUNDUP(A27, 0), ROUNDDOWN(A27, 0))</f>
        <v>0</v>
      </c>
      <c r="H29" s="228"/>
      <c r="I29" s="228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0"/>
      <c r="E34" s="231"/>
      <c r="G34" s="232"/>
      <c r="H34" s="233"/>
      <c r="I34" s="233"/>
      <c r="J34" s="25"/>
    </row>
    <row r="35" spans="1:10" ht="12.75" customHeight="1" x14ac:dyDescent="0.2">
      <c r="A35" s="2"/>
      <c r="B35" s="2"/>
      <c r="D35" s="222" t="s">
        <v>2</v>
      </c>
      <c r="E35" s="22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51</v>
      </c>
      <c r="C39" s="234"/>
      <c r="D39" s="234"/>
      <c r="E39" s="234"/>
      <c r="F39" s="99">
        <f>'01 1 Pol'!AE89</f>
        <v>0</v>
      </c>
      <c r="G39" s="100">
        <f>'01 1 Pol'!AF89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45</v>
      </c>
      <c r="C40" s="235" t="s">
        <v>46</v>
      </c>
      <c r="D40" s="235"/>
      <c r="E40" s="235"/>
      <c r="F40" s="104">
        <f>'01 1 Pol'!AE89</f>
        <v>0</v>
      </c>
      <c r="G40" s="105">
        <f>'01 1 Pol'!AF89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43</v>
      </c>
      <c r="C41" s="234" t="s">
        <v>44</v>
      </c>
      <c r="D41" s="234"/>
      <c r="E41" s="234"/>
      <c r="F41" s="108">
        <f>'01 1 Pol'!AE89</f>
        <v>0</v>
      </c>
      <c r="G41" s="101">
        <f>'01 1 Pol'!AF89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236" t="s">
        <v>52</v>
      </c>
      <c r="C42" s="237"/>
      <c r="D42" s="237"/>
      <c r="E42" s="238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54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55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56</v>
      </c>
      <c r="C49" s="239" t="s">
        <v>57</v>
      </c>
      <c r="D49" s="240"/>
      <c r="E49" s="240"/>
      <c r="F49" s="134" t="s">
        <v>26</v>
      </c>
      <c r="G49" s="135"/>
      <c r="H49" s="135"/>
      <c r="I49" s="135">
        <f>'01 1 Pol'!G8</f>
        <v>0</v>
      </c>
      <c r="J49" s="132" t="str">
        <f>IF(I61=0,"",I49/I61*100)</f>
        <v/>
      </c>
    </row>
    <row r="50" spans="1:10" ht="36.75" customHeight="1" x14ac:dyDescent="0.2">
      <c r="A50" s="123"/>
      <c r="B50" s="128" t="s">
        <v>58</v>
      </c>
      <c r="C50" s="239" t="s">
        <v>59</v>
      </c>
      <c r="D50" s="240"/>
      <c r="E50" s="240"/>
      <c r="F50" s="134" t="s">
        <v>26</v>
      </c>
      <c r="G50" s="135"/>
      <c r="H50" s="135"/>
      <c r="I50" s="135">
        <f>'01 1 Pol'!G11</f>
        <v>0</v>
      </c>
      <c r="J50" s="132" t="str">
        <f>IF(I61=0,"",I50/I61*100)</f>
        <v/>
      </c>
    </row>
    <row r="51" spans="1:10" ht="36.75" customHeight="1" x14ac:dyDescent="0.2">
      <c r="A51" s="123"/>
      <c r="B51" s="128" t="s">
        <v>60</v>
      </c>
      <c r="C51" s="239" t="s">
        <v>61</v>
      </c>
      <c r="D51" s="240"/>
      <c r="E51" s="240"/>
      <c r="F51" s="134" t="s">
        <v>26</v>
      </c>
      <c r="G51" s="135"/>
      <c r="H51" s="135"/>
      <c r="I51" s="135">
        <f>'01 1 Pol'!G17</f>
        <v>0</v>
      </c>
      <c r="J51" s="132" t="str">
        <f>IF(I61=0,"",I51/I61*100)</f>
        <v/>
      </c>
    </row>
    <row r="52" spans="1:10" ht="36.75" customHeight="1" x14ac:dyDescent="0.2">
      <c r="A52" s="123"/>
      <c r="B52" s="128" t="s">
        <v>62</v>
      </c>
      <c r="C52" s="239" t="s">
        <v>63</v>
      </c>
      <c r="D52" s="240"/>
      <c r="E52" s="240"/>
      <c r="F52" s="134" t="s">
        <v>26</v>
      </c>
      <c r="G52" s="135"/>
      <c r="H52" s="135"/>
      <c r="I52" s="135">
        <f>'01 1 Pol'!G25</f>
        <v>0</v>
      </c>
      <c r="J52" s="132" t="str">
        <f>IF(I61=0,"",I52/I61*100)</f>
        <v/>
      </c>
    </row>
    <row r="53" spans="1:10" ht="36.75" customHeight="1" x14ac:dyDescent="0.2">
      <c r="A53" s="123"/>
      <c r="B53" s="128" t="s">
        <v>64</v>
      </c>
      <c r="C53" s="239" t="s">
        <v>65</v>
      </c>
      <c r="D53" s="240"/>
      <c r="E53" s="240"/>
      <c r="F53" s="134" t="s">
        <v>27</v>
      </c>
      <c r="G53" s="135"/>
      <c r="H53" s="135"/>
      <c r="I53" s="135">
        <f>'01 1 Pol'!G27</f>
        <v>0</v>
      </c>
      <c r="J53" s="132" t="str">
        <f>IF(I61=0,"",I53/I61*100)</f>
        <v/>
      </c>
    </row>
    <row r="54" spans="1:10" ht="36.75" customHeight="1" x14ac:dyDescent="0.2">
      <c r="A54" s="123"/>
      <c r="B54" s="128" t="s">
        <v>66</v>
      </c>
      <c r="C54" s="239" t="s">
        <v>67</v>
      </c>
      <c r="D54" s="240"/>
      <c r="E54" s="240"/>
      <c r="F54" s="134" t="s">
        <v>27</v>
      </c>
      <c r="G54" s="135"/>
      <c r="H54" s="135"/>
      <c r="I54" s="135">
        <f>'01 1 Pol'!G31</f>
        <v>0</v>
      </c>
      <c r="J54" s="132" t="str">
        <f>IF(I61=0,"",I54/I61*100)</f>
        <v/>
      </c>
    </row>
    <row r="55" spans="1:10" ht="36.75" customHeight="1" x14ac:dyDescent="0.2">
      <c r="A55" s="123"/>
      <c r="B55" s="128" t="s">
        <v>68</v>
      </c>
      <c r="C55" s="239" t="s">
        <v>69</v>
      </c>
      <c r="D55" s="240"/>
      <c r="E55" s="240"/>
      <c r="F55" s="134" t="s">
        <v>27</v>
      </c>
      <c r="G55" s="135"/>
      <c r="H55" s="135"/>
      <c r="I55" s="135">
        <f>'01 1 Pol'!G41</f>
        <v>0</v>
      </c>
      <c r="J55" s="132" t="str">
        <f>IF(I61=0,"",I55/I61*100)</f>
        <v/>
      </c>
    </row>
    <row r="56" spans="1:10" ht="36.75" customHeight="1" x14ac:dyDescent="0.2">
      <c r="A56" s="123"/>
      <c r="B56" s="128" t="s">
        <v>70</v>
      </c>
      <c r="C56" s="239" t="s">
        <v>71</v>
      </c>
      <c r="D56" s="240"/>
      <c r="E56" s="240"/>
      <c r="F56" s="134" t="s">
        <v>27</v>
      </c>
      <c r="G56" s="135"/>
      <c r="H56" s="135"/>
      <c r="I56" s="135">
        <f>'01 1 Pol'!G65</f>
        <v>0</v>
      </c>
      <c r="J56" s="132" t="str">
        <f>IF(I61=0,"",I56/I61*100)</f>
        <v/>
      </c>
    </row>
    <row r="57" spans="1:10" ht="36.75" customHeight="1" x14ac:dyDescent="0.2">
      <c r="A57" s="123"/>
      <c r="B57" s="128" t="s">
        <v>72</v>
      </c>
      <c r="C57" s="239" t="s">
        <v>73</v>
      </c>
      <c r="D57" s="240"/>
      <c r="E57" s="240"/>
      <c r="F57" s="134" t="s">
        <v>27</v>
      </c>
      <c r="G57" s="135"/>
      <c r="H57" s="135"/>
      <c r="I57" s="135">
        <f>'01 1 Pol'!G69</f>
        <v>0</v>
      </c>
      <c r="J57" s="132" t="str">
        <f>IF(I61=0,"",I57/I61*100)</f>
        <v/>
      </c>
    </row>
    <row r="58" spans="1:10" ht="36.75" customHeight="1" x14ac:dyDescent="0.2">
      <c r="A58" s="123"/>
      <c r="B58" s="128" t="s">
        <v>74</v>
      </c>
      <c r="C58" s="239" t="s">
        <v>75</v>
      </c>
      <c r="D58" s="240"/>
      <c r="E58" s="240"/>
      <c r="F58" s="134" t="s">
        <v>76</v>
      </c>
      <c r="G58" s="135"/>
      <c r="H58" s="135"/>
      <c r="I58" s="135">
        <f>'01 1 Pol'!G72</f>
        <v>0</v>
      </c>
      <c r="J58" s="132" t="str">
        <f>IF(I61=0,"",I58/I61*100)</f>
        <v/>
      </c>
    </row>
    <row r="59" spans="1:10" ht="36.75" customHeight="1" x14ac:dyDescent="0.2">
      <c r="A59" s="123"/>
      <c r="B59" s="128" t="s">
        <v>77</v>
      </c>
      <c r="C59" s="239" t="s">
        <v>29</v>
      </c>
      <c r="D59" s="240"/>
      <c r="E59" s="240"/>
      <c r="F59" s="134" t="s">
        <v>77</v>
      </c>
      <c r="G59" s="135"/>
      <c r="H59" s="135"/>
      <c r="I59" s="135">
        <f>'01 1 Pol'!G80</f>
        <v>0</v>
      </c>
      <c r="J59" s="132" t="str">
        <f>IF(I61=0,"",I59/I61*100)</f>
        <v/>
      </c>
    </row>
    <row r="60" spans="1:10" ht="36.75" customHeight="1" x14ac:dyDescent="0.2">
      <c r="A60" s="123"/>
      <c r="B60" s="128" t="s">
        <v>78</v>
      </c>
      <c r="C60" s="239" t="s">
        <v>30</v>
      </c>
      <c r="D60" s="240"/>
      <c r="E60" s="240"/>
      <c r="F60" s="134" t="s">
        <v>78</v>
      </c>
      <c r="G60" s="135"/>
      <c r="H60" s="135"/>
      <c r="I60" s="135">
        <f>'01 1 Pol'!G85</f>
        <v>0</v>
      </c>
      <c r="J60" s="132" t="str">
        <f>IF(I61=0,"",I60/I61*100)</f>
        <v/>
      </c>
    </row>
    <row r="61" spans="1:10" ht="25.5" customHeight="1" x14ac:dyDescent="0.2">
      <c r="A61" s="124"/>
      <c r="B61" s="129" t="s">
        <v>1</v>
      </c>
      <c r="C61" s="130"/>
      <c r="D61" s="131"/>
      <c r="E61" s="131"/>
      <c r="F61" s="136"/>
      <c r="G61" s="137"/>
      <c r="H61" s="137"/>
      <c r="I61" s="137">
        <f>SUM(I49:I60)</f>
        <v>0</v>
      </c>
      <c r="J61" s="133">
        <f>SUM(J49:J60)</f>
        <v>0</v>
      </c>
    </row>
    <row r="62" spans="1:10" x14ac:dyDescent="0.2">
      <c r="F62" s="86"/>
      <c r="G62" s="86"/>
      <c r="H62" s="86"/>
      <c r="I62" s="86"/>
      <c r="J62" s="87"/>
    </row>
    <row r="63" spans="1:10" x14ac:dyDescent="0.2">
      <c r="F63" s="86"/>
      <c r="G63" s="86"/>
      <c r="H63" s="86"/>
      <c r="I63" s="86"/>
      <c r="J63" s="87"/>
    </row>
    <row r="64" spans="1:10" x14ac:dyDescent="0.2">
      <c r="F64" s="86"/>
      <c r="G64" s="86"/>
      <c r="H64" s="86"/>
      <c r="I64" s="86"/>
      <c r="J64" s="87"/>
    </row>
  </sheetData>
  <sheetProtection algorithmName="SHA-512" hashValue="HPlkDvmmv9sAw6KVHBLyNRSjKqENGQS0VRYLNxpNALCITZoM32tm+IjhDMgLp2FDd4n1c3HDOvTPOmlv9kx1lw==" saltValue="gtTIuLfMfoKWykkPDiyT3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0:E60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8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9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10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workbookViewId="0">
      <pane ySplit="7" topLeftCell="A8" activePane="bottomLeft" state="frozen"/>
      <selection pane="bottomLeft" activeCell="AG18" sqref="AG18:AG24 G18:G24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79</v>
      </c>
    </row>
    <row r="2" spans="1:60" ht="24.95" customHeight="1" x14ac:dyDescent="0.2">
      <c r="A2" s="139" t="s">
        <v>8</v>
      </c>
      <c r="B2" s="49" t="s">
        <v>49</v>
      </c>
      <c r="C2" s="258" t="s">
        <v>50</v>
      </c>
      <c r="D2" s="259"/>
      <c r="E2" s="259"/>
      <c r="F2" s="259"/>
      <c r="G2" s="260"/>
      <c r="AG2" t="s">
        <v>80</v>
      </c>
    </row>
    <row r="3" spans="1:60" ht="24.95" customHeight="1" x14ac:dyDescent="0.2">
      <c r="A3" s="139" t="s">
        <v>9</v>
      </c>
      <c r="B3" s="49" t="s">
        <v>45</v>
      </c>
      <c r="C3" s="258" t="s">
        <v>46</v>
      </c>
      <c r="D3" s="259"/>
      <c r="E3" s="259"/>
      <c r="F3" s="259"/>
      <c r="G3" s="260"/>
      <c r="AC3" s="121" t="s">
        <v>80</v>
      </c>
      <c r="AG3" t="s">
        <v>81</v>
      </c>
    </row>
    <row r="4" spans="1:60" ht="24.95" customHeight="1" x14ac:dyDescent="0.2">
      <c r="A4" s="140" t="s">
        <v>10</v>
      </c>
      <c r="B4" s="141" t="s">
        <v>43</v>
      </c>
      <c r="C4" s="261" t="s">
        <v>44</v>
      </c>
      <c r="D4" s="262"/>
      <c r="E4" s="262"/>
      <c r="F4" s="262"/>
      <c r="G4" s="263"/>
      <c r="AG4" t="s">
        <v>82</v>
      </c>
    </row>
    <row r="5" spans="1:60" x14ac:dyDescent="0.2">
      <c r="D5" s="10"/>
    </row>
    <row r="6" spans="1:60" ht="38.25" x14ac:dyDescent="0.2">
      <c r="A6" s="143" t="s">
        <v>83</v>
      </c>
      <c r="B6" s="145" t="s">
        <v>84</v>
      </c>
      <c r="C6" s="145" t="s">
        <v>85</v>
      </c>
      <c r="D6" s="144" t="s">
        <v>86</v>
      </c>
      <c r="E6" s="143" t="s">
        <v>87</v>
      </c>
      <c r="F6" s="142" t="s">
        <v>88</v>
      </c>
      <c r="G6" s="143" t="s">
        <v>31</v>
      </c>
      <c r="H6" s="146" t="s">
        <v>32</v>
      </c>
      <c r="I6" s="146" t="s">
        <v>89</v>
      </c>
      <c r="J6" s="146" t="s">
        <v>33</v>
      </c>
      <c r="K6" s="146" t="s">
        <v>90</v>
      </c>
      <c r="L6" s="146" t="s">
        <v>91</v>
      </c>
      <c r="M6" s="146" t="s">
        <v>92</v>
      </c>
      <c r="N6" s="146" t="s">
        <v>93</v>
      </c>
      <c r="O6" s="146" t="s">
        <v>94</v>
      </c>
      <c r="P6" s="146" t="s">
        <v>95</v>
      </c>
      <c r="Q6" s="146" t="s">
        <v>96</v>
      </c>
      <c r="R6" s="146" t="s">
        <v>97</v>
      </c>
      <c r="S6" s="146" t="s">
        <v>98</v>
      </c>
      <c r="T6" s="146" t="s">
        <v>99</v>
      </c>
      <c r="U6" s="146" t="s">
        <v>100</v>
      </c>
      <c r="V6" s="146" t="s">
        <v>101</v>
      </c>
      <c r="W6" s="146" t="s">
        <v>102</v>
      </c>
      <c r="X6" s="146" t="s">
        <v>103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104</v>
      </c>
      <c r="B8" s="162" t="s">
        <v>56</v>
      </c>
      <c r="C8" s="180" t="s">
        <v>57</v>
      </c>
      <c r="D8" s="163"/>
      <c r="E8" s="164"/>
      <c r="F8" s="165"/>
      <c r="G8" s="166">
        <f>SUMIF(AG9:AG10,"&lt;&gt;NOR",G9:G10)</f>
        <v>0</v>
      </c>
      <c r="H8" s="160"/>
      <c r="I8" s="160">
        <f>SUM(I9:I10)</f>
        <v>0</v>
      </c>
      <c r="J8" s="160"/>
      <c r="K8" s="160">
        <f>SUM(K9:K10)</f>
        <v>0</v>
      </c>
      <c r="L8" s="160"/>
      <c r="M8" s="160">
        <f>SUM(M9:M10)</f>
        <v>0</v>
      </c>
      <c r="N8" s="160"/>
      <c r="O8" s="160">
        <f>SUM(O9:O10)</f>
        <v>7.26</v>
      </c>
      <c r="P8" s="160"/>
      <c r="Q8" s="160">
        <f>SUM(Q9:Q10)</f>
        <v>0</v>
      </c>
      <c r="R8" s="160"/>
      <c r="S8" s="160"/>
      <c r="T8" s="160"/>
      <c r="U8" s="160"/>
      <c r="V8" s="160">
        <f>SUM(V9:V10)</f>
        <v>575.25</v>
      </c>
      <c r="W8" s="160"/>
      <c r="X8" s="160"/>
      <c r="AG8" t="s">
        <v>105</v>
      </c>
    </row>
    <row r="9" spans="1:60" ht="22.5" outlineLevel="1" x14ac:dyDescent="0.2">
      <c r="A9" s="173">
        <v>1</v>
      </c>
      <c r="B9" s="174" t="s">
        <v>106</v>
      </c>
      <c r="C9" s="181" t="s">
        <v>107</v>
      </c>
      <c r="D9" s="175" t="s">
        <v>108</v>
      </c>
      <c r="E9" s="176">
        <v>515.46</v>
      </c>
      <c r="F9" s="177"/>
      <c r="G9" s="178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6">
        <v>1.409E-2</v>
      </c>
      <c r="O9" s="156">
        <f>ROUND(E9*N9,2)</f>
        <v>7.26</v>
      </c>
      <c r="P9" s="156">
        <v>0</v>
      </c>
      <c r="Q9" s="156">
        <f>ROUND(E9*P9,2)</f>
        <v>0</v>
      </c>
      <c r="R9" s="156"/>
      <c r="S9" s="156" t="s">
        <v>109</v>
      </c>
      <c r="T9" s="156" t="s">
        <v>109</v>
      </c>
      <c r="U9" s="156">
        <v>0.82599999999999996</v>
      </c>
      <c r="V9" s="156">
        <f>ROUND(E9*U9,2)</f>
        <v>425.77</v>
      </c>
      <c r="W9" s="156"/>
      <c r="X9" s="156" t="s">
        <v>110</v>
      </c>
      <c r="Y9" s="147"/>
      <c r="Z9" s="147"/>
      <c r="AA9" s="147"/>
      <c r="AB9" s="147"/>
      <c r="AC9" s="147"/>
      <c r="AD9" s="147"/>
      <c r="AE9" s="147"/>
      <c r="AF9" s="147"/>
      <c r="AG9" s="147" t="s">
        <v>111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13.5" customHeight="1" outlineLevel="1" x14ac:dyDescent="0.2">
      <c r="A10" s="173">
        <v>2</v>
      </c>
      <c r="B10" s="174" t="s">
        <v>112</v>
      </c>
      <c r="C10" s="181" t="s">
        <v>113</v>
      </c>
      <c r="D10" s="175" t="s">
        <v>108</v>
      </c>
      <c r="E10" s="176">
        <v>515.46</v>
      </c>
      <c r="F10" s="177"/>
      <c r="G10" s="178">
        <f>ROUND(E10*F10,2)</f>
        <v>0</v>
      </c>
      <c r="H10" s="157"/>
      <c r="I10" s="156">
        <f>ROUND(E10*H10,2)</f>
        <v>0</v>
      </c>
      <c r="J10" s="157"/>
      <c r="K10" s="156">
        <f>ROUND(E10*J10,2)</f>
        <v>0</v>
      </c>
      <c r="L10" s="156">
        <v>21</v>
      </c>
      <c r="M10" s="156">
        <f>G10*(1+L10/100)</f>
        <v>0</v>
      </c>
      <c r="N10" s="156">
        <v>0</v>
      </c>
      <c r="O10" s="156">
        <f>ROUND(E10*N10,2)</f>
        <v>0</v>
      </c>
      <c r="P10" s="156">
        <v>0</v>
      </c>
      <c r="Q10" s="156">
        <f>ROUND(E10*P10,2)</f>
        <v>0</v>
      </c>
      <c r="R10" s="156"/>
      <c r="S10" s="156" t="s">
        <v>109</v>
      </c>
      <c r="T10" s="156" t="s">
        <v>109</v>
      </c>
      <c r="U10" s="156">
        <v>0.28999999999999998</v>
      </c>
      <c r="V10" s="156">
        <f>ROUND(E10*U10,2)</f>
        <v>149.47999999999999</v>
      </c>
      <c r="W10" s="156"/>
      <c r="X10" s="156" t="s">
        <v>110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1" t="s">
        <v>104</v>
      </c>
      <c r="B11" s="162" t="s">
        <v>58</v>
      </c>
      <c r="C11" s="180" t="s">
        <v>59</v>
      </c>
      <c r="D11" s="163"/>
      <c r="E11" s="164"/>
      <c r="F11" s="165"/>
      <c r="G11" s="166">
        <f>SUMIF(AG12:AG16,"&lt;&gt;NOR",G12:G16)</f>
        <v>0</v>
      </c>
      <c r="H11" s="160"/>
      <c r="I11" s="160">
        <f>SUM(I12:I16)</f>
        <v>0</v>
      </c>
      <c r="J11" s="160"/>
      <c r="K11" s="160">
        <f>SUM(K12:K16)</f>
        <v>0</v>
      </c>
      <c r="L11" s="160"/>
      <c r="M11" s="160">
        <f>SUM(M12:M16)</f>
        <v>0</v>
      </c>
      <c r="N11" s="160"/>
      <c r="O11" s="160">
        <f>SUM(O12:O16)</f>
        <v>0.09</v>
      </c>
      <c r="P11" s="160"/>
      <c r="Q11" s="160">
        <f>SUM(Q12:Q16)</f>
        <v>0</v>
      </c>
      <c r="R11" s="160"/>
      <c r="S11" s="160"/>
      <c r="T11" s="160"/>
      <c r="U11" s="160"/>
      <c r="V11" s="160">
        <f>SUM(V12:V16)</f>
        <v>480.42999999999995</v>
      </c>
      <c r="W11" s="160"/>
      <c r="X11" s="160"/>
      <c r="AG11" t="s">
        <v>105</v>
      </c>
    </row>
    <row r="12" spans="1:60" outlineLevel="1" x14ac:dyDescent="0.2">
      <c r="A12" s="173">
        <v>3</v>
      </c>
      <c r="B12" s="174" t="s">
        <v>114</v>
      </c>
      <c r="C12" s="181" t="s">
        <v>115</v>
      </c>
      <c r="D12" s="175" t="s">
        <v>116</v>
      </c>
      <c r="E12" s="176">
        <v>1098.8</v>
      </c>
      <c r="F12" s="177"/>
      <c r="G12" s="178">
        <f>ROUND(E12*F12,2)</f>
        <v>0</v>
      </c>
      <c r="H12" s="157"/>
      <c r="I12" s="156">
        <f>ROUND(E12*H12,2)</f>
        <v>0</v>
      </c>
      <c r="J12" s="157"/>
      <c r="K12" s="156">
        <f>ROUND(E12*J12,2)</f>
        <v>0</v>
      </c>
      <c r="L12" s="156">
        <v>21</v>
      </c>
      <c r="M12" s="156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6"/>
      <c r="S12" s="156" t="s">
        <v>109</v>
      </c>
      <c r="T12" s="156" t="s">
        <v>117</v>
      </c>
      <c r="U12" s="156">
        <v>0.2</v>
      </c>
      <c r="V12" s="156">
        <f>ROUND(E12*U12,2)</f>
        <v>219.76</v>
      </c>
      <c r="W12" s="156"/>
      <c r="X12" s="156" t="s">
        <v>110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4</v>
      </c>
      <c r="B13" s="174" t="s">
        <v>118</v>
      </c>
      <c r="C13" s="181" t="s">
        <v>119</v>
      </c>
      <c r="D13" s="175" t="s">
        <v>116</v>
      </c>
      <c r="E13" s="176">
        <v>945</v>
      </c>
      <c r="F13" s="177"/>
      <c r="G13" s="178">
        <f>ROUND(E13*F13,2)</f>
        <v>0</v>
      </c>
      <c r="H13" s="157"/>
      <c r="I13" s="156">
        <f>ROUND(E13*H13,2)</f>
        <v>0</v>
      </c>
      <c r="J13" s="157"/>
      <c r="K13" s="156">
        <f>ROUND(E13*J13,2)</f>
        <v>0</v>
      </c>
      <c r="L13" s="156">
        <v>21</v>
      </c>
      <c r="M13" s="156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6"/>
      <c r="S13" s="156" t="s">
        <v>120</v>
      </c>
      <c r="T13" s="156" t="s">
        <v>121</v>
      </c>
      <c r="U13" s="156">
        <v>0.2</v>
      </c>
      <c r="V13" s="156">
        <f>ROUND(E13*U13,2)</f>
        <v>189</v>
      </c>
      <c r="W13" s="156"/>
      <c r="X13" s="156" t="s">
        <v>110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13.5" customHeight="1" outlineLevel="1" x14ac:dyDescent="0.2">
      <c r="A14" s="173">
        <v>5</v>
      </c>
      <c r="B14" s="174" t="s">
        <v>122</v>
      </c>
      <c r="C14" s="181" t="s">
        <v>123</v>
      </c>
      <c r="D14" s="175" t="s">
        <v>116</v>
      </c>
      <c r="E14" s="176">
        <v>304.89999999999998</v>
      </c>
      <c r="F14" s="177"/>
      <c r="G14" s="178">
        <f>ROUND(E14*F14,2)</f>
        <v>0</v>
      </c>
      <c r="H14" s="157"/>
      <c r="I14" s="156">
        <f>ROUND(E14*H14,2)</f>
        <v>0</v>
      </c>
      <c r="J14" s="157"/>
      <c r="K14" s="156">
        <f>ROUND(E14*J14,2)</f>
        <v>0</v>
      </c>
      <c r="L14" s="156">
        <v>21</v>
      </c>
      <c r="M14" s="156">
        <f>G14*(1+L14/100)</f>
        <v>0</v>
      </c>
      <c r="N14" s="156">
        <v>0</v>
      </c>
      <c r="O14" s="156">
        <f>ROUND(E14*N14,2)</f>
        <v>0</v>
      </c>
      <c r="P14" s="156">
        <v>0</v>
      </c>
      <c r="Q14" s="156">
        <f>ROUND(E14*P14,2)</f>
        <v>0</v>
      </c>
      <c r="R14" s="156"/>
      <c r="S14" s="156" t="s">
        <v>109</v>
      </c>
      <c r="T14" s="156" t="s">
        <v>117</v>
      </c>
      <c r="U14" s="156">
        <v>5.5E-2</v>
      </c>
      <c r="V14" s="156">
        <f>ROUND(E14*U14,2)</f>
        <v>16.77</v>
      </c>
      <c r="W14" s="156"/>
      <c r="X14" s="156" t="s">
        <v>110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6</v>
      </c>
      <c r="B15" s="174" t="s">
        <v>124</v>
      </c>
      <c r="C15" s="181" t="s">
        <v>125</v>
      </c>
      <c r="D15" s="175" t="s">
        <v>116</v>
      </c>
      <c r="E15" s="176">
        <v>1098</v>
      </c>
      <c r="F15" s="177"/>
      <c r="G15" s="178">
        <f>ROUND(E15*F15,2)</f>
        <v>0</v>
      </c>
      <c r="H15" s="157"/>
      <c r="I15" s="156">
        <f>ROUND(E15*H15,2)</f>
        <v>0</v>
      </c>
      <c r="J15" s="157"/>
      <c r="K15" s="156">
        <f>ROUND(E15*J15,2)</f>
        <v>0</v>
      </c>
      <c r="L15" s="156">
        <v>21</v>
      </c>
      <c r="M15" s="156">
        <f>G15*(1+L15/100)</f>
        <v>0</v>
      </c>
      <c r="N15" s="156">
        <v>0</v>
      </c>
      <c r="O15" s="156">
        <f>ROUND(E15*N15,2)</f>
        <v>0</v>
      </c>
      <c r="P15" s="156">
        <v>0</v>
      </c>
      <c r="Q15" s="156">
        <f>ROUND(E15*P15,2)</f>
        <v>0</v>
      </c>
      <c r="R15" s="156"/>
      <c r="S15" s="156" t="s">
        <v>109</v>
      </c>
      <c r="T15" s="156" t="s">
        <v>109</v>
      </c>
      <c r="U15" s="156">
        <v>0.05</v>
      </c>
      <c r="V15" s="156">
        <f>ROUND(E15*U15,2)</f>
        <v>54.9</v>
      </c>
      <c r="W15" s="156"/>
      <c r="X15" s="156" t="s">
        <v>110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7</v>
      </c>
      <c r="B16" s="174" t="s">
        <v>126</v>
      </c>
      <c r="C16" s="181" t="s">
        <v>127</v>
      </c>
      <c r="D16" s="175" t="s">
        <v>116</v>
      </c>
      <c r="E16" s="176">
        <v>1100</v>
      </c>
      <c r="F16" s="177"/>
      <c r="G16" s="178">
        <f>ROUND(E16*F16,2)</f>
        <v>0</v>
      </c>
      <c r="H16" s="157"/>
      <c r="I16" s="156">
        <f>ROUND(E16*H16,2)</f>
        <v>0</v>
      </c>
      <c r="J16" s="157"/>
      <c r="K16" s="156">
        <f>ROUND(E16*J16,2)</f>
        <v>0</v>
      </c>
      <c r="L16" s="156">
        <v>21</v>
      </c>
      <c r="M16" s="156">
        <f>G16*(1+L16/100)</f>
        <v>0</v>
      </c>
      <c r="N16" s="156">
        <v>8.0000000000000007E-5</v>
      </c>
      <c r="O16" s="156">
        <f>ROUND(E16*N16,2)</f>
        <v>0.09</v>
      </c>
      <c r="P16" s="156">
        <v>0</v>
      </c>
      <c r="Q16" s="156">
        <f>ROUND(E16*P16,2)</f>
        <v>0</v>
      </c>
      <c r="R16" s="156" t="s">
        <v>128</v>
      </c>
      <c r="S16" s="156" t="s">
        <v>109</v>
      </c>
      <c r="T16" s="156" t="s">
        <v>117</v>
      </c>
      <c r="U16" s="156">
        <v>0</v>
      </c>
      <c r="V16" s="156">
        <f>ROUND(E16*U16,2)</f>
        <v>0</v>
      </c>
      <c r="W16" s="156"/>
      <c r="X16" s="156" t="s">
        <v>129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130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1" t="s">
        <v>104</v>
      </c>
      <c r="B17" s="162" t="s">
        <v>60</v>
      </c>
      <c r="C17" s="180" t="s">
        <v>61</v>
      </c>
      <c r="D17" s="163"/>
      <c r="E17" s="164"/>
      <c r="F17" s="165"/>
      <c r="G17" s="166">
        <f>SUMIF(AG18:AG24,"&lt;&gt;NOR",G18:G24)</f>
        <v>0</v>
      </c>
      <c r="H17" s="160"/>
      <c r="I17" s="160">
        <f>SUM(I18:I24)</f>
        <v>0</v>
      </c>
      <c r="J17" s="160"/>
      <c r="K17" s="160">
        <f>SUM(K18:K24)</f>
        <v>0</v>
      </c>
      <c r="L17" s="160"/>
      <c r="M17" s="160">
        <f>SUM(M18:M24)</f>
        <v>0</v>
      </c>
      <c r="N17" s="160"/>
      <c r="O17" s="160">
        <f>SUM(O18:O24)</f>
        <v>0.37</v>
      </c>
      <c r="P17" s="160"/>
      <c r="Q17" s="160">
        <f>SUM(Q18:Q24)</f>
        <v>23.180000000000003</v>
      </c>
      <c r="R17" s="160"/>
      <c r="S17" s="160"/>
      <c r="T17" s="160"/>
      <c r="U17" s="160"/>
      <c r="V17" s="160">
        <f>SUM(V18:V24)</f>
        <v>240.5</v>
      </c>
      <c r="W17" s="160"/>
      <c r="X17" s="160"/>
      <c r="AG17" t="s">
        <v>105</v>
      </c>
    </row>
    <row r="18" spans="1:60" outlineLevel="1" x14ac:dyDescent="0.2">
      <c r="A18" s="167">
        <v>8</v>
      </c>
      <c r="B18" s="168" t="s">
        <v>131</v>
      </c>
      <c r="C18" s="182" t="s">
        <v>132</v>
      </c>
      <c r="D18" s="169" t="s">
        <v>133</v>
      </c>
      <c r="E18" s="170">
        <v>171</v>
      </c>
      <c r="F18" s="171"/>
      <c r="G18" s="172">
        <f>ROUND(E18*F18,2)</f>
        <v>0</v>
      </c>
      <c r="H18" s="157"/>
      <c r="I18" s="156">
        <f>ROUND(E18*H18,2)</f>
        <v>0</v>
      </c>
      <c r="J18" s="157"/>
      <c r="K18" s="156">
        <f>ROUND(E18*J18,2)</f>
        <v>0</v>
      </c>
      <c r="L18" s="156">
        <v>21</v>
      </c>
      <c r="M18" s="156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6"/>
      <c r="S18" s="156" t="s">
        <v>109</v>
      </c>
      <c r="T18" s="156" t="s">
        <v>109</v>
      </c>
      <c r="U18" s="156">
        <v>0.06</v>
      </c>
      <c r="V18" s="156">
        <f>ROUND(E18*U18,2)</f>
        <v>10.26</v>
      </c>
      <c r="W18" s="156"/>
      <c r="X18" s="156" t="s">
        <v>110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3" t="s">
        <v>134</v>
      </c>
      <c r="D19" s="158"/>
      <c r="E19" s="159">
        <v>171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135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9</v>
      </c>
      <c r="B20" s="174" t="s">
        <v>136</v>
      </c>
      <c r="C20" s="181" t="s">
        <v>137</v>
      </c>
      <c r="D20" s="175" t="s">
        <v>133</v>
      </c>
      <c r="E20" s="176">
        <v>1</v>
      </c>
      <c r="F20" s="177"/>
      <c r="G20" s="178">
        <f>ROUND(E20*F20,2)</f>
        <v>0</v>
      </c>
      <c r="H20" s="157"/>
      <c r="I20" s="156">
        <f>ROUND(E20*H20,2)</f>
        <v>0</v>
      </c>
      <c r="J20" s="157"/>
      <c r="K20" s="156">
        <f>ROUND(E20*J20,2)</f>
        <v>0</v>
      </c>
      <c r="L20" s="156">
        <v>21</v>
      </c>
      <c r="M20" s="156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6"/>
      <c r="S20" s="156" t="s">
        <v>109</v>
      </c>
      <c r="T20" s="156" t="s">
        <v>109</v>
      </c>
      <c r="U20" s="156">
        <v>0.05</v>
      </c>
      <c r="V20" s="156">
        <f>ROUND(E20*U20,2)</f>
        <v>0.05</v>
      </c>
      <c r="W20" s="156"/>
      <c r="X20" s="156" t="s">
        <v>110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7">
        <v>10</v>
      </c>
      <c r="B21" s="168" t="s">
        <v>138</v>
      </c>
      <c r="C21" s="182" t="s">
        <v>139</v>
      </c>
      <c r="D21" s="169" t="s">
        <v>108</v>
      </c>
      <c r="E21" s="170">
        <v>373.68</v>
      </c>
      <c r="F21" s="171"/>
      <c r="G21" s="172">
        <f>ROUND(E21*F21,2)</f>
        <v>0</v>
      </c>
      <c r="H21" s="157"/>
      <c r="I21" s="156">
        <f>ROUND(E21*H21,2)</f>
        <v>0</v>
      </c>
      <c r="J21" s="157"/>
      <c r="K21" s="156">
        <f>ROUND(E21*J21,2)</f>
        <v>0</v>
      </c>
      <c r="L21" s="156">
        <v>21</v>
      </c>
      <c r="M21" s="156">
        <f>G21*(1+L21/100)</f>
        <v>0</v>
      </c>
      <c r="N21" s="156">
        <v>1E-3</v>
      </c>
      <c r="O21" s="156">
        <f>ROUND(E21*N21,2)</f>
        <v>0.37</v>
      </c>
      <c r="P21" s="156">
        <v>6.2E-2</v>
      </c>
      <c r="Q21" s="156">
        <f>ROUND(E21*P21,2)</f>
        <v>23.17</v>
      </c>
      <c r="R21" s="156"/>
      <c r="S21" s="156" t="s">
        <v>109</v>
      </c>
      <c r="T21" s="156" t="s">
        <v>109</v>
      </c>
      <c r="U21" s="156">
        <v>0.61199999999999999</v>
      </c>
      <c r="V21" s="156">
        <f>ROUND(E21*U21,2)</f>
        <v>228.69</v>
      </c>
      <c r="W21" s="156"/>
      <c r="X21" s="156" t="s">
        <v>110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3" t="s">
        <v>140</v>
      </c>
      <c r="D22" s="158"/>
      <c r="E22" s="159">
        <v>373.68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135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7">
        <v>11</v>
      </c>
      <c r="B23" s="168" t="s">
        <v>141</v>
      </c>
      <c r="C23" s="182" t="s">
        <v>142</v>
      </c>
      <c r="D23" s="169" t="s">
        <v>108</v>
      </c>
      <c r="E23" s="170">
        <v>1.6</v>
      </c>
      <c r="F23" s="171"/>
      <c r="G23" s="172">
        <f>ROUND(E23*F23,2)</f>
        <v>0</v>
      </c>
      <c r="H23" s="157"/>
      <c r="I23" s="156">
        <f>ROUND(E23*H23,2)</f>
        <v>0</v>
      </c>
      <c r="J23" s="157"/>
      <c r="K23" s="156">
        <f>ROUND(E23*J23,2)</f>
        <v>0</v>
      </c>
      <c r="L23" s="156">
        <v>21</v>
      </c>
      <c r="M23" s="156">
        <f>G23*(1+L23/100)</f>
        <v>0</v>
      </c>
      <c r="N23" s="156">
        <v>1.17E-3</v>
      </c>
      <c r="O23" s="156">
        <f>ROUND(E23*N23,2)</f>
        <v>0</v>
      </c>
      <c r="P23" s="156">
        <v>7.6E-3</v>
      </c>
      <c r="Q23" s="156">
        <f>ROUND(E23*P23,2)</f>
        <v>0.01</v>
      </c>
      <c r="R23" s="156"/>
      <c r="S23" s="156" t="s">
        <v>109</v>
      </c>
      <c r="T23" s="156" t="s">
        <v>109</v>
      </c>
      <c r="U23" s="156">
        <v>0.93899999999999995</v>
      </c>
      <c r="V23" s="156">
        <f>ROUND(E23*U23,2)</f>
        <v>1.5</v>
      </c>
      <c r="W23" s="156"/>
      <c r="X23" s="156" t="s">
        <v>110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3" t="s">
        <v>143</v>
      </c>
      <c r="D24" s="158"/>
      <c r="E24" s="159">
        <v>1.6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135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1" t="s">
        <v>104</v>
      </c>
      <c r="B25" s="162" t="s">
        <v>62</v>
      </c>
      <c r="C25" s="180" t="s">
        <v>63</v>
      </c>
      <c r="D25" s="163"/>
      <c r="E25" s="164"/>
      <c r="F25" s="165"/>
      <c r="G25" s="166">
        <f>SUMIF(AG26:AG26,"&lt;&gt;NOR",G26:G26)</f>
        <v>0</v>
      </c>
      <c r="H25" s="160"/>
      <c r="I25" s="160">
        <f>SUM(I26:I26)</f>
        <v>0</v>
      </c>
      <c r="J25" s="160"/>
      <c r="K25" s="160">
        <f>SUM(K26:K26)</f>
        <v>0</v>
      </c>
      <c r="L25" s="160"/>
      <c r="M25" s="160">
        <f>SUM(M26:M26)</f>
        <v>0</v>
      </c>
      <c r="N25" s="160"/>
      <c r="O25" s="160">
        <f>SUM(O26:O26)</f>
        <v>0</v>
      </c>
      <c r="P25" s="160"/>
      <c r="Q25" s="160">
        <f>SUM(Q26:Q26)</f>
        <v>0</v>
      </c>
      <c r="R25" s="160"/>
      <c r="S25" s="160"/>
      <c r="T25" s="160"/>
      <c r="U25" s="160"/>
      <c r="V25" s="160">
        <f>SUM(V26:V26)</f>
        <v>7.25</v>
      </c>
      <c r="W25" s="160"/>
      <c r="X25" s="160"/>
      <c r="AG25" t="s">
        <v>105</v>
      </c>
    </row>
    <row r="26" spans="1:60" outlineLevel="1" x14ac:dyDescent="0.2">
      <c r="A26" s="173">
        <v>12</v>
      </c>
      <c r="B26" s="174" t="s">
        <v>144</v>
      </c>
      <c r="C26" s="181" t="s">
        <v>145</v>
      </c>
      <c r="D26" s="175" t="s">
        <v>146</v>
      </c>
      <c r="E26" s="176">
        <v>7.7263799999999998</v>
      </c>
      <c r="F26" s="177"/>
      <c r="G26" s="178">
        <f>ROUND(E26*F26,2)</f>
        <v>0</v>
      </c>
      <c r="H26" s="157"/>
      <c r="I26" s="156">
        <f>ROUND(E26*H26,2)</f>
        <v>0</v>
      </c>
      <c r="J26" s="157"/>
      <c r="K26" s="156">
        <f>ROUND(E26*J26,2)</f>
        <v>0</v>
      </c>
      <c r="L26" s="156">
        <v>21</v>
      </c>
      <c r="M26" s="156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6"/>
      <c r="S26" s="156" t="s">
        <v>109</v>
      </c>
      <c r="T26" s="156" t="s">
        <v>109</v>
      </c>
      <c r="U26" s="156">
        <v>0.9385</v>
      </c>
      <c r="V26" s="156">
        <f>ROUND(E26*U26,2)</f>
        <v>7.25</v>
      </c>
      <c r="W26" s="156"/>
      <c r="X26" s="156" t="s">
        <v>147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148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1" t="s">
        <v>104</v>
      </c>
      <c r="B27" s="162" t="s">
        <v>64</v>
      </c>
      <c r="C27" s="180" t="s">
        <v>65</v>
      </c>
      <c r="D27" s="163"/>
      <c r="E27" s="164"/>
      <c r="F27" s="165"/>
      <c r="G27" s="166">
        <f>SUMIF(AG28:AG30,"&lt;&gt;NOR",G28:G30)</f>
        <v>0</v>
      </c>
      <c r="H27" s="160"/>
      <c r="I27" s="160">
        <f>SUM(I28:I30)</f>
        <v>0</v>
      </c>
      <c r="J27" s="160"/>
      <c r="K27" s="160">
        <f>SUM(K28:K30)</f>
        <v>0</v>
      </c>
      <c r="L27" s="160"/>
      <c r="M27" s="160">
        <f>SUM(M28:M30)</f>
        <v>0</v>
      </c>
      <c r="N27" s="160"/>
      <c r="O27" s="160">
        <f>SUM(O28:O30)</f>
        <v>1.05</v>
      </c>
      <c r="P27" s="160"/>
      <c r="Q27" s="160">
        <f>SUM(Q28:Q30)</f>
        <v>0.56000000000000005</v>
      </c>
      <c r="R27" s="160"/>
      <c r="S27" s="160"/>
      <c r="T27" s="160"/>
      <c r="U27" s="160"/>
      <c r="V27" s="160">
        <f>SUM(V28:V30)</f>
        <v>391.01</v>
      </c>
      <c r="W27" s="160"/>
      <c r="X27" s="160"/>
      <c r="AG27" t="s">
        <v>105</v>
      </c>
    </row>
    <row r="28" spans="1:60" ht="13.5" customHeight="1" outlineLevel="1" x14ac:dyDescent="0.2">
      <c r="A28" s="173">
        <v>13</v>
      </c>
      <c r="B28" s="174" t="s">
        <v>149</v>
      </c>
      <c r="C28" s="181" t="s">
        <v>150</v>
      </c>
      <c r="D28" s="175" t="s">
        <v>116</v>
      </c>
      <c r="E28" s="176">
        <v>415.2</v>
      </c>
      <c r="F28" s="177"/>
      <c r="G28" s="178">
        <f>ROUND(E28*F28,2)</f>
        <v>0</v>
      </c>
      <c r="H28" s="157"/>
      <c r="I28" s="156">
        <f>ROUND(E28*H28,2)</f>
        <v>0</v>
      </c>
      <c r="J28" s="157"/>
      <c r="K28" s="156">
        <f>ROUND(E28*J28,2)</f>
        <v>0</v>
      </c>
      <c r="L28" s="156">
        <v>21</v>
      </c>
      <c r="M28" s="156">
        <f>G28*(1+L28/100)</f>
        <v>0</v>
      </c>
      <c r="N28" s="156">
        <v>0</v>
      </c>
      <c r="O28" s="156">
        <f>ROUND(E28*N28,2)</f>
        <v>0</v>
      </c>
      <c r="P28" s="156">
        <v>1.3500000000000001E-3</v>
      </c>
      <c r="Q28" s="156">
        <f>ROUND(E28*P28,2)</f>
        <v>0.56000000000000005</v>
      </c>
      <c r="R28" s="156"/>
      <c r="S28" s="156" t="s">
        <v>109</v>
      </c>
      <c r="T28" s="156" t="s">
        <v>109</v>
      </c>
      <c r="U28" s="156">
        <v>9.1999999999999998E-2</v>
      </c>
      <c r="V28" s="156">
        <f>ROUND(E28*U28,2)</f>
        <v>38.200000000000003</v>
      </c>
      <c r="W28" s="156"/>
      <c r="X28" s="156" t="s">
        <v>110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14</v>
      </c>
      <c r="B29" s="174" t="s">
        <v>151</v>
      </c>
      <c r="C29" s="181" t="s">
        <v>152</v>
      </c>
      <c r="D29" s="175" t="s">
        <v>116</v>
      </c>
      <c r="E29" s="176">
        <v>415.2</v>
      </c>
      <c r="F29" s="177"/>
      <c r="G29" s="178">
        <f>ROUND(E29*F29,2)</f>
        <v>0</v>
      </c>
      <c r="H29" s="157"/>
      <c r="I29" s="156">
        <f>ROUND(E29*H29,2)</f>
        <v>0</v>
      </c>
      <c r="J29" s="157"/>
      <c r="K29" s="156">
        <f>ROUND(E29*J29,2)</f>
        <v>0</v>
      </c>
      <c r="L29" s="156">
        <v>21</v>
      </c>
      <c r="M29" s="156">
        <f>G29*(1+L29/100)</f>
        <v>0</v>
      </c>
      <c r="N29" s="156">
        <v>2.5200000000000001E-3</v>
      </c>
      <c r="O29" s="156">
        <f>ROUND(E29*N29,2)</f>
        <v>1.05</v>
      </c>
      <c r="P29" s="156">
        <v>0</v>
      </c>
      <c r="Q29" s="156">
        <f>ROUND(E29*P29,2)</f>
        <v>0</v>
      </c>
      <c r="R29" s="156"/>
      <c r="S29" s="156" t="s">
        <v>109</v>
      </c>
      <c r="T29" s="156" t="s">
        <v>109</v>
      </c>
      <c r="U29" s="156">
        <v>0.83779999999999999</v>
      </c>
      <c r="V29" s="156">
        <f>ROUND(E29*U29,2)</f>
        <v>347.85</v>
      </c>
      <c r="W29" s="156"/>
      <c r="X29" s="156" t="s">
        <v>110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15</v>
      </c>
      <c r="B30" s="174" t="s">
        <v>153</v>
      </c>
      <c r="C30" s="181" t="s">
        <v>154</v>
      </c>
      <c r="D30" s="175" t="s">
        <v>146</v>
      </c>
      <c r="E30" s="176">
        <v>1.0463</v>
      </c>
      <c r="F30" s="177"/>
      <c r="G30" s="178">
        <f>ROUND(E30*F30,2)</f>
        <v>0</v>
      </c>
      <c r="H30" s="157"/>
      <c r="I30" s="156">
        <f>ROUND(E30*H30,2)</f>
        <v>0</v>
      </c>
      <c r="J30" s="157"/>
      <c r="K30" s="156">
        <f>ROUND(E30*J30,2)</f>
        <v>0</v>
      </c>
      <c r="L30" s="156">
        <v>21</v>
      </c>
      <c r="M30" s="156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6"/>
      <c r="S30" s="156" t="s">
        <v>109</v>
      </c>
      <c r="T30" s="156" t="s">
        <v>109</v>
      </c>
      <c r="U30" s="156">
        <v>4.7370000000000001</v>
      </c>
      <c r="V30" s="156">
        <f>ROUND(E30*U30,2)</f>
        <v>4.96</v>
      </c>
      <c r="W30" s="156"/>
      <c r="X30" s="156" t="s">
        <v>147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148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1" t="s">
        <v>104</v>
      </c>
      <c r="B31" s="162" t="s">
        <v>66</v>
      </c>
      <c r="C31" s="180" t="s">
        <v>67</v>
      </c>
      <c r="D31" s="163"/>
      <c r="E31" s="164"/>
      <c r="F31" s="165"/>
      <c r="G31" s="166">
        <f>SUMIF(AG32:AG40,"&lt;&gt;NOR",G32:G40)</f>
        <v>0</v>
      </c>
      <c r="H31" s="160"/>
      <c r="I31" s="160">
        <f>SUM(I32:I40)</f>
        <v>0</v>
      </c>
      <c r="J31" s="160"/>
      <c r="K31" s="160">
        <f>SUM(K32:K40)</f>
        <v>0</v>
      </c>
      <c r="L31" s="160"/>
      <c r="M31" s="160">
        <f>SUM(M32:M40)</f>
        <v>0</v>
      </c>
      <c r="N31" s="160"/>
      <c r="O31" s="160">
        <f>SUM(O32:O40)</f>
        <v>0.02</v>
      </c>
      <c r="P31" s="160"/>
      <c r="Q31" s="160">
        <f>SUM(Q32:Q40)</f>
        <v>0.42</v>
      </c>
      <c r="R31" s="160"/>
      <c r="S31" s="160"/>
      <c r="T31" s="160"/>
      <c r="U31" s="160"/>
      <c r="V31" s="160">
        <f>SUM(V32:V40)</f>
        <v>318.36</v>
      </c>
      <c r="W31" s="160"/>
      <c r="X31" s="160"/>
      <c r="AG31" t="s">
        <v>105</v>
      </c>
    </row>
    <row r="32" spans="1:60" outlineLevel="1" x14ac:dyDescent="0.2">
      <c r="A32" s="173">
        <v>16</v>
      </c>
      <c r="B32" s="174" t="s">
        <v>155</v>
      </c>
      <c r="C32" s="181" t="s">
        <v>156</v>
      </c>
      <c r="D32" s="175" t="s">
        <v>133</v>
      </c>
      <c r="E32" s="176">
        <v>123.4</v>
      </c>
      <c r="F32" s="177"/>
      <c r="G32" s="178">
        <f>ROUND(E32*F32,2)</f>
        <v>0</v>
      </c>
      <c r="H32" s="157"/>
      <c r="I32" s="156">
        <f>ROUND(E32*H32,2)</f>
        <v>0</v>
      </c>
      <c r="J32" s="157"/>
      <c r="K32" s="156">
        <f>ROUND(E32*J32,2)</f>
        <v>0</v>
      </c>
      <c r="L32" s="156">
        <v>21</v>
      </c>
      <c r="M32" s="156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6"/>
      <c r="S32" s="156" t="s">
        <v>109</v>
      </c>
      <c r="T32" s="156" t="s">
        <v>117</v>
      </c>
      <c r="U32" s="156">
        <v>0.39</v>
      </c>
      <c r="V32" s="156">
        <f>ROUND(E32*U32,2)</f>
        <v>48.13</v>
      </c>
      <c r="W32" s="156"/>
      <c r="X32" s="156" t="s">
        <v>110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17</v>
      </c>
      <c r="B33" s="174" t="s">
        <v>157</v>
      </c>
      <c r="C33" s="181" t="s">
        <v>158</v>
      </c>
      <c r="D33" s="175" t="s">
        <v>159</v>
      </c>
      <c r="E33" s="176">
        <v>123.4</v>
      </c>
      <c r="F33" s="177"/>
      <c r="G33" s="178">
        <f>ROUND(E33*F33,2)</f>
        <v>0</v>
      </c>
      <c r="H33" s="157"/>
      <c r="I33" s="156">
        <f>ROUND(E33*H33,2)</f>
        <v>0</v>
      </c>
      <c r="J33" s="157"/>
      <c r="K33" s="156">
        <f>ROUND(E33*J33,2)</f>
        <v>0</v>
      </c>
      <c r="L33" s="156">
        <v>21</v>
      </c>
      <c r="M33" s="156">
        <f>G33*(1+L33/100)</f>
        <v>0</v>
      </c>
      <c r="N33" s="156">
        <v>1.9000000000000001E-4</v>
      </c>
      <c r="O33" s="156">
        <f>ROUND(E33*N33,2)</f>
        <v>0.02</v>
      </c>
      <c r="P33" s="156">
        <v>0</v>
      </c>
      <c r="Q33" s="156">
        <f>ROUND(E33*P33,2)</f>
        <v>0</v>
      </c>
      <c r="R33" s="156"/>
      <c r="S33" s="156" t="s">
        <v>109</v>
      </c>
      <c r="T33" s="156" t="s">
        <v>117</v>
      </c>
      <c r="U33" s="156">
        <v>1.6970000000000001</v>
      </c>
      <c r="V33" s="156">
        <f>ROUND(E33*U33,2)</f>
        <v>209.41</v>
      </c>
      <c r="W33" s="156"/>
      <c r="X33" s="156" t="s">
        <v>110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7">
        <v>18</v>
      </c>
      <c r="B34" s="168" t="s">
        <v>160</v>
      </c>
      <c r="C34" s="182" t="s">
        <v>161</v>
      </c>
      <c r="D34" s="169" t="s">
        <v>162</v>
      </c>
      <c r="E34" s="170">
        <v>38.22</v>
      </c>
      <c r="F34" s="171"/>
      <c r="G34" s="172">
        <f>ROUND(E34*F34,2)</f>
        <v>0</v>
      </c>
      <c r="H34" s="157"/>
      <c r="I34" s="156">
        <f>ROUND(E34*H34,2)</f>
        <v>0</v>
      </c>
      <c r="J34" s="157"/>
      <c r="K34" s="156">
        <f>ROUND(E34*J34,2)</f>
        <v>0</v>
      </c>
      <c r="L34" s="156">
        <v>21</v>
      </c>
      <c r="M34" s="156">
        <f>G34*(1+L34/100)</f>
        <v>0</v>
      </c>
      <c r="N34" s="156">
        <v>0</v>
      </c>
      <c r="O34" s="156">
        <f>ROUND(E34*N34,2)</f>
        <v>0</v>
      </c>
      <c r="P34" s="156">
        <v>1.1039999999999999E-2</v>
      </c>
      <c r="Q34" s="156">
        <f>ROUND(E34*P34,2)</f>
        <v>0.42</v>
      </c>
      <c r="R34" s="156"/>
      <c r="S34" s="156" t="s">
        <v>120</v>
      </c>
      <c r="T34" s="156" t="s">
        <v>117</v>
      </c>
      <c r="U34" s="156">
        <v>0.46</v>
      </c>
      <c r="V34" s="156">
        <f>ROUND(E34*U34,2)</f>
        <v>17.579999999999998</v>
      </c>
      <c r="W34" s="156"/>
      <c r="X34" s="156" t="s">
        <v>110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3" t="s">
        <v>163</v>
      </c>
      <c r="D35" s="158"/>
      <c r="E35" s="159">
        <v>30.24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135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3" t="s">
        <v>164</v>
      </c>
      <c r="D36" s="158"/>
      <c r="E36" s="159">
        <v>7.98</v>
      </c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135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7">
        <v>19</v>
      </c>
      <c r="B37" s="168" t="s">
        <v>165</v>
      </c>
      <c r="C37" s="182" t="s">
        <v>166</v>
      </c>
      <c r="D37" s="169" t="s">
        <v>108</v>
      </c>
      <c r="E37" s="170">
        <v>38.22</v>
      </c>
      <c r="F37" s="171"/>
      <c r="G37" s="172">
        <f>ROUND(E37*F37,2)</f>
        <v>0</v>
      </c>
      <c r="H37" s="157"/>
      <c r="I37" s="156">
        <f>ROUND(E37*H37,2)</f>
        <v>0</v>
      </c>
      <c r="J37" s="157"/>
      <c r="K37" s="156">
        <f>ROUND(E37*J37,2)</f>
        <v>0</v>
      </c>
      <c r="L37" s="156">
        <v>21</v>
      </c>
      <c r="M37" s="156">
        <f>G37*(1+L37/100)</f>
        <v>0</v>
      </c>
      <c r="N37" s="156">
        <v>2.0000000000000002E-5</v>
      </c>
      <c r="O37" s="156">
        <f>ROUND(E37*N37,2)</f>
        <v>0</v>
      </c>
      <c r="P37" s="156">
        <v>0</v>
      </c>
      <c r="Q37" s="156">
        <f>ROUND(E37*P37,2)</f>
        <v>0</v>
      </c>
      <c r="R37" s="156"/>
      <c r="S37" s="156" t="s">
        <v>109</v>
      </c>
      <c r="T37" s="156" t="s">
        <v>117</v>
      </c>
      <c r="U37" s="156">
        <v>1.1299999999999999</v>
      </c>
      <c r="V37" s="156">
        <f>ROUND(E37*U37,2)</f>
        <v>43.19</v>
      </c>
      <c r="W37" s="156"/>
      <c r="X37" s="156" t="s">
        <v>110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3" t="s">
        <v>163</v>
      </c>
      <c r="D38" s="158"/>
      <c r="E38" s="159">
        <v>30.24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135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3" t="s">
        <v>164</v>
      </c>
      <c r="D39" s="158"/>
      <c r="E39" s="159">
        <v>7.98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135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20</v>
      </c>
      <c r="B40" s="174" t="s">
        <v>167</v>
      </c>
      <c r="C40" s="181" t="s">
        <v>168</v>
      </c>
      <c r="D40" s="175" t="s">
        <v>146</v>
      </c>
      <c r="E40" s="176">
        <v>2.4209999999999999E-2</v>
      </c>
      <c r="F40" s="177"/>
      <c r="G40" s="178">
        <f>ROUND(E40*F40,2)</f>
        <v>0</v>
      </c>
      <c r="H40" s="157"/>
      <c r="I40" s="156">
        <f>ROUND(E40*H40,2)</f>
        <v>0</v>
      </c>
      <c r="J40" s="157"/>
      <c r="K40" s="156">
        <f>ROUND(E40*J40,2)</f>
        <v>0</v>
      </c>
      <c r="L40" s="156">
        <v>21</v>
      </c>
      <c r="M40" s="156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6"/>
      <c r="S40" s="156" t="s">
        <v>109</v>
      </c>
      <c r="T40" s="156" t="s">
        <v>109</v>
      </c>
      <c r="U40" s="156">
        <v>2.2549999999999999</v>
      </c>
      <c r="V40" s="156">
        <f>ROUND(E40*U40,2)</f>
        <v>0.05</v>
      </c>
      <c r="W40" s="156"/>
      <c r="X40" s="156" t="s">
        <v>147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148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61" t="s">
        <v>104</v>
      </c>
      <c r="B41" s="162" t="s">
        <v>68</v>
      </c>
      <c r="C41" s="180" t="s">
        <v>69</v>
      </c>
      <c r="D41" s="163"/>
      <c r="E41" s="164"/>
      <c r="F41" s="165"/>
      <c r="G41" s="166">
        <f>SUMIF(AG42:AG64,"&lt;&gt;NOR",G42:G64)</f>
        <v>0</v>
      </c>
      <c r="H41" s="160"/>
      <c r="I41" s="160">
        <f>SUM(I42:I64)</f>
        <v>0</v>
      </c>
      <c r="J41" s="160"/>
      <c r="K41" s="160">
        <f>SUM(K42:K64)</f>
        <v>0</v>
      </c>
      <c r="L41" s="160"/>
      <c r="M41" s="160">
        <f>SUM(M42:M64)</f>
        <v>0</v>
      </c>
      <c r="N41" s="160"/>
      <c r="O41" s="160">
        <f>SUM(O42:O64)</f>
        <v>6.7899999999999991</v>
      </c>
      <c r="P41" s="160"/>
      <c r="Q41" s="160">
        <f>SUM(Q42:Q64)</f>
        <v>0</v>
      </c>
      <c r="R41" s="160"/>
      <c r="S41" s="160"/>
      <c r="T41" s="160"/>
      <c r="U41" s="160"/>
      <c r="V41" s="160">
        <f>SUM(V42:V64)</f>
        <v>834.83999999999992</v>
      </c>
      <c r="W41" s="160"/>
      <c r="X41" s="160"/>
      <c r="AG41" t="s">
        <v>105</v>
      </c>
    </row>
    <row r="42" spans="1:60" outlineLevel="1" x14ac:dyDescent="0.2">
      <c r="A42" s="167">
        <v>21</v>
      </c>
      <c r="B42" s="168" t="s">
        <v>169</v>
      </c>
      <c r="C42" s="182" t="s">
        <v>170</v>
      </c>
      <c r="D42" s="169" t="s">
        <v>133</v>
      </c>
      <c r="E42" s="170">
        <v>171</v>
      </c>
      <c r="F42" s="171"/>
      <c r="G42" s="172">
        <f>ROUND(E42*F42,2)</f>
        <v>0</v>
      </c>
      <c r="H42" s="157"/>
      <c r="I42" s="156">
        <f>ROUND(E42*H42,2)</f>
        <v>0</v>
      </c>
      <c r="J42" s="157"/>
      <c r="K42" s="156">
        <f>ROUND(E42*J42,2)</f>
        <v>0</v>
      </c>
      <c r="L42" s="156">
        <v>21</v>
      </c>
      <c r="M42" s="156">
        <f>G42*(1+L42/100)</f>
        <v>0</v>
      </c>
      <c r="N42" s="156">
        <v>1.1999999999999999E-3</v>
      </c>
      <c r="O42" s="156">
        <f>ROUND(E42*N42,2)</f>
        <v>0.21</v>
      </c>
      <c r="P42" s="156">
        <v>0</v>
      </c>
      <c r="Q42" s="156">
        <f>ROUND(E42*P42,2)</f>
        <v>0</v>
      </c>
      <c r="R42" s="156"/>
      <c r="S42" s="156" t="s">
        <v>109</v>
      </c>
      <c r="T42" s="156" t="s">
        <v>109</v>
      </c>
      <c r="U42" s="156">
        <v>2.72</v>
      </c>
      <c r="V42" s="156">
        <f>ROUND(E42*U42,2)</f>
        <v>465.12</v>
      </c>
      <c r="W42" s="156"/>
      <c r="X42" s="156" t="s">
        <v>110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3" t="s">
        <v>171</v>
      </c>
      <c r="D43" s="158"/>
      <c r="E43" s="159">
        <v>171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135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22</v>
      </c>
      <c r="B44" s="174" t="s">
        <v>172</v>
      </c>
      <c r="C44" s="181" t="s">
        <v>173</v>
      </c>
      <c r="D44" s="175" t="s">
        <v>133</v>
      </c>
      <c r="E44" s="176">
        <v>42</v>
      </c>
      <c r="F44" s="177"/>
      <c r="G44" s="178">
        <f t="shared" ref="G44:G51" si="0">ROUND(E44*F44,2)</f>
        <v>0</v>
      </c>
      <c r="H44" s="157"/>
      <c r="I44" s="156">
        <f t="shared" ref="I44:I51" si="1">ROUND(E44*H44,2)</f>
        <v>0</v>
      </c>
      <c r="J44" s="157"/>
      <c r="K44" s="156">
        <f t="shared" ref="K44:K51" si="2">ROUND(E44*J44,2)</f>
        <v>0</v>
      </c>
      <c r="L44" s="156">
        <v>21</v>
      </c>
      <c r="M44" s="156">
        <f t="shared" ref="M44:M51" si="3">G44*(1+L44/100)</f>
        <v>0</v>
      </c>
      <c r="N44" s="156">
        <v>3.2099999999999997E-2</v>
      </c>
      <c r="O44" s="156">
        <f t="shared" ref="O44:O51" si="4">ROUND(E44*N44,2)</f>
        <v>1.35</v>
      </c>
      <c r="P44" s="156">
        <v>0</v>
      </c>
      <c r="Q44" s="156">
        <f t="shared" ref="Q44:Q51" si="5">ROUND(E44*P44,2)</f>
        <v>0</v>
      </c>
      <c r="R44" s="156" t="s">
        <v>128</v>
      </c>
      <c r="S44" s="156" t="s">
        <v>109</v>
      </c>
      <c r="T44" s="156" t="s">
        <v>117</v>
      </c>
      <c r="U44" s="156">
        <v>0</v>
      </c>
      <c r="V44" s="156">
        <f t="shared" ref="V44:V51" si="6">ROUND(E44*U44,2)</f>
        <v>0</v>
      </c>
      <c r="W44" s="156"/>
      <c r="X44" s="156" t="s">
        <v>129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130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3">
        <v>23</v>
      </c>
      <c r="B45" s="174" t="s">
        <v>174</v>
      </c>
      <c r="C45" s="181" t="s">
        <v>175</v>
      </c>
      <c r="D45" s="175" t="s">
        <v>133</v>
      </c>
      <c r="E45" s="176">
        <v>62</v>
      </c>
      <c r="F45" s="177"/>
      <c r="G45" s="178">
        <f t="shared" si="0"/>
        <v>0</v>
      </c>
      <c r="H45" s="157"/>
      <c r="I45" s="156">
        <f t="shared" si="1"/>
        <v>0</v>
      </c>
      <c r="J45" s="157"/>
      <c r="K45" s="156">
        <f t="shared" si="2"/>
        <v>0</v>
      </c>
      <c r="L45" s="156">
        <v>21</v>
      </c>
      <c r="M45" s="156">
        <f t="shared" si="3"/>
        <v>0</v>
      </c>
      <c r="N45" s="156">
        <v>3.2199999999999999E-2</v>
      </c>
      <c r="O45" s="156">
        <f t="shared" si="4"/>
        <v>2</v>
      </c>
      <c r="P45" s="156">
        <v>0</v>
      </c>
      <c r="Q45" s="156">
        <f t="shared" si="5"/>
        <v>0</v>
      </c>
      <c r="R45" s="156" t="s">
        <v>128</v>
      </c>
      <c r="S45" s="156" t="s">
        <v>109</v>
      </c>
      <c r="T45" s="156" t="s">
        <v>117</v>
      </c>
      <c r="U45" s="156">
        <v>0</v>
      </c>
      <c r="V45" s="156">
        <f t="shared" si="6"/>
        <v>0</v>
      </c>
      <c r="W45" s="156"/>
      <c r="X45" s="156" t="s">
        <v>129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130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24</v>
      </c>
      <c r="B46" s="174" t="s">
        <v>176</v>
      </c>
      <c r="C46" s="181" t="s">
        <v>177</v>
      </c>
      <c r="D46" s="175" t="s">
        <v>133</v>
      </c>
      <c r="E46" s="176">
        <v>2</v>
      </c>
      <c r="F46" s="177"/>
      <c r="G46" s="178">
        <f t="shared" si="0"/>
        <v>0</v>
      </c>
      <c r="H46" s="157"/>
      <c r="I46" s="156">
        <f t="shared" si="1"/>
        <v>0</v>
      </c>
      <c r="J46" s="157"/>
      <c r="K46" s="156">
        <f t="shared" si="2"/>
        <v>0</v>
      </c>
      <c r="L46" s="156">
        <v>21</v>
      </c>
      <c r="M46" s="156">
        <f t="shared" si="3"/>
        <v>0</v>
      </c>
      <c r="N46" s="156">
        <v>3.2000000000000001E-2</v>
      </c>
      <c r="O46" s="156">
        <f t="shared" si="4"/>
        <v>0.06</v>
      </c>
      <c r="P46" s="156">
        <v>0</v>
      </c>
      <c r="Q46" s="156">
        <f t="shared" si="5"/>
        <v>0</v>
      </c>
      <c r="R46" s="156" t="s">
        <v>128</v>
      </c>
      <c r="S46" s="156" t="s">
        <v>109</v>
      </c>
      <c r="T46" s="156" t="s">
        <v>117</v>
      </c>
      <c r="U46" s="156">
        <v>0</v>
      </c>
      <c r="V46" s="156">
        <f t="shared" si="6"/>
        <v>0</v>
      </c>
      <c r="W46" s="156"/>
      <c r="X46" s="156" t="s">
        <v>129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130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3">
        <v>25</v>
      </c>
      <c r="B47" s="174" t="s">
        <v>178</v>
      </c>
      <c r="C47" s="181" t="s">
        <v>179</v>
      </c>
      <c r="D47" s="175" t="s">
        <v>133</v>
      </c>
      <c r="E47" s="176">
        <v>17</v>
      </c>
      <c r="F47" s="177"/>
      <c r="G47" s="178">
        <f t="shared" si="0"/>
        <v>0</v>
      </c>
      <c r="H47" s="157"/>
      <c r="I47" s="156">
        <f t="shared" si="1"/>
        <v>0</v>
      </c>
      <c r="J47" s="157"/>
      <c r="K47" s="156">
        <f t="shared" si="2"/>
        <v>0</v>
      </c>
      <c r="L47" s="156">
        <v>21</v>
      </c>
      <c r="M47" s="156">
        <f t="shared" si="3"/>
        <v>0</v>
      </c>
      <c r="N47" s="156">
        <v>3.5000000000000003E-2</v>
      </c>
      <c r="O47" s="156">
        <f t="shared" si="4"/>
        <v>0.6</v>
      </c>
      <c r="P47" s="156">
        <v>0</v>
      </c>
      <c r="Q47" s="156">
        <f t="shared" si="5"/>
        <v>0</v>
      </c>
      <c r="R47" s="156"/>
      <c r="S47" s="156" t="s">
        <v>120</v>
      </c>
      <c r="T47" s="156" t="s">
        <v>117</v>
      </c>
      <c r="U47" s="156">
        <v>0</v>
      </c>
      <c r="V47" s="156">
        <f t="shared" si="6"/>
        <v>0</v>
      </c>
      <c r="W47" s="156"/>
      <c r="X47" s="156" t="s">
        <v>129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130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3">
        <v>26</v>
      </c>
      <c r="B48" s="174" t="s">
        <v>180</v>
      </c>
      <c r="C48" s="181" t="s">
        <v>181</v>
      </c>
      <c r="D48" s="175" t="s">
        <v>133</v>
      </c>
      <c r="E48" s="176">
        <v>48</v>
      </c>
      <c r="F48" s="177"/>
      <c r="G48" s="178">
        <f t="shared" si="0"/>
        <v>0</v>
      </c>
      <c r="H48" s="157"/>
      <c r="I48" s="156">
        <f t="shared" si="1"/>
        <v>0</v>
      </c>
      <c r="J48" s="157"/>
      <c r="K48" s="156">
        <f t="shared" si="2"/>
        <v>0</v>
      </c>
      <c r="L48" s="156">
        <v>21</v>
      </c>
      <c r="M48" s="156">
        <f t="shared" si="3"/>
        <v>0</v>
      </c>
      <c r="N48" s="156">
        <v>3.5000000000000003E-2</v>
      </c>
      <c r="O48" s="156">
        <f t="shared" si="4"/>
        <v>1.68</v>
      </c>
      <c r="P48" s="156">
        <v>0</v>
      </c>
      <c r="Q48" s="156">
        <f t="shared" si="5"/>
        <v>0</v>
      </c>
      <c r="R48" s="156" t="s">
        <v>128</v>
      </c>
      <c r="S48" s="156" t="s">
        <v>109</v>
      </c>
      <c r="T48" s="156" t="s">
        <v>117</v>
      </c>
      <c r="U48" s="156">
        <v>0</v>
      </c>
      <c r="V48" s="156">
        <f t="shared" si="6"/>
        <v>0</v>
      </c>
      <c r="W48" s="156"/>
      <c r="X48" s="156" t="s">
        <v>129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130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3">
        <v>27</v>
      </c>
      <c r="B49" s="174" t="s">
        <v>182</v>
      </c>
      <c r="C49" s="181" t="s">
        <v>183</v>
      </c>
      <c r="D49" s="175" t="s">
        <v>133</v>
      </c>
      <c r="E49" s="176">
        <v>1</v>
      </c>
      <c r="F49" s="177"/>
      <c r="G49" s="178">
        <f t="shared" si="0"/>
        <v>0</v>
      </c>
      <c r="H49" s="157"/>
      <c r="I49" s="156">
        <f t="shared" si="1"/>
        <v>0</v>
      </c>
      <c r="J49" s="157"/>
      <c r="K49" s="156">
        <f t="shared" si="2"/>
        <v>0</v>
      </c>
      <c r="L49" s="156">
        <v>21</v>
      </c>
      <c r="M49" s="156">
        <f t="shared" si="3"/>
        <v>0</v>
      </c>
      <c r="N49" s="156">
        <v>1.6800000000000001E-3</v>
      </c>
      <c r="O49" s="156">
        <f t="shared" si="4"/>
        <v>0</v>
      </c>
      <c r="P49" s="156">
        <v>0</v>
      </c>
      <c r="Q49" s="156">
        <f t="shared" si="5"/>
        <v>0</v>
      </c>
      <c r="R49" s="156"/>
      <c r="S49" s="156" t="s">
        <v>109</v>
      </c>
      <c r="T49" s="156" t="s">
        <v>109</v>
      </c>
      <c r="U49" s="156">
        <v>3.1</v>
      </c>
      <c r="V49" s="156">
        <f t="shared" si="6"/>
        <v>3.1</v>
      </c>
      <c r="W49" s="156"/>
      <c r="X49" s="156" t="s">
        <v>110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3">
        <v>28</v>
      </c>
      <c r="B50" s="174" t="s">
        <v>184</v>
      </c>
      <c r="C50" s="181" t="s">
        <v>185</v>
      </c>
      <c r="D50" s="175" t="s">
        <v>133</v>
      </c>
      <c r="E50" s="176">
        <v>1</v>
      </c>
      <c r="F50" s="177"/>
      <c r="G50" s="178">
        <f t="shared" si="0"/>
        <v>0</v>
      </c>
      <c r="H50" s="157"/>
      <c r="I50" s="156">
        <f t="shared" si="1"/>
        <v>0</v>
      </c>
      <c r="J50" s="157"/>
      <c r="K50" s="156">
        <f t="shared" si="2"/>
        <v>0</v>
      </c>
      <c r="L50" s="156">
        <v>21</v>
      </c>
      <c r="M50" s="156">
        <f t="shared" si="3"/>
        <v>0</v>
      </c>
      <c r="N50" s="156">
        <v>0.03</v>
      </c>
      <c r="O50" s="156">
        <f t="shared" si="4"/>
        <v>0.03</v>
      </c>
      <c r="P50" s="156">
        <v>0</v>
      </c>
      <c r="Q50" s="156">
        <f t="shared" si="5"/>
        <v>0</v>
      </c>
      <c r="R50" s="156" t="s">
        <v>128</v>
      </c>
      <c r="S50" s="156" t="s">
        <v>109</v>
      </c>
      <c r="T50" s="156" t="s">
        <v>117</v>
      </c>
      <c r="U50" s="156">
        <v>0</v>
      </c>
      <c r="V50" s="156">
        <f t="shared" si="6"/>
        <v>0</v>
      </c>
      <c r="W50" s="156"/>
      <c r="X50" s="156" t="s">
        <v>129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130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7">
        <v>29</v>
      </c>
      <c r="B51" s="168" t="s">
        <v>186</v>
      </c>
      <c r="C51" s="182" t="s">
        <v>187</v>
      </c>
      <c r="D51" s="169" t="s">
        <v>116</v>
      </c>
      <c r="E51" s="170">
        <v>1035.5999999999999</v>
      </c>
      <c r="F51" s="171"/>
      <c r="G51" s="172">
        <f t="shared" si="0"/>
        <v>0</v>
      </c>
      <c r="H51" s="157"/>
      <c r="I51" s="156">
        <f t="shared" si="1"/>
        <v>0</v>
      </c>
      <c r="J51" s="157"/>
      <c r="K51" s="156">
        <f t="shared" si="2"/>
        <v>0</v>
      </c>
      <c r="L51" s="156">
        <v>21</v>
      </c>
      <c r="M51" s="156">
        <f t="shared" si="3"/>
        <v>0</v>
      </c>
      <c r="N51" s="156">
        <v>0</v>
      </c>
      <c r="O51" s="156">
        <f t="shared" si="4"/>
        <v>0</v>
      </c>
      <c r="P51" s="156">
        <v>0</v>
      </c>
      <c r="Q51" s="156">
        <f t="shared" si="5"/>
        <v>0</v>
      </c>
      <c r="R51" s="156"/>
      <c r="S51" s="156" t="s">
        <v>109</v>
      </c>
      <c r="T51" s="156" t="s">
        <v>109</v>
      </c>
      <c r="U51" s="156">
        <v>0.26</v>
      </c>
      <c r="V51" s="156">
        <f t="shared" si="6"/>
        <v>269.26</v>
      </c>
      <c r="W51" s="156"/>
      <c r="X51" s="156" t="s">
        <v>110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3" t="s">
        <v>188</v>
      </c>
      <c r="D52" s="158"/>
      <c r="E52" s="159">
        <v>614.79999999999995</v>
      </c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135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3" t="s">
        <v>189</v>
      </c>
      <c r="D53" s="158"/>
      <c r="E53" s="159">
        <v>416</v>
      </c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135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3" t="s">
        <v>190</v>
      </c>
      <c r="D54" s="158"/>
      <c r="E54" s="159">
        <v>4.8</v>
      </c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135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30</v>
      </c>
      <c r="B55" s="174" t="s">
        <v>191</v>
      </c>
      <c r="C55" s="181" t="s">
        <v>192</v>
      </c>
      <c r="D55" s="175" t="s">
        <v>133</v>
      </c>
      <c r="E55" s="176">
        <v>2</v>
      </c>
      <c r="F55" s="177"/>
      <c r="G55" s="178">
        <f>ROUND(E55*F55,2)</f>
        <v>0</v>
      </c>
      <c r="H55" s="157"/>
      <c r="I55" s="156">
        <f>ROUND(E55*H55,2)</f>
        <v>0</v>
      </c>
      <c r="J55" s="157"/>
      <c r="K55" s="156">
        <f>ROUND(E55*J55,2)</f>
        <v>0</v>
      </c>
      <c r="L55" s="156">
        <v>21</v>
      </c>
      <c r="M55" s="156">
        <f>G55*(1+L55/100)</f>
        <v>0</v>
      </c>
      <c r="N55" s="156">
        <v>0</v>
      </c>
      <c r="O55" s="156">
        <f>ROUND(E55*N55,2)</f>
        <v>0</v>
      </c>
      <c r="P55" s="156">
        <v>0</v>
      </c>
      <c r="Q55" s="156">
        <f>ROUND(E55*P55,2)</f>
        <v>0</v>
      </c>
      <c r="R55" s="156"/>
      <c r="S55" s="156" t="s">
        <v>109</v>
      </c>
      <c r="T55" s="156" t="s">
        <v>109</v>
      </c>
      <c r="U55" s="156">
        <v>0.34</v>
      </c>
      <c r="V55" s="156">
        <f>ROUND(E55*U55,2)</f>
        <v>0.68</v>
      </c>
      <c r="W55" s="156"/>
      <c r="X55" s="156" t="s">
        <v>110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111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3">
        <v>31</v>
      </c>
      <c r="B56" s="174" t="s">
        <v>193</v>
      </c>
      <c r="C56" s="181" t="s">
        <v>194</v>
      </c>
      <c r="D56" s="175" t="s">
        <v>133</v>
      </c>
      <c r="E56" s="176">
        <v>2</v>
      </c>
      <c r="F56" s="177"/>
      <c r="G56" s="178">
        <f>ROUND(E56*F56,2)</f>
        <v>0</v>
      </c>
      <c r="H56" s="157"/>
      <c r="I56" s="156">
        <f>ROUND(E56*H56,2)</f>
        <v>0</v>
      </c>
      <c r="J56" s="157"/>
      <c r="K56" s="156">
        <f>ROUND(E56*J56,2)</f>
        <v>0</v>
      </c>
      <c r="L56" s="156">
        <v>21</v>
      </c>
      <c r="M56" s="156">
        <f>G56*(1+L56/100)</f>
        <v>0</v>
      </c>
      <c r="N56" s="156">
        <v>0</v>
      </c>
      <c r="O56" s="156">
        <f>ROUND(E56*N56,2)</f>
        <v>0</v>
      </c>
      <c r="P56" s="156">
        <v>0</v>
      </c>
      <c r="Q56" s="156">
        <f>ROUND(E56*P56,2)</f>
        <v>0</v>
      </c>
      <c r="R56" s="156" t="s">
        <v>128</v>
      </c>
      <c r="S56" s="156" t="s">
        <v>109</v>
      </c>
      <c r="T56" s="156" t="s">
        <v>117</v>
      </c>
      <c r="U56" s="156">
        <v>0</v>
      </c>
      <c r="V56" s="156">
        <f>ROUND(E56*U56,2)</f>
        <v>0</v>
      </c>
      <c r="W56" s="156"/>
      <c r="X56" s="156" t="s">
        <v>129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130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7">
        <v>32</v>
      </c>
      <c r="B57" s="168" t="s">
        <v>195</v>
      </c>
      <c r="C57" s="182" t="s">
        <v>196</v>
      </c>
      <c r="D57" s="169" t="s">
        <v>108</v>
      </c>
      <c r="E57" s="170">
        <v>216</v>
      </c>
      <c r="F57" s="171"/>
      <c r="G57" s="172">
        <f>ROUND(E57*F57,2)</f>
        <v>0</v>
      </c>
      <c r="H57" s="157"/>
      <c r="I57" s="156">
        <f>ROUND(E57*H57,2)</f>
        <v>0</v>
      </c>
      <c r="J57" s="157"/>
      <c r="K57" s="156">
        <f>ROUND(E57*J57,2)</f>
        <v>0</v>
      </c>
      <c r="L57" s="156">
        <v>21</v>
      </c>
      <c r="M57" s="156">
        <f>G57*(1+L57/100)</f>
        <v>0</v>
      </c>
      <c r="N57" s="156">
        <v>0</v>
      </c>
      <c r="O57" s="156">
        <f>ROUND(E57*N57,2)</f>
        <v>0</v>
      </c>
      <c r="P57" s="156">
        <v>0</v>
      </c>
      <c r="Q57" s="156">
        <f>ROUND(E57*P57,2)</f>
        <v>0</v>
      </c>
      <c r="R57" s="156"/>
      <c r="S57" s="156" t="s">
        <v>109</v>
      </c>
      <c r="T57" s="156" t="s">
        <v>109</v>
      </c>
      <c r="U57" s="156">
        <v>0.3</v>
      </c>
      <c r="V57" s="156">
        <f>ROUND(E57*U57,2)</f>
        <v>64.8</v>
      </c>
      <c r="W57" s="156"/>
      <c r="X57" s="156" t="s">
        <v>110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111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3" t="s">
        <v>197</v>
      </c>
      <c r="D58" s="158"/>
      <c r="E58" s="159">
        <v>205.92</v>
      </c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135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3" t="s">
        <v>198</v>
      </c>
      <c r="D59" s="158"/>
      <c r="E59" s="159">
        <v>10.08</v>
      </c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135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33</v>
      </c>
      <c r="B60" s="174" t="s">
        <v>199</v>
      </c>
      <c r="C60" s="181" t="s">
        <v>200</v>
      </c>
      <c r="D60" s="175" t="s">
        <v>108</v>
      </c>
      <c r="E60" s="176">
        <v>216</v>
      </c>
      <c r="F60" s="177"/>
      <c r="G60" s="178">
        <f>ROUND(E60*F60,2)</f>
        <v>0</v>
      </c>
      <c r="H60" s="157"/>
      <c r="I60" s="156">
        <f>ROUND(E60*H60,2)</f>
        <v>0</v>
      </c>
      <c r="J60" s="157"/>
      <c r="K60" s="156">
        <f>ROUND(E60*J60,2)</f>
        <v>0</v>
      </c>
      <c r="L60" s="156">
        <v>21</v>
      </c>
      <c r="M60" s="156">
        <f>G60*(1+L60/100)</f>
        <v>0</v>
      </c>
      <c r="N60" s="156">
        <v>3.82E-3</v>
      </c>
      <c r="O60" s="156">
        <f>ROUND(E60*N60,2)</f>
        <v>0.83</v>
      </c>
      <c r="P60" s="156">
        <v>0</v>
      </c>
      <c r="Q60" s="156">
        <f>ROUND(E60*P60,2)</f>
        <v>0</v>
      </c>
      <c r="R60" s="156" t="s">
        <v>128</v>
      </c>
      <c r="S60" s="156" t="s">
        <v>109</v>
      </c>
      <c r="T60" s="156" t="s">
        <v>117</v>
      </c>
      <c r="U60" s="156">
        <v>0</v>
      </c>
      <c r="V60" s="156">
        <f>ROUND(E60*U60,2)</f>
        <v>0</v>
      </c>
      <c r="W60" s="156"/>
      <c r="X60" s="156" t="s">
        <v>129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130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7">
        <v>34</v>
      </c>
      <c r="B61" s="168" t="s">
        <v>201</v>
      </c>
      <c r="C61" s="182" t="s">
        <v>202</v>
      </c>
      <c r="D61" s="169" t="s">
        <v>162</v>
      </c>
      <c r="E61" s="170">
        <v>40.32</v>
      </c>
      <c r="F61" s="171"/>
      <c r="G61" s="172">
        <f>ROUND(E61*F61,2)</f>
        <v>0</v>
      </c>
      <c r="H61" s="157"/>
      <c r="I61" s="156">
        <f>ROUND(E61*H61,2)</f>
        <v>0</v>
      </c>
      <c r="J61" s="157"/>
      <c r="K61" s="156">
        <f>ROUND(E61*J61,2)</f>
        <v>0</v>
      </c>
      <c r="L61" s="156">
        <v>21</v>
      </c>
      <c r="M61" s="156">
        <f>G61*(1+L61/100)</f>
        <v>0</v>
      </c>
      <c r="N61" s="156">
        <v>1.4999999999999999E-4</v>
      </c>
      <c r="O61" s="156">
        <f>ROUND(E61*N61,2)</f>
        <v>0.01</v>
      </c>
      <c r="P61" s="156">
        <v>0</v>
      </c>
      <c r="Q61" s="156">
        <f>ROUND(E61*P61,2)</f>
        <v>0</v>
      </c>
      <c r="R61" s="156"/>
      <c r="S61" s="156" t="s">
        <v>120</v>
      </c>
      <c r="T61" s="156" t="s">
        <v>117</v>
      </c>
      <c r="U61" s="156">
        <v>0.41199999999999998</v>
      </c>
      <c r="V61" s="156">
        <f>ROUND(E61*U61,2)</f>
        <v>16.61</v>
      </c>
      <c r="W61" s="156"/>
      <c r="X61" s="156" t="s">
        <v>110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3" t="s">
        <v>203</v>
      </c>
      <c r="D62" s="158"/>
      <c r="E62" s="159">
        <v>40.32</v>
      </c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135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3">
        <v>35</v>
      </c>
      <c r="B63" s="174" t="s">
        <v>204</v>
      </c>
      <c r="C63" s="181" t="s">
        <v>205</v>
      </c>
      <c r="D63" s="175" t="s">
        <v>162</v>
      </c>
      <c r="E63" s="176">
        <v>40.32</v>
      </c>
      <c r="F63" s="177"/>
      <c r="G63" s="178">
        <f>ROUND(E63*F63,2)</f>
        <v>0</v>
      </c>
      <c r="H63" s="157"/>
      <c r="I63" s="156">
        <f>ROUND(E63*H63,2)</f>
        <v>0</v>
      </c>
      <c r="J63" s="157"/>
      <c r="K63" s="156">
        <f>ROUND(E63*J63,2)</f>
        <v>0</v>
      </c>
      <c r="L63" s="156">
        <v>21</v>
      </c>
      <c r="M63" s="156">
        <f>G63*(1+L63/100)</f>
        <v>0</v>
      </c>
      <c r="N63" s="156">
        <v>4.8999999999999998E-4</v>
      </c>
      <c r="O63" s="156">
        <f>ROUND(E63*N63,2)</f>
        <v>0.02</v>
      </c>
      <c r="P63" s="156">
        <v>0</v>
      </c>
      <c r="Q63" s="156">
        <f>ROUND(E63*P63,2)</f>
        <v>0</v>
      </c>
      <c r="R63" s="156" t="s">
        <v>128</v>
      </c>
      <c r="S63" s="156" t="s">
        <v>109</v>
      </c>
      <c r="T63" s="156" t="s">
        <v>117</v>
      </c>
      <c r="U63" s="156">
        <v>0</v>
      </c>
      <c r="V63" s="156">
        <f>ROUND(E63*U63,2)</f>
        <v>0</v>
      </c>
      <c r="W63" s="156"/>
      <c r="X63" s="156" t="s">
        <v>129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130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3">
        <v>36</v>
      </c>
      <c r="B64" s="174" t="s">
        <v>206</v>
      </c>
      <c r="C64" s="181" t="s">
        <v>207</v>
      </c>
      <c r="D64" s="175" t="s">
        <v>146</v>
      </c>
      <c r="E64" s="176">
        <v>6.7713999999999999</v>
      </c>
      <c r="F64" s="177"/>
      <c r="G64" s="178">
        <f>ROUND(E64*F64,2)</f>
        <v>0</v>
      </c>
      <c r="H64" s="157"/>
      <c r="I64" s="156">
        <f>ROUND(E64*H64,2)</f>
        <v>0</v>
      </c>
      <c r="J64" s="157"/>
      <c r="K64" s="156">
        <f>ROUND(E64*J64,2)</f>
        <v>0</v>
      </c>
      <c r="L64" s="156">
        <v>21</v>
      </c>
      <c r="M64" s="156">
        <f>G64*(1+L64/100)</f>
        <v>0</v>
      </c>
      <c r="N64" s="156">
        <v>0</v>
      </c>
      <c r="O64" s="156">
        <f>ROUND(E64*N64,2)</f>
        <v>0</v>
      </c>
      <c r="P64" s="156">
        <v>0</v>
      </c>
      <c r="Q64" s="156">
        <f>ROUND(E64*P64,2)</f>
        <v>0</v>
      </c>
      <c r="R64" s="156"/>
      <c r="S64" s="156" t="s">
        <v>120</v>
      </c>
      <c r="T64" s="156" t="s">
        <v>121</v>
      </c>
      <c r="U64" s="156">
        <v>2.2549999999999999</v>
      </c>
      <c r="V64" s="156">
        <f>ROUND(E64*U64,2)</f>
        <v>15.27</v>
      </c>
      <c r="W64" s="156"/>
      <c r="X64" s="156" t="s">
        <v>147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148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1" t="s">
        <v>104</v>
      </c>
      <c r="B65" s="162" t="s">
        <v>70</v>
      </c>
      <c r="C65" s="180" t="s">
        <v>71</v>
      </c>
      <c r="D65" s="163"/>
      <c r="E65" s="164"/>
      <c r="F65" s="165"/>
      <c r="G65" s="166">
        <f>SUMIF(AG66:AG68,"&lt;&gt;NOR",G66:G68)</f>
        <v>0</v>
      </c>
      <c r="H65" s="160"/>
      <c r="I65" s="160">
        <f>SUM(I66:I68)</f>
        <v>0</v>
      </c>
      <c r="J65" s="160"/>
      <c r="K65" s="160">
        <f>SUM(K66:K68)</f>
        <v>0</v>
      </c>
      <c r="L65" s="160"/>
      <c r="M65" s="160">
        <f>SUM(M66:M68)</f>
        <v>0</v>
      </c>
      <c r="N65" s="160"/>
      <c r="O65" s="160">
        <f>SUM(O66:O68)</f>
        <v>0.02</v>
      </c>
      <c r="P65" s="160"/>
      <c r="Q65" s="160">
        <f>SUM(Q66:Q68)</f>
        <v>0</v>
      </c>
      <c r="R65" s="160"/>
      <c r="S65" s="160"/>
      <c r="T65" s="160"/>
      <c r="U65" s="160"/>
      <c r="V65" s="160">
        <f>SUM(V66:V68)</f>
        <v>46.360000000000007</v>
      </c>
      <c r="W65" s="160"/>
      <c r="X65" s="160"/>
      <c r="AG65" t="s">
        <v>105</v>
      </c>
    </row>
    <row r="66" spans="1:60" outlineLevel="1" x14ac:dyDescent="0.2">
      <c r="A66" s="173">
        <v>37</v>
      </c>
      <c r="B66" s="174" t="s">
        <v>208</v>
      </c>
      <c r="C66" s="181" t="s">
        <v>209</v>
      </c>
      <c r="D66" s="175" t="s">
        <v>116</v>
      </c>
      <c r="E66" s="176">
        <v>304.89999999999998</v>
      </c>
      <c r="F66" s="177"/>
      <c r="G66" s="178">
        <f>ROUND(E66*F66,2)</f>
        <v>0</v>
      </c>
      <c r="H66" s="157"/>
      <c r="I66" s="156">
        <f>ROUND(E66*H66,2)</f>
        <v>0</v>
      </c>
      <c r="J66" s="157"/>
      <c r="K66" s="156">
        <f>ROUND(E66*J66,2)</f>
        <v>0</v>
      </c>
      <c r="L66" s="156">
        <v>21</v>
      </c>
      <c r="M66" s="156">
        <f>G66*(1+L66/100)</f>
        <v>0</v>
      </c>
      <c r="N66" s="156">
        <v>0</v>
      </c>
      <c r="O66" s="156">
        <f>ROUND(E66*N66,2)</f>
        <v>0</v>
      </c>
      <c r="P66" s="156">
        <v>0</v>
      </c>
      <c r="Q66" s="156">
        <f>ROUND(E66*P66,2)</f>
        <v>0</v>
      </c>
      <c r="R66" s="156"/>
      <c r="S66" s="156" t="s">
        <v>109</v>
      </c>
      <c r="T66" s="156" t="s">
        <v>109</v>
      </c>
      <c r="U66" s="156">
        <v>0.152</v>
      </c>
      <c r="V66" s="156">
        <f>ROUND(E66*U66,2)</f>
        <v>46.34</v>
      </c>
      <c r="W66" s="156"/>
      <c r="X66" s="156" t="s">
        <v>110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3">
        <v>38</v>
      </c>
      <c r="B67" s="174" t="s">
        <v>210</v>
      </c>
      <c r="C67" s="181" t="s">
        <v>211</v>
      </c>
      <c r="D67" s="175" t="s">
        <v>116</v>
      </c>
      <c r="E67" s="176">
        <v>305</v>
      </c>
      <c r="F67" s="177"/>
      <c r="G67" s="178">
        <f>ROUND(E67*F67,2)</f>
        <v>0</v>
      </c>
      <c r="H67" s="157"/>
      <c r="I67" s="156">
        <f>ROUND(E67*H67,2)</f>
        <v>0</v>
      </c>
      <c r="J67" s="157"/>
      <c r="K67" s="156">
        <f>ROUND(E67*J67,2)</f>
        <v>0</v>
      </c>
      <c r="L67" s="156">
        <v>21</v>
      </c>
      <c r="M67" s="156">
        <f>G67*(1+L67/100)</f>
        <v>0</v>
      </c>
      <c r="N67" s="156">
        <v>5.0000000000000002E-5</v>
      </c>
      <c r="O67" s="156">
        <f>ROUND(E67*N67,2)</f>
        <v>0.02</v>
      </c>
      <c r="P67" s="156">
        <v>0</v>
      </c>
      <c r="Q67" s="156">
        <f>ROUND(E67*P67,2)</f>
        <v>0</v>
      </c>
      <c r="R67" s="156" t="s">
        <v>128</v>
      </c>
      <c r="S67" s="156" t="s">
        <v>109</v>
      </c>
      <c r="T67" s="156" t="s">
        <v>109</v>
      </c>
      <c r="U67" s="156">
        <v>0</v>
      </c>
      <c r="V67" s="156">
        <f>ROUND(E67*U67,2)</f>
        <v>0</v>
      </c>
      <c r="W67" s="156"/>
      <c r="X67" s="156" t="s">
        <v>129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130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39</v>
      </c>
      <c r="B68" s="174" t="s">
        <v>212</v>
      </c>
      <c r="C68" s="181" t="s">
        <v>213</v>
      </c>
      <c r="D68" s="175" t="s">
        <v>146</v>
      </c>
      <c r="E68" s="176">
        <v>1.525E-2</v>
      </c>
      <c r="F68" s="177"/>
      <c r="G68" s="178">
        <f>ROUND(E68*F68,2)</f>
        <v>0</v>
      </c>
      <c r="H68" s="157"/>
      <c r="I68" s="156">
        <f>ROUND(E68*H68,2)</f>
        <v>0</v>
      </c>
      <c r="J68" s="157"/>
      <c r="K68" s="156">
        <f>ROUND(E68*J68,2)</f>
        <v>0</v>
      </c>
      <c r="L68" s="156">
        <v>21</v>
      </c>
      <c r="M68" s="156">
        <f>G68*(1+L68/100)</f>
        <v>0</v>
      </c>
      <c r="N68" s="156">
        <v>0</v>
      </c>
      <c r="O68" s="156">
        <f>ROUND(E68*N68,2)</f>
        <v>0</v>
      </c>
      <c r="P68" s="156">
        <v>0</v>
      </c>
      <c r="Q68" s="156">
        <f>ROUND(E68*P68,2)</f>
        <v>0</v>
      </c>
      <c r="R68" s="156"/>
      <c r="S68" s="156" t="s">
        <v>109</v>
      </c>
      <c r="T68" s="156" t="s">
        <v>109</v>
      </c>
      <c r="U68" s="156">
        <v>1.091</v>
      </c>
      <c r="V68" s="156">
        <f>ROUND(E68*U68,2)</f>
        <v>0.02</v>
      </c>
      <c r="W68" s="156"/>
      <c r="X68" s="156" t="s">
        <v>147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148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161" t="s">
        <v>104</v>
      </c>
      <c r="B69" s="162" t="s">
        <v>72</v>
      </c>
      <c r="C69" s="180" t="s">
        <v>73</v>
      </c>
      <c r="D69" s="163"/>
      <c r="E69" s="164"/>
      <c r="F69" s="165"/>
      <c r="G69" s="166">
        <f>SUMIF(AG70:AG71,"&lt;&gt;NOR",G70:G71)</f>
        <v>0</v>
      </c>
      <c r="H69" s="160"/>
      <c r="I69" s="160">
        <f>SUM(I70:I71)</f>
        <v>0</v>
      </c>
      <c r="J69" s="160"/>
      <c r="K69" s="160">
        <f>SUM(K70:K71)</f>
        <v>0</v>
      </c>
      <c r="L69" s="160"/>
      <c r="M69" s="160">
        <f>SUM(M70:M71)</f>
        <v>0</v>
      </c>
      <c r="N69" s="160"/>
      <c r="O69" s="160">
        <f>SUM(O70:O71)</f>
        <v>0.32999999999999996</v>
      </c>
      <c r="P69" s="160"/>
      <c r="Q69" s="160">
        <f>SUM(Q70:Q71)</f>
        <v>0</v>
      </c>
      <c r="R69" s="160"/>
      <c r="S69" s="160"/>
      <c r="T69" s="160"/>
      <c r="U69" s="160"/>
      <c r="V69" s="160">
        <f>SUM(V70:V71)</f>
        <v>69.27</v>
      </c>
      <c r="W69" s="160"/>
      <c r="X69" s="160"/>
      <c r="AG69" t="s">
        <v>105</v>
      </c>
    </row>
    <row r="70" spans="1:60" outlineLevel="1" x14ac:dyDescent="0.2">
      <c r="A70" s="173">
        <v>40</v>
      </c>
      <c r="B70" s="174" t="s">
        <v>214</v>
      </c>
      <c r="C70" s="181" t="s">
        <v>215</v>
      </c>
      <c r="D70" s="175" t="s">
        <v>108</v>
      </c>
      <c r="E70" s="176">
        <v>515.46</v>
      </c>
      <c r="F70" s="177"/>
      <c r="G70" s="178">
        <f>ROUND(E70*F70,2)</f>
        <v>0</v>
      </c>
      <c r="H70" s="157"/>
      <c r="I70" s="156">
        <f>ROUND(E70*H70,2)</f>
        <v>0</v>
      </c>
      <c r="J70" s="157"/>
      <c r="K70" s="156">
        <f>ROUND(E70*J70,2)</f>
        <v>0</v>
      </c>
      <c r="L70" s="156">
        <v>21</v>
      </c>
      <c r="M70" s="156">
        <f>G70*(1+L70/100)</f>
        <v>0</v>
      </c>
      <c r="N70" s="156">
        <v>1.7000000000000001E-4</v>
      </c>
      <c r="O70" s="156">
        <f>ROUND(E70*N70,2)</f>
        <v>0.09</v>
      </c>
      <c r="P70" s="156">
        <v>0</v>
      </c>
      <c r="Q70" s="156">
        <f>ROUND(E70*P70,2)</f>
        <v>0</v>
      </c>
      <c r="R70" s="156"/>
      <c r="S70" s="156" t="s">
        <v>109</v>
      </c>
      <c r="T70" s="156" t="s">
        <v>109</v>
      </c>
      <c r="U70" s="156">
        <v>3.2480000000000002E-2</v>
      </c>
      <c r="V70" s="156">
        <f>ROUND(E70*U70,2)</f>
        <v>16.739999999999998</v>
      </c>
      <c r="W70" s="156"/>
      <c r="X70" s="156" t="s">
        <v>110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3">
        <v>41</v>
      </c>
      <c r="B71" s="174" t="s">
        <v>216</v>
      </c>
      <c r="C71" s="181" t="s">
        <v>217</v>
      </c>
      <c r="D71" s="175" t="s">
        <v>108</v>
      </c>
      <c r="E71" s="176">
        <v>515.46</v>
      </c>
      <c r="F71" s="177"/>
      <c r="G71" s="178">
        <f>ROUND(E71*F71,2)</f>
        <v>0</v>
      </c>
      <c r="H71" s="157"/>
      <c r="I71" s="156">
        <f>ROUND(E71*H71,2)</f>
        <v>0</v>
      </c>
      <c r="J71" s="157"/>
      <c r="K71" s="156">
        <f>ROUND(E71*J71,2)</f>
        <v>0</v>
      </c>
      <c r="L71" s="156">
        <v>21</v>
      </c>
      <c r="M71" s="156">
        <f>G71*(1+L71/100)</f>
        <v>0</v>
      </c>
      <c r="N71" s="156">
        <v>4.6000000000000001E-4</v>
      </c>
      <c r="O71" s="156">
        <f>ROUND(E71*N71,2)</f>
        <v>0.24</v>
      </c>
      <c r="P71" s="156">
        <v>0</v>
      </c>
      <c r="Q71" s="156">
        <f>ROUND(E71*P71,2)</f>
        <v>0</v>
      </c>
      <c r="R71" s="156"/>
      <c r="S71" s="156" t="s">
        <v>109</v>
      </c>
      <c r="T71" s="156" t="s">
        <v>109</v>
      </c>
      <c r="U71" s="156">
        <v>0.10191</v>
      </c>
      <c r="V71" s="156">
        <f>ROUND(E71*U71,2)</f>
        <v>52.53</v>
      </c>
      <c r="W71" s="156"/>
      <c r="X71" s="156" t="s">
        <v>110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1" t="s">
        <v>104</v>
      </c>
      <c r="B72" s="162" t="s">
        <v>74</v>
      </c>
      <c r="C72" s="180" t="s">
        <v>75</v>
      </c>
      <c r="D72" s="163"/>
      <c r="E72" s="164"/>
      <c r="F72" s="165"/>
      <c r="G72" s="166">
        <f>SUMIF(AG73:AG79,"&lt;&gt;NOR",G73:G79)</f>
        <v>0</v>
      </c>
      <c r="H72" s="160"/>
      <c r="I72" s="160">
        <f>SUM(I73:I79)</f>
        <v>0</v>
      </c>
      <c r="J72" s="160"/>
      <c r="K72" s="160">
        <f>SUM(K73:K79)</f>
        <v>0</v>
      </c>
      <c r="L72" s="160"/>
      <c r="M72" s="160">
        <f>SUM(M73:M79)</f>
        <v>0</v>
      </c>
      <c r="N72" s="160"/>
      <c r="O72" s="160">
        <f>SUM(O73:O79)</f>
        <v>0</v>
      </c>
      <c r="P72" s="160"/>
      <c r="Q72" s="160">
        <f>SUM(Q73:Q79)</f>
        <v>0</v>
      </c>
      <c r="R72" s="160"/>
      <c r="S72" s="160"/>
      <c r="T72" s="160"/>
      <c r="U72" s="160"/>
      <c r="V72" s="160">
        <f>SUM(V73:V79)</f>
        <v>53.980000000000004</v>
      </c>
      <c r="W72" s="160"/>
      <c r="X72" s="160"/>
      <c r="AG72" t="s">
        <v>105</v>
      </c>
    </row>
    <row r="73" spans="1:60" outlineLevel="1" x14ac:dyDescent="0.2">
      <c r="A73" s="173">
        <v>42</v>
      </c>
      <c r="B73" s="174" t="s">
        <v>218</v>
      </c>
      <c r="C73" s="181" t="s">
        <v>219</v>
      </c>
      <c r="D73" s="175" t="s">
        <v>146</v>
      </c>
      <c r="E73" s="176">
        <v>24.162790000000001</v>
      </c>
      <c r="F73" s="177"/>
      <c r="G73" s="178">
        <f t="shared" ref="G73:G79" si="7">ROUND(E73*F73,2)</f>
        <v>0</v>
      </c>
      <c r="H73" s="157"/>
      <c r="I73" s="156">
        <f t="shared" ref="I73:I79" si="8">ROUND(E73*H73,2)</f>
        <v>0</v>
      </c>
      <c r="J73" s="157"/>
      <c r="K73" s="156">
        <f t="shared" ref="K73:K79" si="9">ROUND(E73*J73,2)</f>
        <v>0</v>
      </c>
      <c r="L73" s="156">
        <v>21</v>
      </c>
      <c r="M73" s="156">
        <f t="shared" ref="M73:M79" si="10">G73*(1+L73/100)</f>
        <v>0</v>
      </c>
      <c r="N73" s="156">
        <v>0</v>
      </c>
      <c r="O73" s="156">
        <f t="shared" ref="O73:O79" si="11">ROUND(E73*N73,2)</f>
        <v>0</v>
      </c>
      <c r="P73" s="156">
        <v>0</v>
      </c>
      <c r="Q73" s="156">
        <f t="shared" ref="Q73:Q79" si="12">ROUND(E73*P73,2)</f>
        <v>0</v>
      </c>
      <c r="R73" s="156"/>
      <c r="S73" s="156" t="s">
        <v>109</v>
      </c>
      <c r="T73" s="156" t="s">
        <v>109</v>
      </c>
      <c r="U73" s="156">
        <v>0.94199999999999995</v>
      </c>
      <c r="V73" s="156">
        <f t="shared" ref="V73:V79" si="13">ROUND(E73*U73,2)</f>
        <v>22.76</v>
      </c>
      <c r="W73" s="156"/>
      <c r="X73" s="156" t="s">
        <v>220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221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3">
        <v>43</v>
      </c>
      <c r="B74" s="174" t="s">
        <v>222</v>
      </c>
      <c r="C74" s="181" t="s">
        <v>223</v>
      </c>
      <c r="D74" s="175" t="s">
        <v>146</v>
      </c>
      <c r="E74" s="176">
        <v>120.81394</v>
      </c>
      <c r="F74" s="177"/>
      <c r="G74" s="178">
        <f t="shared" si="7"/>
        <v>0</v>
      </c>
      <c r="H74" s="157"/>
      <c r="I74" s="156">
        <f t="shared" si="8"/>
        <v>0</v>
      </c>
      <c r="J74" s="157"/>
      <c r="K74" s="156">
        <f t="shared" si="9"/>
        <v>0</v>
      </c>
      <c r="L74" s="156">
        <v>21</v>
      </c>
      <c r="M74" s="156">
        <f t="shared" si="10"/>
        <v>0</v>
      </c>
      <c r="N74" s="156">
        <v>0</v>
      </c>
      <c r="O74" s="156">
        <f t="shared" si="11"/>
        <v>0</v>
      </c>
      <c r="P74" s="156">
        <v>0</v>
      </c>
      <c r="Q74" s="156">
        <f t="shared" si="12"/>
        <v>0</v>
      </c>
      <c r="R74" s="156"/>
      <c r="S74" s="156" t="s">
        <v>109</v>
      </c>
      <c r="T74" s="156" t="s">
        <v>109</v>
      </c>
      <c r="U74" s="156">
        <v>0.105</v>
      </c>
      <c r="V74" s="156">
        <f t="shared" si="13"/>
        <v>12.69</v>
      </c>
      <c r="W74" s="156"/>
      <c r="X74" s="156" t="s">
        <v>220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221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3">
        <v>44</v>
      </c>
      <c r="B75" s="174" t="s">
        <v>224</v>
      </c>
      <c r="C75" s="181" t="s">
        <v>225</v>
      </c>
      <c r="D75" s="175" t="s">
        <v>146</v>
      </c>
      <c r="E75" s="176">
        <v>24.162790000000001</v>
      </c>
      <c r="F75" s="177"/>
      <c r="G75" s="178">
        <f t="shared" si="7"/>
        <v>0</v>
      </c>
      <c r="H75" s="157"/>
      <c r="I75" s="156">
        <f t="shared" si="8"/>
        <v>0</v>
      </c>
      <c r="J75" s="157"/>
      <c r="K75" s="156">
        <f t="shared" si="9"/>
        <v>0</v>
      </c>
      <c r="L75" s="156">
        <v>21</v>
      </c>
      <c r="M75" s="156">
        <f t="shared" si="10"/>
        <v>0</v>
      </c>
      <c r="N75" s="156">
        <v>0</v>
      </c>
      <c r="O75" s="156">
        <f t="shared" si="11"/>
        <v>0</v>
      </c>
      <c r="P75" s="156">
        <v>0</v>
      </c>
      <c r="Q75" s="156">
        <f t="shared" si="12"/>
        <v>0</v>
      </c>
      <c r="R75" s="156"/>
      <c r="S75" s="156" t="s">
        <v>109</v>
      </c>
      <c r="T75" s="156" t="s">
        <v>109</v>
      </c>
      <c r="U75" s="156">
        <v>0.27700000000000002</v>
      </c>
      <c r="V75" s="156">
        <f t="shared" si="13"/>
        <v>6.69</v>
      </c>
      <c r="W75" s="156"/>
      <c r="X75" s="156" t="s">
        <v>220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221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3">
        <v>45</v>
      </c>
      <c r="B76" s="174" t="s">
        <v>226</v>
      </c>
      <c r="C76" s="181" t="s">
        <v>227</v>
      </c>
      <c r="D76" s="175" t="s">
        <v>146</v>
      </c>
      <c r="E76" s="176">
        <v>24.162790000000001</v>
      </c>
      <c r="F76" s="177"/>
      <c r="G76" s="178">
        <f t="shared" si="7"/>
        <v>0</v>
      </c>
      <c r="H76" s="157"/>
      <c r="I76" s="156">
        <f t="shared" si="8"/>
        <v>0</v>
      </c>
      <c r="J76" s="157"/>
      <c r="K76" s="156">
        <f t="shared" si="9"/>
        <v>0</v>
      </c>
      <c r="L76" s="156">
        <v>21</v>
      </c>
      <c r="M76" s="156">
        <f t="shared" si="10"/>
        <v>0</v>
      </c>
      <c r="N76" s="156">
        <v>0</v>
      </c>
      <c r="O76" s="156">
        <f t="shared" si="11"/>
        <v>0</v>
      </c>
      <c r="P76" s="156">
        <v>0</v>
      </c>
      <c r="Q76" s="156">
        <f t="shared" si="12"/>
        <v>0</v>
      </c>
      <c r="R76" s="156"/>
      <c r="S76" s="156" t="s">
        <v>109</v>
      </c>
      <c r="T76" s="156" t="s">
        <v>109</v>
      </c>
      <c r="U76" s="156">
        <v>0.49</v>
      </c>
      <c r="V76" s="156">
        <f t="shared" si="13"/>
        <v>11.84</v>
      </c>
      <c r="W76" s="156"/>
      <c r="X76" s="156" t="s">
        <v>220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221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46</v>
      </c>
      <c r="B77" s="174" t="s">
        <v>228</v>
      </c>
      <c r="C77" s="181" t="s">
        <v>229</v>
      </c>
      <c r="D77" s="175" t="s">
        <v>146</v>
      </c>
      <c r="E77" s="176">
        <v>120.81394</v>
      </c>
      <c r="F77" s="177"/>
      <c r="G77" s="178">
        <f t="shared" si="7"/>
        <v>0</v>
      </c>
      <c r="H77" s="157"/>
      <c r="I77" s="156">
        <f t="shared" si="8"/>
        <v>0</v>
      </c>
      <c r="J77" s="157"/>
      <c r="K77" s="156">
        <f t="shared" si="9"/>
        <v>0</v>
      </c>
      <c r="L77" s="156">
        <v>21</v>
      </c>
      <c r="M77" s="156">
        <f t="shared" si="10"/>
        <v>0</v>
      </c>
      <c r="N77" s="156">
        <v>0</v>
      </c>
      <c r="O77" s="156">
        <f t="shared" si="11"/>
        <v>0</v>
      </c>
      <c r="P77" s="156">
        <v>0</v>
      </c>
      <c r="Q77" s="156">
        <f t="shared" si="12"/>
        <v>0</v>
      </c>
      <c r="R77" s="156"/>
      <c r="S77" s="156" t="s">
        <v>109</v>
      </c>
      <c r="T77" s="156" t="s">
        <v>109</v>
      </c>
      <c r="U77" s="156">
        <v>0</v>
      </c>
      <c r="V77" s="156">
        <f t="shared" si="13"/>
        <v>0</v>
      </c>
      <c r="W77" s="156"/>
      <c r="X77" s="156" t="s">
        <v>220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221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3">
        <v>47</v>
      </c>
      <c r="B78" s="174" t="s">
        <v>230</v>
      </c>
      <c r="C78" s="181" t="s">
        <v>231</v>
      </c>
      <c r="D78" s="175" t="s">
        <v>146</v>
      </c>
      <c r="E78" s="176">
        <v>23.590109999999999</v>
      </c>
      <c r="F78" s="177"/>
      <c r="G78" s="178">
        <f t="shared" si="7"/>
        <v>0</v>
      </c>
      <c r="H78" s="157"/>
      <c r="I78" s="156">
        <f t="shared" si="8"/>
        <v>0</v>
      </c>
      <c r="J78" s="157"/>
      <c r="K78" s="156">
        <f t="shared" si="9"/>
        <v>0</v>
      </c>
      <c r="L78" s="156">
        <v>21</v>
      </c>
      <c r="M78" s="156">
        <f t="shared" si="10"/>
        <v>0</v>
      </c>
      <c r="N78" s="156">
        <v>0</v>
      </c>
      <c r="O78" s="156">
        <f t="shared" si="11"/>
        <v>0</v>
      </c>
      <c r="P78" s="156">
        <v>0</v>
      </c>
      <c r="Q78" s="156">
        <f t="shared" si="12"/>
        <v>0</v>
      </c>
      <c r="R78" s="156"/>
      <c r="S78" s="156" t="s">
        <v>109</v>
      </c>
      <c r="T78" s="156" t="s">
        <v>109</v>
      </c>
      <c r="U78" s="156">
        <v>0</v>
      </c>
      <c r="V78" s="156">
        <f t="shared" si="13"/>
        <v>0</v>
      </c>
      <c r="W78" s="156"/>
      <c r="X78" s="156" t="s">
        <v>110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111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48</v>
      </c>
      <c r="B79" s="174" t="s">
        <v>232</v>
      </c>
      <c r="C79" s="181" t="s">
        <v>233</v>
      </c>
      <c r="D79" s="175" t="s">
        <v>146</v>
      </c>
      <c r="E79" s="176">
        <v>0.57267999999999997</v>
      </c>
      <c r="F79" s="177"/>
      <c r="G79" s="178">
        <f t="shared" si="7"/>
        <v>0</v>
      </c>
      <c r="H79" s="157"/>
      <c r="I79" s="156">
        <f t="shared" si="8"/>
        <v>0</v>
      </c>
      <c r="J79" s="157"/>
      <c r="K79" s="156">
        <f t="shared" si="9"/>
        <v>0</v>
      </c>
      <c r="L79" s="156">
        <v>21</v>
      </c>
      <c r="M79" s="156">
        <f t="shared" si="10"/>
        <v>0</v>
      </c>
      <c r="N79" s="156">
        <v>0</v>
      </c>
      <c r="O79" s="156">
        <f t="shared" si="11"/>
        <v>0</v>
      </c>
      <c r="P79" s="156">
        <v>0</v>
      </c>
      <c r="Q79" s="156">
        <f t="shared" si="12"/>
        <v>0</v>
      </c>
      <c r="R79" s="156"/>
      <c r="S79" s="156" t="s">
        <v>109</v>
      </c>
      <c r="T79" s="156" t="s">
        <v>117</v>
      </c>
      <c r="U79" s="156">
        <v>0</v>
      </c>
      <c r="V79" s="156">
        <f t="shared" si="13"/>
        <v>0</v>
      </c>
      <c r="W79" s="156"/>
      <c r="X79" s="156" t="s">
        <v>110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111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">
      <c r="A80" s="161" t="s">
        <v>104</v>
      </c>
      <c r="B80" s="162" t="s">
        <v>77</v>
      </c>
      <c r="C80" s="180" t="s">
        <v>29</v>
      </c>
      <c r="D80" s="163"/>
      <c r="E80" s="164"/>
      <c r="F80" s="165"/>
      <c r="G80" s="166">
        <f>SUMIF(AG81:AG84,"&lt;&gt;NOR",G81:G84)</f>
        <v>0</v>
      </c>
      <c r="H80" s="160"/>
      <c r="I80" s="160">
        <f>SUM(I81:I84)</f>
        <v>0</v>
      </c>
      <c r="J80" s="160"/>
      <c r="K80" s="160">
        <f>SUM(K81:K84)</f>
        <v>0</v>
      </c>
      <c r="L80" s="160"/>
      <c r="M80" s="160">
        <f>SUM(M81:M84)</f>
        <v>0</v>
      </c>
      <c r="N80" s="160"/>
      <c r="O80" s="160">
        <f>SUM(O81:O84)</f>
        <v>0</v>
      </c>
      <c r="P80" s="160"/>
      <c r="Q80" s="160">
        <f>SUM(Q81:Q84)</f>
        <v>0</v>
      </c>
      <c r="R80" s="160"/>
      <c r="S80" s="160"/>
      <c r="T80" s="160"/>
      <c r="U80" s="160"/>
      <c r="V80" s="160">
        <f>SUM(V81:V84)</f>
        <v>0</v>
      </c>
      <c r="W80" s="160"/>
      <c r="X80" s="160"/>
      <c r="AG80" t="s">
        <v>105</v>
      </c>
    </row>
    <row r="81" spans="1:60" outlineLevel="1" x14ac:dyDescent="0.2">
      <c r="A81" s="173">
        <v>49</v>
      </c>
      <c r="B81" s="174" t="s">
        <v>234</v>
      </c>
      <c r="C81" s="181" t="s">
        <v>235</v>
      </c>
      <c r="D81" s="175" t="s">
        <v>236</v>
      </c>
      <c r="E81" s="176">
        <v>1</v>
      </c>
      <c r="F81" s="177"/>
      <c r="G81" s="178">
        <f>ROUND(E81*F81,2)</f>
        <v>0</v>
      </c>
      <c r="H81" s="157"/>
      <c r="I81" s="156">
        <f>ROUND(E81*H81,2)</f>
        <v>0</v>
      </c>
      <c r="J81" s="157"/>
      <c r="K81" s="156">
        <f>ROUND(E81*J81,2)</f>
        <v>0</v>
      </c>
      <c r="L81" s="156">
        <v>21</v>
      </c>
      <c r="M81" s="156">
        <f>G81*(1+L81/100)</f>
        <v>0</v>
      </c>
      <c r="N81" s="156">
        <v>0</v>
      </c>
      <c r="O81" s="156">
        <f>ROUND(E81*N81,2)</f>
        <v>0</v>
      </c>
      <c r="P81" s="156">
        <v>0</v>
      </c>
      <c r="Q81" s="156">
        <f>ROUND(E81*P81,2)</f>
        <v>0</v>
      </c>
      <c r="R81" s="156"/>
      <c r="S81" s="156" t="s">
        <v>109</v>
      </c>
      <c r="T81" s="156" t="s">
        <v>117</v>
      </c>
      <c r="U81" s="156">
        <v>0</v>
      </c>
      <c r="V81" s="156">
        <f>ROUND(E81*U81,2)</f>
        <v>0</v>
      </c>
      <c r="W81" s="156"/>
      <c r="X81" s="156" t="s">
        <v>237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238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3">
        <v>50</v>
      </c>
      <c r="B82" s="174" t="s">
        <v>239</v>
      </c>
      <c r="C82" s="181" t="s">
        <v>240</v>
      </c>
      <c r="D82" s="175" t="s">
        <v>236</v>
      </c>
      <c r="E82" s="176">
        <v>1</v>
      </c>
      <c r="F82" s="177"/>
      <c r="G82" s="178">
        <f>ROUND(E82*F82,2)</f>
        <v>0</v>
      </c>
      <c r="H82" s="157"/>
      <c r="I82" s="156">
        <f>ROUND(E82*H82,2)</f>
        <v>0</v>
      </c>
      <c r="J82" s="157"/>
      <c r="K82" s="156">
        <f>ROUND(E82*J82,2)</f>
        <v>0</v>
      </c>
      <c r="L82" s="156">
        <v>21</v>
      </c>
      <c r="M82" s="156">
        <f>G82*(1+L82/100)</f>
        <v>0</v>
      </c>
      <c r="N82" s="156">
        <v>0</v>
      </c>
      <c r="O82" s="156">
        <f>ROUND(E82*N82,2)</f>
        <v>0</v>
      </c>
      <c r="P82" s="156">
        <v>0</v>
      </c>
      <c r="Q82" s="156">
        <f>ROUND(E82*P82,2)</f>
        <v>0</v>
      </c>
      <c r="R82" s="156"/>
      <c r="S82" s="156" t="s">
        <v>109</v>
      </c>
      <c r="T82" s="156" t="s">
        <v>117</v>
      </c>
      <c r="U82" s="156">
        <v>0</v>
      </c>
      <c r="V82" s="156">
        <f>ROUND(E82*U82,2)</f>
        <v>0</v>
      </c>
      <c r="W82" s="156"/>
      <c r="X82" s="156" t="s">
        <v>237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238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3">
        <v>51</v>
      </c>
      <c r="B83" s="174" t="s">
        <v>241</v>
      </c>
      <c r="C83" s="181" t="s">
        <v>242</v>
      </c>
      <c r="D83" s="175" t="s">
        <v>236</v>
      </c>
      <c r="E83" s="176">
        <v>1</v>
      </c>
      <c r="F83" s="177"/>
      <c r="G83" s="178">
        <f>ROUND(E83*F83,2)</f>
        <v>0</v>
      </c>
      <c r="H83" s="157"/>
      <c r="I83" s="156">
        <f>ROUND(E83*H83,2)</f>
        <v>0</v>
      </c>
      <c r="J83" s="157"/>
      <c r="K83" s="156">
        <f>ROUND(E83*J83,2)</f>
        <v>0</v>
      </c>
      <c r="L83" s="156">
        <v>21</v>
      </c>
      <c r="M83" s="156">
        <f>G83*(1+L83/100)</f>
        <v>0</v>
      </c>
      <c r="N83" s="156">
        <v>0</v>
      </c>
      <c r="O83" s="156">
        <f>ROUND(E83*N83,2)</f>
        <v>0</v>
      </c>
      <c r="P83" s="156">
        <v>0</v>
      </c>
      <c r="Q83" s="156">
        <f>ROUND(E83*P83,2)</f>
        <v>0</v>
      </c>
      <c r="R83" s="156"/>
      <c r="S83" s="156" t="s">
        <v>109</v>
      </c>
      <c r="T83" s="156" t="s">
        <v>117</v>
      </c>
      <c r="U83" s="156">
        <v>0</v>
      </c>
      <c r="V83" s="156">
        <f>ROUND(E83*U83,2)</f>
        <v>0</v>
      </c>
      <c r="W83" s="156"/>
      <c r="X83" s="156" t="s">
        <v>237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238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3">
        <v>52</v>
      </c>
      <c r="B84" s="174" t="s">
        <v>243</v>
      </c>
      <c r="C84" s="181" t="s">
        <v>244</v>
      </c>
      <c r="D84" s="175" t="s">
        <v>236</v>
      </c>
      <c r="E84" s="176">
        <v>1</v>
      </c>
      <c r="F84" s="177"/>
      <c r="G84" s="178">
        <f>ROUND(E84*F84,2)</f>
        <v>0</v>
      </c>
      <c r="H84" s="157"/>
      <c r="I84" s="156">
        <f>ROUND(E84*H84,2)</f>
        <v>0</v>
      </c>
      <c r="J84" s="157"/>
      <c r="K84" s="156">
        <f>ROUND(E84*J84,2)</f>
        <v>0</v>
      </c>
      <c r="L84" s="156">
        <v>21</v>
      </c>
      <c r="M84" s="156">
        <f>G84*(1+L84/100)</f>
        <v>0</v>
      </c>
      <c r="N84" s="156">
        <v>0</v>
      </c>
      <c r="O84" s="156">
        <f>ROUND(E84*N84,2)</f>
        <v>0</v>
      </c>
      <c r="P84" s="156">
        <v>0</v>
      </c>
      <c r="Q84" s="156">
        <f>ROUND(E84*P84,2)</f>
        <v>0</v>
      </c>
      <c r="R84" s="156"/>
      <c r="S84" s="156" t="s">
        <v>109</v>
      </c>
      <c r="T84" s="156" t="s">
        <v>117</v>
      </c>
      <c r="U84" s="156">
        <v>0</v>
      </c>
      <c r="V84" s="156">
        <f>ROUND(E84*U84,2)</f>
        <v>0</v>
      </c>
      <c r="W84" s="156"/>
      <c r="X84" s="156" t="s">
        <v>237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245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">
      <c r="A85" s="161" t="s">
        <v>104</v>
      </c>
      <c r="B85" s="162" t="s">
        <v>78</v>
      </c>
      <c r="C85" s="180" t="s">
        <v>30</v>
      </c>
      <c r="D85" s="163"/>
      <c r="E85" s="164"/>
      <c r="F85" s="165"/>
      <c r="G85" s="166">
        <f>SUMIF(AG86:AG87,"&lt;&gt;NOR",G86:G87)</f>
        <v>0</v>
      </c>
      <c r="H85" s="160"/>
      <c r="I85" s="160">
        <f>SUM(I86:I87)</f>
        <v>0</v>
      </c>
      <c r="J85" s="160"/>
      <c r="K85" s="160">
        <f>SUM(K86:K87)</f>
        <v>0</v>
      </c>
      <c r="L85" s="160"/>
      <c r="M85" s="160">
        <f>SUM(M86:M87)</f>
        <v>0</v>
      </c>
      <c r="N85" s="160"/>
      <c r="O85" s="160">
        <f>SUM(O86:O87)</f>
        <v>0</v>
      </c>
      <c r="P85" s="160"/>
      <c r="Q85" s="160">
        <f>SUM(Q86:Q87)</f>
        <v>0</v>
      </c>
      <c r="R85" s="160"/>
      <c r="S85" s="160"/>
      <c r="T85" s="160"/>
      <c r="U85" s="160"/>
      <c r="V85" s="160">
        <f>SUM(V86:V87)</f>
        <v>50</v>
      </c>
      <c r="W85" s="160"/>
      <c r="X85" s="160"/>
      <c r="AG85" t="s">
        <v>105</v>
      </c>
    </row>
    <row r="86" spans="1:60" outlineLevel="1" x14ac:dyDescent="0.2">
      <c r="A86" s="173">
        <v>53</v>
      </c>
      <c r="B86" s="174" t="s">
        <v>246</v>
      </c>
      <c r="C86" s="181" t="s">
        <v>247</v>
      </c>
      <c r="D86" s="175" t="s">
        <v>248</v>
      </c>
      <c r="E86" s="176">
        <v>50</v>
      </c>
      <c r="F86" s="177"/>
      <c r="G86" s="178">
        <f>ROUND(E86*F86,2)</f>
        <v>0</v>
      </c>
      <c r="H86" s="157"/>
      <c r="I86" s="156">
        <f>ROUND(E86*H86,2)</f>
        <v>0</v>
      </c>
      <c r="J86" s="157"/>
      <c r="K86" s="156">
        <f>ROUND(E86*J86,2)</f>
        <v>0</v>
      </c>
      <c r="L86" s="156">
        <v>21</v>
      </c>
      <c r="M86" s="156">
        <f>G86*(1+L86/100)</f>
        <v>0</v>
      </c>
      <c r="N86" s="156">
        <v>0</v>
      </c>
      <c r="O86" s="156">
        <f>ROUND(E86*N86,2)</f>
        <v>0</v>
      </c>
      <c r="P86" s="156">
        <v>0</v>
      </c>
      <c r="Q86" s="156">
        <f>ROUND(E86*P86,2)</f>
        <v>0</v>
      </c>
      <c r="R86" s="156" t="s">
        <v>249</v>
      </c>
      <c r="S86" s="156" t="s">
        <v>109</v>
      </c>
      <c r="T86" s="156" t="s">
        <v>117</v>
      </c>
      <c r="U86" s="156">
        <v>1</v>
      </c>
      <c r="V86" s="156">
        <f>ROUND(E86*U86,2)</f>
        <v>50</v>
      </c>
      <c r="W86" s="156"/>
      <c r="X86" s="156" t="s">
        <v>250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251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67">
        <v>54</v>
      </c>
      <c r="B87" s="168" t="s">
        <v>252</v>
      </c>
      <c r="C87" s="182" t="s">
        <v>253</v>
      </c>
      <c r="D87" s="169" t="s">
        <v>236</v>
      </c>
      <c r="E87" s="170">
        <v>1</v>
      </c>
      <c r="F87" s="171"/>
      <c r="G87" s="172">
        <f>ROUND(E87*F87,2)</f>
        <v>0</v>
      </c>
      <c r="H87" s="157"/>
      <c r="I87" s="156">
        <f>ROUND(E87*H87,2)</f>
        <v>0</v>
      </c>
      <c r="J87" s="157"/>
      <c r="K87" s="156">
        <f>ROUND(E87*J87,2)</f>
        <v>0</v>
      </c>
      <c r="L87" s="156">
        <v>21</v>
      </c>
      <c r="M87" s="156">
        <f>G87*(1+L87/100)</f>
        <v>0</v>
      </c>
      <c r="N87" s="156">
        <v>0</v>
      </c>
      <c r="O87" s="156">
        <f>ROUND(E87*N87,2)</f>
        <v>0</v>
      </c>
      <c r="P87" s="156">
        <v>0</v>
      </c>
      <c r="Q87" s="156">
        <f>ROUND(E87*P87,2)</f>
        <v>0</v>
      </c>
      <c r="R87" s="156"/>
      <c r="S87" s="156" t="s">
        <v>109</v>
      </c>
      <c r="T87" s="156" t="s">
        <v>117</v>
      </c>
      <c r="U87" s="156">
        <v>0</v>
      </c>
      <c r="V87" s="156">
        <f>ROUND(E87*U87,2)</f>
        <v>0</v>
      </c>
      <c r="W87" s="156"/>
      <c r="X87" s="156" t="s">
        <v>237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238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x14ac:dyDescent="0.2">
      <c r="A88" s="3"/>
      <c r="B88" s="4"/>
      <c r="C88" s="184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AE88">
        <v>15</v>
      </c>
      <c r="AF88">
        <v>21</v>
      </c>
      <c r="AG88" t="s">
        <v>91</v>
      </c>
    </row>
    <row r="89" spans="1:60" x14ac:dyDescent="0.2">
      <c r="A89" s="150"/>
      <c r="B89" s="151" t="s">
        <v>31</v>
      </c>
      <c r="C89" s="185"/>
      <c r="D89" s="152"/>
      <c r="E89" s="153"/>
      <c r="F89" s="153"/>
      <c r="G89" s="179">
        <f>G8+G11+G17+G25+G27+G31+G41+G65+G69+G72+G80+G85</f>
        <v>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AE89">
        <f>SUMIF(L7:L87,AE88,G7:G87)</f>
        <v>0</v>
      </c>
      <c r="AF89">
        <f>SUMIF(L7:L87,AF88,G7:G87)</f>
        <v>0</v>
      </c>
      <c r="AG89" t="s">
        <v>254</v>
      </c>
    </row>
    <row r="90" spans="1:60" x14ac:dyDescent="0.2">
      <c r="A90" s="3"/>
      <c r="B90" s="4"/>
      <c r="C90" s="184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60" x14ac:dyDescent="0.2">
      <c r="A91" s="264" t="s">
        <v>255</v>
      </c>
      <c r="B91" s="264"/>
      <c r="C91" s="265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60" x14ac:dyDescent="0.2">
      <c r="A92" s="245"/>
      <c r="B92" s="246"/>
      <c r="C92" s="247"/>
      <c r="D92" s="246"/>
      <c r="E92" s="246"/>
      <c r="F92" s="246"/>
      <c r="G92" s="248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G92" t="s">
        <v>256</v>
      </c>
    </row>
    <row r="93" spans="1:60" x14ac:dyDescent="0.2">
      <c r="A93" s="249"/>
      <c r="B93" s="250"/>
      <c r="C93" s="251"/>
      <c r="D93" s="250"/>
      <c r="E93" s="250"/>
      <c r="F93" s="250"/>
      <c r="G93" s="25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60" x14ac:dyDescent="0.2">
      <c r="A94" s="249"/>
      <c r="B94" s="250"/>
      <c r="C94" s="251"/>
      <c r="D94" s="250"/>
      <c r="E94" s="250"/>
      <c r="F94" s="250"/>
      <c r="G94" s="25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">
      <c r="A95" s="249"/>
      <c r="B95" s="250"/>
      <c r="C95" s="251"/>
      <c r="D95" s="250"/>
      <c r="E95" s="250"/>
      <c r="F95" s="250"/>
      <c r="G95" s="25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60" x14ac:dyDescent="0.2">
      <c r="A96" s="253"/>
      <c r="B96" s="254"/>
      <c r="C96" s="255"/>
      <c r="D96" s="254"/>
      <c r="E96" s="254"/>
      <c r="F96" s="254"/>
      <c r="G96" s="25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">
      <c r="A97" s="3"/>
      <c r="B97" s="4"/>
      <c r="C97" s="184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33" x14ac:dyDescent="0.2">
      <c r="C98" s="186"/>
      <c r="D98" s="10"/>
      <c r="AG98" t="s">
        <v>257</v>
      </c>
    </row>
    <row r="99" spans="1:33" x14ac:dyDescent="0.2">
      <c r="D99" s="10"/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algorithmName="SHA-512" hashValue="HCeVyxlHLOcyqIX8FSvhsjEal6mVbOtANVcYNkRn6gJF0uqQ2mLmhQ+c3NqvnSfroUelE6YzCJ8mjJj1Yq0AgQ==" saltValue="yf+HuUSFb5/tQTE3E3JY/A==" spinCount="100000" sheet="1" objects="1" scenarios="1"/>
  <mergeCells count="6">
    <mergeCell ref="A92:G96"/>
    <mergeCell ref="A1:G1"/>
    <mergeCell ref="C2:G2"/>
    <mergeCell ref="C3:G3"/>
    <mergeCell ref="C4:G4"/>
    <mergeCell ref="A91:C9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Kratina</dc:creator>
  <cp:lastModifiedBy>Sedláček Břetislav</cp:lastModifiedBy>
  <cp:lastPrinted>2020-03-12T07:34:13Z</cp:lastPrinted>
  <dcterms:created xsi:type="dcterms:W3CDTF">2009-04-08T07:15:50Z</dcterms:created>
  <dcterms:modified xsi:type="dcterms:W3CDTF">2020-03-12T07:36:12Z</dcterms:modified>
</cp:coreProperties>
</file>