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525" windowWidth="19815" windowHeight="7110" activeTab="0"/>
  </bookViews>
  <sheets>
    <sheet name="Rekapitulace stavby" sheetId="1" r:id="rId1"/>
    <sheet name="01 - Stavební úpravy" sheetId="2" r:id="rId2"/>
    <sheet name="02 - Zdravotně technické ..." sheetId="3" r:id="rId3"/>
    <sheet name="03 - Vzchuchotechnika" sheetId="4" r:id="rId4"/>
    <sheet name="04 - Vytápění" sheetId="5" r:id="rId5"/>
    <sheet name="05 - Elektroinstalace" sheetId="6" r:id="rId6"/>
    <sheet name="VON - Vedlejší a ostatní ..." sheetId="7" r:id="rId7"/>
    <sheet name="Pokyny pro vyplnění" sheetId="8" r:id="rId8"/>
  </sheets>
  <definedNames>
    <definedName name="_xlnm._FilterDatabase" localSheetId="1" hidden="1">'01 - Stavební úpravy'!$C$89:$K$432</definedName>
    <definedName name="_xlnm._FilterDatabase" localSheetId="2" hidden="1">'02 - Zdravotně technické ...'!$C$82:$K$177</definedName>
    <definedName name="_xlnm._FilterDatabase" localSheetId="3" hidden="1">'03 - Vzchuchotechnika'!$C$80:$K$95</definedName>
    <definedName name="_xlnm._FilterDatabase" localSheetId="4" hidden="1">'04 - Vytápění'!$C$81:$K$97</definedName>
    <definedName name="_xlnm._FilterDatabase" localSheetId="5" hidden="1">'05 - Elektroinstalace'!$C$80:$K$105</definedName>
    <definedName name="_xlnm._FilterDatabase" localSheetId="6" hidden="1">'VON - Vedlejší a ostatní ...'!$C$82:$K$91</definedName>
    <definedName name="_xlnm.Print_Area" localSheetId="1">'01 - Stavební úpravy'!$C$4:$J$39,'01 - Stavební úpravy'!$C$45:$J$71,'01 - Stavební úpravy'!$C$77:$K$432</definedName>
    <definedName name="_xlnm.Print_Area" localSheetId="2">'02 - Zdravotně technické ...'!$C$4:$J$39,'02 - Zdravotně technické ...'!$C$45:$J$64,'02 - Zdravotně technické ...'!$C$70:$K$177</definedName>
    <definedName name="_xlnm.Print_Area" localSheetId="3">'03 - Vzchuchotechnika'!$C$4:$J$39,'03 - Vzchuchotechnika'!$C$45:$J$62,'03 - Vzchuchotechnika'!$C$68:$K$95</definedName>
    <definedName name="_xlnm.Print_Area" localSheetId="4">'04 - Vytápění'!$C$4:$J$39,'04 - Vytápění'!$C$45:$J$63,'04 - Vytápění'!$C$69:$K$97</definedName>
    <definedName name="_xlnm.Print_Area" localSheetId="5">'05 - Elektroinstalace'!$C$4:$J$39,'05 - Elektroinstalace'!$C$45:$J$62,'05 - Elektroinstalace'!$C$68:$K$105</definedName>
    <definedName name="_xlnm.Print_Area" localSheetId="7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stavby'!$C$42:$AQ$61</definedName>
    <definedName name="_xlnm.Print_Area" localSheetId="6">'VON - Vedlejší a ostatní ...'!$C$4:$J$39,'VON - Vedlejší a ostatní ...'!$C$45:$J$64,'VON - Vedlejší a ostatní ...'!$C$70:$K$91</definedName>
    <definedName name="_xlnm.Print_Titles" localSheetId="0">'Rekapitulace stavby'!$52:$52</definedName>
    <definedName name="_xlnm.Print_Titles" localSheetId="1">'01 - Stavební úpravy'!$89:$89</definedName>
    <definedName name="_xlnm.Print_Titles" localSheetId="2">'02 - Zdravotně technické ...'!$82:$82</definedName>
    <definedName name="_xlnm.Print_Titles" localSheetId="3">'03 - Vzchuchotechnika'!$80:$80</definedName>
    <definedName name="_xlnm.Print_Titles" localSheetId="4">'04 - Vytápění'!$81:$81</definedName>
    <definedName name="_xlnm.Print_Titles" localSheetId="5">'05 - Elektroinstalace'!$80:$80</definedName>
    <definedName name="_xlnm.Print_Titles" localSheetId="6">'VON - Vedlejší a ostatní ...'!$82:$82</definedName>
  </definedNames>
  <calcPr calcId="145621"/>
</workbook>
</file>

<file path=xl/sharedStrings.xml><?xml version="1.0" encoding="utf-8"?>
<sst xmlns="http://schemas.openxmlformats.org/spreadsheetml/2006/main" count="6577" uniqueCount="958">
  <si>
    <t>Export Komplet</t>
  </si>
  <si>
    <t>VZ</t>
  </si>
  <si>
    <t>2.0</t>
  </si>
  <si>
    <t>ZAMOK</t>
  </si>
  <si>
    <t>False</t>
  </si>
  <si>
    <t>{d5307b17-72d0-422b-8631-9bcba5b68873}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</si>
  <si>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</si>
  <si>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</si>
  <si>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</si>
  <si>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</si>
  <si>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</si>
  <si>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</si>
  <si>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</si>
  <si>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</si>
  <si>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191108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</si>
  <si>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</si>
  <si>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</si>
  <si>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Sociální zařízení v saunovém provozu městských lázní UL</t>
  </si>
  <si>
    <t>KSO:</t>
  </si>
  <si>
    <t>801 54 12</t>
  </si>
  <si>
    <t>CC-CZ:</t>
  </si>
  <si>
    <t/>
  </si>
  <si>
    <t>Místo:</t>
  </si>
  <si>
    <t>Panská 1700/23, 400 01 Ústí nad Labem</t>
  </si>
  <si>
    <t>Datum:</t>
  </si>
  <si>
    <t>8. 11. 2019</t>
  </si>
  <si>
    <t>Zadavatel:</t>
  </si>
  <si>
    <t>IČ:</t>
  </si>
  <si>
    <t>71238301</t>
  </si>
  <si>
    <t>Městské služby Ústí nad Labem, p.o.</t>
  </si>
  <si>
    <t>DIČ:</t>
  </si>
  <si>
    <t>Uchazeč:</t>
  </si>
  <si>
    <t>Vyplň údaj</t>
  </si>
  <si>
    <t>Projektant:</t>
  </si>
  <si>
    <t>02312280</t>
  </si>
  <si>
    <t>Petr Andrejkovič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</si>
  <si>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</si>
  <si>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</si>
  <si>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</si>
  <si>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</si>
  <si>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</si>
  <si>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</si>
  <si>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</si>
  <si>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</si>
  <si>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</si>
  <si>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</si>
  <si>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</si>
  <si>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</si>
  <si>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</si>
  <si>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</si>
  <si>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</si>
  <si>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</si>
  <si>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</si>
  <si>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</si>
  <si>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</si>
  <si>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</si>
  <si>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</si>
  <si>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</si>
  <si>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</si>
  <si>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</si>
  <si>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</si>
  <si>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</si>
  <si>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</si>
  <si>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</si>
  <si>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</si>
  <si>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</si>
  <si>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</si>
  <si>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</si>
  <si>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</si>
  <si>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</si>
  <si>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</si>
  <si>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</si>
  <si>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</si>
  <si>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</si>
  <si>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</si>
  <si>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</si>
  <si>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</si>
  <si>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</si>
  <si>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</si>
  <si>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</si>
  <si>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</si>
  <si>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</si>
  <si>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</si>
  <si>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</si>
  <si>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{ebb5151f-9a89-4a91-bdbe-d23f5273f120}</t>
  </si>
  <si>
    <t>2</t>
  </si>
  <si>
    <t>02</t>
  </si>
  <si>
    <t>Zdravotně technické instalace</t>
  </si>
  <si>
    <t>{a01d807d-9f92-4150-b8bc-2d63967e2f37}</t>
  </si>
  <si>
    <t>03</t>
  </si>
  <si>
    <t>Vzchuchotechnika</t>
  </si>
  <si>
    <t>{c4e1dbcd-f91c-47de-be4e-414e993b88b7}</t>
  </si>
  <si>
    <t>04</t>
  </si>
  <si>
    <t>Vytápění</t>
  </si>
  <si>
    <t>{58ccc64b-6764-4ca4-b461-7b86cc1d6934}</t>
  </si>
  <si>
    <t>05</t>
  </si>
  <si>
    <t>Elektroinstalace</t>
  </si>
  <si>
    <t>{058b3c57-28ea-4b86-92e0-b4b764edd7a5}</t>
  </si>
  <si>
    <t>VON</t>
  </si>
  <si>
    <t>Vedlejší a ostatní rozpočtové náklady</t>
  </si>
  <si>
    <t>{4031cf7a-c3bc-4bb2-a8b9-bd17b087c545}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</si>
  <si>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</si>
  <si>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</si>
  <si>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</si>
  <si>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</si>
  <si>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</si>
  <si>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</si>
  <si>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</si>
  <si>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</si>
  <si>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</si>
  <si>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</si>
  <si>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</si>
  <si>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</si>
  <si>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</si>
  <si>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</si>
  <si>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</si>
  <si>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</si>
  <si>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</si>
  <si>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</si>
  <si>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</si>
  <si>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</si>
  <si>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</si>
  <si>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</si>
  <si>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</si>
  <si>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</si>
  <si>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</si>
  <si>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</si>
  <si>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</si>
  <si>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</si>
  <si>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</si>
  <si>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</si>
  <si>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</si>
  <si>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</si>
  <si>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</si>
  <si>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</si>
  <si>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</si>
  <si>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</si>
  <si>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</si>
  <si>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</si>
  <si>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Příčky z pórobetonových tvárnic hladkých na tenké maltové lože objemová hmotnost do 500 kg/m3, tloušťka příčky 100 mm</t>
  </si>
  <si>
    <t>m2</t>
  </si>
  <si>
    <t>CS ÚRS 2019 02</t>
  </si>
  <si>
    <t>4</t>
  </si>
  <si>
    <t>655154908</t>
  </si>
  <si>
    <t>VV</t>
  </si>
  <si>
    <t>viz. výkres č. D.1.2 a D.1.3</t>
  </si>
  <si>
    <t>(2,8+2,47+2,72)*2,75</t>
  </si>
  <si>
    <t>Součet</t>
  </si>
  <si>
    <t>342272245</t>
  </si>
  <si>
    <t>Příčky z pórobetonových tvárnic hladkých na tenké maltové lože objemová hmotnost do 500 kg/m3, tloušťka příčky 150 mm</t>
  </si>
  <si>
    <t>1265772205</t>
  </si>
  <si>
    <t>(2,09+0,15)*2,75</t>
  </si>
  <si>
    <t>342291121</t>
  </si>
  <si>
    <t>Ukotvení příček plochými kotvami, do konstrukce cihelné</t>
  </si>
  <si>
    <t>m</t>
  </si>
  <si>
    <t>651343763</t>
  </si>
  <si>
    <t>2,75*5</t>
  </si>
  <si>
    <t>6</t>
  </si>
  <si>
    <t>Úpravy povrchů, podlahy a osazování výplní</t>
  </si>
  <si>
    <t>611131121</t>
  </si>
  <si>
    <t>Podkladní a spojovací vrstva vnitřních omítaných ploch penetrace akrylát-silikonová nanášená ručně stropů</t>
  </si>
  <si>
    <t>2081525688</t>
  </si>
  <si>
    <t>viz. výkres č. D.1.2</t>
  </si>
  <si>
    <t>Místnost 204</t>
  </si>
  <si>
    <t>8,67    "viz. Legenda místností"</t>
  </si>
  <si>
    <t>Mezisoučet</t>
  </si>
  <si>
    <t>5</t>
  </si>
  <si>
    <t>611325422</t>
  </si>
  <si>
    <t>Oprava vápenocementové omítky vnitřních ploch štukové dvouvrstvé, tloušťky do 20 mm a tloušťky štuku do 3 mm stropů, v rozsahu opravované plochy přes 10 do 30%</t>
  </si>
  <si>
    <t>-723370201</t>
  </si>
  <si>
    <t>612131121</t>
  </si>
  <si>
    <t>Podkladní a spojovací vrstva vnitřních omítaných ploch penetrace akrylát-silikonová nanášená ručně stěn</t>
  </si>
  <si>
    <t>1707496665</t>
  </si>
  <si>
    <t>Místnost 201</t>
  </si>
  <si>
    <t>(1,63+2,62)*2*3,96</t>
  </si>
  <si>
    <t>-0,7*1,97   "odpočet dveří"</t>
  </si>
  <si>
    <t>Místnost 202</t>
  </si>
  <si>
    <t>(1,85+2,47)*2*3,96</t>
  </si>
  <si>
    <t>Místnost 203</t>
  </si>
  <si>
    <t>(1,16+2,47+0,85+2,5)*3,96</t>
  </si>
  <si>
    <t>(4,99+2,13)*2*3,96</t>
  </si>
  <si>
    <t>-0,7*1,97-0,8*1,97-2,0*2,0   "odpočet dveří"</t>
  </si>
  <si>
    <t>7</t>
  </si>
  <si>
    <t>612135101</t>
  </si>
  <si>
    <t>Hrubá výplň rýh maltou jakékoli šířky rýhy ve stěnách</t>
  </si>
  <si>
    <t>-1762301032</t>
  </si>
  <si>
    <t>viz. výkres č. D.1.1</t>
  </si>
  <si>
    <t>Po vybourání zdiva</t>
  </si>
  <si>
    <t xml:space="preserve">3,96*0,18  </t>
  </si>
  <si>
    <t>8</t>
  </si>
  <si>
    <t>612322121</t>
  </si>
  <si>
    <t>Omítka vápenocementová lehčená vnitřních ploch nanášená ručně jednovrstvá, tloušťky do 10 mm hladká svislých konstrukcí stěn</t>
  </si>
  <si>
    <t>-1649587609</t>
  </si>
  <si>
    <t>POD KERAMICKÝ OBKLAD NA NOVÉ ZDIVO</t>
  </si>
  <si>
    <t>(1,63+2,62+0,15)*2,0</t>
  </si>
  <si>
    <t>(1,85+2,47*2)*2,0</t>
  </si>
  <si>
    <t>(2,47+0,85)*2,0</t>
  </si>
  <si>
    <t>9</t>
  </si>
  <si>
    <t>612322141</t>
  </si>
  <si>
    <t>Omítka vápenocementová lehčená vnitřních ploch nanášená ručně dvouvrstvá, tloušťky jádrové omítky do 10 mm a tloušťky štuku do 3 mm štuková svislých konstrukcí stěn</t>
  </si>
  <si>
    <t>1445370798</t>
  </si>
  <si>
    <t>NOVÉ ZDIVO</t>
  </si>
  <si>
    <t>Místnost 201 - nad ker.obkladem</t>
  </si>
  <si>
    <t>(1,63+2,62+0,15)*1,96</t>
  </si>
  <si>
    <t>Místnost 202 - nad ker.obkladem</t>
  </si>
  <si>
    <t>(1,85+2,47*2)*1,96</t>
  </si>
  <si>
    <t>Místnost 203 - nad ker.obkladem</t>
  </si>
  <si>
    <t>(2,47+0,85)*1,96</t>
  </si>
  <si>
    <t>(4,99+0,1)*3,96</t>
  </si>
  <si>
    <t>10</t>
  </si>
  <si>
    <t>612325412</t>
  </si>
  <si>
    <t>Oprava vápenocementové omítky vnitřních ploch hladké, tloušťky do 20 mm stěn, v rozsahu opravované plochy přes 10 do 30%</t>
  </si>
  <si>
    <t>864033912</t>
  </si>
  <si>
    <t>POD KERAMICKÝ OBKLAD NA STÁVAJÍCÍ ZDIVO</t>
  </si>
  <si>
    <t>(1,63+2,62)*2,0</t>
  </si>
  <si>
    <t>1,85*2,0</t>
  </si>
  <si>
    <t xml:space="preserve">Místnost 203 </t>
  </si>
  <si>
    <t>1,16*2,0</t>
  </si>
  <si>
    <t>11</t>
  </si>
  <si>
    <t>612325422</t>
  </si>
  <si>
    <t>Oprava vápenocementové omítky vnitřních ploch štukové dvouvrstvé, tloušťky do 20 mm a tloušťky štuku do 3 mm stěn, v rozsahu opravované plochy přes 10 do 30%</t>
  </si>
  <si>
    <t>1143146766</t>
  </si>
  <si>
    <t>STÁVAJÍCÍ ZDIVO</t>
  </si>
  <si>
    <t>Místnost 201 - nad keramický obklad</t>
  </si>
  <si>
    <t>(1,63+2,62)*1,96</t>
  </si>
  <si>
    <t>Místnost 202 - nad keramický obklad</t>
  </si>
  <si>
    <t>1,85*1,96</t>
  </si>
  <si>
    <t>Místnost 203  - nad keramický obklad</t>
  </si>
  <si>
    <t>1,16*1,96</t>
  </si>
  <si>
    <t>(2,03+0,41*2+4,433+1,8)*3,96</t>
  </si>
  <si>
    <t>12</t>
  </si>
  <si>
    <t>622143003</t>
  </si>
  <si>
    <t>Montáž omítkových profilů plastových nebo pozinkovaných, upevněných vtlačením do podkladní vrstvy nebo přibitím rohových s tkaninou</t>
  </si>
  <si>
    <t>-246607170</t>
  </si>
  <si>
    <t>3,96*12</t>
  </si>
  <si>
    <t>13</t>
  </si>
  <si>
    <t>M</t>
  </si>
  <si>
    <t>63127464</t>
  </si>
  <si>
    <t>výztuž rohová s AL úhelníkem ze skelné tkaniny 10/15cm</t>
  </si>
  <si>
    <t>1877990750</t>
  </si>
  <si>
    <t>47,52*1,05 'Přepočtené koeficientem množství</t>
  </si>
  <si>
    <t>Ostatní konstrukce a práce, bourání</t>
  </si>
  <si>
    <t>14</t>
  </si>
  <si>
    <t>949101111</t>
  </si>
  <si>
    <t>Lešení pomocné pracovní pro objekty pozemních staveb pro zatížení do 150 kg/m2, o výšce lešeňové podlahy do 1,9 m</t>
  </si>
  <si>
    <t>1301993619</t>
  </si>
  <si>
    <t>19,82   "viz. Legenda místností"</t>
  </si>
  <si>
    <t>952901111</t>
  </si>
  <si>
    <t>Vyčištění budov nebo objektů před předáním do užívání budov bytové nebo občanské výstavby, světlé výšky podlaží do 4 m</t>
  </si>
  <si>
    <t>1014508145</t>
  </si>
  <si>
    <t>16</t>
  </si>
  <si>
    <t>962032231</t>
  </si>
  <si>
    <t>Bourání zdiva nadzákladového z cihel nebo tvárnic z cihel pálených nebo vápenopískových, na maltu vápennou nebo vápenocementovou, objemu přes 1 m3</t>
  </si>
  <si>
    <t>m3</t>
  </si>
  <si>
    <t>237902744</t>
  </si>
  <si>
    <t>4,39*3,96*0,18</t>
  </si>
  <si>
    <t>17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</si>
  <si>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</si>
  <si>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</si>
  <si>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-1014910059</t>
  </si>
  <si>
    <t>18</t>
  </si>
  <si>
    <t>978011141</t>
  </si>
  <si>
    <t>Otlučení vápenných nebo vápenocementových omítek vnitřních ploch stropů, v rozsahu přes 10 do 30 %</t>
  </si>
  <si>
    <t>1157455752</t>
  </si>
  <si>
    <t>viz. výkres č. D.1.1 a D.1.3</t>
  </si>
  <si>
    <t>0,41*1,17+2,0*0,4+((4,39+4,433)/2*2,919)</t>
  </si>
  <si>
    <t>(4,94+4,39)/2*1,24</t>
  </si>
  <si>
    <t>19</t>
  </si>
  <si>
    <t>978013141</t>
  </si>
  <si>
    <t>Otlučení vápenných nebo vápenocementových omítek vnitřních ploch stěn s vyškrabáním spar, s očištěním zdiva, v rozsahu přes 10 do 30 %</t>
  </si>
  <si>
    <t>-201719897</t>
  </si>
  <si>
    <t xml:space="preserve">(4,94+1,271+1,24)*3,96  </t>
  </si>
  <si>
    <t>(4,843+0,41+3,319+0,4+1,8+2,95)*3,96</t>
  </si>
  <si>
    <t>-0,7*1,97*4-0,8*1,97-2,0*2,0  "odpočet dveří"</t>
  </si>
  <si>
    <t>997</t>
  </si>
  <si>
    <t>Přesun sutě</t>
  </si>
  <si>
    <t>20</t>
  </si>
  <si>
    <t>997013211</t>
  </si>
  <si>
    <t>Vnitrostaveništní doprava suti a vybouraných hmot vodorovně do 50 m svisle ručně pro budovy a haly výšky do 6 m</t>
  </si>
  <si>
    <t>t</t>
  </si>
  <si>
    <t>2051524607</t>
  </si>
  <si>
    <t>997013501</t>
  </si>
  <si>
    <t>Odvoz suti a vybouraných hmot na skládku nebo meziskládku se složením, na vzdálenost do 1 km</t>
  </si>
  <si>
    <t>1764692664</t>
  </si>
  <si>
    <t>22</t>
  </si>
  <si>
    <t>997013509</t>
  </si>
  <si>
    <t>Odvoz suti a vybouraných hmot na skládku nebo meziskládku se složením, na vzdálenost Příplatek k ceně za každý další i započatý 1 km přes 1 km</t>
  </si>
  <si>
    <t>-2108645479</t>
  </si>
  <si>
    <t>8,644*9    "předpoklad skládka do 10km"</t>
  </si>
  <si>
    <t>23</t>
  </si>
  <si>
    <t>997013831</t>
  </si>
  <si>
    <t>Poplatek za uložení stavebního odpadu na skládce (skládkovné) směsného stavebního a demoličního zatříděného do Katalogu odpadů pod kódem 170 904</t>
  </si>
  <si>
    <t>-512867348</t>
  </si>
  <si>
    <t>998</t>
  </si>
  <si>
    <t>Přesun hmot</t>
  </si>
  <si>
    <t>24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</si>
  <si>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</si>
  <si>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</si>
  <si>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-1457256827</t>
  </si>
  <si>
    <t>PSV</t>
  </si>
  <si>
    <t>Práce a dodávky PSV</t>
  </si>
  <si>
    <t>763</t>
  </si>
  <si>
    <t>Konstrukce suché výstavby</t>
  </si>
  <si>
    <t>25</t>
  </si>
  <si>
    <t>763411111</t>
  </si>
  <si>
    <t>Sanitární příčky vhodné do mokrého prostředí dělící z dřevotřískových desek s HPL-laminátem tl. 19,6 mm</t>
  </si>
  <si>
    <t>891899194</t>
  </si>
  <si>
    <t>(1,63+1,85+1,2)*2,0</t>
  </si>
  <si>
    <t>-0,6*1,97*2-0,7*1,97   "odpočet dveří"</t>
  </si>
  <si>
    <t>26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</si>
  <si>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</si>
  <si>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</si>
  <si>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kus</t>
  </si>
  <si>
    <t>591430100</t>
  </si>
  <si>
    <t>27</t>
  </si>
  <si>
    <t>763431001</t>
  </si>
  <si>
    <t>Montáž podhledu minerálního včetně zavěšeného roštu viditelného s panely vyjímatelnými, velikosti panelů do 0,36 m2</t>
  </si>
  <si>
    <t>-514323392</t>
  </si>
  <si>
    <t>4,27+4,47+2,41   "viz. Legenda místností"</t>
  </si>
  <si>
    <t>28</t>
  </si>
  <si>
    <t>59036523</t>
  </si>
  <si>
    <t>deska podhledová minerální polodrážka jemná hladká bílá 15x600x600mm</t>
  </si>
  <si>
    <t>32</t>
  </si>
  <si>
    <t>145822921</t>
  </si>
  <si>
    <t>11,15*1,05 'Přepočtené koeficientem množství</t>
  </si>
  <si>
    <t>29</t>
  </si>
  <si>
    <t>763431043</t>
  </si>
  <si>
    <t>Montáž podhledu minerálního včetně zavěšeného roštu Příplatek k cenám: za výšku zavěšení přes 1,4 m</t>
  </si>
  <si>
    <t>1984455033</t>
  </si>
  <si>
    <t>30</t>
  </si>
  <si>
    <t>763431201</t>
  </si>
  <si>
    <t>Montáž podhledu minerálního napojení na stěnu lištou obvodovou</t>
  </si>
  <si>
    <t>1973052365</t>
  </si>
  <si>
    <t>(1,63+2,62)*2</t>
  </si>
  <si>
    <t>-0,7   "odpočet dveří"</t>
  </si>
  <si>
    <t>(1,85+2,47)*2</t>
  </si>
  <si>
    <t>1,16+2,47+0,85+2,5</t>
  </si>
  <si>
    <t>31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</si>
  <si>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</si>
  <si>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</si>
  <si>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-1581873664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</si>
  <si>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</si>
  <si>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</si>
  <si>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-1138509388</t>
  </si>
  <si>
    <t>771</t>
  </si>
  <si>
    <t>Podlahy z dlaždic</t>
  </si>
  <si>
    <t>33</t>
  </si>
  <si>
    <t>771121011</t>
  </si>
  <si>
    <t>Příprava podkladu před provedením dlažby nátěr penetrační na podlahu</t>
  </si>
  <si>
    <t>1859449779</t>
  </si>
  <si>
    <t>1,63*2,62</t>
  </si>
  <si>
    <t>1,85*2,47</t>
  </si>
  <si>
    <t>((1,16+0,85)/2*2,47)</t>
  </si>
  <si>
    <t>34</t>
  </si>
  <si>
    <t>771151021</t>
  </si>
  <si>
    <t>Příprava podkladu před provedením dlažby samonivelační stěrka min.pevnosti 30 MPa, tloušťky do 3 mm</t>
  </si>
  <si>
    <t>-842681371</t>
  </si>
  <si>
    <t>35</t>
  </si>
  <si>
    <t>771474112</t>
  </si>
  <si>
    <t>Montáž soklů z dlaždic keramických lepených flexibilním lepidlem rovných, výšky přes 65 do 90 mm</t>
  </si>
  <si>
    <t>1790175470</t>
  </si>
  <si>
    <t>(4,99+2,13)*2</t>
  </si>
  <si>
    <t>-0,7-0,8-2,0   "odpočet dveří"</t>
  </si>
  <si>
    <t>36</t>
  </si>
  <si>
    <t>59761338</t>
  </si>
  <si>
    <t>sokl-dlažba keramická slinutá hladká do interiéru i exteriéru 445x85mm</t>
  </si>
  <si>
    <t>-928100061</t>
  </si>
  <si>
    <t>25*1,1 'Přepočtené koeficientem množství</t>
  </si>
  <si>
    <t>37</t>
  </si>
  <si>
    <t>771571810</t>
  </si>
  <si>
    <t>Demontáž podlah z dlaždic keramických kladených do malty</t>
  </si>
  <si>
    <t>-962244181</t>
  </si>
  <si>
    <t>38</t>
  </si>
  <si>
    <t>771574266</t>
  </si>
  <si>
    <t>Montáž podlah z dlaždic keramických lepených flexibilním lepidlem maloformátových pro vysoké mechanické zatížení protiskluzných nebo reliéfních (bezbariérových) přes 22 do 25 ks/m2</t>
  </si>
  <si>
    <t>77808226</t>
  </si>
  <si>
    <t>39</t>
  </si>
  <si>
    <t>59761432</t>
  </si>
  <si>
    <t>dlažba keramická slinutá hladká do interiéru i exteriéru pro vysoké mechanické namáhání přes 22 do 25ks/m2</t>
  </si>
  <si>
    <t>535149989</t>
  </si>
  <si>
    <t>19,993*1,1 'Přepočtené koeficientem množství</t>
  </si>
  <si>
    <t>40</t>
  </si>
  <si>
    <t>771577111</t>
  </si>
  <si>
    <t>Montáž podlah z dlaždic keramických lepených flexibilním lepidlem Příplatek k cenám za plochu do 5 m2 jednotlivě</t>
  </si>
  <si>
    <t>1278442444</t>
  </si>
  <si>
    <t>41</t>
  </si>
  <si>
    <t>771591112</t>
  </si>
  <si>
    <t>Izolace podlahy pod dlažbu nátěrem nebo stěrkou ve dvou vrstvách</t>
  </si>
  <si>
    <t>-148887939</t>
  </si>
  <si>
    <t>(1,63+2,62)*2*0,1   "vytažení na stěnu"</t>
  </si>
  <si>
    <t>(1,85+2,47)*2*0,1   "vytažení na stěnu"</t>
  </si>
  <si>
    <t>(1,16+2,47+0,85+2,5)*0,1   "vytažení na stěnu"</t>
  </si>
  <si>
    <t>(4,99+2,13)*2       "vytažení na stěnu"</t>
  </si>
  <si>
    <t>42</t>
  </si>
  <si>
    <t>771591115</t>
  </si>
  <si>
    <t>Podlahy - dokončovací práce spárování silikonem</t>
  </si>
  <si>
    <t>-1182698217</t>
  </si>
  <si>
    <t>43</t>
  </si>
  <si>
    <t>771591264</t>
  </si>
  <si>
    <t>Izolace podlahy pod dlažbu těsnícími izolačními pásy mezi podlahou a stěnu</t>
  </si>
  <si>
    <t>1805395689</t>
  </si>
  <si>
    <t>44</t>
  </si>
  <si>
    <t>998771101</t>
  </si>
  <si>
    <t>Přesun hmot pro podlahy z dlaždic stanovený z hmotnosti přesunovaného materiálu vodorovná dopravní vzdálenost do 50 m v objektech výšky do 6 m</t>
  </si>
  <si>
    <t>1430150509</t>
  </si>
  <si>
    <t>45</t>
  </si>
  <si>
    <t>998771181</t>
  </si>
  <si>
    <t>Přesun hmot pro podlahy z dlaždic stanovený z hmotnosti přesunovaného materiálu Příplatek k ceně za přesun prováděný bez použití mechanizace pro jakoukoliv výšku objektu</t>
  </si>
  <si>
    <t>236195160</t>
  </si>
  <si>
    <t>781</t>
  </si>
  <si>
    <t>Dokončovací práce - obklady</t>
  </si>
  <si>
    <t>46</t>
  </si>
  <si>
    <t>781121011</t>
  </si>
  <si>
    <t>Příprava podkladu před provedením obkladu nátěr penetrační na stěnu</t>
  </si>
  <si>
    <t>-1119894848</t>
  </si>
  <si>
    <t>(1,63+2,62)*2*2,0</t>
  </si>
  <si>
    <t>(1,85+2,47)*2*2,0</t>
  </si>
  <si>
    <t>(1,16+2,47+0,85+2,5)*2,0</t>
  </si>
  <si>
    <t>47</t>
  </si>
  <si>
    <t>781151031</t>
  </si>
  <si>
    <t>Příprava podkladu před provedením obkladu celoplošné vyrovnání podkladu stěrkou, tloušťky 3mm</t>
  </si>
  <si>
    <t>1984869226</t>
  </si>
  <si>
    <t>48</t>
  </si>
  <si>
    <t>781474113</t>
  </si>
  <si>
    <t>Montáž obkladů vnitřních stěn z dlaždic keramických lepených flexibilním lepidlem maloformátových hladkých přes 12 do 19 ks/m2</t>
  </si>
  <si>
    <t>-670119186</t>
  </si>
  <si>
    <t>49</t>
  </si>
  <si>
    <t>59761071</t>
  </si>
  <si>
    <t>obklad keramický hladký přes 12 do 19ks/m2</t>
  </si>
  <si>
    <t>-1504609047</t>
  </si>
  <si>
    <t>44,103*1,1 'Přepočtené koeficientem množství</t>
  </si>
  <si>
    <t>50</t>
  </si>
  <si>
    <t>781494511</t>
  </si>
  <si>
    <t>Obklad - dokončující práce profily ukončovací lepené flexibilním lepidlem ukončovací</t>
  </si>
  <si>
    <t>206355097</t>
  </si>
  <si>
    <t>51</t>
  </si>
  <si>
    <t>781495115</t>
  </si>
  <si>
    <t>Obklad - dokončující práce ostatní práce spárování silikonem</t>
  </si>
  <si>
    <t>890170961</t>
  </si>
  <si>
    <t>2,0*12</t>
  </si>
  <si>
    <t>52</t>
  </si>
  <si>
    <t>998781101</t>
  </si>
  <si>
    <t>Přesun hmot pro obklady keramické stanovený z hmotnosti přesunovaného materiálu vodorovná dopravní vzdálenost do 50 m v objektech výšky do 6 m</t>
  </si>
  <si>
    <t>-1850962319</t>
  </si>
  <si>
    <t>53</t>
  </si>
  <si>
    <t>998781181</t>
  </si>
  <si>
    <t>Přesun hmot pro obklady keramické stanovený z hmotnosti přesunovaného materiálu Příplatek k cenám za přesun prováděný bez použití mechanizace pro jakoukoliv výšku objektu</t>
  </si>
  <si>
    <t>-382386905</t>
  </si>
  <si>
    <t>784</t>
  </si>
  <si>
    <t>Dokončovací práce - malby a tapety</t>
  </si>
  <si>
    <t>54</t>
  </si>
  <si>
    <t>784111013</t>
  </si>
  <si>
    <t>Obroušení podkladu omítky v místnostech výšky přes 3,80 do 5,00 m</t>
  </si>
  <si>
    <t>-1520233689</t>
  </si>
  <si>
    <t>(1,63+2,62)*2*0,5</t>
  </si>
  <si>
    <t>(1,85+2,47)*2*0,5</t>
  </si>
  <si>
    <t>(1,16+2,47+0,85+2,5)*0,5</t>
  </si>
  <si>
    <t>8,67    "strop - viz. Legenda místností"</t>
  </si>
  <si>
    <t>55</t>
  </si>
  <si>
    <t>784121003</t>
  </si>
  <si>
    <t>Oškrabání malby v místnostech výšky přes 3,80 do 5,00 m</t>
  </si>
  <si>
    <t>-807284891</t>
  </si>
  <si>
    <t>56</t>
  </si>
  <si>
    <t>784121013</t>
  </si>
  <si>
    <t>Rozmývání podkladu po oškrabání malby v místnostech výšky přes 3,80 do 5,00 m</t>
  </si>
  <si>
    <t>758394535</t>
  </si>
  <si>
    <t>57</t>
  </si>
  <si>
    <t>784171101</t>
  </si>
  <si>
    <t>Zakrytí nemalovaných ploch (materiál ve specifikaci) včetně pozdějšího odkrytí podlah</t>
  </si>
  <si>
    <t>1178051526</t>
  </si>
  <si>
    <t>58</t>
  </si>
  <si>
    <t>58124844</t>
  </si>
  <si>
    <t>fólie pro malířské potřeby zakrývací tl 25µ 4x5m</t>
  </si>
  <si>
    <t>-1153579408</t>
  </si>
  <si>
    <t>19,82*1,05 'Přepočtené koeficientem množství</t>
  </si>
  <si>
    <t>59</t>
  </si>
  <si>
    <t>784181103</t>
  </si>
  <si>
    <t>Penetrace podkladu jednonásobná základní akrylátová v místnostech výšky přes 3,80 do 5,00 m</t>
  </si>
  <si>
    <t>1000849806</t>
  </si>
  <si>
    <t>60</t>
  </si>
  <si>
    <t>784211103</t>
  </si>
  <si>
    <t>Malby z malířských směsí otěruvzdorných za mokra dvojnásobné, bílé za mokra otěruvzdorné výborně v místnostech výšky přes 3,80 do 5,00 m</t>
  </si>
  <si>
    <t>-1569432584</t>
  </si>
  <si>
    <t>02 -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</si>
  <si>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</si>
  <si>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</si>
  <si>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</si>
  <si>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</si>
  <si>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</si>
  <si>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721173401</t>
  </si>
  <si>
    <t>Potrubí z plastových trub PVC SN4 svodné (ležaté) DN 110</t>
  </si>
  <si>
    <t>688425301</t>
  </si>
  <si>
    <t>viz. výkres č. D.1.4_K1 a K2</t>
  </si>
  <si>
    <t>5,0</t>
  </si>
  <si>
    <t>721174025</t>
  </si>
  <si>
    <t>Potrubí z plastových trub polypropylenové odpadní (svislé) DN 110</t>
  </si>
  <si>
    <t>-1786928741</t>
  </si>
  <si>
    <t>10,0</t>
  </si>
  <si>
    <t>721174042</t>
  </si>
  <si>
    <t>Potrubí z plastových trub polypropylenové připojovací DN 40</t>
  </si>
  <si>
    <t>-1590350957</t>
  </si>
  <si>
    <t>3,5</t>
  </si>
  <si>
    <t>721174043</t>
  </si>
  <si>
    <t>Potrubí z plastových trub polypropylenové připojovací DN 50</t>
  </si>
  <si>
    <t>-677833917</t>
  </si>
  <si>
    <t>2,5</t>
  </si>
  <si>
    <t>721174045</t>
  </si>
  <si>
    <t>Potrubí z plastových trub polypropylenové připojovací DN 110</t>
  </si>
  <si>
    <t>1630145601</t>
  </si>
  <si>
    <t>1,5</t>
  </si>
  <si>
    <t>72117406R</t>
  </si>
  <si>
    <t>Potrubí z plastových trub polypropylenové větrací DN 50</t>
  </si>
  <si>
    <t>331876841</t>
  </si>
  <si>
    <t>721194104</t>
  </si>
  <si>
    <t>Vyměření přípojek na potrubí vyvedení a upevnění odpadních výpustek DN 40</t>
  </si>
  <si>
    <t>-1148190744</t>
  </si>
  <si>
    <t>721194105</t>
  </si>
  <si>
    <t>Vyměření přípojek na potrubí vyvedení a upevnění odpadních výpustek DN 50</t>
  </si>
  <si>
    <t>254120276</t>
  </si>
  <si>
    <t>721194109</t>
  </si>
  <si>
    <t>Vyměření přípojek na potrubí vyvedení a upevnění odpadních výpustek DN 100</t>
  </si>
  <si>
    <t>-301626697</t>
  </si>
  <si>
    <t>721274121</t>
  </si>
  <si>
    <t>Ventily přivzdušňovací odpadních potrubí vnitřní od DN 32 do DN 50</t>
  </si>
  <si>
    <t>1070874837</t>
  </si>
  <si>
    <t>viz. výkres č. D.1.4_K2</t>
  </si>
  <si>
    <t>1,0</t>
  </si>
  <si>
    <t>721290111</t>
  </si>
  <si>
    <t>Zkouška těsnosti kanalizace v objektech vodou do DN 125</t>
  </si>
  <si>
    <t>-2108130821</t>
  </si>
  <si>
    <t>721R02.1</t>
  </si>
  <si>
    <t>Napojení nových potrubí na stávající</t>
  </si>
  <si>
    <t>kpl</t>
  </si>
  <si>
    <t>703457345</t>
  </si>
  <si>
    <t>721R02.2</t>
  </si>
  <si>
    <t>Stavební přípomoce - prostupy stropy, vysekání rýh vč. zapravení prostupů a rýh</t>
  </si>
  <si>
    <t>1132340206</t>
  </si>
  <si>
    <t>998721101</t>
  </si>
  <si>
    <t>Přesun hmot pro vnitřní kanalizace stanovený z hmotnosti přesunovaného materiálu vodorovná dopravní vzdálenost do 50 m v objektech výšky do 6 m</t>
  </si>
  <si>
    <t>-1576445111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</si>
  <si>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</si>
  <si>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</si>
  <si>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1967495339</t>
  </si>
  <si>
    <t>722</t>
  </si>
  <si>
    <t>Zdravotechnika - vnitřní vodovod</t>
  </si>
  <si>
    <t>722174022</t>
  </si>
  <si>
    <t>Potrubí z plastových trubek z polypropylenu (PPR) svařovaných polyfuzně PN 20 (SDR 6) D 20 x 3,4</t>
  </si>
  <si>
    <t>-668299454</t>
  </si>
  <si>
    <t>viz. výkres č. D.1.4_V1</t>
  </si>
  <si>
    <t>35,0</t>
  </si>
  <si>
    <t>722174023</t>
  </si>
  <si>
    <t>Potrubí z plastových trubek z polypropylenu (PPR) svařovaných polyfuzně PN 20 (SDR 6) D 25 x 4,2</t>
  </si>
  <si>
    <t>-532295747</t>
  </si>
  <si>
    <t>18,0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</si>
  <si>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</si>
  <si>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</si>
  <si>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840205492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</si>
  <si>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</si>
  <si>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</si>
  <si>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1969659840</t>
  </si>
  <si>
    <t>722190401</t>
  </si>
  <si>
    <t>Zřízení přípojek na potrubí vyvedení a upevnění výpustek do DN 25</t>
  </si>
  <si>
    <t>-1313582801</t>
  </si>
  <si>
    <t>722231074</t>
  </si>
  <si>
    <t>Armatury se dvěma závity ventily zpětné mosazné PN 10 do 110°C G 1</t>
  </si>
  <si>
    <t>504082106</t>
  </si>
  <si>
    <t>722232063</t>
  </si>
  <si>
    <t>Armatury se dvěma závity kulové kohouty PN 42 do 185 °C přímé vnitřní závit s vypouštěním G 1</t>
  </si>
  <si>
    <t>-877527449</t>
  </si>
  <si>
    <t>722290226</t>
  </si>
  <si>
    <t>Zkoušky, proplach a desinfekce vodovodního potrubí zkoušky těsnosti vodovodního potrubí závitového do DN 50</t>
  </si>
  <si>
    <t>120385359</t>
  </si>
  <si>
    <t>722290234</t>
  </si>
  <si>
    <t>Zkoušky, proplach a desinfekce vodovodního potrubí proplach a desinfekce vodovodního potrubí do DN 80</t>
  </si>
  <si>
    <t>-2044045020</t>
  </si>
  <si>
    <t>722R02.3</t>
  </si>
  <si>
    <t>1588939294</t>
  </si>
  <si>
    <t>998722101</t>
  </si>
  <si>
    <t>Přesun hmot pro vnitřní vodovod stanovený z hmotnosti přesunovaného materiálu vodorovná dopravní vzdálenost do 50 m v objektech výšky do 6 m</t>
  </si>
  <si>
    <t>-833700595</t>
  </si>
  <si>
    <t>998722181</t>
  </si>
  <si>
    <t>Přesun hmot pro vnitřní vodovod stanovený z hmotnosti přesunovaného materiálu Příplatek k ceně za přesun prováděný bez použití mechanizace pro jakoukoliv výšku objektu</t>
  </si>
  <si>
    <t>-1590945584</t>
  </si>
  <si>
    <t>725</t>
  </si>
  <si>
    <t>Zdravotechnika - zařizovací předměty</t>
  </si>
  <si>
    <t>725112173</t>
  </si>
  <si>
    <t>Zařízení záchodů kombi klozety s hlubokým splachováním zvýšený 50 cm s odpadem svislým</t>
  </si>
  <si>
    <t>soubor</t>
  </si>
  <si>
    <t>1210719984</t>
  </si>
  <si>
    <t>viz. Legenda zařizovacích předmětů</t>
  </si>
  <si>
    <t>3,0</t>
  </si>
  <si>
    <t>725121525</t>
  </si>
  <si>
    <t>Pisoárové záchodky keramické automatické s radarovým senzorem</t>
  </si>
  <si>
    <t>1433522780</t>
  </si>
  <si>
    <t>725211601</t>
  </si>
  <si>
    <t>Umyvadla keramická bílá bez výtokových armatur připevněná na stěnu šrouby bez sloupu nebo krytu na sifon 500 mm</t>
  </si>
  <si>
    <t>-1187997091</t>
  </si>
  <si>
    <t>2,0</t>
  </si>
  <si>
    <t>725331111</t>
  </si>
  <si>
    <t>Výlevky bez výtokových armatur a splachovací nádrže keramické se sklopnou plastovou mřížkou 425 mm</t>
  </si>
  <si>
    <t>-2131622637</t>
  </si>
  <si>
    <t>725813111</t>
  </si>
  <si>
    <t>Ventily rohové bez připojovací trubičky nebo flexi hadičky G 1/2</t>
  </si>
  <si>
    <t>465546560</t>
  </si>
  <si>
    <t>3,0+3,0*2</t>
  </si>
  <si>
    <t>72582131R02.4</t>
  </si>
  <si>
    <t>Baterie pro výlevku nástěnné s prodlouženým raménkem</t>
  </si>
  <si>
    <t>-1406481842</t>
  </si>
  <si>
    <t>725822611</t>
  </si>
  <si>
    <t>Baterie umyvadlové stojánkové pákové bez výpusti</t>
  </si>
  <si>
    <t>-36016858</t>
  </si>
  <si>
    <t>998725101</t>
  </si>
  <si>
    <t>Přesun hmot pro zařizovací předměty stanovený z hmotnosti přesunovaného materiálu vodorovná dopravní vzdálenost do 50 m v objektech výšky do 6 m</t>
  </si>
  <si>
    <t>-1365522143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</si>
  <si>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</si>
  <si>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</si>
  <si>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-1058720055</t>
  </si>
  <si>
    <t>03 - Vzchuchotechnika</t>
  </si>
  <si>
    <t xml:space="preserve">    751 - Vzduchotechnika</t>
  </si>
  <si>
    <t>751</t>
  </si>
  <si>
    <t>Vzduchotechnika</t>
  </si>
  <si>
    <t>751111052</t>
  </si>
  <si>
    <t>Montáž ventilátoru axiálního nízkotlakého podhledového, průměru přes 100 do 200 mm</t>
  </si>
  <si>
    <t>45152544</t>
  </si>
  <si>
    <t>viz. výkres č. D.1.4</t>
  </si>
  <si>
    <t>429PC03.1</t>
  </si>
  <si>
    <t>ventilátor axiální podhledový, 250m3/h, 20Pa, 29W, 230V s vestavěným HGROstatem s doběhem</t>
  </si>
  <si>
    <t>-1722817989</t>
  </si>
  <si>
    <t>751510042</t>
  </si>
  <si>
    <t>Vzduchotechnické potrubí z pozinkovaného plechu kruhové, trouba spirálně vinutá bez příruby, průměru přes 100 do 200 mm</t>
  </si>
  <si>
    <t>-501428371</t>
  </si>
  <si>
    <t>15,0</t>
  </si>
  <si>
    <t>751R03.1</t>
  </si>
  <si>
    <t>Stavební přípomoce - prostupy vč. zapravení</t>
  </si>
  <si>
    <t>-259486297</t>
  </si>
  <si>
    <t>998751101</t>
  </si>
  <si>
    <t>Přesun hmot pro vzduchotechniku stanovený z hmotnosti přesunovaného materiálu vodorovná dopravní vzdálenost do 100 m v objektech výšky do 12 m</t>
  </si>
  <si>
    <t>-1036864387</t>
  </si>
  <si>
    <t>998751181</t>
  </si>
  <si>
    <t>Přesun hmot pro vzduchotechniku stanovený z hmotnosti přesunovaného materiálu Příplatek k cenám za přesun prováděný bez použití mechanizace pro jakoukoliv výšku objektu</t>
  </si>
  <si>
    <t>-130922465</t>
  </si>
  <si>
    <t>04 - Vytápění</t>
  </si>
  <si>
    <t xml:space="preserve">    733 - Ústřední vytápění - rozvodné potrubí</t>
  </si>
  <si>
    <t xml:space="preserve">    735 - Ústřední vytápění - otopná tělesa</t>
  </si>
  <si>
    <t>733</t>
  </si>
  <si>
    <t>Ústřední vytápění - rozvodné potrubí</t>
  </si>
  <si>
    <t>733221103</t>
  </si>
  <si>
    <t>Potrubí z trubek měděných měkkých spojovaných měkkým pájením Ø 18/1</t>
  </si>
  <si>
    <t>-1085529817</t>
  </si>
  <si>
    <t>733291101</t>
  </si>
  <si>
    <t>Zkoušky těsnosti potrubí z trubek měděných Ø do 35/1,5</t>
  </si>
  <si>
    <t>1964388440</t>
  </si>
  <si>
    <t>733811231</t>
  </si>
  <si>
    <t>Ochrana potrubí termoizolačními trubicemi z pěnového polyetylenu PE přilepenými v příčných a podélných spojích, tloušťky izolace přes 9 do 13 mm, vnitřního průměru izolace DN do 22 mm</t>
  </si>
  <si>
    <t>1509212986</t>
  </si>
  <si>
    <t>733R04.1</t>
  </si>
  <si>
    <t>-1236451921</t>
  </si>
  <si>
    <t>998733101</t>
  </si>
  <si>
    <t>Přesun hmot pro rozvody potrubí stanovený z hmotnosti přesunovaného materiálu vodorovná dopravní vzdálenost do 50 m v objektech výšky do 6 m</t>
  </si>
  <si>
    <t>-1316443954</t>
  </si>
  <si>
    <t>998733181</t>
  </si>
  <si>
    <t>Přesun hmot pro rozvody potrubí stanovený z hmotnosti přesunovaného materiálu Příplatek k cenám za přesun prováděný bez použití mechanizace pro jakoukoliv výšku objektu</t>
  </si>
  <si>
    <t>1868245399</t>
  </si>
  <si>
    <t>735</t>
  </si>
  <si>
    <t>Ústřední vytápění - otopná tělesa</t>
  </si>
  <si>
    <t>735152252</t>
  </si>
  <si>
    <t>Otopná tělesa panelová VK jednodesková PN 1,0 MPa, T do 110°C s jednou přídavnou přestupní plochou výšky tělesa 500 mm stavební délky / výkonu 500 mm / 429 W</t>
  </si>
  <si>
    <t>827318895</t>
  </si>
  <si>
    <t>viz. výkres č. D.1.5</t>
  </si>
  <si>
    <t>998735101</t>
  </si>
  <si>
    <t>Přesun hmot pro otopná tělesa stanovený z hmotnosti přesunovaného materiálu vodorovná dopravní vzdálenost do 50 m v objektech výšky do 6 m</t>
  </si>
  <si>
    <t>-1040751885</t>
  </si>
  <si>
    <t>998735181</t>
  </si>
  <si>
    <t>Přesun hmot pro otopná tělesa stanovený z hmotnosti přesunovaného materiálu Příplatek k cenám za přesun prováděný bez použití mechanizace pro jakoukoliv výšku objektu</t>
  </si>
  <si>
    <t>1825243680</t>
  </si>
  <si>
    <t>05 - Elektroinstalace</t>
  </si>
  <si>
    <t xml:space="preserve">    741 - Elektroinstalace - silnoproud</t>
  </si>
  <si>
    <t>741</t>
  </si>
  <si>
    <t>Elektroinstalace - silnoproud</t>
  </si>
  <si>
    <t>R05.1</t>
  </si>
  <si>
    <t>LTE-10B-1 Jistič</t>
  </si>
  <si>
    <t>Ks</t>
  </si>
  <si>
    <t>-1207060889</t>
  </si>
  <si>
    <t>R05.2</t>
  </si>
  <si>
    <t>OLE-16B-1N-030AC Proudový chránič s nadproudovou ochranou</t>
  </si>
  <si>
    <t>-62446236</t>
  </si>
  <si>
    <t>R05.3</t>
  </si>
  <si>
    <t>3558-A01340 Přístroj spínače jednopólového; řazení 1, 1So</t>
  </si>
  <si>
    <t>ks</t>
  </si>
  <si>
    <t>1721900873</t>
  </si>
  <si>
    <t>R05.4</t>
  </si>
  <si>
    <t>3558A-A651 B Kryt spínače kolébkového; d. Tango; b. bílá</t>
  </si>
  <si>
    <t>2133758370</t>
  </si>
  <si>
    <t>R05.5</t>
  </si>
  <si>
    <t>3901A-B10 B Rámeček pro elektroinstalační přístroje, jednonásobný; d. Tango; b. bílá</t>
  </si>
  <si>
    <t>-1214862625</t>
  </si>
  <si>
    <t>R05.6</t>
  </si>
  <si>
    <t>5519A-A02357 B Zásuvka jednonásobná (bezšroubové svorky), s ochranným kolíkem, s clonkami; řazení 2P+PE; d. Tango; b. bílá</t>
  </si>
  <si>
    <t>322777592</t>
  </si>
  <si>
    <t>R05.7</t>
  </si>
  <si>
    <t>KRABICE PŘÍSTROJOVÁ</t>
  </si>
  <si>
    <t>-441722215</t>
  </si>
  <si>
    <t>R05.8</t>
  </si>
  <si>
    <t>DL 230 BARI LED 2010/840 svítidlo interiérové kruhové vestavné do podhledu s LED modulem 2010 lm, spektrum 840</t>
  </si>
  <si>
    <t>-1156307794</t>
  </si>
  <si>
    <t>R05.9</t>
  </si>
  <si>
    <t>CYKY-J 3x1,5 CYKY-J 3x1,5 ČERNÁ KARTON 100M</t>
  </si>
  <si>
    <t>-573993084</t>
  </si>
  <si>
    <t>R05.10</t>
  </si>
  <si>
    <t>CYKY-J 3x2,5 CYKY-J 3x2,5 ČERNÁ KARTON 100M</t>
  </si>
  <si>
    <t>1753836800</t>
  </si>
  <si>
    <t>R05.11</t>
  </si>
  <si>
    <t>CYKY-O 2x1,5 CYKY-O 2x1,5 ČERNÁ KARTON 100M</t>
  </si>
  <si>
    <t>1942947541</t>
  </si>
  <si>
    <t>R05.12</t>
  </si>
  <si>
    <t>Montáž jističů se zapojením vodičů jednopólových nn do 25 A ve skříni</t>
  </si>
  <si>
    <t>1666931223</t>
  </si>
  <si>
    <t>R05.13</t>
  </si>
  <si>
    <t>Montáž krabic elektroinstalačních přístrojových, zapuštěných plastových kruhových KU68/2-1902, KP 68/2</t>
  </si>
  <si>
    <t>-1783791384</t>
  </si>
  <si>
    <t>R05.14</t>
  </si>
  <si>
    <t>Montáž zásuvek domovních se zapojením vodičů, polozapuštěných nebo zapuštěných 10/16 A, provedení 2P + PE</t>
  </si>
  <si>
    <t>1815852000</t>
  </si>
  <si>
    <t>R05.15</t>
  </si>
  <si>
    <t>Montáž svítidel žárovkových se zapojením vodičů bytových nebo do spol.místností stropních vestavných 1 zdroj</t>
  </si>
  <si>
    <t>-1795196987</t>
  </si>
  <si>
    <t>R05.16</t>
  </si>
  <si>
    <t>Montáž izolovaných vodičů, šnůr a kabelů měděných uložených pod omítku ve stěně CYKY, CYBY, CYMY, NYM 3 x 2,5 mm2</t>
  </si>
  <si>
    <t>462821603</t>
  </si>
  <si>
    <t>R05.17</t>
  </si>
  <si>
    <t>Montáž izolovaných vodičů, šnůr a kabelů měděných uložených pod omítku ve stěně CYKY, CYBY, CYMY, NYM 3 x 1,5 mm2</t>
  </si>
  <si>
    <t>-69216805</t>
  </si>
  <si>
    <t>R05.18</t>
  </si>
  <si>
    <t>Montáž izolovaných vodičů, šnůr a kabelů měděných uložených pod omítku ve stěně CYKY, CYBY, CYMY, NYM 2 x 1,5 mm2</t>
  </si>
  <si>
    <t>-531672596</t>
  </si>
  <si>
    <t>R05.19</t>
  </si>
  <si>
    <t>Vysekání rýh ve zdivu cihelném hloubky 30mm šířky 30 mm</t>
  </si>
  <si>
    <t>1799042357</t>
  </si>
  <si>
    <t>R05.20</t>
  </si>
  <si>
    <t>Hrubá výplň rýh maltou jakékoliv šíře</t>
  </si>
  <si>
    <t>-724062079</t>
  </si>
  <si>
    <t>R05.21</t>
  </si>
  <si>
    <t>Demontaz stavajiciho zarizeni</t>
  </si>
  <si>
    <t>hod</t>
  </si>
  <si>
    <t>1014398153</t>
  </si>
  <si>
    <t>R05.22</t>
  </si>
  <si>
    <t>Zkoušky a prohlídky elektrických rozvodů a zařízení celková prohlídka a vyhotovení revizní zprávy pro objem montážních prací do 100 tis.Kč</t>
  </si>
  <si>
    <t>1471829111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</si>
  <si>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</si>
  <si>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</si>
  <si>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</si>
  <si>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</si>
  <si>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</si>
  <si>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</si>
  <si>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</si>
  <si>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</si>
  <si>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</si>
  <si>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</si>
  <si>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</si>
  <si>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</si>
  <si>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1024</t>
  </si>
  <si>
    <t>288533904</t>
  </si>
  <si>
    <t>013254000</t>
  </si>
  <si>
    <t>Dokumentace skutečného provedení stavby</t>
  </si>
  <si>
    <t>929378264</t>
  </si>
  <si>
    <t>VRN3</t>
  </si>
  <si>
    <t>Zařízení staveniště</t>
  </si>
  <si>
    <t>030001000</t>
  </si>
  <si>
    <t>-42752846</t>
  </si>
  <si>
    <t>VRN9</t>
  </si>
  <si>
    <t>Ostatní náklady</t>
  </si>
  <si>
    <t>0910030R</t>
  </si>
  <si>
    <t>Průběžný úklid během výstavby</t>
  </si>
  <si>
    <t>55458009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</si>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</sst>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2" t="s">
        <v>14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4"/>
      <c r="AQ5" s="24"/>
      <c r="AR5" s="22"/>
      <c r="BE5" s="34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4" t="s">
        <v>17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4"/>
      <c r="AQ6" s="24"/>
      <c r="AR6" s="22"/>
      <c r="BE6" s="34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42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4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2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42"/>
      <c r="BS10" s="19" t="s">
        <v>6</v>
      </c>
    </row>
    <row r="11" spans="2:71" s="1" customFormat="1" ht="18.4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21</v>
      </c>
      <c r="AO11" s="24"/>
      <c r="AP11" s="24"/>
      <c r="AQ11" s="24"/>
      <c r="AR11" s="22"/>
      <c r="BE11" s="34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2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42"/>
      <c r="BS13" s="19" t="s">
        <v>6</v>
      </c>
    </row>
    <row r="14" spans="2:71" ht="12.75">
      <c r="B14" s="23"/>
      <c r="C14" s="24"/>
      <c r="D14" s="24"/>
      <c r="E14" s="365" t="s">
        <v>32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4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2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34</v>
      </c>
      <c r="AO16" s="24"/>
      <c r="AP16" s="24"/>
      <c r="AQ16" s="24"/>
      <c r="AR16" s="22"/>
      <c r="BE16" s="342"/>
      <c r="BS16" s="19" t="s">
        <v>4</v>
      </c>
    </row>
    <row r="17" spans="2:71" s="1" customFormat="1" ht="18.4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21</v>
      </c>
      <c r="AO17" s="24"/>
      <c r="AP17" s="24"/>
      <c r="AQ17" s="24"/>
      <c r="AR17" s="22"/>
      <c r="BE17" s="342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2"/>
      <c r="BS18" s="19" t="s">
        <v>6</v>
      </c>
    </row>
    <row r="19" spans="2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42"/>
      <c r="BS19" s="19" t="s">
        <v>6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21</v>
      </c>
      <c r="AO20" s="24"/>
      <c r="AP20" s="24"/>
      <c r="AQ20" s="24"/>
      <c r="AR20" s="22"/>
      <c r="BE20" s="342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2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2"/>
    </row>
    <row r="23" spans="2:57" s="1" customFormat="1" ht="51" customHeight="1">
      <c r="B23" s="23"/>
      <c r="C23" s="24"/>
      <c r="D23" s="24"/>
      <c r="E23" s="367" t="s">
        <v>40</v>
      </c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24"/>
      <c r="AP23" s="24"/>
      <c r="AQ23" s="24"/>
      <c r="AR23" s="22"/>
      <c r="BE23" s="34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2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4">
        <f>ROUND(AG54,2)</f>
        <v>0</v>
      </c>
      <c r="AL26" s="345"/>
      <c r="AM26" s="345"/>
      <c r="AN26" s="345"/>
      <c r="AO26" s="345"/>
      <c r="AP26" s="38"/>
      <c r="AQ26" s="38"/>
      <c r="AR26" s="41"/>
      <c r="BE26" s="34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8" t="s">
        <v>42</v>
      </c>
      <c r="M28" s="368"/>
      <c r="N28" s="368"/>
      <c r="O28" s="368"/>
      <c r="P28" s="368"/>
      <c r="Q28" s="38"/>
      <c r="R28" s="38"/>
      <c r="S28" s="38"/>
      <c r="T28" s="38"/>
      <c r="U28" s="38"/>
      <c r="V28" s="38"/>
      <c r="W28" s="368" t="s">
        <v>43</v>
      </c>
      <c r="X28" s="368"/>
      <c r="Y28" s="368"/>
      <c r="Z28" s="368"/>
      <c r="AA28" s="368"/>
      <c r="AB28" s="368"/>
      <c r="AC28" s="368"/>
      <c r="AD28" s="368"/>
      <c r="AE28" s="368"/>
      <c r="AF28" s="38"/>
      <c r="AG28" s="38"/>
      <c r="AH28" s="38"/>
      <c r="AI28" s="38"/>
      <c r="AJ28" s="38"/>
      <c r="AK28" s="368" t="s">
        <v>44</v>
      </c>
      <c r="AL28" s="368"/>
      <c r="AM28" s="368"/>
      <c r="AN28" s="368"/>
      <c r="AO28" s="368"/>
      <c r="AP28" s="38"/>
      <c r="AQ28" s="38"/>
      <c r="AR28" s="41"/>
      <c r="BE28" s="342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69">
        <v>0.21</v>
      </c>
      <c r="M29" s="340"/>
      <c r="N29" s="340"/>
      <c r="O29" s="340"/>
      <c r="P29" s="340"/>
      <c r="Q29" s="43"/>
      <c r="R29" s="43"/>
      <c r="S29" s="43"/>
      <c r="T29" s="43"/>
      <c r="U29" s="43"/>
      <c r="V29" s="43"/>
      <c r="W29" s="339">
        <f>ROUND(AZ54,2)</f>
        <v>0</v>
      </c>
      <c r="X29" s="340"/>
      <c r="Y29" s="340"/>
      <c r="Z29" s="340"/>
      <c r="AA29" s="340"/>
      <c r="AB29" s="340"/>
      <c r="AC29" s="340"/>
      <c r="AD29" s="340"/>
      <c r="AE29" s="340"/>
      <c r="AF29" s="43"/>
      <c r="AG29" s="43"/>
      <c r="AH29" s="43"/>
      <c r="AI29" s="43"/>
      <c r="AJ29" s="43"/>
      <c r="AK29" s="339">
        <f>ROUND(AV54,2)</f>
        <v>0</v>
      </c>
      <c r="AL29" s="340"/>
      <c r="AM29" s="340"/>
      <c r="AN29" s="340"/>
      <c r="AO29" s="340"/>
      <c r="AP29" s="43"/>
      <c r="AQ29" s="43"/>
      <c r="AR29" s="44"/>
      <c r="BE29" s="343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69">
        <v>0.15</v>
      </c>
      <c r="M30" s="340"/>
      <c r="N30" s="340"/>
      <c r="O30" s="340"/>
      <c r="P30" s="340"/>
      <c r="Q30" s="43"/>
      <c r="R30" s="43"/>
      <c r="S30" s="43"/>
      <c r="T30" s="43"/>
      <c r="U30" s="43"/>
      <c r="V30" s="43"/>
      <c r="W30" s="339">
        <f>ROUND(BA54,2)</f>
        <v>0</v>
      </c>
      <c r="X30" s="340"/>
      <c r="Y30" s="340"/>
      <c r="Z30" s="340"/>
      <c r="AA30" s="340"/>
      <c r="AB30" s="340"/>
      <c r="AC30" s="340"/>
      <c r="AD30" s="340"/>
      <c r="AE30" s="340"/>
      <c r="AF30" s="43"/>
      <c r="AG30" s="43"/>
      <c r="AH30" s="43"/>
      <c r="AI30" s="43"/>
      <c r="AJ30" s="43"/>
      <c r="AK30" s="339">
        <f>ROUND(AW54,2)</f>
        <v>0</v>
      </c>
      <c r="AL30" s="340"/>
      <c r="AM30" s="340"/>
      <c r="AN30" s="340"/>
      <c r="AO30" s="340"/>
      <c r="AP30" s="43"/>
      <c r="AQ30" s="43"/>
      <c r="AR30" s="44"/>
      <c r="BE30" s="343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69">
        <v>0.21</v>
      </c>
      <c r="M31" s="340"/>
      <c r="N31" s="340"/>
      <c r="O31" s="340"/>
      <c r="P31" s="340"/>
      <c r="Q31" s="43"/>
      <c r="R31" s="43"/>
      <c r="S31" s="43"/>
      <c r="T31" s="43"/>
      <c r="U31" s="43"/>
      <c r="V31" s="43"/>
      <c r="W31" s="339">
        <f>ROUND(BB54,2)</f>
        <v>0</v>
      </c>
      <c r="X31" s="340"/>
      <c r="Y31" s="340"/>
      <c r="Z31" s="340"/>
      <c r="AA31" s="340"/>
      <c r="AB31" s="340"/>
      <c r="AC31" s="340"/>
      <c r="AD31" s="340"/>
      <c r="AE31" s="340"/>
      <c r="AF31" s="43"/>
      <c r="AG31" s="43"/>
      <c r="AH31" s="43"/>
      <c r="AI31" s="43"/>
      <c r="AJ31" s="43"/>
      <c r="AK31" s="339">
        <v>0</v>
      </c>
      <c r="AL31" s="340"/>
      <c r="AM31" s="340"/>
      <c r="AN31" s="340"/>
      <c r="AO31" s="340"/>
      <c r="AP31" s="43"/>
      <c r="AQ31" s="43"/>
      <c r="AR31" s="44"/>
      <c r="BE31" s="343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69">
        <v>0.15</v>
      </c>
      <c r="M32" s="340"/>
      <c r="N32" s="340"/>
      <c r="O32" s="340"/>
      <c r="P32" s="340"/>
      <c r="Q32" s="43"/>
      <c r="R32" s="43"/>
      <c r="S32" s="43"/>
      <c r="T32" s="43"/>
      <c r="U32" s="43"/>
      <c r="V32" s="43"/>
      <c r="W32" s="339">
        <f>ROUND(BC54,2)</f>
        <v>0</v>
      </c>
      <c r="X32" s="340"/>
      <c r="Y32" s="340"/>
      <c r="Z32" s="340"/>
      <c r="AA32" s="340"/>
      <c r="AB32" s="340"/>
      <c r="AC32" s="340"/>
      <c r="AD32" s="340"/>
      <c r="AE32" s="340"/>
      <c r="AF32" s="43"/>
      <c r="AG32" s="43"/>
      <c r="AH32" s="43"/>
      <c r="AI32" s="43"/>
      <c r="AJ32" s="43"/>
      <c r="AK32" s="339">
        <v>0</v>
      </c>
      <c r="AL32" s="340"/>
      <c r="AM32" s="340"/>
      <c r="AN32" s="340"/>
      <c r="AO32" s="340"/>
      <c r="AP32" s="43"/>
      <c r="AQ32" s="43"/>
      <c r="AR32" s="44"/>
      <c r="BE32" s="343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69">
        <v>0</v>
      </c>
      <c r="M33" s="340"/>
      <c r="N33" s="340"/>
      <c r="O33" s="340"/>
      <c r="P33" s="340"/>
      <c r="Q33" s="43"/>
      <c r="R33" s="43"/>
      <c r="S33" s="43"/>
      <c r="T33" s="43"/>
      <c r="U33" s="43"/>
      <c r="V33" s="43"/>
      <c r="W33" s="339">
        <f>ROUND(BD54,2)</f>
        <v>0</v>
      </c>
      <c r="X33" s="340"/>
      <c r="Y33" s="340"/>
      <c r="Z33" s="340"/>
      <c r="AA33" s="340"/>
      <c r="AB33" s="340"/>
      <c r="AC33" s="340"/>
      <c r="AD33" s="340"/>
      <c r="AE33" s="340"/>
      <c r="AF33" s="43"/>
      <c r="AG33" s="43"/>
      <c r="AH33" s="43"/>
      <c r="AI33" s="43"/>
      <c r="AJ33" s="43"/>
      <c r="AK33" s="339">
        <v>0</v>
      </c>
      <c r="AL33" s="340"/>
      <c r="AM33" s="340"/>
      <c r="AN33" s="340"/>
      <c r="AO33" s="340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46" t="s">
        <v>53</v>
      </c>
      <c r="Y35" s="347"/>
      <c r="Z35" s="347"/>
      <c r="AA35" s="347"/>
      <c r="AB35" s="347"/>
      <c r="AC35" s="47"/>
      <c r="AD35" s="47"/>
      <c r="AE35" s="47"/>
      <c r="AF35" s="47"/>
      <c r="AG35" s="47"/>
      <c r="AH35" s="47"/>
      <c r="AI35" s="47"/>
      <c r="AJ35" s="47"/>
      <c r="AK35" s="348">
        <f>SUM(AK26:AK33)</f>
        <v>0</v>
      </c>
      <c r="AL35" s="347"/>
      <c r="AM35" s="347"/>
      <c r="AN35" s="347"/>
      <c r="AO35" s="349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191108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9" t="str">
        <f>K6</f>
        <v>Sociální zařízení v saunovém provozu městských lázní UL</v>
      </c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Panská 1700/23, 400 01 Ústí nad Labem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61" t="str">
        <f>IF(AN8="","",AN8)</f>
        <v>8. 11. 2019</v>
      </c>
      <c r="AN47" s="36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Městské služby Ústí nad Labem, p.o.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7" t="str">
        <f>IF(E17="","",E17)</f>
        <v>Petr Andrejkovič</v>
      </c>
      <c r="AN49" s="358"/>
      <c r="AO49" s="358"/>
      <c r="AP49" s="358"/>
      <c r="AQ49" s="38"/>
      <c r="AR49" s="41"/>
      <c r="AS49" s="351" t="s">
        <v>55</v>
      </c>
      <c r="AT49" s="35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57" t="str">
        <f>IF(E20="","",E20)</f>
        <v xml:space="preserve"> </v>
      </c>
      <c r="AN50" s="358"/>
      <c r="AO50" s="358"/>
      <c r="AP50" s="358"/>
      <c r="AQ50" s="38"/>
      <c r="AR50" s="41"/>
      <c r="AS50" s="353"/>
      <c r="AT50" s="35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5"/>
      <c r="AT51" s="35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77" t="s">
        <v>56</v>
      </c>
      <c r="D52" s="371"/>
      <c r="E52" s="371"/>
      <c r="F52" s="371"/>
      <c r="G52" s="371"/>
      <c r="H52" s="68"/>
      <c r="I52" s="370" t="s">
        <v>57</v>
      </c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2" t="s">
        <v>58</v>
      </c>
      <c r="AH52" s="371"/>
      <c r="AI52" s="371"/>
      <c r="AJ52" s="371"/>
      <c r="AK52" s="371"/>
      <c r="AL52" s="371"/>
      <c r="AM52" s="371"/>
      <c r="AN52" s="370" t="s">
        <v>59</v>
      </c>
      <c r="AO52" s="371"/>
      <c r="AP52" s="371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5">
        <f>ROUND(SUM(AG55:AG60),2)</f>
        <v>0</v>
      </c>
      <c r="AH54" s="375"/>
      <c r="AI54" s="375"/>
      <c r="AJ54" s="375"/>
      <c r="AK54" s="375"/>
      <c r="AL54" s="375"/>
      <c r="AM54" s="375"/>
      <c r="AN54" s="376">
        <f aca="true" t="shared" si="0" ref="AN54:AN60">SUM(AG54,AT54)</f>
        <v>0</v>
      </c>
      <c r="AO54" s="376"/>
      <c r="AP54" s="376"/>
      <c r="AQ54" s="80" t="s">
        <v>21</v>
      </c>
      <c r="AR54" s="81"/>
      <c r="AS54" s="82">
        <f>ROUND(SUM(AS55:AS60),2)</f>
        <v>0</v>
      </c>
      <c r="AT54" s="83">
        <f aca="true" t="shared" si="1" ref="AT54:AT60">ROUND(SUM(AV54:AW54),2)</f>
        <v>0</v>
      </c>
      <c r="AU54" s="84">
        <f>ROUND(SUM(AU55:AU60),5)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ROUND(SUM(AZ55:AZ60),2)</f>
        <v>0</v>
      </c>
      <c r="BA54" s="83">
        <f>ROUND(SUM(BA55:BA60),2)</f>
        <v>0</v>
      </c>
      <c r="BB54" s="83">
        <f>ROUND(SUM(BB55:BB60),2)</f>
        <v>0</v>
      </c>
      <c r="BC54" s="83">
        <f>ROUND(SUM(BC55:BC60),2)</f>
        <v>0</v>
      </c>
      <c r="BD54" s="85">
        <f>ROUND(SUM(BD55:BD60),2)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78" t="s">
        <v>80</v>
      </c>
      <c r="E55" s="378"/>
      <c r="F55" s="378"/>
      <c r="G55" s="378"/>
      <c r="H55" s="378"/>
      <c r="I55" s="91"/>
      <c r="J55" s="378" t="s">
        <v>81</v>
      </c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3">
        <f>'01 - Stavební úpravy'!J30</f>
        <v>0</v>
      </c>
      <c r="AH55" s="374"/>
      <c r="AI55" s="374"/>
      <c r="AJ55" s="374"/>
      <c r="AK55" s="374"/>
      <c r="AL55" s="374"/>
      <c r="AM55" s="374"/>
      <c r="AN55" s="373">
        <f t="shared" si="0"/>
        <v>0</v>
      </c>
      <c r="AO55" s="374"/>
      <c r="AP55" s="374"/>
      <c r="AQ55" s="92" t="s">
        <v>82</v>
      </c>
      <c r="AR55" s="93"/>
      <c r="AS55" s="94">
        <v>0</v>
      </c>
      <c r="AT55" s="95">
        <f t="shared" si="1"/>
        <v>0</v>
      </c>
      <c r="AU55" s="96">
        <f>'01 - Stavební úpravy'!P90</f>
        <v>0</v>
      </c>
      <c r="AV55" s="95">
        <f>'01 - Stavební úpravy'!J33</f>
        <v>0</v>
      </c>
      <c r="AW55" s="95">
        <f>'01 - Stavební úpravy'!J34</f>
        <v>0</v>
      </c>
      <c r="AX55" s="95">
        <f>'01 - Stavební úpravy'!J35</f>
        <v>0</v>
      </c>
      <c r="AY55" s="95">
        <f>'01 - Stavební úpravy'!J36</f>
        <v>0</v>
      </c>
      <c r="AZ55" s="95">
        <f>'01 - Stavební úpravy'!F33</f>
        <v>0</v>
      </c>
      <c r="BA55" s="95">
        <f>'01 - Stavební úpravy'!F34</f>
        <v>0</v>
      </c>
      <c r="BB55" s="95">
        <f>'01 - Stavební úpravy'!F35</f>
        <v>0</v>
      </c>
      <c r="BC55" s="95">
        <f>'01 - Stavební úpravy'!F36</f>
        <v>0</v>
      </c>
      <c r="BD55" s="97">
        <f>'01 - Stavební úpravy'!F37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85</v>
      </c>
    </row>
    <row r="56" spans="1:91" s="7" customFormat="1" ht="16.5" customHeight="1">
      <c r="A56" s="88" t="s">
        <v>79</v>
      </c>
      <c r="B56" s="89"/>
      <c r="C56" s="90"/>
      <c r="D56" s="378" t="s">
        <v>86</v>
      </c>
      <c r="E56" s="378"/>
      <c r="F56" s="378"/>
      <c r="G56" s="378"/>
      <c r="H56" s="378"/>
      <c r="I56" s="91"/>
      <c r="J56" s="378" t="s">
        <v>87</v>
      </c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3">
        <f>'02 - Zdravotně technické ...'!J30</f>
        <v>0</v>
      </c>
      <c r="AH56" s="374"/>
      <c r="AI56" s="374"/>
      <c r="AJ56" s="374"/>
      <c r="AK56" s="374"/>
      <c r="AL56" s="374"/>
      <c r="AM56" s="374"/>
      <c r="AN56" s="373">
        <f t="shared" si="0"/>
        <v>0</v>
      </c>
      <c r="AO56" s="374"/>
      <c r="AP56" s="374"/>
      <c r="AQ56" s="92" t="s">
        <v>82</v>
      </c>
      <c r="AR56" s="93"/>
      <c r="AS56" s="94">
        <v>0</v>
      </c>
      <c r="AT56" s="95">
        <f t="shared" si="1"/>
        <v>0</v>
      </c>
      <c r="AU56" s="96">
        <f>'02 - Zdravotně technické ...'!P83</f>
        <v>0</v>
      </c>
      <c r="AV56" s="95">
        <f>'02 - Zdravotně technické ...'!J33</f>
        <v>0</v>
      </c>
      <c r="AW56" s="95">
        <f>'02 - Zdravotně technické ...'!J34</f>
        <v>0</v>
      </c>
      <c r="AX56" s="95">
        <f>'02 - Zdravotně technické ...'!J35</f>
        <v>0</v>
      </c>
      <c r="AY56" s="95">
        <f>'02 - Zdravotně technické ...'!J36</f>
        <v>0</v>
      </c>
      <c r="AZ56" s="95">
        <f>'02 - Zdravotně technické ...'!F33</f>
        <v>0</v>
      </c>
      <c r="BA56" s="95">
        <f>'02 - Zdravotně technické ...'!F34</f>
        <v>0</v>
      </c>
      <c r="BB56" s="95">
        <f>'02 - Zdravotně technické ...'!F35</f>
        <v>0</v>
      </c>
      <c r="BC56" s="95">
        <f>'02 - Zdravotně technické ...'!F36</f>
        <v>0</v>
      </c>
      <c r="BD56" s="97">
        <f>'02 - Zdravotně technické ...'!F37</f>
        <v>0</v>
      </c>
      <c r="BT56" s="98" t="s">
        <v>83</v>
      </c>
      <c r="BV56" s="98" t="s">
        <v>77</v>
      </c>
      <c r="BW56" s="98" t="s">
        <v>88</v>
      </c>
      <c r="BX56" s="98" t="s">
        <v>5</v>
      </c>
      <c r="CL56" s="98" t="s">
        <v>19</v>
      </c>
      <c r="CM56" s="98" t="s">
        <v>85</v>
      </c>
    </row>
    <row r="57" spans="1:91" s="7" customFormat="1" ht="16.5" customHeight="1">
      <c r="A57" s="88" t="s">
        <v>79</v>
      </c>
      <c r="B57" s="89"/>
      <c r="C57" s="90"/>
      <c r="D57" s="378" t="s">
        <v>89</v>
      </c>
      <c r="E57" s="378"/>
      <c r="F57" s="378"/>
      <c r="G57" s="378"/>
      <c r="H57" s="378"/>
      <c r="I57" s="91"/>
      <c r="J57" s="378" t="s">
        <v>90</v>
      </c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3">
        <f>'03 - Vzchuchotechnika'!J30</f>
        <v>0</v>
      </c>
      <c r="AH57" s="374"/>
      <c r="AI57" s="374"/>
      <c r="AJ57" s="374"/>
      <c r="AK57" s="374"/>
      <c r="AL57" s="374"/>
      <c r="AM57" s="374"/>
      <c r="AN57" s="373">
        <f t="shared" si="0"/>
        <v>0</v>
      </c>
      <c r="AO57" s="374"/>
      <c r="AP57" s="374"/>
      <c r="AQ57" s="92" t="s">
        <v>82</v>
      </c>
      <c r="AR57" s="93"/>
      <c r="AS57" s="94">
        <v>0</v>
      </c>
      <c r="AT57" s="95">
        <f t="shared" si="1"/>
        <v>0</v>
      </c>
      <c r="AU57" s="96">
        <f>'03 - Vzchuchotechnika'!P81</f>
        <v>0</v>
      </c>
      <c r="AV57" s="95">
        <f>'03 - Vzchuchotechnika'!J33</f>
        <v>0</v>
      </c>
      <c r="AW57" s="95">
        <f>'03 - Vzchuchotechnika'!J34</f>
        <v>0</v>
      </c>
      <c r="AX57" s="95">
        <f>'03 - Vzchuchotechnika'!J35</f>
        <v>0</v>
      </c>
      <c r="AY57" s="95">
        <f>'03 - Vzchuchotechnika'!J36</f>
        <v>0</v>
      </c>
      <c r="AZ57" s="95">
        <f>'03 - Vzchuchotechnika'!F33</f>
        <v>0</v>
      </c>
      <c r="BA57" s="95">
        <f>'03 - Vzchuchotechnika'!F34</f>
        <v>0</v>
      </c>
      <c r="BB57" s="95">
        <f>'03 - Vzchuchotechnika'!F35</f>
        <v>0</v>
      </c>
      <c r="BC57" s="95">
        <f>'03 - Vzchuchotechnika'!F36</f>
        <v>0</v>
      </c>
      <c r="BD57" s="97">
        <f>'03 - Vzchuchotechnika'!F37</f>
        <v>0</v>
      </c>
      <c r="BT57" s="98" t="s">
        <v>83</v>
      </c>
      <c r="BV57" s="98" t="s">
        <v>77</v>
      </c>
      <c r="BW57" s="98" t="s">
        <v>91</v>
      </c>
      <c r="BX57" s="98" t="s">
        <v>5</v>
      </c>
      <c r="CL57" s="98" t="s">
        <v>19</v>
      </c>
      <c r="CM57" s="98" t="s">
        <v>85</v>
      </c>
    </row>
    <row r="58" spans="1:91" s="7" customFormat="1" ht="16.5" customHeight="1">
      <c r="A58" s="88" t="s">
        <v>79</v>
      </c>
      <c r="B58" s="89"/>
      <c r="C58" s="90"/>
      <c r="D58" s="378" t="s">
        <v>92</v>
      </c>
      <c r="E58" s="378"/>
      <c r="F58" s="378"/>
      <c r="G58" s="378"/>
      <c r="H58" s="378"/>
      <c r="I58" s="91"/>
      <c r="J58" s="378" t="s">
        <v>93</v>
      </c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3">
        <f>'04 - Vytápění'!J30</f>
        <v>0</v>
      </c>
      <c r="AH58" s="374"/>
      <c r="AI58" s="374"/>
      <c r="AJ58" s="374"/>
      <c r="AK58" s="374"/>
      <c r="AL58" s="374"/>
      <c r="AM58" s="374"/>
      <c r="AN58" s="373">
        <f t="shared" si="0"/>
        <v>0</v>
      </c>
      <c r="AO58" s="374"/>
      <c r="AP58" s="374"/>
      <c r="AQ58" s="92" t="s">
        <v>82</v>
      </c>
      <c r="AR58" s="93"/>
      <c r="AS58" s="94">
        <v>0</v>
      </c>
      <c r="AT58" s="95">
        <f t="shared" si="1"/>
        <v>0</v>
      </c>
      <c r="AU58" s="96">
        <f>'04 - Vytápění'!P82</f>
        <v>0</v>
      </c>
      <c r="AV58" s="95">
        <f>'04 - Vytápění'!J33</f>
        <v>0</v>
      </c>
      <c r="AW58" s="95">
        <f>'04 - Vytápění'!J34</f>
        <v>0</v>
      </c>
      <c r="AX58" s="95">
        <f>'04 - Vytápění'!J35</f>
        <v>0</v>
      </c>
      <c r="AY58" s="95">
        <f>'04 - Vytápění'!J36</f>
        <v>0</v>
      </c>
      <c r="AZ58" s="95">
        <f>'04 - Vytápění'!F33</f>
        <v>0</v>
      </c>
      <c r="BA58" s="95">
        <f>'04 - Vytápění'!F34</f>
        <v>0</v>
      </c>
      <c r="BB58" s="95">
        <f>'04 - Vytápění'!F35</f>
        <v>0</v>
      </c>
      <c r="BC58" s="95">
        <f>'04 - Vytápění'!F36</f>
        <v>0</v>
      </c>
      <c r="BD58" s="97">
        <f>'04 - Vytápění'!F37</f>
        <v>0</v>
      </c>
      <c r="BT58" s="98" t="s">
        <v>83</v>
      </c>
      <c r="BV58" s="98" t="s">
        <v>77</v>
      </c>
      <c r="BW58" s="98" t="s">
        <v>94</v>
      </c>
      <c r="BX58" s="98" t="s">
        <v>5</v>
      </c>
      <c r="CL58" s="98" t="s">
        <v>19</v>
      </c>
      <c r="CM58" s="98" t="s">
        <v>85</v>
      </c>
    </row>
    <row r="59" spans="1:91" s="7" customFormat="1" ht="16.5" customHeight="1">
      <c r="A59" s="88" t="s">
        <v>79</v>
      </c>
      <c r="B59" s="89"/>
      <c r="C59" s="90"/>
      <c r="D59" s="378" t="s">
        <v>95</v>
      </c>
      <c r="E59" s="378"/>
      <c r="F59" s="378"/>
      <c r="G59" s="378"/>
      <c r="H59" s="378"/>
      <c r="I59" s="91"/>
      <c r="J59" s="378" t="s">
        <v>96</v>
      </c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3">
        <f>'05 - Elektroinstalace'!J30</f>
        <v>0</v>
      </c>
      <c r="AH59" s="374"/>
      <c r="AI59" s="374"/>
      <c r="AJ59" s="374"/>
      <c r="AK59" s="374"/>
      <c r="AL59" s="374"/>
      <c r="AM59" s="374"/>
      <c r="AN59" s="373">
        <f t="shared" si="0"/>
        <v>0</v>
      </c>
      <c r="AO59" s="374"/>
      <c r="AP59" s="374"/>
      <c r="AQ59" s="92" t="s">
        <v>82</v>
      </c>
      <c r="AR59" s="93"/>
      <c r="AS59" s="94">
        <v>0</v>
      </c>
      <c r="AT59" s="95">
        <f t="shared" si="1"/>
        <v>0</v>
      </c>
      <c r="AU59" s="96">
        <f>'05 - Elektroinstalace'!P81</f>
        <v>0</v>
      </c>
      <c r="AV59" s="95">
        <f>'05 - Elektroinstalace'!J33</f>
        <v>0</v>
      </c>
      <c r="AW59" s="95">
        <f>'05 - Elektroinstalace'!J34</f>
        <v>0</v>
      </c>
      <c r="AX59" s="95">
        <f>'05 - Elektroinstalace'!J35</f>
        <v>0</v>
      </c>
      <c r="AY59" s="95">
        <f>'05 - Elektroinstalace'!J36</f>
        <v>0</v>
      </c>
      <c r="AZ59" s="95">
        <f>'05 - Elektroinstalace'!F33</f>
        <v>0</v>
      </c>
      <c r="BA59" s="95">
        <f>'05 - Elektroinstalace'!F34</f>
        <v>0</v>
      </c>
      <c r="BB59" s="95">
        <f>'05 - Elektroinstalace'!F35</f>
        <v>0</v>
      </c>
      <c r="BC59" s="95">
        <f>'05 - Elektroinstalace'!F36</f>
        <v>0</v>
      </c>
      <c r="BD59" s="97">
        <f>'05 - Elektroinstalace'!F37</f>
        <v>0</v>
      </c>
      <c r="BT59" s="98" t="s">
        <v>83</v>
      </c>
      <c r="BV59" s="98" t="s">
        <v>77</v>
      </c>
      <c r="BW59" s="98" t="s">
        <v>97</v>
      </c>
      <c r="BX59" s="98" t="s">
        <v>5</v>
      </c>
      <c r="CL59" s="98" t="s">
        <v>19</v>
      </c>
      <c r="CM59" s="98" t="s">
        <v>85</v>
      </c>
    </row>
    <row r="60" spans="1:91" s="7" customFormat="1" ht="16.5" customHeight="1">
      <c r="A60" s="88" t="s">
        <v>79</v>
      </c>
      <c r="B60" s="89"/>
      <c r="C60" s="90"/>
      <c r="D60" s="378" t="s">
        <v>98</v>
      </c>
      <c r="E60" s="378"/>
      <c r="F60" s="378"/>
      <c r="G60" s="378"/>
      <c r="H60" s="378"/>
      <c r="I60" s="91"/>
      <c r="J60" s="378" t="s">
        <v>99</v>
      </c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3">
        <f>'VON - Vedlejší a ostatní ...'!J30</f>
        <v>0</v>
      </c>
      <c r="AH60" s="374"/>
      <c r="AI60" s="374"/>
      <c r="AJ60" s="374"/>
      <c r="AK60" s="374"/>
      <c r="AL60" s="374"/>
      <c r="AM60" s="374"/>
      <c r="AN60" s="373">
        <f t="shared" si="0"/>
        <v>0</v>
      </c>
      <c r="AO60" s="374"/>
      <c r="AP60" s="374"/>
      <c r="AQ60" s="92" t="s">
        <v>82</v>
      </c>
      <c r="AR60" s="93"/>
      <c r="AS60" s="99">
        <v>0</v>
      </c>
      <c r="AT60" s="100">
        <f t="shared" si="1"/>
        <v>0</v>
      </c>
      <c r="AU60" s="101">
        <f>'VON - Vedlejší a ostatní ...'!P83</f>
        <v>0</v>
      </c>
      <c r="AV60" s="100">
        <f>'VON - Vedlejší a ostatní ...'!J33</f>
        <v>0</v>
      </c>
      <c r="AW60" s="100">
        <f>'VON - Vedlejší a ostatní ...'!J34</f>
        <v>0</v>
      </c>
      <c r="AX60" s="100">
        <f>'VON - Vedlejší a ostatní ...'!J35</f>
        <v>0</v>
      </c>
      <c r="AY60" s="100">
        <f>'VON - Vedlejší a ostatní ...'!J36</f>
        <v>0</v>
      </c>
      <c r="AZ60" s="100">
        <f>'VON - Vedlejší a ostatní ...'!F33</f>
        <v>0</v>
      </c>
      <c r="BA60" s="100">
        <f>'VON - Vedlejší a ostatní ...'!F34</f>
        <v>0</v>
      </c>
      <c r="BB60" s="100">
        <f>'VON - Vedlejší a ostatní ...'!F35</f>
        <v>0</v>
      </c>
      <c r="BC60" s="100">
        <f>'VON - Vedlejší a ostatní ...'!F36</f>
        <v>0</v>
      </c>
      <c r="BD60" s="102">
        <f>'VON - Vedlejší a ostatní ...'!F37</f>
        <v>0</v>
      </c>
      <c r="BT60" s="98" t="s">
        <v>83</v>
      </c>
      <c r="BV60" s="98" t="s">
        <v>77</v>
      </c>
      <c r="BW60" s="98" t="s">
        <v>100</v>
      </c>
      <c r="BX60" s="98" t="s">
        <v>5</v>
      </c>
      <c r="CL60" s="98" t="s">
        <v>19</v>
      </c>
      <c r="CM60" s="98" t="s">
        <v>85</v>
      </c>
    </row>
    <row r="61" spans="1:57" s="2" customFormat="1" ht="30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</sheetData>
  <sheetProtection algorithmName="SHA-512" hashValue="Mcd80GA8/cIvdCcJ5H+6AvDYAfRPJdKreWswuqgwm5a6Wd53SxKtivyJ9GyHugsxD0rrpTOhOo/0X7DJFP0Phg==" saltValue="ud28F5uLXOkUsUgaHsz/WCj9TR8Pb1nanAlTXAqqKAns/252PI8p7KbeE1m3yI9suVz0fIch/vfQQpXdcD+F7g==" spinCount="100000" sheet="1" objects="1" scenarios="1" formatColumns="0" formatRows="0"/>
  <mergeCells count="62">
    <mergeCell ref="D60:H60"/>
    <mergeCell ref="J60:AF60"/>
    <mergeCell ref="D57:H57"/>
    <mergeCell ref="J57:AF57"/>
    <mergeCell ref="D58:H58"/>
    <mergeCell ref="J58:AF58"/>
    <mergeCell ref="D59:H59"/>
    <mergeCell ref="J59:AF59"/>
    <mergeCell ref="C52:G52"/>
    <mergeCell ref="I52:AF52"/>
    <mergeCell ref="D55:H55"/>
    <mergeCell ref="J55:AF55"/>
    <mergeCell ref="D56:H56"/>
    <mergeCell ref="J56:AF56"/>
    <mergeCell ref="AN59:AP59"/>
    <mergeCell ref="AG59:AM59"/>
    <mergeCell ref="AN60:AP60"/>
    <mergeCell ref="AG60:AM60"/>
    <mergeCell ref="AG54:AM54"/>
    <mergeCell ref="AN54:AP54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01 - Stavební úpravy'!C2" display="/"/>
    <hyperlink ref="A56" location="'02 - Zdravotně technické ...'!C2" display="/"/>
    <hyperlink ref="A57" location="'03 - Vzchuchotechnika'!C2" display="/"/>
    <hyperlink ref="A58" location="'04 - Vytápění'!C2" display="/"/>
    <hyperlink ref="A59" location="'05 - Elektroinstalace'!C2" display="/"/>
    <hyperlink ref="A60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9" t="s">
        <v>84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85</v>
      </c>
    </row>
    <row r="4" spans="2:46" s="1" customFormat="1" ht="24.95" customHeight="1">
      <c r="B4" s="22"/>
      <c r="D4" s="107" t="s">
        <v>101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79" t="str">
        <f>'Rekapitulace stavby'!K6</f>
        <v>Sociální zařízení v saunovém provozu městských lázní UL</v>
      </c>
      <c r="F7" s="380"/>
      <c r="G7" s="380"/>
      <c r="H7" s="380"/>
      <c r="I7" s="103"/>
      <c r="L7" s="22"/>
    </row>
    <row r="8" spans="1:31" s="2" customFormat="1" ht="12" customHeight="1">
      <c r="A8" s="36"/>
      <c r="B8" s="41"/>
      <c r="C8" s="36"/>
      <c r="D8" s="109" t="s">
        <v>102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103</v>
      </c>
      <c r="F9" s="382"/>
      <c r="G9" s="382"/>
      <c r="H9" s="382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8. 11. 2019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28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29</v>
      </c>
      <c r="F15" s="36"/>
      <c r="G15" s="36"/>
      <c r="H15" s="36"/>
      <c r="I15" s="113" t="s">
        <v>30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31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13" t="s">
        <v>30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33</v>
      </c>
      <c r="E20" s="36"/>
      <c r="F20" s="36"/>
      <c r="G20" s="36"/>
      <c r="H20" s="36"/>
      <c r="I20" s="113" t="s">
        <v>27</v>
      </c>
      <c r="J20" s="112" t="s">
        <v>34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35</v>
      </c>
      <c r="F21" s="36"/>
      <c r="G21" s="36"/>
      <c r="H21" s="36"/>
      <c r="I21" s="113" t="s">
        <v>30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37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30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39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15"/>
      <c r="B27" s="116"/>
      <c r="C27" s="115"/>
      <c r="D27" s="115"/>
      <c r="E27" s="385" t="s">
        <v>40</v>
      </c>
      <c r="F27" s="385"/>
      <c r="G27" s="385"/>
      <c r="H27" s="385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110"/>
      <c r="J30" s="122">
        <f>ROUND(J90,2)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4" t="s">
        <v>42</v>
      </c>
      <c r="J32" s="123" t="s">
        <v>44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45</v>
      </c>
      <c r="E33" s="109" t="s">
        <v>46</v>
      </c>
      <c r="F33" s="126">
        <f>ROUND((SUM(BE90:BE432)),2)</f>
        <v>0</v>
      </c>
      <c r="G33" s="36"/>
      <c r="H33" s="36"/>
      <c r="I33" s="127">
        <v>0.21</v>
      </c>
      <c r="J33" s="126">
        <f>ROUND(((SUM(BE90:BE432))*I33),2)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47</v>
      </c>
      <c r="F34" s="126">
        <f>ROUND((SUM(BF90:BF432)),2)</f>
        <v>0</v>
      </c>
      <c r="G34" s="36"/>
      <c r="H34" s="36"/>
      <c r="I34" s="127">
        <v>0.15</v>
      </c>
      <c r="J34" s="126">
        <f>ROUND(((SUM(BF90:BF432))*I34),2)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48</v>
      </c>
      <c r="F35" s="126">
        <f>ROUND((SUM(BG90:BG432)),2)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49</v>
      </c>
      <c r="F36" s="126">
        <f>ROUND((SUM(BH90:BH432)),2)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50</v>
      </c>
      <c r="F37" s="126">
        <f>ROUND((SUM(BI90:BI432)),2)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51</v>
      </c>
      <c r="E39" s="130"/>
      <c r="F39" s="130"/>
      <c r="G39" s="131" t="s">
        <v>52</v>
      </c>
      <c r="H39" s="132" t="s">
        <v>53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Sociální zařízení v saunovém provozu městských lázní UL</v>
      </c>
      <c r="F48" s="387"/>
      <c r="G48" s="387"/>
      <c r="H48" s="387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9" t="str">
        <f>E9</f>
        <v>01 - Stavební úpravy</v>
      </c>
      <c r="F50" s="388"/>
      <c r="G50" s="388"/>
      <c r="H50" s="388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Panská 1700/23, 400 01 Ústí nad Labem</v>
      </c>
      <c r="G52" s="38"/>
      <c r="H52" s="38"/>
      <c r="I52" s="113" t="s">
        <v>24</v>
      </c>
      <c r="J52" s="61" t="str">
        <f>IF(J12="","",J12)</f>
        <v>8. 11. 2019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Městské služby Ústí nad Labem, p.o.</v>
      </c>
      <c r="G54" s="38"/>
      <c r="H54" s="38"/>
      <c r="I54" s="113" t="s">
        <v>33</v>
      </c>
      <c r="J54" s="34" t="str">
        <f>E21</f>
        <v>Petr Andrejkovič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113" t="s">
        <v>37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105</v>
      </c>
      <c r="D57" s="143"/>
      <c r="E57" s="143"/>
      <c r="F57" s="143"/>
      <c r="G57" s="143"/>
      <c r="H57" s="143"/>
      <c r="I57" s="144"/>
      <c r="J57" s="145" t="s">
        <v>106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73</v>
      </c>
      <c r="D59" s="38"/>
      <c r="E59" s="38"/>
      <c r="F59" s="38"/>
      <c r="G59" s="38"/>
      <c r="H59" s="38"/>
      <c r="I59" s="110"/>
      <c r="J59" s="79">
        <f>J90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47"/>
      <c r="C60" s="148"/>
      <c r="D60" s="149" t="s">
        <v>108</v>
      </c>
      <c r="E60" s="150"/>
      <c r="F60" s="150"/>
      <c r="G60" s="150"/>
      <c r="H60" s="150"/>
      <c r="I60" s="151"/>
      <c r="J60" s="152">
        <f>J91</f>
        <v>0</v>
      </c>
      <c r="K60" s="148"/>
      <c r="L60" s="153"/>
    </row>
    <row r="61" spans="2:12" s="10" customFormat="1" ht="19.9" customHeight="1">
      <c r="B61" s="154"/>
      <c r="C61" s="155"/>
      <c r="D61" s="156" t="s">
        <v>109</v>
      </c>
      <c r="E61" s="157"/>
      <c r="F61" s="157"/>
      <c r="G61" s="157"/>
      <c r="H61" s="157"/>
      <c r="I61" s="158"/>
      <c r="J61" s="159">
        <f>J92</f>
        <v>0</v>
      </c>
      <c r="K61" s="155"/>
      <c r="L61" s="160"/>
    </row>
    <row r="62" spans="2:12" s="10" customFormat="1" ht="19.9" customHeight="1">
      <c r="B62" s="154"/>
      <c r="C62" s="155"/>
      <c r="D62" s="156" t="s">
        <v>110</v>
      </c>
      <c r="E62" s="157"/>
      <c r="F62" s="157"/>
      <c r="G62" s="157"/>
      <c r="H62" s="157"/>
      <c r="I62" s="158"/>
      <c r="J62" s="159">
        <f>J105</f>
        <v>0</v>
      </c>
      <c r="K62" s="155"/>
      <c r="L62" s="160"/>
    </row>
    <row r="63" spans="2:12" s="10" customFormat="1" ht="19.9" customHeight="1">
      <c r="B63" s="154"/>
      <c r="C63" s="155"/>
      <c r="D63" s="156" t="s">
        <v>111</v>
      </c>
      <c r="E63" s="157"/>
      <c r="F63" s="157"/>
      <c r="G63" s="157"/>
      <c r="H63" s="157"/>
      <c r="I63" s="158"/>
      <c r="J63" s="159">
        <f>J205</f>
        <v>0</v>
      </c>
      <c r="K63" s="155"/>
      <c r="L63" s="160"/>
    </row>
    <row r="64" spans="2:12" s="10" customFormat="1" ht="19.9" customHeight="1">
      <c r="B64" s="154"/>
      <c r="C64" s="155"/>
      <c r="D64" s="156" t="s">
        <v>112</v>
      </c>
      <c r="E64" s="157"/>
      <c r="F64" s="157"/>
      <c r="G64" s="157"/>
      <c r="H64" s="157"/>
      <c r="I64" s="158"/>
      <c r="J64" s="159">
        <f>J234</f>
        <v>0</v>
      </c>
      <c r="K64" s="155"/>
      <c r="L64" s="160"/>
    </row>
    <row r="65" spans="2:12" s="10" customFormat="1" ht="19.9" customHeight="1">
      <c r="B65" s="154"/>
      <c r="C65" s="155"/>
      <c r="D65" s="156" t="s">
        <v>113</v>
      </c>
      <c r="E65" s="157"/>
      <c r="F65" s="157"/>
      <c r="G65" s="157"/>
      <c r="H65" s="157"/>
      <c r="I65" s="158"/>
      <c r="J65" s="159">
        <f>J241</f>
        <v>0</v>
      </c>
      <c r="K65" s="155"/>
      <c r="L65" s="160"/>
    </row>
    <row r="66" spans="2:12" s="9" customFormat="1" ht="24.95" customHeight="1">
      <c r="B66" s="147"/>
      <c r="C66" s="148"/>
      <c r="D66" s="149" t="s">
        <v>114</v>
      </c>
      <c r="E66" s="150"/>
      <c r="F66" s="150"/>
      <c r="G66" s="150"/>
      <c r="H66" s="150"/>
      <c r="I66" s="151"/>
      <c r="J66" s="152">
        <f>J243</f>
        <v>0</v>
      </c>
      <c r="K66" s="148"/>
      <c r="L66" s="153"/>
    </row>
    <row r="67" spans="2:12" s="10" customFormat="1" ht="19.9" customHeight="1">
      <c r="B67" s="154"/>
      <c r="C67" s="155"/>
      <c r="D67" s="156" t="s">
        <v>115</v>
      </c>
      <c r="E67" s="157"/>
      <c r="F67" s="157"/>
      <c r="G67" s="157"/>
      <c r="H67" s="157"/>
      <c r="I67" s="158"/>
      <c r="J67" s="159">
        <f>J244</f>
        <v>0</v>
      </c>
      <c r="K67" s="155"/>
      <c r="L67" s="160"/>
    </row>
    <row r="68" spans="2:12" s="10" customFormat="1" ht="19.9" customHeight="1">
      <c r="B68" s="154"/>
      <c r="C68" s="155"/>
      <c r="D68" s="156" t="s">
        <v>116</v>
      </c>
      <c r="E68" s="157"/>
      <c r="F68" s="157"/>
      <c r="G68" s="157"/>
      <c r="H68" s="157"/>
      <c r="I68" s="158"/>
      <c r="J68" s="159">
        <f>J275</f>
        <v>0</v>
      </c>
      <c r="K68" s="155"/>
      <c r="L68" s="160"/>
    </row>
    <row r="69" spans="2:12" s="10" customFormat="1" ht="19.9" customHeight="1">
      <c r="B69" s="154"/>
      <c r="C69" s="155"/>
      <c r="D69" s="156" t="s">
        <v>117</v>
      </c>
      <c r="E69" s="157"/>
      <c r="F69" s="157"/>
      <c r="G69" s="157"/>
      <c r="H69" s="157"/>
      <c r="I69" s="158"/>
      <c r="J69" s="159">
        <f>J361</f>
        <v>0</v>
      </c>
      <c r="K69" s="155"/>
      <c r="L69" s="160"/>
    </row>
    <row r="70" spans="2:12" s="10" customFormat="1" ht="19.9" customHeight="1">
      <c r="B70" s="154"/>
      <c r="C70" s="155"/>
      <c r="D70" s="156" t="s">
        <v>118</v>
      </c>
      <c r="E70" s="157"/>
      <c r="F70" s="157"/>
      <c r="G70" s="157"/>
      <c r="H70" s="157"/>
      <c r="I70" s="158"/>
      <c r="J70" s="159">
        <f>J402</f>
        <v>0</v>
      </c>
      <c r="K70" s="155"/>
      <c r="L70" s="160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138"/>
      <c r="J72" s="50"/>
      <c r="K72" s="50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141"/>
      <c r="J76" s="52"/>
      <c r="K76" s="52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119</v>
      </c>
      <c r="D77" s="38"/>
      <c r="E77" s="38"/>
      <c r="F77" s="38"/>
      <c r="G77" s="38"/>
      <c r="H77" s="38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86" t="str">
        <f>E7</f>
        <v>Sociální zařízení v saunovém provozu městských lázní UL</v>
      </c>
      <c r="F80" s="387"/>
      <c r="G80" s="387"/>
      <c r="H80" s="387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102</v>
      </c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59" t="str">
        <f>E9</f>
        <v>01 - Stavební úpravy</v>
      </c>
      <c r="F82" s="388"/>
      <c r="G82" s="388"/>
      <c r="H82" s="38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22</v>
      </c>
      <c r="D84" s="38"/>
      <c r="E84" s="38"/>
      <c r="F84" s="29" t="str">
        <f>F12</f>
        <v>Panská 1700/23, 400 01 Ústí nad Labem</v>
      </c>
      <c r="G84" s="38"/>
      <c r="H84" s="38"/>
      <c r="I84" s="113" t="s">
        <v>24</v>
      </c>
      <c r="J84" s="61" t="str">
        <f>IF(J12="","",J12)</f>
        <v>8. 11. 2019</v>
      </c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26</v>
      </c>
      <c r="D86" s="38"/>
      <c r="E86" s="38"/>
      <c r="F86" s="29" t="str">
        <f>E15</f>
        <v>Městské služby Ústí nad Labem, p.o.</v>
      </c>
      <c r="G86" s="38"/>
      <c r="H86" s="38"/>
      <c r="I86" s="113" t="s">
        <v>33</v>
      </c>
      <c r="J86" s="34" t="str">
        <f>E21</f>
        <v>Petr Andrejkovič</v>
      </c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31</v>
      </c>
      <c r="D87" s="38"/>
      <c r="E87" s="38"/>
      <c r="F87" s="29" t="str">
        <f>IF(E18="","",E18)</f>
        <v>Vyplň údaj</v>
      </c>
      <c r="G87" s="38"/>
      <c r="H87" s="38"/>
      <c r="I87" s="113" t="s">
        <v>37</v>
      </c>
      <c r="J87" s="34" t="str">
        <f>E24</f>
        <v xml:space="preserve"> </v>
      </c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110"/>
      <c r="J88" s="38"/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61"/>
      <c r="B89" s="162"/>
      <c r="C89" s="163" t="s">
        <v>120</v>
      </c>
      <c r="D89" s="164" t="s">
        <v>60</v>
      </c>
      <c r="E89" s="164" t="s">
        <v>56</v>
      </c>
      <c r="F89" s="164" t="s">
        <v>57</v>
      </c>
      <c r="G89" s="164" t="s">
        <v>121</v>
      </c>
      <c r="H89" s="164" t="s">
        <v>122</v>
      </c>
      <c r="I89" s="165" t="s">
        <v>123</v>
      </c>
      <c r="J89" s="164" t="s">
        <v>106</v>
      </c>
      <c r="K89" s="166" t="s">
        <v>124</v>
      </c>
      <c r="L89" s="167"/>
      <c r="M89" s="70" t="s">
        <v>21</v>
      </c>
      <c r="N89" s="71" t="s">
        <v>45</v>
      </c>
      <c r="O89" s="71" t="s">
        <v>125</v>
      </c>
      <c r="P89" s="71" t="s">
        <v>126</v>
      </c>
      <c r="Q89" s="71" t="s">
        <v>127</v>
      </c>
      <c r="R89" s="71" t="s">
        <v>128</v>
      </c>
      <c r="S89" s="71" t="s">
        <v>129</v>
      </c>
      <c r="T89" s="72" t="s">
        <v>130</v>
      </c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</row>
    <row r="90" spans="1:63" s="2" customFormat="1" ht="22.9" customHeight="1">
      <c r="A90" s="36"/>
      <c r="B90" s="37"/>
      <c r="C90" s="77" t="s">
        <v>131</v>
      </c>
      <c r="D90" s="38"/>
      <c r="E90" s="38"/>
      <c r="F90" s="38"/>
      <c r="G90" s="38"/>
      <c r="H90" s="38"/>
      <c r="I90" s="110"/>
      <c r="J90" s="168">
        <f>BK90</f>
        <v>0</v>
      </c>
      <c r="K90" s="38"/>
      <c r="L90" s="41"/>
      <c r="M90" s="73"/>
      <c r="N90" s="169"/>
      <c r="O90" s="74"/>
      <c r="P90" s="170">
        <f>P91+P243</f>
        <v>0</v>
      </c>
      <c r="Q90" s="74"/>
      <c r="R90" s="170">
        <f>R91+R243</f>
        <v>6.49258801</v>
      </c>
      <c r="S90" s="74"/>
      <c r="T90" s="171">
        <f>T91+T243</f>
        <v>8.64387109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74</v>
      </c>
      <c r="AU90" s="19" t="s">
        <v>107</v>
      </c>
      <c r="BK90" s="172">
        <f>BK91+BK243</f>
        <v>0</v>
      </c>
    </row>
    <row r="91" spans="2:63" s="12" customFormat="1" ht="25.9" customHeight="1">
      <c r="B91" s="173"/>
      <c r="C91" s="174"/>
      <c r="D91" s="175" t="s">
        <v>74</v>
      </c>
      <c r="E91" s="176" t="s">
        <v>132</v>
      </c>
      <c r="F91" s="176" t="s">
        <v>133</v>
      </c>
      <c r="G91" s="174"/>
      <c r="H91" s="174"/>
      <c r="I91" s="177"/>
      <c r="J91" s="178">
        <f>BK91</f>
        <v>0</v>
      </c>
      <c r="K91" s="174"/>
      <c r="L91" s="179"/>
      <c r="M91" s="180"/>
      <c r="N91" s="181"/>
      <c r="O91" s="181"/>
      <c r="P91" s="182">
        <f>P92+P105+P205+P234+P241</f>
        <v>0</v>
      </c>
      <c r="Q91" s="181"/>
      <c r="R91" s="182">
        <f>R92+R105+R205+R234+R241</f>
        <v>4.26699414</v>
      </c>
      <c r="S91" s="181"/>
      <c r="T91" s="183">
        <f>T92+T105+T205+T234+T241</f>
        <v>6.947735</v>
      </c>
      <c r="AR91" s="184" t="s">
        <v>83</v>
      </c>
      <c r="AT91" s="185" t="s">
        <v>74</v>
      </c>
      <c r="AU91" s="185" t="s">
        <v>75</v>
      </c>
      <c r="AY91" s="184" t="s">
        <v>134</v>
      </c>
      <c r="BK91" s="186">
        <f>BK92+BK105+BK205+BK234+BK241</f>
        <v>0</v>
      </c>
    </row>
    <row r="92" spans="2:63" s="12" customFormat="1" ht="22.9" customHeight="1">
      <c r="B92" s="173"/>
      <c r="C92" s="174"/>
      <c r="D92" s="175" t="s">
        <v>74</v>
      </c>
      <c r="E92" s="187" t="s">
        <v>135</v>
      </c>
      <c r="F92" s="187" t="s">
        <v>136</v>
      </c>
      <c r="G92" s="174"/>
      <c r="H92" s="174"/>
      <c r="I92" s="177"/>
      <c r="J92" s="188">
        <f>BK92</f>
        <v>0</v>
      </c>
      <c r="K92" s="174"/>
      <c r="L92" s="179"/>
      <c r="M92" s="180"/>
      <c r="N92" s="181"/>
      <c r="O92" s="181"/>
      <c r="P92" s="182">
        <f>SUM(P93:P104)</f>
        <v>0</v>
      </c>
      <c r="Q92" s="181"/>
      <c r="R92" s="182">
        <f>SUM(R93:R104)</f>
        <v>2.15754241</v>
      </c>
      <c r="S92" s="181"/>
      <c r="T92" s="183">
        <f>SUM(T93:T104)</f>
        <v>0</v>
      </c>
      <c r="AR92" s="184" t="s">
        <v>83</v>
      </c>
      <c r="AT92" s="185" t="s">
        <v>74</v>
      </c>
      <c r="AU92" s="185" t="s">
        <v>83</v>
      </c>
      <c r="AY92" s="184" t="s">
        <v>134</v>
      </c>
      <c r="BK92" s="186">
        <f>SUM(BK93:BK104)</f>
        <v>0</v>
      </c>
    </row>
    <row r="93" spans="1:65" s="2" customFormat="1" ht="24" customHeight="1">
      <c r="A93" s="36"/>
      <c r="B93" s="37"/>
      <c r="C93" s="189" t="s">
        <v>83</v>
      </c>
      <c r="D93" s="189" t="s">
        <v>137</v>
      </c>
      <c r="E93" s="190" t="s">
        <v>138</v>
      </c>
      <c r="F93" s="191" t="s">
        <v>139</v>
      </c>
      <c r="G93" s="192" t="s">
        <v>140</v>
      </c>
      <c r="H93" s="193">
        <v>21.973</v>
      </c>
      <c r="I93" s="194"/>
      <c r="J93" s="195">
        <f>ROUND(I93*H93,2)</f>
        <v>0</v>
      </c>
      <c r="K93" s="191" t="s">
        <v>141</v>
      </c>
      <c r="L93" s="41"/>
      <c r="M93" s="196" t="s">
        <v>21</v>
      </c>
      <c r="N93" s="197" t="s">
        <v>46</v>
      </c>
      <c r="O93" s="66"/>
      <c r="P93" s="198">
        <f>O93*H93</f>
        <v>0</v>
      </c>
      <c r="Q93" s="198">
        <v>0.06917</v>
      </c>
      <c r="R93" s="198">
        <f>Q93*H93</f>
        <v>1.5198724099999998</v>
      </c>
      <c r="S93" s="198">
        <v>0</v>
      </c>
      <c r="T93" s="199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0" t="s">
        <v>142</v>
      </c>
      <c r="AT93" s="200" t="s">
        <v>137</v>
      </c>
      <c r="AU93" s="200" t="s">
        <v>85</v>
      </c>
      <c r="AY93" s="19" t="s">
        <v>134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19" t="s">
        <v>83</v>
      </c>
      <c r="BK93" s="201">
        <f>ROUND(I93*H93,2)</f>
        <v>0</v>
      </c>
      <c r="BL93" s="19" t="s">
        <v>142</v>
      </c>
      <c r="BM93" s="200" t="s">
        <v>143</v>
      </c>
    </row>
    <row r="94" spans="2:51" s="13" customFormat="1" ht="11.25">
      <c r="B94" s="202"/>
      <c r="C94" s="203"/>
      <c r="D94" s="204" t="s">
        <v>144</v>
      </c>
      <c r="E94" s="205" t="s">
        <v>21</v>
      </c>
      <c r="F94" s="206" t="s">
        <v>145</v>
      </c>
      <c r="G94" s="203"/>
      <c r="H94" s="205" t="s">
        <v>21</v>
      </c>
      <c r="I94" s="207"/>
      <c r="J94" s="203"/>
      <c r="K94" s="203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144</v>
      </c>
      <c r="AU94" s="212" t="s">
        <v>85</v>
      </c>
      <c r="AV94" s="13" t="s">
        <v>83</v>
      </c>
      <c r="AW94" s="13" t="s">
        <v>36</v>
      </c>
      <c r="AX94" s="13" t="s">
        <v>75</v>
      </c>
      <c r="AY94" s="212" t="s">
        <v>134</v>
      </c>
    </row>
    <row r="95" spans="2:51" s="14" customFormat="1" ht="11.25">
      <c r="B95" s="213"/>
      <c r="C95" s="214"/>
      <c r="D95" s="204" t="s">
        <v>144</v>
      </c>
      <c r="E95" s="215" t="s">
        <v>21</v>
      </c>
      <c r="F95" s="216" t="s">
        <v>146</v>
      </c>
      <c r="G95" s="214"/>
      <c r="H95" s="217">
        <v>21.973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144</v>
      </c>
      <c r="AU95" s="223" t="s">
        <v>85</v>
      </c>
      <c r="AV95" s="14" t="s">
        <v>85</v>
      </c>
      <c r="AW95" s="14" t="s">
        <v>36</v>
      </c>
      <c r="AX95" s="14" t="s">
        <v>75</v>
      </c>
      <c r="AY95" s="223" t="s">
        <v>134</v>
      </c>
    </row>
    <row r="96" spans="2:51" s="15" customFormat="1" ht="11.25">
      <c r="B96" s="224"/>
      <c r="C96" s="225"/>
      <c r="D96" s="204" t="s">
        <v>144</v>
      </c>
      <c r="E96" s="226" t="s">
        <v>21</v>
      </c>
      <c r="F96" s="227" t="s">
        <v>147</v>
      </c>
      <c r="G96" s="225"/>
      <c r="H96" s="228">
        <v>21.973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AT96" s="234" t="s">
        <v>144</v>
      </c>
      <c r="AU96" s="234" t="s">
        <v>85</v>
      </c>
      <c r="AV96" s="15" t="s">
        <v>142</v>
      </c>
      <c r="AW96" s="15" t="s">
        <v>36</v>
      </c>
      <c r="AX96" s="15" t="s">
        <v>83</v>
      </c>
      <c r="AY96" s="234" t="s">
        <v>134</v>
      </c>
    </row>
    <row r="97" spans="1:65" s="2" customFormat="1" ht="24" customHeight="1">
      <c r="A97" s="36"/>
      <c r="B97" s="37"/>
      <c r="C97" s="189" t="s">
        <v>85</v>
      </c>
      <c r="D97" s="189" t="s">
        <v>137</v>
      </c>
      <c r="E97" s="190" t="s">
        <v>148</v>
      </c>
      <c r="F97" s="191" t="s">
        <v>149</v>
      </c>
      <c r="G97" s="192" t="s">
        <v>140</v>
      </c>
      <c r="H97" s="193">
        <v>6.16</v>
      </c>
      <c r="I97" s="194"/>
      <c r="J97" s="195">
        <f>ROUND(I97*H97,2)</f>
        <v>0</v>
      </c>
      <c r="K97" s="191" t="s">
        <v>141</v>
      </c>
      <c r="L97" s="41"/>
      <c r="M97" s="196" t="s">
        <v>21</v>
      </c>
      <c r="N97" s="197" t="s">
        <v>46</v>
      </c>
      <c r="O97" s="66"/>
      <c r="P97" s="198">
        <f>O97*H97</f>
        <v>0</v>
      </c>
      <c r="Q97" s="198">
        <v>0.10325</v>
      </c>
      <c r="R97" s="198">
        <f>Q97*H97</f>
        <v>0.63602</v>
      </c>
      <c r="S97" s="198">
        <v>0</v>
      </c>
      <c r="T97" s="199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0" t="s">
        <v>142</v>
      </c>
      <c r="AT97" s="200" t="s">
        <v>137</v>
      </c>
      <c r="AU97" s="200" t="s">
        <v>85</v>
      </c>
      <c r="AY97" s="19" t="s">
        <v>134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19" t="s">
        <v>83</v>
      </c>
      <c r="BK97" s="201">
        <f>ROUND(I97*H97,2)</f>
        <v>0</v>
      </c>
      <c r="BL97" s="19" t="s">
        <v>142</v>
      </c>
      <c r="BM97" s="200" t="s">
        <v>150</v>
      </c>
    </row>
    <row r="98" spans="2:51" s="13" customFormat="1" ht="11.25">
      <c r="B98" s="202"/>
      <c r="C98" s="203"/>
      <c r="D98" s="204" t="s">
        <v>144</v>
      </c>
      <c r="E98" s="205" t="s">
        <v>21</v>
      </c>
      <c r="F98" s="206" t="s">
        <v>145</v>
      </c>
      <c r="G98" s="203"/>
      <c r="H98" s="205" t="s">
        <v>21</v>
      </c>
      <c r="I98" s="207"/>
      <c r="J98" s="203"/>
      <c r="K98" s="203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144</v>
      </c>
      <c r="AU98" s="212" t="s">
        <v>85</v>
      </c>
      <c r="AV98" s="13" t="s">
        <v>83</v>
      </c>
      <c r="AW98" s="13" t="s">
        <v>36</v>
      </c>
      <c r="AX98" s="13" t="s">
        <v>75</v>
      </c>
      <c r="AY98" s="212" t="s">
        <v>134</v>
      </c>
    </row>
    <row r="99" spans="2:51" s="14" customFormat="1" ht="11.25">
      <c r="B99" s="213"/>
      <c r="C99" s="214"/>
      <c r="D99" s="204" t="s">
        <v>144</v>
      </c>
      <c r="E99" s="215" t="s">
        <v>21</v>
      </c>
      <c r="F99" s="216" t="s">
        <v>151</v>
      </c>
      <c r="G99" s="214"/>
      <c r="H99" s="217">
        <v>6.16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144</v>
      </c>
      <c r="AU99" s="223" t="s">
        <v>85</v>
      </c>
      <c r="AV99" s="14" t="s">
        <v>85</v>
      </c>
      <c r="AW99" s="14" t="s">
        <v>36</v>
      </c>
      <c r="AX99" s="14" t="s">
        <v>75</v>
      </c>
      <c r="AY99" s="223" t="s">
        <v>134</v>
      </c>
    </row>
    <row r="100" spans="2:51" s="15" customFormat="1" ht="11.25">
      <c r="B100" s="224"/>
      <c r="C100" s="225"/>
      <c r="D100" s="204" t="s">
        <v>144</v>
      </c>
      <c r="E100" s="226" t="s">
        <v>21</v>
      </c>
      <c r="F100" s="227" t="s">
        <v>147</v>
      </c>
      <c r="G100" s="225"/>
      <c r="H100" s="228">
        <v>6.16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AT100" s="234" t="s">
        <v>144</v>
      </c>
      <c r="AU100" s="234" t="s">
        <v>85</v>
      </c>
      <c r="AV100" s="15" t="s">
        <v>142</v>
      </c>
      <c r="AW100" s="15" t="s">
        <v>36</v>
      </c>
      <c r="AX100" s="15" t="s">
        <v>83</v>
      </c>
      <c r="AY100" s="234" t="s">
        <v>134</v>
      </c>
    </row>
    <row r="101" spans="1:65" s="2" customFormat="1" ht="16.5" customHeight="1">
      <c r="A101" s="36"/>
      <c r="B101" s="37"/>
      <c r="C101" s="189" t="s">
        <v>135</v>
      </c>
      <c r="D101" s="189" t="s">
        <v>137</v>
      </c>
      <c r="E101" s="190" t="s">
        <v>152</v>
      </c>
      <c r="F101" s="191" t="s">
        <v>153</v>
      </c>
      <c r="G101" s="192" t="s">
        <v>154</v>
      </c>
      <c r="H101" s="193">
        <v>13.75</v>
      </c>
      <c r="I101" s="194"/>
      <c r="J101" s="195">
        <f>ROUND(I101*H101,2)</f>
        <v>0</v>
      </c>
      <c r="K101" s="191" t="s">
        <v>141</v>
      </c>
      <c r="L101" s="41"/>
      <c r="M101" s="196" t="s">
        <v>21</v>
      </c>
      <c r="N101" s="197" t="s">
        <v>46</v>
      </c>
      <c r="O101" s="66"/>
      <c r="P101" s="198">
        <f>O101*H101</f>
        <v>0</v>
      </c>
      <c r="Q101" s="198">
        <v>0.00012</v>
      </c>
      <c r="R101" s="198">
        <f>Q101*H101</f>
        <v>0.00165</v>
      </c>
      <c r="S101" s="198">
        <v>0</v>
      </c>
      <c r="T101" s="199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0" t="s">
        <v>142</v>
      </c>
      <c r="AT101" s="200" t="s">
        <v>137</v>
      </c>
      <c r="AU101" s="200" t="s">
        <v>85</v>
      </c>
      <c r="AY101" s="19" t="s">
        <v>134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19" t="s">
        <v>83</v>
      </c>
      <c r="BK101" s="201">
        <f>ROUND(I101*H101,2)</f>
        <v>0</v>
      </c>
      <c r="BL101" s="19" t="s">
        <v>142</v>
      </c>
      <c r="BM101" s="200" t="s">
        <v>155</v>
      </c>
    </row>
    <row r="102" spans="2:51" s="13" customFormat="1" ht="11.25">
      <c r="B102" s="202"/>
      <c r="C102" s="203"/>
      <c r="D102" s="204" t="s">
        <v>144</v>
      </c>
      <c r="E102" s="205" t="s">
        <v>21</v>
      </c>
      <c r="F102" s="206" t="s">
        <v>145</v>
      </c>
      <c r="G102" s="203"/>
      <c r="H102" s="205" t="s">
        <v>21</v>
      </c>
      <c r="I102" s="207"/>
      <c r="J102" s="203"/>
      <c r="K102" s="203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144</v>
      </c>
      <c r="AU102" s="212" t="s">
        <v>85</v>
      </c>
      <c r="AV102" s="13" t="s">
        <v>83</v>
      </c>
      <c r="AW102" s="13" t="s">
        <v>36</v>
      </c>
      <c r="AX102" s="13" t="s">
        <v>75</v>
      </c>
      <c r="AY102" s="212" t="s">
        <v>134</v>
      </c>
    </row>
    <row r="103" spans="2:51" s="14" customFormat="1" ht="11.25">
      <c r="B103" s="213"/>
      <c r="C103" s="214"/>
      <c r="D103" s="204" t="s">
        <v>144</v>
      </c>
      <c r="E103" s="215" t="s">
        <v>21</v>
      </c>
      <c r="F103" s="216" t="s">
        <v>156</v>
      </c>
      <c r="G103" s="214"/>
      <c r="H103" s="217">
        <v>13.75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144</v>
      </c>
      <c r="AU103" s="223" t="s">
        <v>85</v>
      </c>
      <c r="AV103" s="14" t="s">
        <v>85</v>
      </c>
      <c r="AW103" s="14" t="s">
        <v>36</v>
      </c>
      <c r="AX103" s="14" t="s">
        <v>75</v>
      </c>
      <c r="AY103" s="223" t="s">
        <v>134</v>
      </c>
    </row>
    <row r="104" spans="2:51" s="15" customFormat="1" ht="11.25">
      <c r="B104" s="224"/>
      <c r="C104" s="225"/>
      <c r="D104" s="204" t="s">
        <v>144</v>
      </c>
      <c r="E104" s="226" t="s">
        <v>21</v>
      </c>
      <c r="F104" s="227" t="s">
        <v>147</v>
      </c>
      <c r="G104" s="225"/>
      <c r="H104" s="228">
        <v>13.75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AT104" s="234" t="s">
        <v>144</v>
      </c>
      <c r="AU104" s="234" t="s">
        <v>85</v>
      </c>
      <c r="AV104" s="15" t="s">
        <v>142</v>
      </c>
      <c r="AW104" s="15" t="s">
        <v>36</v>
      </c>
      <c r="AX104" s="15" t="s">
        <v>83</v>
      </c>
      <c r="AY104" s="234" t="s">
        <v>134</v>
      </c>
    </row>
    <row r="105" spans="2:63" s="12" customFormat="1" ht="22.9" customHeight="1">
      <c r="B105" s="173"/>
      <c r="C105" s="174"/>
      <c r="D105" s="175" t="s">
        <v>74</v>
      </c>
      <c r="E105" s="187" t="s">
        <v>157</v>
      </c>
      <c r="F105" s="187" t="s">
        <v>158</v>
      </c>
      <c r="G105" s="174"/>
      <c r="H105" s="174"/>
      <c r="I105" s="177"/>
      <c r="J105" s="188">
        <f>BK105</f>
        <v>0</v>
      </c>
      <c r="K105" s="174"/>
      <c r="L105" s="179"/>
      <c r="M105" s="180"/>
      <c r="N105" s="181"/>
      <c r="O105" s="181"/>
      <c r="P105" s="182">
        <f>SUM(P106:P204)</f>
        <v>0</v>
      </c>
      <c r="Q105" s="181"/>
      <c r="R105" s="182">
        <f>SUM(R106:R204)</f>
        <v>2.10608233</v>
      </c>
      <c r="S105" s="181"/>
      <c r="T105" s="183">
        <f>SUM(T106:T204)</f>
        <v>0</v>
      </c>
      <c r="AR105" s="184" t="s">
        <v>83</v>
      </c>
      <c r="AT105" s="185" t="s">
        <v>74</v>
      </c>
      <c r="AU105" s="185" t="s">
        <v>83</v>
      </c>
      <c r="AY105" s="184" t="s">
        <v>134</v>
      </c>
      <c r="BK105" s="186">
        <f>SUM(BK106:BK204)</f>
        <v>0</v>
      </c>
    </row>
    <row r="106" spans="1:65" s="2" customFormat="1" ht="16.5" customHeight="1">
      <c r="A106" s="36"/>
      <c r="B106" s="37"/>
      <c r="C106" s="189" t="s">
        <v>142</v>
      </c>
      <c r="D106" s="189" t="s">
        <v>137</v>
      </c>
      <c r="E106" s="190" t="s">
        <v>159</v>
      </c>
      <c r="F106" s="191" t="s">
        <v>160</v>
      </c>
      <c r="G106" s="192" t="s">
        <v>140</v>
      </c>
      <c r="H106" s="193">
        <v>8.67</v>
      </c>
      <c r="I106" s="194"/>
      <c r="J106" s="195">
        <f>ROUND(I106*H106,2)</f>
        <v>0</v>
      </c>
      <c r="K106" s="191" t="s">
        <v>141</v>
      </c>
      <c r="L106" s="41"/>
      <c r="M106" s="196" t="s">
        <v>21</v>
      </c>
      <c r="N106" s="197" t="s">
        <v>46</v>
      </c>
      <c r="O106" s="66"/>
      <c r="P106" s="198">
        <f>O106*H106</f>
        <v>0</v>
      </c>
      <c r="Q106" s="198">
        <v>0.00026</v>
      </c>
      <c r="R106" s="198">
        <f>Q106*H106</f>
        <v>0.0022541999999999996</v>
      </c>
      <c r="S106" s="198">
        <v>0</v>
      </c>
      <c r="T106" s="199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0" t="s">
        <v>142</v>
      </c>
      <c r="AT106" s="200" t="s">
        <v>137</v>
      </c>
      <c r="AU106" s="200" t="s">
        <v>85</v>
      </c>
      <c r="AY106" s="19" t="s">
        <v>134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19" t="s">
        <v>83</v>
      </c>
      <c r="BK106" s="201">
        <f>ROUND(I106*H106,2)</f>
        <v>0</v>
      </c>
      <c r="BL106" s="19" t="s">
        <v>142</v>
      </c>
      <c r="BM106" s="200" t="s">
        <v>161</v>
      </c>
    </row>
    <row r="107" spans="2:51" s="13" customFormat="1" ht="11.25">
      <c r="B107" s="202"/>
      <c r="C107" s="203"/>
      <c r="D107" s="204" t="s">
        <v>144</v>
      </c>
      <c r="E107" s="205" t="s">
        <v>21</v>
      </c>
      <c r="F107" s="206" t="s">
        <v>162</v>
      </c>
      <c r="G107" s="203"/>
      <c r="H107" s="205" t="s">
        <v>21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144</v>
      </c>
      <c r="AU107" s="212" t="s">
        <v>85</v>
      </c>
      <c r="AV107" s="13" t="s">
        <v>83</v>
      </c>
      <c r="AW107" s="13" t="s">
        <v>36</v>
      </c>
      <c r="AX107" s="13" t="s">
        <v>75</v>
      </c>
      <c r="AY107" s="212" t="s">
        <v>134</v>
      </c>
    </row>
    <row r="108" spans="2:51" s="13" customFormat="1" ht="11.25">
      <c r="B108" s="202"/>
      <c r="C108" s="203"/>
      <c r="D108" s="204" t="s">
        <v>144</v>
      </c>
      <c r="E108" s="205" t="s">
        <v>21</v>
      </c>
      <c r="F108" s="206" t="s">
        <v>163</v>
      </c>
      <c r="G108" s="203"/>
      <c r="H108" s="205" t="s">
        <v>21</v>
      </c>
      <c r="I108" s="207"/>
      <c r="J108" s="203"/>
      <c r="K108" s="203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144</v>
      </c>
      <c r="AU108" s="212" t="s">
        <v>85</v>
      </c>
      <c r="AV108" s="13" t="s">
        <v>83</v>
      </c>
      <c r="AW108" s="13" t="s">
        <v>36</v>
      </c>
      <c r="AX108" s="13" t="s">
        <v>75</v>
      </c>
      <c r="AY108" s="212" t="s">
        <v>134</v>
      </c>
    </row>
    <row r="109" spans="2:51" s="14" customFormat="1" ht="11.25">
      <c r="B109" s="213"/>
      <c r="C109" s="214"/>
      <c r="D109" s="204" t="s">
        <v>144</v>
      </c>
      <c r="E109" s="215" t="s">
        <v>21</v>
      </c>
      <c r="F109" s="216" t="s">
        <v>164</v>
      </c>
      <c r="G109" s="214"/>
      <c r="H109" s="217">
        <v>8.67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144</v>
      </c>
      <c r="AU109" s="223" t="s">
        <v>85</v>
      </c>
      <c r="AV109" s="14" t="s">
        <v>85</v>
      </c>
      <c r="AW109" s="14" t="s">
        <v>36</v>
      </c>
      <c r="AX109" s="14" t="s">
        <v>75</v>
      </c>
      <c r="AY109" s="223" t="s">
        <v>134</v>
      </c>
    </row>
    <row r="110" spans="2:51" s="16" customFormat="1" ht="11.25">
      <c r="B110" s="235"/>
      <c r="C110" s="236"/>
      <c r="D110" s="204" t="s">
        <v>144</v>
      </c>
      <c r="E110" s="237" t="s">
        <v>21</v>
      </c>
      <c r="F110" s="238" t="s">
        <v>165</v>
      </c>
      <c r="G110" s="236"/>
      <c r="H110" s="239">
        <v>8.67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144</v>
      </c>
      <c r="AU110" s="245" t="s">
        <v>85</v>
      </c>
      <c r="AV110" s="16" t="s">
        <v>135</v>
      </c>
      <c r="AW110" s="16" t="s">
        <v>36</v>
      </c>
      <c r="AX110" s="16" t="s">
        <v>75</v>
      </c>
      <c r="AY110" s="245" t="s">
        <v>134</v>
      </c>
    </row>
    <row r="111" spans="2:51" s="15" customFormat="1" ht="11.25">
      <c r="B111" s="224"/>
      <c r="C111" s="225"/>
      <c r="D111" s="204" t="s">
        <v>144</v>
      </c>
      <c r="E111" s="226" t="s">
        <v>21</v>
      </c>
      <c r="F111" s="227" t="s">
        <v>147</v>
      </c>
      <c r="G111" s="225"/>
      <c r="H111" s="228">
        <v>8.67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AT111" s="234" t="s">
        <v>144</v>
      </c>
      <c r="AU111" s="234" t="s">
        <v>85</v>
      </c>
      <c r="AV111" s="15" t="s">
        <v>142</v>
      </c>
      <c r="AW111" s="15" t="s">
        <v>36</v>
      </c>
      <c r="AX111" s="15" t="s">
        <v>83</v>
      </c>
      <c r="AY111" s="234" t="s">
        <v>134</v>
      </c>
    </row>
    <row r="112" spans="1:65" s="2" customFormat="1" ht="24" customHeight="1">
      <c r="A112" s="36"/>
      <c r="B112" s="37"/>
      <c r="C112" s="189" t="s">
        <v>166</v>
      </c>
      <c r="D112" s="189" t="s">
        <v>137</v>
      </c>
      <c r="E112" s="190" t="s">
        <v>167</v>
      </c>
      <c r="F112" s="191" t="s">
        <v>168</v>
      </c>
      <c r="G112" s="192" t="s">
        <v>140</v>
      </c>
      <c r="H112" s="193">
        <v>8.67</v>
      </c>
      <c r="I112" s="194"/>
      <c r="J112" s="195">
        <f>ROUND(I112*H112,2)</f>
        <v>0</v>
      </c>
      <c r="K112" s="191" t="s">
        <v>141</v>
      </c>
      <c r="L112" s="41"/>
      <c r="M112" s="196" t="s">
        <v>21</v>
      </c>
      <c r="N112" s="197" t="s">
        <v>46</v>
      </c>
      <c r="O112" s="66"/>
      <c r="P112" s="198">
        <f>O112*H112</f>
        <v>0</v>
      </c>
      <c r="Q112" s="198">
        <v>0.017</v>
      </c>
      <c r="R112" s="198">
        <f>Q112*H112</f>
        <v>0.14739000000000002</v>
      </c>
      <c r="S112" s="198">
        <v>0</v>
      </c>
      <c r="T112" s="199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0" t="s">
        <v>142</v>
      </c>
      <c r="AT112" s="200" t="s">
        <v>137</v>
      </c>
      <c r="AU112" s="200" t="s">
        <v>85</v>
      </c>
      <c r="AY112" s="19" t="s">
        <v>134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19" t="s">
        <v>83</v>
      </c>
      <c r="BK112" s="201">
        <f>ROUND(I112*H112,2)</f>
        <v>0</v>
      </c>
      <c r="BL112" s="19" t="s">
        <v>142</v>
      </c>
      <c r="BM112" s="200" t="s">
        <v>169</v>
      </c>
    </row>
    <row r="113" spans="1:65" s="2" customFormat="1" ht="16.5" customHeight="1">
      <c r="A113" s="36"/>
      <c r="B113" s="37"/>
      <c r="C113" s="189" t="s">
        <v>157</v>
      </c>
      <c r="D113" s="189" t="s">
        <v>137</v>
      </c>
      <c r="E113" s="190" t="s">
        <v>170</v>
      </c>
      <c r="F113" s="191" t="s">
        <v>171</v>
      </c>
      <c r="G113" s="192" t="s">
        <v>140</v>
      </c>
      <c r="H113" s="193">
        <v>140.813</v>
      </c>
      <c r="I113" s="194"/>
      <c r="J113" s="195">
        <f>ROUND(I113*H113,2)</f>
        <v>0</v>
      </c>
      <c r="K113" s="191" t="s">
        <v>141</v>
      </c>
      <c r="L113" s="41"/>
      <c r="M113" s="196" t="s">
        <v>21</v>
      </c>
      <c r="N113" s="197" t="s">
        <v>46</v>
      </c>
      <c r="O113" s="66"/>
      <c r="P113" s="198">
        <f>O113*H113</f>
        <v>0</v>
      </c>
      <c r="Q113" s="198">
        <v>0.00026</v>
      </c>
      <c r="R113" s="198">
        <f>Q113*H113</f>
        <v>0.03661137999999999</v>
      </c>
      <c r="S113" s="198">
        <v>0</v>
      </c>
      <c r="T113" s="199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0" t="s">
        <v>142</v>
      </c>
      <c r="AT113" s="200" t="s">
        <v>137</v>
      </c>
      <c r="AU113" s="200" t="s">
        <v>85</v>
      </c>
      <c r="AY113" s="19" t="s">
        <v>134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19" t="s">
        <v>83</v>
      </c>
      <c r="BK113" s="201">
        <f>ROUND(I113*H113,2)</f>
        <v>0</v>
      </c>
      <c r="BL113" s="19" t="s">
        <v>142</v>
      </c>
      <c r="BM113" s="200" t="s">
        <v>172</v>
      </c>
    </row>
    <row r="114" spans="2:51" s="13" customFormat="1" ht="11.25">
      <c r="B114" s="202"/>
      <c r="C114" s="203"/>
      <c r="D114" s="204" t="s">
        <v>144</v>
      </c>
      <c r="E114" s="205" t="s">
        <v>21</v>
      </c>
      <c r="F114" s="206" t="s">
        <v>162</v>
      </c>
      <c r="G114" s="203"/>
      <c r="H114" s="205" t="s">
        <v>21</v>
      </c>
      <c r="I114" s="207"/>
      <c r="J114" s="203"/>
      <c r="K114" s="203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144</v>
      </c>
      <c r="AU114" s="212" t="s">
        <v>85</v>
      </c>
      <c r="AV114" s="13" t="s">
        <v>83</v>
      </c>
      <c r="AW114" s="13" t="s">
        <v>36</v>
      </c>
      <c r="AX114" s="13" t="s">
        <v>75</v>
      </c>
      <c r="AY114" s="212" t="s">
        <v>134</v>
      </c>
    </row>
    <row r="115" spans="2:51" s="13" customFormat="1" ht="11.25">
      <c r="B115" s="202"/>
      <c r="C115" s="203"/>
      <c r="D115" s="204" t="s">
        <v>144</v>
      </c>
      <c r="E115" s="205" t="s">
        <v>21</v>
      </c>
      <c r="F115" s="206" t="s">
        <v>173</v>
      </c>
      <c r="G115" s="203"/>
      <c r="H115" s="205" t="s">
        <v>21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144</v>
      </c>
      <c r="AU115" s="212" t="s">
        <v>85</v>
      </c>
      <c r="AV115" s="13" t="s">
        <v>83</v>
      </c>
      <c r="AW115" s="13" t="s">
        <v>36</v>
      </c>
      <c r="AX115" s="13" t="s">
        <v>75</v>
      </c>
      <c r="AY115" s="212" t="s">
        <v>134</v>
      </c>
    </row>
    <row r="116" spans="2:51" s="14" customFormat="1" ht="11.25">
      <c r="B116" s="213"/>
      <c r="C116" s="214"/>
      <c r="D116" s="204" t="s">
        <v>144</v>
      </c>
      <c r="E116" s="215" t="s">
        <v>21</v>
      </c>
      <c r="F116" s="216" t="s">
        <v>174</v>
      </c>
      <c r="G116" s="214"/>
      <c r="H116" s="217">
        <v>33.66</v>
      </c>
      <c r="I116" s="218"/>
      <c r="J116" s="214"/>
      <c r="K116" s="214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144</v>
      </c>
      <c r="AU116" s="223" t="s">
        <v>85</v>
      </c>
      <c r="AV116" s="14" t="s">
        <v>85</v>
      </c>
      <c r="AW116" s="14" t="s">
        <v>36</v>
      </c>
      <c r="AX116" s="14" t="s">
        <v>75</v>
      </c>
      <c r="AY116" s="223" t="s">
        <v>134</v>
      </c>
    </row>
    <row r="117" spans="2:51" s="14" customFormat="1" ht="11.25">
      <c r="B117" s="213"/>
      <c r="C117" s="214"/>
      <c r="D117" s="204" t="s">
        <v>144</v>
      </c>
      <c r="E117" s="215" t="s">
        <v>21</v>
      </c>
      <c r="F117" s="216" t="s">
        <v>175</v>
      </c>
      <c r="G117" s="214"/>
      <c r="H117" s="217">
        <v>-1.379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144</v>
      </c>
      <c r="AU117" s="223" t="s">
        <v>85</v>
      </c>
      <c r="AV117" s="14" t="s">
        <v>85</v>
      </c>
      <c r="AW117" s="14" t="s">
        <v>36</v>
      </c>
      <c r="AX117" s="14" t="s">
        <v>75</v>
      </c>
      <c r="AY117" s="223" t="s">
        <v>134</v>
      </c>
    </row>
    <row r="118" spans="2:51" s="16" customFormat="1" ht="11.25">
      <c r="B118" s="235"/>
      <c r="C118" s="236"/>
      <c r="D118" s="204" t="s">
        <v>144</v>
      </c>
      <c r="E118" s="237" t="s">
        <v>21</v>
      </c>
      <c r="F118" s="238" t="s">
        <v>165</v>
      </c>
      <c r="G118" s="236"/>
      <c r="H118" s="239">
        <v>32.281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144</v>
      </c>
      <c r="AU118" s="245" t="s">
        <v>85</v>
      </c>
      <c r="AV118" s="16" t="s">
        <v>135</v>
      </c>
      <c r="AW118" s="16" t="s">
        <v>36</v>
      </c>
      <c r="AX118" s="16" t="s">
        <v>75</v>
      </c>
      <c r="AY118" s="245" t="s">
        <v>134</v>
      </c>
    </row>
    <row r="119" spans="2:51" s="13" customFormat="1" ht="11.25">
      <c r="B119" s="202"/>
      <c r="C119" s="203"/>
      <c r="D119" s="204" t="s">
        <v>144</v>
      </c>
      <c r="E119" s="205" t="s">
        <v>21</v>
      </c>
      <c r="F119" s="206" t="s">
        <v>176</v>
      </c>
      <c r="G119" s="203"/>
      <c r="H119" s="205" t="s">
        <v>21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144</v>
      </c>
      <c r="AU119" s="212" t="s">
        <v>85</v>
      </c>
      <c r="AV119" s="13" t="s">
        <v>83</v>
      </c>
      <c r="AW119" s="13" t="s">
        <v>36</v>
      </c>
      <c r="AX119" s="13" t="s">
        <v>75</v>
      </c>
      <c r="AY119" s="212" t="s">
        <v>134</v>
      </c>
    </row>
    <row r="120" spans="2:51" s="14" customFormat="1" ht="11.25">
      <c r="B120" s="213"/>
      <c r="C120" s="214"/>
      <c r="D120" s="204" t="s">
        <v>144</v>
      </c>
      <c r="E120" s="215" t="s">
        <v>21</v>
      </c>
      <c r="F120" s="216" t="s">
        <v>177</v>
      </c>
      <c r="G120" s="214"/>
      <c r="H120" s="217">
        <v>34.214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144</v>
      </c>
      <c r="AU120" s="223" t="s">
        <v>85</v>
      </c>
      <c r="AV120" s="14" t="s">
        <v>85</v>
      </c>
      <c r="AW120" s="14" t="s">
        <v>36</v>
      </c>
      <c r="AX120" s="14" t="s">
        <v>75</v>
      </c>
      <c r="AY120" s="223" t="s">
        <v>134</v>
      </c>
    </row>
    <row r="121" spans="2:51" s="14" customFormat="1" ht="11.25">
      <c r="B121" s="213"/>
      <c r="C121" s="214"/>
      <c r="D121" s="204" t="s">
        <v>144</v>
      </c>
      <c r="E121" s="215" t="s">
        <v>21</v>
      </c>
      <c r="F121" s="216" t="s">
        <v>175</v>
      </c>
      <c r="G121" s="214"/>
      <c r="H121" s="217">
        <v>-1.379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144</v>
      </c>
      <c r="AU121" s="223" t="s">
        <v>85</v>
      </c>
      <c r="AV121" s="14" t="s">
        <v>85</v>
      </c>
      <c r="AW121" s="14" t="s">
        <v>36</v>
      </c>
      <c r="AX121" s="14" t="s">
        <v>75</v>
      </c>
      <c r="AY121" s="223" t="s">
        <v>134</v>
      </c>
    </row>
    <row r="122" spans="2:51" s="16" customFormat="1" ht="11.25">
      <c r="B122" s="235"/>
      <c r="C122" s="236"/>
      <c r="D122" s="204" t="s">
        <v>144</v>
      </c>
      <c r="E122" s="237" t="s">
        <v>21</v>
      </c>
      <c r="F122" s="238" t="s">
        <v>165</v>
      </c>
      <c r="G122" s="236"/>
      <c r="H122" s="239">
        <v>32.835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144</v>
      </c>
      <c r="AU122" s="245" t="s">
        <v>85</v>
      </c>
      <c r="AV122" s="16" t="s">
        <v>135</v>
      </c>
      <c r="AW122" s="16" t="s">
        <v>36</v>
      </c>
      <c r="AX122" s="16" t="s">
        <v>75</v>
      </c>
      <c r="AY122" s="245" t="s">
        <v>134</v>
      </c>
    </row>
    <row r="123" spans="2:51" s="13" customFormat="1" ht="11.25">
      <c r="B123" s="202"/>
      <c r="C123" s="203"/>
      <c r="D123" s="204" t="s">
        <v>144</v>
      </c>
      <c r="E123" s="205" t="s">
        <v>21</v>
      </c>
      <c r="F123" s="206" t="s">
        <v>178</v>
      </c>
      <c r="G123" s="203"/>
      <c r="H123" s="205" t="s">
        <v>21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144</v>
      </c>
      <c r="AU123" s="212" t="s">
        <v>85</v>
      </c>
      <c r="AV123" s="13" t="s">
        <v>83</v>
      </c>
      <c r="AW123" s="13" t="s">
        <v>36</v>
      </c>
      <c r="AX123" s="13" t="s">
        <v>75</v>
      </c>
      <c r="AY123" s="212" t="s">
        <v>134</v>
      </c>
    </row>
    <row r="124" spans="2:51" s="14" customFormat="1" ht="11.25">
      <c r="B124" s="213"/>
      <c r="C124" s="214"/>
      <c r="D124" s="204" t="s">
        <v>144</v>
      </c>
      <c r="E124" s="215" t="s">
        <v>21</v>
      </c>
      <c r="F124" s="216" t="s">
        <v>179</v>
      </c>
      <c r="G124" s="214"/>
      <c r="H124" s="217">
        <v>27.641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144</v>
      </c>
      <c r="AU124" s="223" t="s">
        <v>85</v>
      </c>
      <c r="AV124" s="14" t="s">
        <v>85</v>
      </c>
      <c r="AW124" s="14" t="s">
        <v>36</v>
      </c>
      <c r="AX124" s="14" t="s">
        <v>75</v>
      </c>
      <c r="AY124" s="223" t="s">
        <v>134</v>
      </c>
    </row>
    <row r="125" spans="2:51" s="14" customFormat="1" ht="11.25">
      <c r="B125" s="213"/>
      <c r="C125" s="214"/>
      <c r="D125" s="204" t="s">
        <v>144</v>
      </c>
      <c r="E125" s="215" t="s">
        <v>21</v>
      </c>
      <c r="F125" s="216" t="s">
        <v>175</v>
      </c>
      <c r="G125" s="214"/>
      <c r="H125" s="217">
        <v>-1.379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144</v>
      </c>
      <c r="AU125" s="223" t="s">
        <v>85</v>
      </c>
      <c r="AV125" s="14" t="s">
        <v>85</v>
      </c>
      <c r="AW125" s="14" t="s">
        <v>36</v>
      </c>
      <c r="AX125" s="14" t="s">
        <v>75</v>
      </c>
      <c r="AY125" s="223" t="s">
        <v>134</v>
      </c>
    </row>
    <row r="126" spans="2:51" s="16" customFormat="1" ht="11.25">
      <c r="B126" s="235"/>
      <c r="C126" s="236"/>
      <c r="D126" s="204" t="s">
        <v>144</v>
      </c>
      <c r="E126" s="237" t="s">
        <v>21</v>
      </c>
      <c r="F126" s="238" t="s">
        <v>165</v>
      </c>
      <c r="G126" s="236"/>
      <c r="H126" s="239">
        <v>26.261999999999997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144</v>
      </c>
      <c r="AU126" s="245" t="s">
        <v>85</v>
      </c>
      <c r="AV126" s="16" t="s">
        <v>135</v>
      </c>
      <c r="AW126" s="16" t="s">
        <v>36</v>
      </c>
      <c r="AX126" s="16" t="s">
        <v>75</v>
      </c>
      <c r="AY126" s="245" t="s">
        <v>134</v>
      </c>
    </row>
    <row r="127" spans="2:51" s="13" customFormat="1" ht="11.25">
      <c r="B127" s="202"/>
      <c r="C127" s="203"/>
      <c r="D127" s="204" t="s">
        <v>144</v>
      </c>
      <c r="E127" s="205" t="s">
        <v>21</v>
      </c>
      <c r="F127" s="206" t="s">
        <v>163</v>
      </c>
      <c r="G127" s="203"/>
      <c r="H127" s="205" t="s">
        <v>21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144</v>
      </c>
      <c r="AU127" s="212" t="s">
        <v>85</v>
      </c>
      <c r="AV127" s="13" t="s">
        <v>83</v>
      </c>
      <c r="AW127" s="13" t="s">
        <v>36</v>
      </c>
      <c r="AX127" s="13" t="s">
        <v>75</v>
      </c>
      <c r="AY127" s="212" t="s">
        <v>134</v>
      </c>
    </row>
    <row r="128" spans="2:51" s="14" customFormat="1" ht="11.25">
      <c r="B128" s="213"/>
      <c r="C128" s="214"/>
      <c r="D128" s="204" t="s">
        <v>144</v>
      </c>
      <c r="E128" s="215" t="s">
        <v>21</v>
      </c>
      <c r="F128" s="216" t="s">
        <v>180</v>
      </c>
      <c r="G128" s="214"/>
      <c r="H128" s="217">
        <v>56.39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144</v>
      </c>
      <c r="AU128" s="223" t="s">
        <v>85</v>
      </c>
      <c r="AV128" s="14" t="s">
        <v>85</v>
      </c>
      <c r="AW128" s="14" t="s">
        <v>36</v>
      </c>
      <c r="AX128" s="14" t="s">
        <v>75</v>
      </c>
      <c r="AY128" s="223" t="s">
        <v>134</v>
      </c>
    </row>
    <row r="129" spans="2:51" s="14" customFormat="1" ht="11.25">
      <c r="B129" s="213"/>
      <c r="C129" s="214"/>
      <c r="D129" s="204" t="s">
        <v>144</v>
      </c>
      <c r="E129" s="215" t="s">
        <v>21</v>
      </c>
      <c r="F129" s="216" t="s">
        <v>181</v>
      </c>
      <c r="G129" s="214"/>
      <c r="H129" s="217">
        <v>-6.955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144</v>
      </c>
      <c r="AU129" s="223" t="s">
        <v>85</v>
      </c>
      <c r="AV129" s="14" t="s">
        <v>85</v>
      </c>
      <c r="AW129" s="14" t="s">
        <v>36</v>
      </c>
      <c r="AX129" s="14" t="s">
        <v>75</v>
      </c>
      <c r="AY129" s="223" t="s">
        <v>134</v>
      </c>
    </row>
    <row r="130" spans="2:51" s="16" customFormat="1" ht="11.25">
      <c r="B130" s="235"/>
      <c r="C130" s="236"/>
      <c r="D130" s="204" t="s">
        <v>144</v>
      </c>
      <c r="E130" s="237" t="s">
        <v>21</v>
      </c>
      <c r="F130" s="238" t="s">
        <v>165</v>
      </c>
      <c r="G130" s="236"/>
      <c r="H130" s="239">
        <v>49.435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144</v>
      </c>
      <c r="AU130" s="245" t="s">
        <v>85</v>
      </c>
      <c r="AV130" s="16" t="s">
        <v>135</v>
      </c>
      <c r="AW130" s="16" t="s">
        <v>36</v>
      </c>
      <c r="AX130" s="16" t="s">
        <v>75</v>
      </c>
      <c r="AY130" s="245" t="s">
        <v>134</v>
      </c>
    </row>
    <row r="131" spans="2:51" s="15" customFormat="1" ht="11.25">
      <c r="B131" s="224"/>
      <c r="C131" s="225"/>
      <c r="D131" s="204" t="s">
        <v>144</v>
      </c>
      <c r="E131" s="226" t="s">
        <v>21</v>
      </c>
      <c r="F131" s="227" t="s">
        <v>147</v>
      </c>
      <c r="G131" s="225"/>
      <c r="H131" s="228">
        <v>140.813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AT131" s="234" t="s">
        <v>144</v>
      </c>
      <c r="AU131" s="234" t="s">
        <v>85</v>
      </c>
      <c r="AV131" s="15" t="s">
        <v>142</v>
      </c>
      <c r="AW131" s="15" t="s">
        <v>36</v>
      </c>
      <c r="AX131" s="15" t="s">
        <v>83</v>
      </c>
      <c r="AY131" s="234" t="s">
        <v>134</v>
      </c>
    </row>
    <row r="132" spans="1:65" s="2" customFormat="1" ht="16.5" customHeight="1">
      <c r="A132" s="36"/>
      <c r="B132" s="37"/>
      <c r="C132" s="189" t="s">
        <v>182</v>
      </c>
      <c r="D132" s="189" t="s">
        <v>137</v>
      </c>
      <c r="E132" s="190" t="s">
        <v>183</v>
      </c>
      <c r="F132" s="191" t="s">
        <v>184</v>
      </c>
      <c r="G132" s="192" t="s">
        <v>140</v>
      </c>
      <c r="H132" s="193">
        <v>0.713</v>
      </c>
      <c r="I132" s="194"/>
      <c r="J132" s="195">
        <f>ROUND(I132*H132,2)</f>
        <v>0</v>
      </c>
      <c r="K132" s="191" t="s">
        <v>141</v>
      </c>
      <c r="L132" s="41"/>
      <c r="M132" s="196" t="s">
        <v>21</v>
      </c>
      <c r="N132" s="197" t="s">
        <v>46</v>
      </c>
      <c r="O132" s="66"/>
      <c r="P132" s="198">
        <f>O132*H132</f>
        <v>0</v>
      </c>
      <c r="Q132" s="198">
        <v>0.04</v>
      </c>
      <c r="R132" s="198">
        <f>Q132*H132</f>
        <v>0.02852</v>
      </c>
      <c r="S132" s="198">
        <v>0</v>
      </c>
      <c r="T132" s="199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0" t="s">
        <v>142</v>
      </c>
      <c r="AT132" s="200" t="s">
        <v>137</v>
      </c>
      <c r="AU132" s="200" t="s">
        <v>85</v>
      </c>
      <c r="AY132" s="19" t="s">
        <v>134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9" t="s">
        <v>83</v>
      </c>
      <c r="BK132" s="201">
        <f>ROUND(I132*H132,2)</f>
        <v>0</v>
      </c>
      <c r="BL132" s="19" t="s">
        <v>142</v>
      </c>
      <c r="BM132" s="200" t="s">
        <v>185</v>
      </c>
    </row>
    <row r="133" spans="2:51" s="13" customFormat="1" ht="11.25">
      <c r="B133" s="202"/>
      <c r="C133" s="203"/>
      <c r="D133" s="204" t="s">
        <v>144</v>
      </c>
      <c r="E133" s="205" t="s">
        <v>21</v>
      </c>
      <c r="F133" s="206" t="s">
        <v>186</v>
      </c>
      <c r="G133" s="203"/>
      <c r="H133" s="205" t="s">
        <v>21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144</v>
      </c>
      <c r="AU133" s="212" t="s">
        <v>85</v>
      </c>
      <c r="AV133" s="13" t="s">
        <v>83</v>
      </c>
      <c r="AW133" s="13" t="s">
        <v>36</v>
      </c>
      <c r="AX133" s="13" t="s">
        <v>75</v>
      </c>
      <c r="AY133" s="212" t="s">
        <v>134</v>
      </c>
    </row>
    <row r="134" spans="2:51" s="13" customFormat="1" ht="11.25">
      <c r="B134" s="202"/>
      <c r="C134" s="203"/>
      <c r="D134" s="204" t="s">
        <v>144</v>
      </c>
      <c r="E134" s="205" t="s">
        <v>21</v>
      </c>
      <c r="F134" s="206" t="s">
        <v>187</v>
      </c>
      <c r="G134" s="203"/>
      <c r="H134" s="205" t="s">
        <v>21</v>
      </c>
      <c r="I134" s="207"/>
      <c r="J134" s="203"/>
      <c r="K134" s="203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144</v>
      </c>
      <c r="AU134" s="212" t="s">
        <v>85</v>
      </c>
      <c r="AV134" s="13" t="s">
        <v>83</v>
      </c>
      <c r="AW134" s="13" t="s">
        <v>36</v>
      </c>
      <c r="AX134" s="13" t="s">
        <v>75</v>
      </c>
      <c r="AY134" s="212" t="s">
        <v>134</v>
      </c>
    </row>
    <row r="135" spans="2:51" s="14" customFormat="1" ht="11.25">
      <c r="B135" s="213"/>
      <c r="C135" s="214"/>
      <c r="D135" s="204" t="s">
        <v>144</v>
      </c>
      <c r="E135" s="215" t="s">
        <v>21</v>
      </c>
      <c r="F135" s="216" t="s">
        <v>188</v>
      </c>
      <c r="G135" s="214"/>
      <c r="H135" s="217">
        <v>0.713</v>
      </c>
      <c r="I135" s="218"/>
      <c r="J135" s="214"/>
      <c r="K135" s="214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144</v>
      </c>
      <c r="AU135" s="223" t="s">
        <v>85</v>
      </c>
      <c r="AV135" s="14" t="s">
        <v>85</v>
      </c>
      <c r="AW135" s="14" t="s">
        <v>36</v>
      </c>
      <c r="AX135" s="14" t="s">
        <v>75</v>
      </c>
      <c r="AY135" s="223" t="s">
        <v>134</v>
      </c>
    </row>
    <row r="136" spans="2:51" s="15" customFormat="1" ht="11.25">
      <c r="B136" s="224"/>
      <c r="C136" s="225"/>
      <c r="D136" s="204" t="s">
        <v>144</v>
      </c>
      <c r="E136" s="226" t="s">
        <v>21</v>
      </c>
      <c r="F136" s="227" t="s">
        <v>147</v>
      </c>
      <c r="G136" s="225"/>
      <c r="H136" s="228">
        <v>0.713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144</v>
      </c>
      <c r="AU136" s="234" t="s">
        <v>85</v>
      </c>
      <c r="AV136" s="15" t="s">
        <v>142</v>
      </c>
      <c r="AW136" s="15" t="s">
        <v>36</v>
      </c>
      <c r="AX136" s="15" t="s">
        <v>83</v>
      </c>
      <c r="AY136" s="234" t="s">
        <v>134</v>
      </c>
    </row>
    <row r="137" spans="1:65" s="2" customFormat="1" ht="24" customHeight="1">
      <c r="A137" s="36"/>
      <c r="B137" s="37"/>
      <c r="C137" s="189" t="s">
        <v>189</v>
      </c>
      <c r="D137" s="189" t="s">
        <v>137</v>
      </c>
      <c r="E137" s="190" t="s">
        <v>190</v>
      </c>
      <c r="F137" s="191" t="s">
        <v>191</v>
      </c>
      <c r="G137" s="192" t="s">
        <v>140</v>
      </c>
      <c r="H137" s="193">
        <v>29.02</v>
      </c>
      <c r="I137" s="194"/>
      <c r="J137" s="195">
        <f>ROUND(I137*H137,2)</f>
        <v>0</v>
      </c>
      <c r="K137" s="191" t="s">
        <v>141</v>
      </c>
      <c r="L137" s="41"/>
      <c r="M137" s="196" t="s">
        <v>21</v>
      </c>
      <c r="N137" s="197" t="s">
        <v>46</v>
      </c>
      <c r="O137" s="66"/>
      <c r="P137" s="198">
        <f>O137*H137</f>
        <v>0</v>
      </c>
      <c r="Q137" s="198">
        <v>0.0121</v>
      </c>
      <c r="R137" s="198">
        <f>Q137*H137</f>
        <v>0.351142</v>
      </c>
      <c r="S137" s="198">
        <v>0</v>
      </c>
      <c r="T137" s="199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0" t="s">
        <v>142</v>
      </c>
      <c r="AT137" s="200" t="s">
        <v>137</v>
      </c>
      <c r="AU137" s="200" t="s">
        <v>85</v>
      </c>
      <c r="AY137" s="19" t="s">
        <v>134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9" t="s">
        <v>83</v>
      </c>
      <c r="BK137" s="201">
        <f>ROUND(I137*H137,2)</f>
        <v>0</v>
      </c>
      <c r="BL137" s="19" t="s">
        <v>142</v>
      </c>
      <c r="BM137" s="200" t="s">
        <v>192</v>
      </c>
    </row>
    <row r="138" spans="2:51" s="13" customFormat="1" ht="11.25">
      <c r="B138" s="202"/>
      <c r="C138" s="203"/>
      <c r="D138" s="204" t="s">
        <v>144</v>
      </c>
      <c r="E138" s="205" t="s">
        <v>21</v>
      </c>
      <c r="F138" s="206" t="s">
        <v>162</v>
      </c>
      <c r="G138" s="203"/>
      <c r="H138" s="205" t="s">
        <v>21</v>
      </c>
      <c r="I138" s="207"/>
      <c r="J138" s="203"/>
      <c r="K138" s="203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144</v>
      </c>
      <c r="AU138" s="212" t="s">
        <v>85</v>
      </c>
      <c r="AV138" s="13" t="s">
        <v>83</v>
      </c>
      <c r="AW138" s="13" t="s">
        <v>36</v>
      </c>
      <c r="AX138" s="13" t="s">
        <v>75</v>
      </c>
      <c r="AY138" s="212" t="s">
        <v>134</v>
      </c>
    </row>
    <row r="139" spans="2:51" s="13" customFormat="1" ht="11.25">
      <c r="B139" s="202"/>
      <c r="C139" s="203"/>
      <c r="D139" s="204" t="s">
        <v>144</v>
      </c>
      <c r="E139" s="205" t="s">
        <v>21</v>
      </c>
      <c r="F139" s="206" t="s">
        <v>193</v>
      </c>
      <c r="G139" s="203"/>
      <c r="H139" s="205" t="s">
        <v>21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144</v>
      </c>
      <c r="AU139" s="212" t="s">
        <v>85</v>
      </c>
      <c r="AV139" s="13" t="s">
        <v>83</v>
      </c>
      <c r="AW139" s="13" t="s">
        <v>36</v>
      </c>
      <c r="AX139" s="13" t="s">
        <v>75</v>
      </c>
      <c r="AY139" s="212" t="s">
        <v>134</v>
      </c>
    </row>
    <row r="140" spans="2:51" s="13" customFormat="1" ht="11.25">
      <c r="B140" s="202"/>
      <c r="C140" s="203"/>
      <c r="D140" s="204" t="s">
        <v>144</v>
      </c>
      <c r="E140" s="205" t="s">
        <v>21</v>
      </c>
      <c r="F140" s="206" t="s">
        <v>173</v>
      </c>
      <c r="G140" s="203"/>
      <c r="H140" s="205" t="s">
        <v>21</v>
      </c>
      <c r="I140" s="207"/>
      <c r="J140" s="203"/>
      <c r="K140" s="203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144</v>
      </c>
      <c r="AU140" s="212" t="s">
        <v>85</v>
      </c>
      <c r="AV140" s="13" t="s">
        <v>83</v>
      </c>
      <c r="AW140" s="13" t="s">
        <v>36</v>
      </c>
      <c r="AX140" s="13" t="s">
        <v>75</v>
      </c>
      <c r="AY140" s="212" t="s">
        <v>134</v>
      </c>
    </row>
    <row r="141" spans="2:51" s="14" customFormat="1" ht="11.25">
      <c r="B141" s="213"/>
      <c r="C141" s="214"/>
      <c r="D141" s="204" t="s">
        <v>144</v>
      </c>
      <c r="E141" s="215" t="s">
        <v>21</v>
      </c>
      <c r="F141" s="216" t="s">
        <v>194</v>
      </c>
      <c r="G141" s="214"/>
      <c r="H141" s="217">
        <v>8.8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144</v>
      </c>
      <c r="AU141" s="223" t="s">
        <v>85</v>
      </c>
      <c r="AV141" s="14" t="s">
        <v>85</v>
      </c>
      <c r="AW141" s="14" t="s">
        <v>36</v>
      </c>
      <c r="AX141" s="14" t="s">
        <v>75</v>
      </c>
      <c r="AY141" s="223" t="s">
        <v>134</v>
      </c>
    </row>
    <row r="142" spans="2:51" s="16" customFormat="1" ht="11.25">
      <c r="B142" s="235"/>
      <c r="C142" s="236"/>
      <c r="D142" s="204" t="s">
        <v>144</v>
      </c>
      <c r="E142" s="237" t="s">
        <v>21</v>
      </c>
      <c r="F142" s="238" t="s">
        <v>165</v>
      </c>
      <c r="G142" s="236"/>
      <c r="H142" s="239">
        <v>8.8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144</v>
      </c>
      <c r="AU142" s="245" t="s">
        <v>85</v>
      </c>
      <c r="AV142" s="16" t="s">
        <v>135</v>
      </c>
      <c r="AW142" s="16" t="s">
        <v>36</v>
      </c>
      <c r="AX142" s="16" t="s">
        <v>75</v>
      </c>
      <c r="AY142" s="245" t="s">
        <v>134</v>
      </c>
    </row>
    <row r="143" spans="2:51" s="13" customFormat="1" ht="11.25">
      <c r="B143" s="202"/>
      <c r="C143" s="203"/>
      <c r="D143" s="204" t="s">
        <v>144</v>
      </c>
      <c r="E143" s="205" t="s">
        <v>21</v>
      </c>
      <c r="F143" s="206" t="s">
        <v>176</v>
      </c>
      <c r="G143" s="203"/>
      <c r="H143" s="205" t="s">
        <v>21</v>
      </c>
      <c r="I143" s="207"/>
      <c r="J143" s="203"/>
      <c r="K143" s="203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144</v>
      </c>
      <c r="AU143" s="212" t="s">
        <v>85</v>
      </c>
      <c r="AV143" s="13" t="s">
        <v>83</v>
      </c>
      <c r="AW143" s="13" t="s">
        <v>36</v>
      </c>
      <c r="AX143" s="13" t="s">
        <v>75</v>
      </c>
      <c r="AY143" s="212" t="s">
        <v>134</v>
      </c>
    </row>
    <row r="144" spans="2:51" s="14" customFormat="1" ht="11.25">
      <c r="B144" s="213"/>
      <c r="C144" s="214"/>
      <c r="D144" s="204" t="s">
        <v>144</v>
      </c>
      <c r="E144" s="215" t="s">
        <v>21</v>
      </c>
      <c r="F144" s="216" t="s">
        <v>195</v>
      </c>
      <c r="G144" s="214"/>
      <c r="H144" s="217">
        <v>13.58</v>
      </c>
      <c r="I144" s="218"/>
      <c r="J144" s="214"/>
      <c r="K144" s="214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144</v>
      </c>
      <c r="AU144" s="223" t="s">
        <v>85</v>
      </c>
      <c r="AV144" s="14" t="s">
        <v>85</v>
      </c>
      <c r="AW144" s="14" t="s">
        <v>36</v>
      </c>
      <c r="AX144" s="14" t="s">
        <v>75</v>
      </c>
      <c r="AY144" s="223" t="s">
        <v>134</v>
      </c>
    </row>
    <row r="145" spans="2:51" s="16" customFormat="1" ht="11.25">
      <c r="B145" s="235"/>
      <c r="C145" s="236"/>
      <c r="D145" s="204" t="s">
        <v>144</v>
      </c>
      <c r="E145" s="237" t="s">
        <v>21</v>
      </c>
      <c r="F145" s="238" t="s">
        <v>165</v>
      </c>
      <c r="G145" s="236"/>
      <c r="H145" s="239">
        <v>13.58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144</v>
      </c>
      <c r="AU145" s="245" t="s">
        <v>85</v>
      </c>
      <c r="AV145" s="16" t="s">
        <v>135</v>
      </c>
      <c r="AW145" s="16" t="s">
        <v>36</v>
      </c>
      <c r="AX145" s="16" t="s">
        <v>75</v>
      </c>
      <c r="AY145" s="245" t="s">
        <v>134</v>
      </c>
    </row>
    <row r="146" spans="2:51" s="13" customFormat="1" ht="11.25">
      <c r="B146" s="202"/>
      <c r="C146" s="203"/>
      <c r="D146" s="204" t="s">
        <v>144</v>
      </c>
      <c r="E146" s="205" t="s">
        <v>21</v>
      </c>
      <c r="F146" s="206" t="s">
        <v>178</v>
      </c>
      <c r="G146" s="203"/>
      <c r="H146" s="205" t="s">
        <v>21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144</v>
      </c>
      <c r="AU146" s="212" t="s">
        <v>85</v>
      </c>
      <c r="AV146" s="13" t="s">
        <v>83</v>
      </c>
      <c r="AW146" s="13" t="s">
        <v>36</v>
      </c>
      <c r="AX146" s="13" t="s">
        <v>75</v>
      </c>
      <c r="AY146" s="212" t="s">
        <v>134</v>
      </c>
    </row>
    <row r="147" spans="2:51" s="14" customFormat="1" ht="11.25">
      <c r="B147" s="213"/>
      <c r="C147" s="214"/>
      <c r="D147" s="204" t="s">
        <v>144</v>
      </c>
      <c r="E147" s="215" t="s">
        <v>21</v>
      </c>
      <c r="F147" s="216" t="s">
        <v>196</v>
      </c>
      <c r="G147" s="214"/>
      <c r="H147" s="217">
        <v>6.64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144</v>
      </c>
      <c r="AU147" s="223" t="s">
        <v>85</v>
      </c>
      <c r="AV147" s="14" t="s">
        <v>85</v>
      </c>
      <c r="AW147" s="14" t="s">
        <v>36</v>
      </c>
      <c r="AX147" s="14" t="s">
        <v>75</v>
      </c>
      <c r="AY147" s="223" t="s">
        <v>134</v>
      </c>
    </row>
    <row r="148" spans="2:51" s="16" customFormat="1" ht="11.25">
      <c r="B148" s="235"/>
      <c r="C148" s="236"/>
      <c r="D148" s="204" t="s">
        <v>144</v>
      </c>
      <c r="E148" s="237" t="s">
        <v>21</v>
      </c>
      <c r="F148" s="238" t="s">
        <v>165</v>
      </c>
      <c r="G148" s="236"/>
      <c r="H148" s="239">
        <v>6.64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144</v>
      </c>
      <c r="AU148" s="245" t="s">
        <v>85</v>
      </c>
      <c r="AV148" s="16" t="s">
        <v>135</v>
      </c>
      <c r="AW148" s="16" t="s">
        <v>36</v>
      </c>
      <c r="AX148" s="16" t="s">
        <v>75</v>
      </c>
      <c r="AY148" s="245" t="s">
        <v>134</v>
      </c>
    </row>
    <row r="149" spans="2:51" s="15" customFormat="1" ht="11.25">
      <c r="B149" s="224"/>
      <c r="C149" s="225"/>
      <c r="D149" s="204" t="s">
        <v>144</v>
      </c>
      <c r="E149" s="226" t="s">
        <v>21</v>
      </c>
      <c r="F149" s="227" t="s">
        <v>147</v>
      </c>
      <c r="G149" s="225"/>
      <c r="H149" s="228">
        <v>29.020000000000003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144</v>
      </c>
      <c r="AU149" s="234" t="s">
        <v>85</v>
      </c>
      <c r="AV149" s="15" t="s">
        <v>142</v>
      </c>
      <c r="AW149" s="15" t="s">
        <v>36</v>
      </c>
      <c r="AX149" s="15" t="s">
        <v>83</v>
      </c>
      <c r="AY149" s="234" t="s">
        <v>134</v>
      </c>
    </row>
    <row r="150" spans="1:65" s="2" customFormat="1" ht="24" customHeight="1">
      <c r="A150" s="36"/>
      <c r="B150" s="37"/>
      <c r="C150" s="189" t="s">
        <v>197</v>
      </c>
      <c r="D150" s="189" t="s">
        <v>137</v>
      </c>
      <c r="E150" s="190" t="s">
        <v>198</v>
      </c>
      <c r="F150" s="191" t="s">
        <v>199</v>
      </c>
      <c r="G150" s="192" t="s">
        <v>140</v>
      </c>
      <c r="H150" s="193">
        <v>48.595</v>
      </c>
      <c r="I150" s="194"/>
      <c r="J150" s="195">
        <f>ROUND(I150*H150,2)</f>
        <v>0</v>
      </c>
      <c r="K150" s="191" t="s">
        <v>141</v>
      </c>
      <c r="L150" s="41"/>
      <c r="M150" s="196" t="s">
        <v>21</v>
      </c>
      <c r="N150" s="197" t="s">
        <v>46</v>
      </c>
      <c r="O150" s="66"/>
      <c r="P150" s="198">
        <f>O150*H150</f>
        <v>0</v>
      </c>
      <c r="Q150" s="198">
        <v>0.01313</v>
      </c>
      <c r="R150" s="198">
        <f>Q150*H150</f>
        <v>0.6380523499999999</v>
      </c>
      <c r="S150" s="198">
        <v>0</v>
      </c>
      <c r="T150" s="199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0" t="s">
        <v>142</v>
      </c>
      <c r="AT150" s="200" t="s">
        <v>137</v>
      </c>
      <c r="AU150" s="200" t="s">
        <v>85</v>
      </c>
      <c r="AY150" s="19" t="s">
        <v>134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9" t="s">
        <v>83</v>
      </c>
      <c r="BK150" s="201">
        <f>ROUND(I150*H150,2)</f>
        <v>0</v>
      </c>
      <c r="BL150" s="19" t="s">
        <v>142</v>
      </c>
      <c r="BM150" s="200" t="s">
        <v>200</v>
      </c>
    </row>
    <row r="151" spans="2:51" s="13" customFormat="1" ht="11.25">
      <c r="B151" s="202"/>
      <c r="C151" s="203"/>
      <c r="D151" s="204" t="s">
        <v>144</v>
      </c>
      <c r="E151" s="205" t="s">
        <v>21</v>
      </c>
      <c r="F151" s="206" t="s">
        <v>162</v>
      </c>
      <c r="G151" s="203"/>
      <c r="H151" s="205" t="s">
        <v>21</v>
      </c>
      <c r="I151" s="207"/>
      <c r="J151" s="203"/>
      <c r="K151" s="203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144</v>
      </c>
      <c r="AU151" s="212" t="s">
        <v>85</v>
      </c>
      <c r="AV151" s="13" t="s">
        <v>83</v>
      </c>
      <c r="AW151" s="13" t="s">
        <v>36</v>
      </c>
      <c r="AX151" s="13" t="s">
        <v>75</v>
      </c>
      <c r="AY151" s="212" t="s">
        <v>134</v>
      </c>
    </row>
    <row r="152" spans="2:51" s="13" customFormat="1" ht="11.25">
      <c r="B152" s="202"/>
      <c r="C152" s="203"/>
      <c r="D152" s="204" t="s">
        <v>144</v>
      </c>
      <c r="E152" s="205" t="s">
        <v>21</v>
      </c>
      <c r="F152" s="206" t="s">
        <v>201</v>
      </c>
      <c r="G152" s="203"/>
      <c r="H152" s="205" t="s">
        <v>21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144</v>
      </c>
      <c r="AU152" s="212" t="s">
        <v>85</v>
      </c>
      <c r="AV152" s="13" t="s">
        <v>83</v>
      </c>
      <c r="AW152" s="13" t="s">
        <v>36</v>
      </c>
      <c r="AX152" s="13" t="s">
        <v>75</v>
      </c>
      <c r="AY152" s="212" t="s">
        <v>134</v>
      </c>
    </row>
    <row r="153" spans="2:51" s="13" customFormat="1" ht="11.25">
      <c r="B153" s="202"/>
      <c r="C153" s="203"/>
      <c r="D153" s="204" t="s">
        <v>144</v>
      </c>
      <c r="E153" s="205" t="s">
        <v>21</v>
      </c>
      <c r="F153" s="206" t="s">
        <v>202</v>
      </c>
      <c r="G153" s="203"/>
      <c r="H153" s="205" t="s">
        <v>21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144</v>
      </c>
      <c r="AU153" s="212" t="s">
        <v>85</v>
      </c>
      <c r="AV153" s="13" t="s">
        <v>83</v>
      </c>
      <c r="AW153" s="13" t="s">
        <v>36</v>
      </c>
      <c r="AX153" s="13" t="s">
        <v>75</v>
      </c>
      <c r="AY153" s="212" t="s">
        <v>134</v>
      </c>
    </row>
    <row r="154" spans="2:51" s="14" customFormat="1" ht="11.25">
      <c r="B154" s="213"/>
      <c r="C154" s="214"/>
      <c r="D154" s="204" t="s">
        <v>144</v>
      </c>
      <c r="E154" s="215" t="s">
        <v>21</v>
      </c>
      <c r="F154" s="216" t="s">
        <v>203</v>
      </c>
      <c r="G154" s="214"/>
      <c r="H154" s="217">
        <v>8.624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144</v>
      </c>
      <c r="AU154" s="223" t="s">
        <v>85</v>
      </c>
      <c r="AV154" s="14" t="s">
        <v>85</v>
      </c>
      <c r="AW154" s="14" t="s">
        <v>36</v>
      </c>
      <c r="AX154" s="14" t="s">
        <v>75</v>
      </c>
      <c r="AY154" s="223" t="s">
        <v>134</v>
      </c>
    </row>
    <row r="155" spans="2:51" s="16" customFormat="1" ht="11.25">
      <c r="B155" s="235"/>
      <c r="C155" s="236"/>
      <c r="D155" s="204" t="s">
        <v>144</v>
      </c>
      <c r="E155" s="237" t="s">
        <v>21</v>
      </c>
      <c r="F155" s="238" t="s">
        <v>165</v>
      </c>
      <c r="G155" s="236"/>
      <c r="H155" s="239">
        <v>8.624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144</v>
      </c>
      <c r="AU155" s="245" t="s">
        <v>85</v>
      </c>
      <c r="AV155" s="16" t="s">
        <v>135</v>
      </c>
      <c r="AW155" s="16" t="s">
        <v>36</v>
      </c>
      <c r="AX155" s="16" t="s">
        <v>75</v>
      </c>
      <c r="AY155" s="245" t="s">
        <v>134</v>
      </c>
    </row>
    <row r="156" spans="2:51" s="13" customFormat="1" ht="11.25">
      <c r="B156" s="202"/>
      <c r="C156" s="203"/>
      <c r="D156" s="204" t="s">
        <v>144</v>
      </c>
      <c r="E156" s="205" t="s">
        <v>21</v>
      </c>
      <c r="F156" s="206" t="s">
        <v>204</v>
      </c>
      <c r="G156" s="203"/>
      <c r="H156" s="205" t="s">
        <v>21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144</v>
      </c>
      <c r="AU156" s="212" t="s">
        <v>85</v>
      </c>
      <c r="AV156" s="13" t="s">
        <v>83</v>
      </c>
      <c r="AW156" s="13" t="s">
        <v>36</v>
      </c>
      <c r="AX156" s="13" t="s">
        <v>75</v>
      </c>
      <c r="AY156" s="212" t="s">
        <v>134</v>
      </c>
    </row>
    <row r="157" spans="2:51" s="14" customFormat="1" ht="11.25">
      <c r="B157" s="213"/>
      <c r="C157" s="214"/>
      <c r="D157" s="204" t="s">
        <v>144</v>
      </c>
      <c r="E157" s="215" t="s">
        <v>21</v>
      </c>
      <c r="F157" s="216" t="s">
        <v>205</v>
      </c>
      <c r="G157" s="214"/>
      <c r="H157" s="217">
        <v>13.308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144</v>
      </c>
      <c r="AU157" s="223" t="s">
        <v>85</v>
      </c>
      <c r="AV157" s="14" t="s">
        <v>85</v>
      </c>
      <c r="AW157" s="14" t="s">
        <v>36</v>
      </c>
      <c r="AX157" s="14" t="s">
        <v>75</v>
      </c>
      <c r="AY157" s="223" t="s">
        <v>134</v>
      </c>
    </row>
    <row r="158" spans="2:51" s="16" customFormat="1" ht="11.25">
      <c r="B158" s="235"/>
      <c r="C158" s="236"/>
      <c r="D158" s="204" t="s">
        <v>144</v>
      </c>
      <c r="E158" s="237" t="s">
        <v>21</v>
      </c>
      <c r="F158" s="238" t="s">
        <v>165</v>
      </c>
      <c r="G158" s="236"/>
      <c r="H158" s="239">
        <v>13.308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144</v>
      </c>
      <c r="AU158" s="245" t="s">
        <v>85</v>
      </c>
      <c r="AV158" s="16" t="s">
        <v>135</v>
      </c>
      <c r="AW158" s="16" t="s">
        <v>36</v>
      </c>
      <c r="AX158" s="16" t="s">
        <v>75</v>
      </c>
      <c r="AY158" s="245" t="s">
        <v>134</v>
      </c>
    </row>
    <row r="159" spans="2:51" s="13" customFormat="1" ht="11.25">
      <c r="B159" s="202"/>
      <c r="C159" s="203"/>
      <c r="D159" s="204" t="s">
        <v>144</v>
      </c>
      <c r="E159" s="205" t="s">
        <v>21</v>
      </c>
      <c r="F159" s="206" t="s">
        <v>206</v>
      </c>
      <c r="G159" s="203"/>
      <c r="H159" s="205" t="s">
        <v>21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144</v>
      </c>
      <c r="AU159" s="212" t="s">
        <v>85</v>
      </c>
      <c r="AV159" s="13" t="s">
        <v>83</v>
      </c>
      <c r="AW159" s="13" t="s">
        <v>36</v>
      </c>
      <c r="AX159" s="13" t="s">
        <v>75</v>
      </c>
      <c r="AY159" s="212" t="s">
        <v>134</v>
      </c>
    </row>
    <row r="160" spans="2:51" s="14" customFormat="1" ht="11.25">
      <c r="B160" s="213"/>
      <c r="C160" s="214"/>
      <c r="D160" s="204" t="s">
        <v>144</v>
      </c>
      <c r="E160" s="215" t="s">
        <v>21</v>
      </c>
      <c r="F160" s="216" t="s">
        <v>207</v>
      </c>
      <c r="G160" s="214"/>
      <c r="H160" s="217">
        <v>6.507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144</v>
      </c>
      <c r="AU160" s="223" t="s">
        <v>85</v>
      </c>
      <c r="AV160" s="14" t="s">
        <v>85</v>
      </c>
      <c r="AW160" s="14" t="s">
        <v>36</v>
      </c>
      <c r="AX160" s="14" t="s">
        <v>75</v>
      </c>
      <c r="AY160" s="223" t="s">
        <v>134</v>
      </c>
    </row>
    <row r="161" spans="2:51" s="16" customFormat="1" ht="11.25">
      <c r="B161" s="235"/>
      <c r="C161" s="236"/>
      <c r="D161" s="204" t="s">
        <v>144</v>
      </c>
      <c r="E161" s="237" t="s">
        <v>21</v>
      </c>
      <c r="F161" s="238" t="s">
        <v>165</v>
      </c>
      <c r="G161" s="236"/>
      <c r="H161" s="239">
        <v>6.507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144</v>
      </c>
      <c r="AU161" s="245" t="s">
        <v>85</v>
      </c>
      <c r="AV161" s="16" t="s">
        <v>135</v>
      </c>
      <c r="AW161" s="16" t="s">
        <v>36</v>
      </c>
      <c r="AX161" s="16" t="s">
        <v>75</v>
      </c>
      <c r="AY161" s="245" t="s">
        <v>134</v>
      </c>
    </row>
    <row r="162" spans="2:51" s="13" customFormat="1" ht="11.25">
      <c r="B162" s="202"/>
      <c r="C162" s="203"/>
      <c r="D162" s="204" t="s">
        <v>144</v>
      </c>
      <c r="E162" s="205" t="s">
        <v>21</v>
      </c>
      <c r="F162" s="206" t="s">
        <v>163</v>
      </c>
      <c r="G162" s="203"/>
      <c r="H162" s="205" t="s">
        <v>21</v>
      </c>
      <c r="I162" s="207"/>
      <c r="J162" s="203"/>
      <c r="K162" s="203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144</v>
      </c>
      <c r="AU162" s="212" t="s">
        <v>85</v>
      </c>
      <c r="AV162" s="13" t="s">
        <v>83</v>
      </c>
      <c r="AW162" s="13" t="s">
        <v>36</v>
      </c>
      <c r="AX162" s="13" t="s">
        <v>75</v>
      </c>
      <c r="AY162" s="212" t="s">
        <v>134</v>
      </c>
    </row>
    <row r="163" spans="2:51" s="14" customFormat="1" ht="11.25">
      <c r="B163" s="213"/>
      <c r="C163" s="214"/>
      <c r="D163" s="204" t="s">
        <v>144</v>
      </c>
      <c r="E163" s="215" t="s">
        <v>21</v>
      </c>
      <c r="F163" s="216" t="s">
        <v>208</v>
      </c>
      <c r="G163" s="214"/>
      <c r="H163" s="217">
        <v>20.156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144</v>
      </c>
      <c r="AU163" s="223" t="s">
        <v>85</v>
      </c>
      <c r="AV163" s="14" t="s">
        <v>85</v>
      </c>
      <c r="AW163" s="14" t="s">
        <v>36</v>
      </c>
      <c r="AX163" s="14" t="s">
        <v>75</v>
      </c>
      <c r="AY163" s="223" t="s">
        <v>134</v>
      </c>
    </row>
    <row r="164" spans="2:51" s="16" customFormat="1" ht="11.25">
      <c r="B164" s="235"/>
      <c r="C164" s="236"/>
      <c r="D164" s="204" t="s">
        <v>144</v>
      </c>
      <c r="E164" s="237" t="s">
        <v>21</v>
      </c>
      <c r="F164" s="238" t="s">
        <v>165</v>
      </c>
      <c r="G164" s="236"/>
      <c r="H164" s="239">
        <v>20.156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144</v>
      </c>
      <c r="AU164" s="245" t="s">
        <v>85</v>
      </c>
      <c r="AV164" s="16" t="s">
        <v>135</v>
      </c>
      <c r="AW164" s="16" t="s">
        <v>36</v>
      </c>
      <c r="AX164" s="16" t="s">
        <v>75</v>
      </c>
      <c r="AY164" s="245" t="s">
        <v>134</v>
      </c>
    </row>
    <row r="165" spans="2:51" s="15" customFormat="1" ht="11.25">
      <c r="B165" s="224"/>
      <c r="C165" s="225"/>
      <c r="D165" s="204" t="s">
        <v>144</v>
      </c>
      <c r="E165" s="226" t="s">
        <v>21</v>
      </c>
      <c r="F165" s="227" t="s">
        <v>147</v>
      </c>
      <c r="G165" s="225"/>
      <c r="H165" s="228">
        <v>48.595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144</v>
      </c>
      <c r="AU165" s="234" t="s">
        <v>85</v>
      </c>
      <c r="AV165" s="15" t="s">
        <v>142</v>
      </c>
      <c r="AW165" s="15" t="s">
        <v>36</v>
      </c>
      <c r="AX165" s="15" t="s">
        <v>83</v>
      </c>
      <c r="AY165" s="234" t="s">
        <v>134</v>
      </c>
    </row>
    <row r="166" spans="1:65" s="2" customFormat="1" ht="24" customHeight="1">
      <c r="A166" s="36"/>
      <c r="B166" s="37"/>
      <c r="C166" s="189" t="s">
        <v>209</v>
      </c>
      <c r="D166" s="189" t="s">
        <v>137</v>
      </c>
      <c r="E166" s="190" t="s">
        <v>210</v>
      </c>
      <c r="F166" s="191" t="s">
        <v>211</v>
      </c>
      <c r="G166" s="192" t="s">
        <v>140</v>
      </c>
      <c r="H166" s="193">
        <v>10.383</v>
      </c>
      <c r="I166" s="194"/>
      <c r="J166" s="195">
        <f>ROUND(I166*H166,2)</f>
        <v>0</v>
      </c>
      <c r="K166" s="191" t="s">
        <v>141</v>
      </c>
      <c r="L166" s="41"/>
      <c r="M166" s="196" t="s">
        <v>21</v>
      </c>
      <c r="N166" s="197" t="s">
        <v>46</v>
      </c>
      <c r="O166" s="66"/>
      <c r="P166" s="198">
        <f>O166*H166</f>
        <v>0</v>
      </c>
      <c r="Q166" s="198">
        <v>0.0156</v>
      </c>
      <c r="R166" s="198">
        <f>Q166*H166</f>
        <v>0.16197479999999997</v>
      </c>
      <c r="S166" s="198">
        <v>0</v>
      </c>
      <c r="T166" s="199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0" t="s">
        <v>142</v>
      </c>
      <c r="AT166" s="200" t="s">
        <v>137</v>
      </c>
      <c r="AU166" s="200" t="s">
        <v>85</v>
      </c>
      <c r="AY166" s="19" t="s">
        <v>134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9" t="s">
        <v>83</v>
      </c>
      <c r="BK166" s="201">
        <f>ROUND(I166*H166,2)</f>
        <v>0</v>
      </c>
      <c r="BL166" s="19" t="s">
        <v>142</v>
      </c>
      <c r="BM166" s="200" t="s">
        <v>212</v>
      </c>
    </row>
    <row r="167" spans="2:51" s="13" customFormat="1" ht="11.25">
      <c r="B167" s="202"/>
      <c r="C167" s="203"/>
      <c r="D167" s="204" t="s">
        <v>144</v>
      </c>
      <c r="E167" s="205" t="s">
        <v>21</v>
      </c>
      <c r="F167" s="206" t="s">
        <v>162</v>
      </c>
      <c r="G167" s="203"/>
      <c r="H167" s="205" t="s">
        <v>21</v>
      </c>
      <c r="I167" s="207"/>
      <c r="J167" s="203"/>
      <c r="K167" s="203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144</v>
      </c>
      <c r="AU167" s="212" t="s">
        <v>85</v>
      </c>
      <c r="AV167" s="13" t="s">
        <v>83</v>
      </c>
      <c r="AW167" s="13" t="s">
        <v>36</v>
      </c>
      <c r="AX167" s="13" t="s">
        <v>75</v>
      </c>
      <c r="AY167" s="212" t="s">
        <v>134</v>
      </c>
    </row>
    <row r="168" spans="2:51" s="13" customFormat="1" ht="11.25">
      <c r="B168" s="202"/>
      <c r="C168" s="203"/>
      <c r="D168" s="204" t="s">
        <v>144</v>
      </c>
      <c r="E168" s="205" t="s">
        <v>21</v>
      </c>
      <c r="F168" s="206" t="s">
        <v>213</v>
      </c>
      <c r="G168" s="203"/>
      <c r="H168" s="205" t="s">
        <v>21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144</v>
      </c>
      <c r="AU168" s="212" t="s">
        <v>85</v>
      </c>
      <c r="AV168" s="13" t="s">
        <v>83</v>
      </c>
      <c r="AW168" s="13" t="s">
        <v>36</v>
      </c>
      <c r="AX168" s="13" t="s">
        <v>75</v>
      </c>
      <c r="AY168" s="212" t="s">
        <v>134</v>
      </c>
    </row>
    <row r="169" spans="2:51" s="13" customFormat="1" ht="11.25">
      <c r="B169" s="202"/>
      <c r="C169" s="203"/>
      <c r="D169" s="204" t="s">
        <v>144</v>
      </c>
      <c r="E169" s="205" t="s">
        <v>21</v>
      </c>
      <c r="F169" s="206" t="s">
        <v>173</v>
      </c>
      <c r="G169" s="203"/>
      <c r="H169" s="205" t="s">
        <v>21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144</v>
      </c>
      <c r="AU169" s="212" t="s">
        <v>85</v>
      </c>
      <c r="AV169" s="13" t="s">
        <v>83</v>
      </c>
      <c r="AW169" s="13" t="s">
        <v>36</v>
      </c>
      <c r="AX169" s="13" t="s">
        <v>75</v>
      </c>
      <c r="AY169" s="212" t="s">
        <v>134</v>
      </c>
    </row>
    <row r="170" spans="2:51" s="14" customFormat="1" ht="11.25">
      <c r="B170" s="213"/>
      <c r="C170" s="214"/>
      <c r="D170" s="204" t="s">
        <v>144</v>
      </c>
      <c r="E170" s="215" t="s">
        <v>21</v>
      </c>
      <c r="F170" s="216" t="s">
        <v>214</v>
      </c>
      <c r="G170" s="214"/>
      <c r="H170" s="217">
        <v>8.5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144</v>
      </c>
      <c r="AU170" s="223" t="s">
        <v>85</v>
      </c>
      <c r="AV170" s="14" t="s">
        <v>85</v>
      </c>
      <c r="AW170" s="14" t="s">
        <v>36</v>
      </c>
      <c r="AX170" s="14" t="s">
        <v>75</v>
      </c>
      <c r="AY170" s="223" t="s">
        <v>134</v>
      </c>
    </row>
    <row r="171" spans="2:51" s="14" customFormat="1" ht="11.25">
      <c r="B171" s="213"/>
      <c r="C171" s="214"/>
      <c r="D171" s="204" t="s">
        <v>144</v>
      </c>
      <c r="E171" s="215" t="s">
        <v>21</v>
      </c>
      <c r="F171" s="216" t="s">
        <v>175</v>
      </c>
      <c r="G171" s="214"/>
      <c r="H171" s="217">
        <v>-1.379</v>
      </c>
      <c r="I171" s="218"/>
      <c r="J171" s="214"/>
      <c r="K171" s="214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144</v>
      </c>
      <c r="AU171" s="223" t="s">
        <v>85</v>
      </c>
      <c r="AV171" s="14" t="s">
        <v>85</v>
      </c>
      <c r="AW171" s="14" t="s">
        <v>36</v>
      </c>
      <c r="AX171" s="14" t="s">
        <v>75</v>
      </c>
      <c r="AY171" s="223" t="s">
        <v>134</v>
      </c>
    </row>
    <row r="172" spans="2:51" s="16" customFormat="1" ht="11.25">
      <c r="B172" s="235"/>
      <c r="C172" s="236"/>
      <c r="D172" s="204" t="s">
        <v>144</v>
      </c>
      <c r="E172" s="237" t="s">
        <v>21</v>
      </c>
      <c r="F172" s="238" t="s">
        <v>165</v>
      </c>
      <c r="G172" s="236"/>
      <c r="H172" s="239">
        <v>7.121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144</v>
      </c>
      <c r="AU172" s="245" t="s">
        <v>85</v>
      </c>
      <c r="AV172" s="16" t="s">
        <v>135</v>
      </c>
      <c r="AW172" s="16" t="s">
        <v>36</v>
      </c>
      <c r="AX172" s="16" t="s">
        <v>75</v>
      </c>
      <c r="AY172" s="245" t="s">
        <v>134</v>
      </c>
    </row>
    <row r="173" spans="2:51" s="13" customFormat="1" ht="11.25">
      <c r="B173" s="202"/>
      <c r="C173" s="203"/>
      <c r="D173" s="204" t="s">
        <v>144</v>
      </c>
      <c r="E173" s="205" t="s">
        <v>21</v>
      </c>
      <c r="F173" s="206" t="s">
        <v>176</v>
      </c>
      <c r="G173" s="203"/>
      <c r="H173" s="205" t="s">
        <v>21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144</v>
      </c>
      <c r="AU173" s="212" t="s">
        <v>85</v>
      </c>
      <c r="AV173" s="13" t="s">
        <v>83</v>
      </c>
      <c r="AW173" s="13" t="s">
        <v>36</v>
      </c>
      <c r="AX173" s="13" t="s">
        <v>75</v>
      </c>
      <c r="AY173" s="212" t="s">
        <v>134</v>
      </c>
    </row>
    <row r="174" spans="2:51" s="14" customFormat="1" ht="11.25">
      <c r="B174" s="213"/>
      <c r="C174" s="214"/>
      <c r="D174" s="204" t="s">
        <v>144</v>
      </c>
      <c r="E174" s="215" t="s">
        <v>21</v>
      </c>
      <c r="F174" s="216" t="s">
        <v>215</v>
      </c>
      <c r="G174" s="214"/>
      <c r="H174" s="217">
        <v>3.7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144</v>
      </c>
      <c r="AU174" s="223" t="s">
        <v>85</v>
      </c>
      <c r="AV174" s="14" t="s">
        <v>85</v>
      </c>
      <c r="AW174" s="14" t="s">
        <v>36</v>
      </c>
      <c r="AX174" s="14" t="s">
        <v>75</v>
      </c>
      <c r="AY174" s="223" t="s">
        <v>134</v>
      </c>
    </row>
    <row r="175" spans="2:51" s="14" customFormat="1" ht="11.25">
      <c r="B175" s="213"/>
      <c r="C175" s="214"/>
      <c r="D175" s="204" t="s">
        <v>144</v>
      </c>
      <c r="E175" s="215" t="s">
        <v>21</v>
      </c>
      <c r="F175" s="216" t="s">
        <v>175</v>
      </c>
      <c r="G175" s="214"/>
      <c r="H175" s="217">
        <v>-1.379</v>
      </c>
      <c r="I175" s="218"/>
      <c r="J175" s="214"/>
      <c r="K175" s="214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144</v>
      </c>
      <c r="AU175" s="223" t="s">
        <v>85</v>
      </c>
      <c r="AV175" s="14" t="s">
        <v>85</v>
      </c>
      <c r="AW175" s="14" t="s">
        <v>36</v>
      </c>
      <c r="AX175" s="14" t="s">
        <v>75</v>
      </c>
      <c r="AY175" s="223" t="s">
        <v>134</v>
      </c>
    </row>
    <row r="176" spans="2:51" s="16" customFormat="1" ht="11.25">
      <c r="B176" s="235"/>
      <c r="C176" s="236"/>
      <c r="D176" s="204" t="s">
        <v>144</v>
      </c>
      <c r="E176" s="237" t="s">
        <v>21</v>
      </c>
      <c r="F176" s="238" t="s">
        <v>165</v>
      </c>
      <c r="G176" s="236"/>
      <c r="H176" s="239">
        <v>2.321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144</v>
      </c>
      <c r="AU176" s="245" t="s">
        <v>85</v>
      </c>
      <c r="AV176" s="16" t="s">
        <v>135</v>
      </c>
      <c r="AW176" s="16" t="s">
        <v>36</v>
      </c>
      <c r="AX176" s="16" t="s">
        <v>75</v>
      </c>
      <c r="AY176" s="245" t="s">
        <v>134</v>
      </c>
    </row>
    <row r="177" spans="2:51" s="13" customFormat="1" ht="11.25">
      <c r="B177" s="202"/>
      <c r="C177" s="203"/>
      <c r="D177" s="204" t="s">
        <v>144</v>
      </c>
      <c r="E177" s="205" t="s">
        <v>21</v>
      </c>
      <c r="F177" s="206" t="s">
        <v>216</v>
      </c>
      <c r="G177" s="203"/>
      <c r="H177" s="205" t="s">
        <v>21</v>
      </c>
      <c r="I177" s="207"/>
      <c r="J177" s="203"/>
      <c r="K177" s="203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144</v>
      </c>
      <c r="AU177" s="212" t="s">
        <v>85</v>
      </c>
      <c r="AV177" s="13" t="s">
        <v>83</v>
      </c>
      <c r="AW177" s="13" t="s">
        <v>36</v>
      </c>
      <c r="AX177" s="13" t="s">
        <v>75</v>
      </c>
      <c r="AY177" s="212" t="s">
        <v>134</v>
      </c>
    </row>
    <row r="178" spans="2:51" s="14" customFormat="1" ht="11.25">
      <c r="B178" s="213"/>
      <c r="C178" s="214"/>
      <c r="D178" s="204" t="s">
        <v>144</v>
      </c>
      <c r="E178" s="215" t="s">
        <v>21</v>
      </c>
      <c r="F178" s="216" t="s">
        <v>217</v>
      </c>
      <c r="G178" s="214"/>
      <c r="H178" s="217">
        <v>2.32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144</v>
      </c>
      <c r="AU178" s="223" t="s">
        <v>85</v>
      </c>
      <c r="AV178" s="14" t="s">
        <v>85</v>
      </c>
      <c r="AW178" s="14" t="s">
        <v>36</v>
      </c>
      <c r="AX178" s="14" t="s">
        <v>75</v>
      </c>
      <c r="AY178" s="223" t="s">
        <v>134</v>
      </c>
    </row>
    <row r="179" spans="2:51" s="14" customFormat="1" ht="11.25">
      <c r="B179" s="213"/>
      <c r="C179" s="214"/>
      <c r="D179" s="204" t="s">
        <v>144</v>
      </c>
      <c r="E179" s="215" t="s">
        <v>21</v>
      </c>
      <c r="F179" s="216" t="s">
        <v>175</v>
      </c>
      <c r="G179" s="214"/>
      <c r="H179" s="217">
        <v>-1.379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144</v>
      </c>
      <c r="AU179" s="223" t="s">
        <v>85</v>
      </c>
      <c r="AV179" s="14" t="s">
        <v>85</v>
      </c>
      <c r="AW179" s="14" t="s">
        <v>36</v>
      </c>
      <c r="AX179" s="14" t="s">
        <v>75</v>
      </c>
      <c r="AY179" s="223" t="s">
        <v>134</v>
      </c>
    </row>
    <row r="180" spans="2:51" s="16" customFormat="1" ht="11.25">
      <c r="B180" s="235"/>
      <c r="C180" s="236"/>
      <c r="D180" s="204" t="s">
        <v>144</v>
      </c>
      <c r="E180" s="237" t="s">
        <v>21</v>
      </c>
      <c r="F180" s="238" t="s">
        <v>165</v>
      </c>
      <c r="G180" s="236"/>
      <c r="H180" s="239">
        <v>0.9409999999999998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144</v>
      </c>
      <c r="AU180" s="245" t="s">
        <v>85</v>
      </c>
      <c r="AV180" s="16" t="s">
        <v>135</v>
      </c>
      <c r="AW180" s="16" t="s">
        <v>36</v>
      </c>
      <c r="AX180" s="16" t="s">
        <v>75</v>
      </c>
      <c r="AY180" s="245" t="s">
        <v>134</v>
      </c>
    </row>
    <row r="181" spans="2:51" s="15" customFormat="1" ht="11.25">
      <c r="B181" s="224"/>
      <c r="C181" s="225"/>
      <c r="D181" s="204" t="s">
        <v>144</v>
      </c>
      <c r="E181" s="226" t="s">
        <v>21</v>
      </c>
      <c r="F181" s="227" t="s">
        <v>147</v>
      </c>
      <c r="G181" s="225"/>
      <c r="H181" s="228">
        <v>10.383000000000003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144</v>
      </c>
      <c r="AU181" s="234" t="s">
        <v>85</v>
      </c>
      <c r="AV181" s="15" t="s">
        <v>142</v>
      </c>
      <c r="AW181" s="15" t="s">
        <v>36</v>
      </c>
      <c r="AX181" s="15" t="s">
        <v>83</v>
      </c>
      <c r="AY181" s="234" t="s">
        <v>134</v>
      </c>
    </row>
    <row r="182" spans="1:65" s="2" customFormat="1" ht="24" customHeight="1">
      <c r="A182" s="36"/>
      <c r="B182" s="37"/>
      <c r="C182" s="189" t="s">
        <v>218</v>
      </c>
      <c r="D182" s="189" t="s">
        <v>137</v>
      </c>
      <c r="E182" s="190" t="s">
        <v>219</v>
      </c>
      <c r="F182" s="191" t="s">
        <v>220</v>
      </c>
      <c r="G182" s="192" t="s">
        <v>140</v>
      </c>
      <c r="H182" s="193">
        <v>43.244</v>
      </c>
      <c r="I182" s="194"/>
      <c r="J182" s="195">
        <f>ROUND(I182*H182,2)</f>
        <v>0</v>
      </c>
      <c r="K182" s="191" t="s">
        <v>141</v>
      </c>
      <c r="L182" s="41"/>
      <c r="M182" s="196" t="s">
        <v>21</v>
      </c>
      <c r="N182" s="197" t="s">
        <v>46</v>
      </c>
      <c r="O182" s="66"/>
      <c r="P182" s="198">
        <f>O182*H182</f>
        <v>0</v>
      </c>
      <c r="Q182" s="198">
        <v>0.017</v>
      </c>
      <c r="R182" s="198">
        <f>Q182*H182</f>
        <v>0.735148</v>
      </c>
      <c r="S182" s="198">
        <v>0</v>
      </c>
      <c r="T182" s="199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0" t="s">
        <v>142</v>
      </c>
      <c r="AT182" s="200" t="s">
        <v>137</v>
      </c>
      <c r="AU182" s="200" t="s">
        <v>85</v>
      </c>
      <c r="AY182" s="19" t="s">
        <v>134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9" t="s">
        <v>83</v>
      </c>
      <c r="BK182" s="201">
        <f>ROUND(I182*H182,2)</f>
        <v>0</v>
      </c>
      <c r="BL182" s="19" t="s">
        <v>142</v>
      </c>
      <c r="BM182" s="200" t="s">
        <v>221</v>
      </c>
    </row>
    <row r="183" spans="2:51" s="13" customFormat="1" ht="11.25">
      <c r="B183" s="202"/>
      <c r="C183" s="203"/>
      <c r="D183" s="204" t="s">
        <v>144</v>
      </c>
      <c r="E183" s="205" t="s">
        <v>21</v>
      </c>
      <c r="F183" s="206" t="s">
        <v>162</v>
      </c>
      <c r="G183" s="203"/>
      <c r="H183" s="205" t="s">
        <v>21</v>
      </c>
      <c r="I183" s="207"/>
      <c r="J183" s="203"/>
      <c r="K183" s="203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144</v>
      </c>
      <c r="AU183" s="212" t="s">
        <v>85</v>
      </c>
      <c r="AV183" s="13" t="s">
        <v>83</v>
      </c>
      <c r="AW183" s="13" t="s">
        <v>36</v>
      </c>
      <c r="AX183" s="13" t="s">
        <v>75</v>
      </c>
      <c r="AY183" s="212" t="s">
        <v>134</v>
      </c>
    </row>
    <row r="184" spans="2:51" s="13" customFormat="1" ht="11.25">
      <c r="B184" s="202"/>
      <c r="C184" s="203"/>
      <c r="D184" s="204" t="s">
        <v>144</v>
      </c>
      <c r="E184" s="205" t="s">
        <v>21</v>
      </c>
      <c r="F184" s="206" t="s">
        <v>222</v>
      </c>
      <c r="G184" s="203"/>
      <c r="H184" s="205" t="s">
        <v>21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144</v>
      </c>
      <c r="AU184" s="212" t="s">
        <v>85</v>
      </c>
      <c r="AV184" s="13" t="s">
        <v>83</v>
      </c>
      <c r="AW184" s="13" t="s">
        <v>36</v>
      </c>
      <c r="AX184" s="13" t="s">
        <v>75</v>
      </c>
      <c r="AY184" s="212" t="s">
        <v>134</v>
      </c>
    </row>
    <row r="185" spans="2:51" s="13" customFormat="1" ht="11.25">
      <c r="B185" s="202"/>
      <c r="C185" s="203"/>
      <c r="D185" s="204" t="s">
        <v>144</v>
      </c>
      <c r="E185" s="205" t="s">
        <v>21</v>
      </c>
      <c r="F185" s="206" t="s">
        <v>223</v>
      </c>
      <c r="G185" s="203"/>
      <c r="H185" s="205" t="s">
        <v>21</v>
      </c>
      <c r="I185" s="207"/>
      <c r="J185" s="203"/>
      <c r="K185" s="203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144</v>
      </c>
      <c r="AU185" s="212" t="s">
        <v>85</v>
      </c>
      <c r="AV185" s="13" t="s">
        <v>83</v>
      </c>
      <c r="AW185" s="13" t="s">
        <v>36</v>
      </c>
      <c r="AX185" s="13" t="s">
        <v>75</v>
      </c>
      <c r="AY185" s="212" t="s">
        <v>134</v>
      </c>
    </row>
    <row r="186" spans="2:51" s="14" customFormat="1" ht="11.25">
      <c r="B186" s="213"/>
      <c r="C186" s="214"/>
      <c r="D186" s="204" t="s">
        <v>144</v>
      </c>
      <c r="E186" s="215" t="s">
        <v>21</v>
      </c>
      <c r="F186" s="216" t="s">
        <v>224</v>
      </c>
      <c r="G186" s="214"/>
      <c r="H186" s="217">
        <v>8.33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144</v>
      </c>
      <c r="AU186" s="223" t="s">
        <v>85</v>
      </c>
      <c r="AV186" s="14" t="s">
        <v>85</v>
      </c>
      <c r="AW186" s="14" t="s">
        <v>36</v>
      </c>
      <c r="AX186" s="14" t="s">
        <v>75</v>
      </c>
      <c r="AY186" s="223" t="s">
        <v>134</v>
      </c>
    </row>
    <row r="187" spans="2:51" s="16" customFormat="1" ht="11.25">
      <c r="B187" s="235"/>
      <c r="C187" s="236"/>
      <c r="D187" s="204" t="s">
        <v>144</v>
      </c>
      <c r="E187" s="237" t="s">
        <v>21</v>
      </c>
      <c r="F187" s="238" t="s">
        <v>165</v>
      </c>
      <c r="G187" s="236"/>
      <c r="H187" s="239">
        <v>8.33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144</v>
      </c>
      <c r="AU187" s="245" t="s">
        <v>85</v>
      </c>
      <c r="AV187" s="16" t="s">
        <v>135</v>
      </c>
      <c r="AW187" s="16" t="s">
        <v>36</v>
      </c>
      <c r="AX187" s="16" t="s">
        <v>75</v>
      </c>
      <c r="AY187" s="245" t="s">
        <v>134</v>
      </c>
    </row>
    <row r="188" spans="2:51" s="13" customFormat="1" ht="11.25">
      <c r="B188" s="202"/>
      <c r="C188" s="203"/>
      <c r="D188" s="204" t="s">
        <v>144</v>
      </c>
      <c r="E188" s="205" t="s">
        <v>21</v>
      </c>
      <c r="F188" s="206" t="s">
        <v>225</v>
      </c>
      <c r="G188" s="203"/>
      <c r="H188" s="205" t="s">
        <v>21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144</v>
      </c>
      <c r="AU188" s="212" t="s">
        <v>85</v>
      </c>
      <c r="AV188" s="13" t="s">
        <v>83</v>
      </c>
      <c r="AW188" s="13" t="s">
        <v>36</v>
      </c>
      <c r="AX188" s="13" t="s">
        <v>75</v>
      </c>
      <c r="AY188" s="212" t="s">
        <v>134</v>
      </c>
    </row>
    <row r="189" spans="2:51" s="14" customFormat="1" ht="11.25">
      <c r="B189" s="213"/>
      <c r="C189" s="214"/>
      <c r="D189" s="204" t="s">
        <v>144</v>
      </c>
      <c r="E189" s="215" t="s">
        <v>21</v>
      </c>
      <c r="F189" s="216" t="s">
        <v>226</v>
      </c>
      <c r="G189" s="214"/>
      <c r="H189" s="217">
        <v>3.626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144</v>
      </c>
      <c r="AU189" s="223" t="s">
        <v>85</v>
      </c>
      <c r="AV189" s="14" t="s">
        <v>85</v>
      </c>
      <c r="AW189" s="14" t="s">
        <v>36</v>
      </c>
      <c r="AX189" s="14" t="s">
        <v>75</v>
      </c>
      <c r="AY189" s="223" t="s">
        <v>134</v>
      </c>
    </row>
    <row r="190" spans="2:51" s="16" customFormat="1" ht="11.25">
      <c r="B190" s="235"/>
      <c r="C190" s="236"/>
      <c r="D190" s="204" t="s">
        <v>144</v>
      </c>
      <c r="E190" s="237" t="s">
        <v>21</v>
      </c>
      <c r="F190" s="238" t="s">
        <v>165</v>
      </c>
      <c r="G190" s="236"/>
      <c r="H190" s="239">
        <v>3.626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144</v>
      </c>
      <c r="AU190" s="245" t="s">
        <v>85</v>
      </c>
      <c r="AV190" s="16" t="s">
        <v>135</v>
      </c>
      <c r="AW190" s="16" t="s">
        <v>36</v>
      </c>
      <c r="AX190" s="16" t="s">
        <v>75</v>
      </c>
      <c r="AY190" s="245" t="s">
        <v>134</v>
      </c>
    </row>
    <row r="191" spans="2:51" s="13" customFormat="1" ht="11.25">
      <c r="B191" s="202"/>
      <c r="C191" s="203"/>
      <c r="D191" s="204" t="s">
        <v>144</v>
      </c>
      <c r="E191" s="205" t="s">
        <v>21</v>
      </c>
      <c r="F191" s="206" t="s">
        <v>227</v>
      </c>
      <c r="G191" s="203"/>
      <c r="H191" s="205" t="s">
        <v>21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144</v>
      </c>
      <c r="AU191" s="212" t="s">
        <v>85</v>
      </c>
      <c r="AV191" s="13" t="s">
        <v>83</v>
      </c>
      <c r="AW191" s="13" t="s">
        <v>36</v>
      </c>
      <c r="AX191" s="13" t="s">
        <v>75</v>
      </c>
      <c r="AY191" s="212" t="s">
        <v>134</v>
      </c>
    </row>
    <row r="192" spans="2:51" s="14" customFormat="1" ht="11.25">
      <c r="B192" s="213"/>
      <c r="C192" s="214"/>
      <c r="D192" s="204" t="s">
        <v>144</v>
      </c>
      <c r="E192" s="215" t="s">
        <v>21</v>
      </c>
      <c r="F192" s="216" t="s">
        <v>228</v>
      </c>
      <c r="G192" s="214"/>
      <c r="H192" s="217">
        <v>2.274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144</v>
      </c>
      <c r="AU192" s="223" t="s">
        <v>85</v>
      </c>
      <c r="AV192" s="14" t="s">
        <v>85</v>
      </c>
      <c r="AW192" s="14" t="s">
        <v>36</v>
      </c>
      <c r="AX192" s="14" t="s">
        <v>75</v>
      </c>
      <c r="AY192" s="223" t="s">
        <v>134</v>
      </c>
    </row>
    <row r="193" spans="2:51" s="16" customFormat="1" ht="11.25">
      <c r="B193" s="235"/>
      <c r="C193" s="236"/>
      <c r="D193" s="204" t="s">
        <v>144</v>
      </c>
      <c r="E193" s="237" t="s">
        <v>21</v>
      </c>
      <c r="F193" s="238" t="s">
        <v>165</v>
      </c>
      <c r="G193" s="236"/>
      <c r="H193" s="239">
        <v>2.274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144</v>
      </c>
      <c r="AU193" s="245" t="s">
        <v>85</v>
      </c>
      <c r="AV193" s="16" t="s">
        <v>135</v>
      </c>
      <c r="AW193" s="16" t="s">
        <v>36</v>
      </c>
      <c r="AX193" s="16" t="s">
        <v>75</v>
      </c>
      <c r="AY193" s="245" t="s">
        <v>134</v>
      </c>
    </row>
    <row r="194" spans="2:51" s="13" customFormat="1" ht="11.25">
      <c r="B194" s="202"/>
      <c r="C194" s="203"/>
      <c r="D194" s="204" t="s">
        <v>144</v>
      </c>
      <c r="E194" s="205" t="s">
        <v>21</v>
      </c>
      <c r="F194" s="206" t="s">
        <v>163</v>
      </c>
      <c r="G194" s="203"/>
      <c r="H194" s="205" t="s">
        <v>21</v>
      </c>
      <c r="I194" s="207"/>
      <c r="J194" s="203"/>
      <c r="K194" s="203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144</v>
      </c>
      <c r="AU194" s="212" t="s">
        <v>85</v>
      </c>
      <c r="AV194" s="13" t="s">
        <v>83</v>
      </c>
      <c r="AW194" s="13" t="s">
        <v>36</v>
      </c>
      <c r="AX194" s="13" t="s">
        <v>75</v>
      </c>
      <c r="AY194" s="212" t="s">
        <v>134</v>
      </c>
    </row>
    <row r="195" spans="2:51" s="14" customFormat="1" ht="11.25">
      <c r="B195" s="213"/>
      <c r="C195" s="214"/>
      <c r="D195" s="204" t="s">
        <v>144</v>
      </c>
      <c r="E195" s="215" t="s">
        <v>21</v>
      </c>
      <c r="F195" s="216" t="s">
        <v>229</v>
      </c>
      <c r="G195" s="214"/>
      <c r="H195" s="217">
        <v>35.969</v>
      </c>
      <c r="I195" s="218"/>
      <c r="J195" s="214"/>
      <c r="K195" s="214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144</v>
      </c>
      <c r="AU195" s="223" t="s">
        <v>85</v>
      </c>
      <c r="AV195" s="14" t="s">
        <v>85</v>
      </c>
      <c r="AW195" s="14" t="s">
        <v>36</v>
      </c>
      <c r="AX195" s="14" t="s">
        <v>75</v>
      </c>
      <c r="AY195" s="223" t="s">
        <v>134</v>
      </c>
    </row>
    <row r="196" spans="2:51" s="14" customFormat="1" ht="11.25">
      <c r="B196" s="213"/>
      <c r="C196" s="214"/>
      <c r="D196" s="204" t="s">
        <v>144</v>
      </c>
      <c r="E196" s="215" t="s">
        <v>21</v>
      </c>
      <c r="F196" s="216" t="s">
        <v>181</v>
      </c>
      <c r="G196" s="214"/>
      <c r="H196" s="217">
        <v>-6.955</v>
      </c>
      <c r="I196" s="218"/>
      <c r="J196" s="214"/>
      <c r="K196" s="214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144</v>
      </c>
      <c r="AU196" s="223" t="s">
        <v>85</v>
      </c>
      <c r="AV196" s="14" t="s">
        <v>85</v>
      </c>
      <c r="AW196" s="14" t="s">
        <v>36</v>
      </c>
      <c r="AX196" s="14" t="s">
        <v>75</v>
      </c>
      <c r="AY196" s="223" t="s">
        <v>134</v>
      </c>
    </row>
    <row r="197" spans="2:51" s="16" customFormat="1" ht="11.25">
      <c r="B197" s="235"/>
      <c r="C197" s="236"/>
      <c r="D197" s="204" t="s">
        <v>144</v>
      </c>
      <c r="E197" s="237" t="s">
        <v>21</v>
      </c>
      <c r="F197" s="238" t="s">
        <v>165</v>
      </c>
      <c r="G197" s="236"/>
      <c r="H197" s="239">
        <v>29.014000000000003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144</v>
      </c>
      <c r="AU197" s="245" t="s">
        <v>85</v>
      </c>
      <c r="AV197" s="16" t="s">
        <v>135</v>
      </c>
      <c r="AW197" s="16" t="s">
        <v>36</v>
      </c>
      <c r="AX197" s="16" t="s">
        <v>75</v>
      </c>
      <c r="AY197" s="245" t="s">
        <v>134</v>
      </c>
    </row>
    <row r="198" spans="2:51" s="15" customFormat="1" ht="11.25">
      <c r="B198" s="224"/>
      <c r="C198" s="225"/>
      <c r="D198" s="204" t="s">
        <v>144</v>
      </c>
      <c r="E198" s="226" t="s">
        <v>21</v>
      </c>
      <c r="F198" s="227" t="s">
        <v>147</v>
      </c>
      <c r="G198" s="225"/>
      <c r="H198" s="228">
        <v>43.244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144</v>
      </c>
      <c r="AU198" s="234" t="s">
        <v>85</v>
      </c>
      <c r="AV198" s="15" t="s">
        <v>142</v>
      </c>
      <c r="AW198" s="15" t="s">
        <v>36</v>
      </c>
      <c r="AX198" s="15" t="s">
        <v>83</v>
      </c>
      <c r="AY198" s="234" t="s">
        <v>134</v>
      </c>
    </row>
    <row r="199" spans="1:65" s="2" customFormat="1" ht="24" customHeight="1">
      <c r="A199" s="36"/>
      <c r="B199" s="37"/>
      <c r="C199" s="189" t="s">
        <v>230</v>
      </c>
      <c r="D199" s="189" t="s">
        <v>137</v>
      </c>
      <c r="E199" s="190" t="s">
        <v>231</v>
      </c>
      <c r="F199" s="191" t="s">
        <v>232</v>
      </c>
      <c r="G199" s="192" t="s">
        <v>154</v>
      </c>
      <c r="H199" s="193">
        <v>47.52</v>
      </c>
      <c r="I199" s="194"/>
      <c r="J199" s="195">
        <f>ROUND(I199*H199,2)</f>
        <v>0</v>
      </c>
      <c r="K199" s="191" t="s">
        <v>141</v>
      </c>
      <c r="L199" s="41"/>
      <c r="M199" s="196" t="s">
        <v>21</v>
      </c>
      <c r="N199" s="197" t="s">
        <v>46</v>
      </c>
      <c r="O199" s="66"/>
      <c r="P199" s="198">
        <f>O199*H199</f>
        <v>0</v>
      </c>
      <c r="Q199" s="198">
        <v>0</v>
      </c>
      <c r="R199" s="198">
        <f>Q199*H199</f>
        <v>0</v>
      </c>
      <c r="S199" s="198">
        <v>0</v>
      </c>
      <c r="T199" s="199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0" t="s">
        <v>142</v>
      </c>
      <c r="AT199" s="200" t="s">
        <v>137</v>
      </c>
      <c r="AU199" s="200" t="s">
        <v>85</v>
      </c>
      <c r="AY199" s="19" t="s">
        <v>134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19" t="s">
        <v>83</v>
      </c>
      <c r="BK199" s="201">
        <f>ROUND(I199*H199,2)</f>
        <v>0</v>
      </c>
      <c r="BL199" s="19" t="s">
        <v>142</v>
      </c>
      <c r="BM199" s="200" t="s">
        <v>233</v>
      </c>
    </row>
    <row r="200" spans="2:51" s="13" customFormat="1" ht="11.25">
      <c r="B200" s="202"/>
      <c r="C200" s="203"/>
      <c r="D200" s="204" t="s">
        <v>144</v>
      </c>
      <c r="E200" s="205" t="s">
        <v>21</v>
      </c>
      <c r="F200" s="206" t="s">
        <v>162</v>
      </c>
      <c r="G200" s="203"/>
      <c r="H200" s="205" t="s">
        <v>21</v>
      </c>
      <c r="I200" s="207"/>
      <c r="J200" s="203"/>
      <c r="K200" s="203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144</v>
      </c>
      <c r="AU200" s="212" t="s">
        <v>85</v>
      </c>
      <c r="AV200" s="13" t="s">
        <v>83</v>
      </c>
      <c r="AW200" s="13" t="s">
        <v>36</v>
      </c>
      <c r="AX200" s="13" t="s">
        <v>75</v>
      </c>
      <c r="AY200" s="212" t="s">
        <v>134</v>
      </c>
    </row>
    <row r="201" spans="2:51" s="14" customFormat="1" ht="11.25">
      <c r="B201" s="213"/>
      <c r="C201" s="214"/>
      <c r="D201" s="204" t="s">
        <v>144</v>
      </c>
      <c r="E201" s="215" t="s">
        <v>21</v>
      </c>
      <c r="F201" s="216" t="s">
        <v>234</v>
      </c>
      <c r="G201" s="214"/>
      <c r="H201" s="217">
        <v>47.52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144</v>
      </c>
      <c r="AU201" s="223" t="s">
        <v>85</v>
      </c>
      <c r="AV201" s="14" t="s">
        <v>85</v>
      </c>
      <c r="AW201" s="14" t="s">
        <v>36</v>
      </c>
      <c r="AX201" s="14" t="s">
        <v>75</v>
      </c>
      <c r="AY201" s="223" t="s">
        <v>134</v>
      </c>
    </row>
    <row r="202" spans="2:51" s="15" customFormat="1" ht="11.25">
      <c r="B202" s="224"/>
      <c r="C202" s="225"/>
      <c r="D202" s="204" t="s">
        <v>144</v>
      </c>
      <c r="E202" s="226" t="s">
        <v>21</v>
      </c>
      <c r="F202" s="227" t="s">
        <v>147</v>
      </c>
      <c r="G202" s="225"/>
      <c r="H202" s="228">
        <v>47.52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144</v>
      </c>
      <c r="AU202" s="234" t="s">
        <v>85</v>
      </c>
      <c r="AV202" s="15" t="s">
        <v>142</v>
      </c>
      <c r="AW202" s="15" t="s">
        <v>36</v>
      </c>
      <c r="AX202" s="15" t="s">
        <v>83</v>
      </c>
      <c r="AY202" s="234" t="s">
        <v>134</v>
      </c>
    </row>
    <row r="203" spans="1:65" s="2" customFormat="1" ht="16.5" customHeight="1">
      <c r="A203" s="36"/>
      <c r="B203" s="37"/>
      <c r="C203" s="246" t="s">
        <v>235</v>
      </c>
      <c r="D203" s="246" t="s">
        <v>236</v>
      </c>
      <c r="E203" s="247" t="s">
        <v>237</v>
      </c>
      <c r="F203" s="248" t="s">
        <v>238</v>
      </c>
      <c r="G203" s="249" t="s">
        <v>154</v>
      </c>
      <c r="H203" s="250">
        <v>49.896</v>
      </c>
      <c r="I203" s="251"/>
      <c r="J203" s="252">
        <f>ROUND(I203*H203,2)</f>
        <v>0</v>
      </c>
      <c r="K203" s="248" t="s">
        <v>141</v>
      </c>
      <c r="L203" s="253"/>
      <c r="M203" s="254" t="s">
        <v>21</v>
      </c>
      <c r="N203" s="255" t="s">
        <v>46</v>
      </c>
      <c r="O203" s="66"/>
      <c r="P203" s="198">
        <f>O203*H203</f>
        <v>0</v>
      </c>
      <c r="Q203" s="198">
        <v>0.0001</v>
      </c>
      <c r="R203" s="198">
        <f>Q203*H203</f>
        <v>0.0049896</v>
      </c>
      <c r="S203" s="198">
        <v>0</v>
      </c>
      <c r="T203" s="199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0" t="s">
        <v>189</v>
      </c>
      <c r="AT203" s="200" t="s">
        <v>236</v>
      </c>
      <c r="AU203" s="200" t="s">
        <v>85</v>
      </c>
      <c r="AY203" s="19" t="s">
        <v>134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9" t="s">
        <v>83</v>
      </c>
      <c r="BK203" s="201">
        <f>ROUND(I203*H203,2)</f>
        <v>0</v>
      </c>
      <c r="BL203" s="19" t="s">
        <v>142</v>
      </c>
      <c r="BM203" s="200" t="s">
        <v>239</v>
      </c>
    </row>
    <row r="204" spans="2:51" s="14" customFormat="1" ht="11.25">
      <c r="B204" s="213"/>
      <c r="C204" s="214"/>
      <c r="D204" s="204" t="s">
        <v>144</v>
      </c>
      <c r="E204" s="214"/>
      <c r="F204" s="216" t="s">
        <v>240</v>
      </c>
      <c r="G204" s="214"/>
      <c r="H204" s="217">
        <v>49.896</v>
      </c>
      <c r="I204" s="218"/>
      <c r="J204" s="214"/>
      <c r="K204" s="214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144</v>
      </c>
      <c r="AU204" s="223" t="s">
        <v>85</v>
      </c>
      <c r="AV204" s="14" t="s">
        <v>85</v>
      </c>
      <c r="AW204" s="14" t="s">
        <v>4</v>
      </c>
      <c r="AX204" s="14" t="s">
        <v>83</v>
      </c>
      <c r="AY204" s="223" t="s">
        <v>134</v>
      </c>
    </row>
    <row r="205" spans="2:63" s="12" customFormat="1" ht="22.9" customHeight="1">
      <c r="B205" s="173"/>
      <c r="C205" s="174"/>
      <c r="D205" s="175" t="s">
        <v>74</v>
      </c>
      <c r="E205" s="187" t="s">
        <v>197</v>
      </c>
      <c r="F205" s="187" t="s">
        <v>241</v>
      </c>
      <c r="G205" s="174"/>
      <c r="H205" s="174"/>
      <c r="I205" s="177"/>
      <c r="J205" s="188">
        <f>BK205</f>
        <v>0</v>
      </c>
      <c r="K205" s="174"/>
      <c r="L205" s="179"/>
      <c r="M205" s="180"/>
      <c r="N205" s="181"/>
      <c r="O205" s="181"/>
      <c r="P205" s="182">
        <f>SUM(P206:P233)</f>
        <v>0</v>
      </c>
      <c r="Q205" s="181"/>
      <c r="R205" s="182">
        <f>SUM(R206:R233)</f>
        <v>0.0033694</v>
      </c>
      <c r="S205" s="181"/>
      <c r="T205" s="183">
        <f>SUM(T206:T233)</f>
        <v>6.947735</v>
      </c>
      <c r="AR205" s="184" t="s">
        <v>83</v>
      </c>
      <c r="AT205" s="185" t="s">
        <v>74</v>
      </c>
      <c r="AU205" s="185" t="s">
        <v>83</v>
      </c>
      <c r="AY205" s="184" t="s">
        <v>134</v>
      </c>
      <c r="BK205" s="186">
        <f>SUM(BK206:BK233)</f>
        <v>0</v>
      </c>
    </row>
    <row r="206" spans="1:65" s="2" customFormat="1" ht="24" customHeight="1">
      <c r="A206" s="36"/>
      <c r="B206" s="37"/>
      <c r="C206" s="189" t="s">
        <v>242</v>
      </c>
      <c r="D206" s="189" t="s">
        <v>137</v>
      </c>
      <c r="E206" s="190" t="s">
        <v>243</v>
      </c>
      <c r="F206" s="191" t="s">
        <v>244</v>
      </c>
      <c r="G206" s="192" t="s">
        <v>140</v>
      </c>
      <c r="H206" s="193">
        <v>19.82</v>
      </c>
      <c r="I206" s="194"/>
      <c r="J206" s="195">
        <f>ROUND(I206*H206,2)</f>
        <v>0</v>
      </c>
      <c r="K206" s="191" t="s">
        <v>141</v>
      </c>
      <c r="L206" s="41"/>
      <c r="M206" s="196" t="s">
        <v>21</v>
      </c>
      <c r="N206" s="197" t="s">
        <v>46</v>
      </c>
      <c r="O206" s="66"/>
      <c r="P206" s="198">
        <f>O206*H206</f>
        <v>0</v>
      </c>
      <c r="Q206" s="198">
        <v>0.00013</v>
      </c>
      <c r="R206" s="198">
        <f>Q206*H206</f>
        <v>0.0025765999999999996</v>
      </c>
      <c r="S206" s="198">
        <v>0</v>
      </c>
      <c r="T206" s="199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0" t="s">
        <v>142</v>
      </c>
      <c r="AT206" s="200" t="s">
        <v>137</v>
      </c>
      <c r="AU206" s="200" t="s">
        <v>85</v>
      </c>
      <c r="AY206" s="19" t="s">
        <v>134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9" t="s">
        <v>83</v>
      </c>
      <c r="BK206" s="201">
        <f>ROUND(I206*H206,2)</f>
        <v>0</v>
      </c>
      <c r="BL206" s="19" t="s">
        <v>142</v>
      </c>
      <c r="BM206" s="200" t="s">
        <v>245</v>
      </c>
    </row>
    <row r="207" spans="2:51" s="13" customFormat="1" ht="11.25">
      <c r="B207" s="202"/>
      <c r="C207" s="203"/>
      <c r="D207" s="204" t="s">
        <v>144</v>
      </c>
      <c r="E207" s="205" t="s">
        <v>21</v>
      </c>
      <c r="F207" s="206" t="s">
        <v>162</v>
      </c>
      <c r="G207" s="203"/>
      <c r="H207" s="205" t="s">
        <v>21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144</v>
      </c>
      <c r="AU207" s="212" t="s">
        <v>85</v>
      </c>
      <c r="AV207" s="13" t="s">
        <v>83</v>
      </c>
      <c r="AW207" s="13" t="s">
        <v>36</v>
      </c>
      <c r="AX207" s="13" t="s">
        <v>75</v>
      </c>
      <c r="AY207" s="212" t="s">
        <v>134</v>
      </c>
    </row>
    <row r="208" spans="2:51" s="14" customFormat="1" ht="11.25">
      <c r="B208" s="213"/>
      <c r="C208" s="214"/>
      <c r="D208" s="204" t="s">
        <v>144</v>
      </c>
      <c r="E208" s="215" t="s">
        <v>21</v>
      </c>
      <c r="F208" s="216" t="s">
        <v>246</v>
      </c>
      <c r="G208" s="214"/>
      <c r="H208" s="217">
        <v>19.82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144</v>
      </c>
      <c r="AU208" s="223" t="s">
        <v>85</v>
      </c>
      <c r="AV208" s="14" t="s">
        <v>85</v>
      </c>
      <c r="AW208" s="14" t="s">
        <v>36</v>
      </c>
      <c r="AX208" s="14" t="s">
        <v>75</v>
      </c>
      <c r="AY208" s="223" t="s">
        <v>134</v>
      </c>
    </row>
    <row r="209" spans="2:51" s="15" customFormat="1" ht="11.25">
      <c r="B209" s="224"/>
      <c r="C209" s="225"/>
      <c r="D209" s="204" t="s">
        <v>144</v>
      </c>
      <c r="E209" s="226" t="s">
        <v>21</v>
      </c>
      <c r="F209" s="227" t="s">
        <v>147</v>
      </c>
      <c r="G209" s="225"/>
      <c r="H209" s="228">
        <v>19.82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144</v>
      </c>
      <c r="AU209" s="234" t="s">
        <v>85</v>
      </c>
      <c r="AV209" s="15" t="s">
        <v>142</v>
      </c>
      <c r="AW209" s="15" t="s">
        <v>36</v>
      </c>
      <c r="AX209" s="15" t="s">
        <v>83</v>
      </c>
      <c r="AY209" s="234" t="s">
        <v>134</v>
      </c>
    </row>
    <row r="210" spans="1:65" s="2" customFormat="1" ht="24" customHeight="1">
      <c r="A210" s="36"/>
      <c r="B210" s="37"/>
      <c r="C210" s="189" t="s">
        <v>8</v>
      </c>
      <c r="D210" s="189" t="s">
        <v>137</v>
      </c>
      <c r="E210" s="190" t="s">
        <v>247</v>
      </c>
      <c r="F210" s="191" t="s">
        <v>248</v>
      </c>
      <c r="G210" s="192" t="s">
        <v>140</v>
      </c>
      <c r="H210" s="193">
        <v>19.82</v>
      </c>
      <c r="I210" s="194"/>
      <c r="J210" s="195">
        <f>ROUND(I210*H210,2)</f>
        <v>0</v>
      </c>
      <c r="K210" s="191" t="s">
        <v>141</v>
      </c>
      <c r="L210" s="41"/>
      <c r="M210" s="196" t="s">
        <v>21</v>
      </c>
      <c r="N210" s="197" t="s">
        <v>46</v>
      </c>
      <c r="O210" s="66"/>
      <c r="P210" s="198">
        <f>O210*H210</f>
        <v>0</v>
      </c>
      <c r="Q210" s="198">
        <v>4E-05</v>
      </c>
      <c r="R210" s="198">
        <f>Q210*H210</f>
        <v>0.0007928000000000001</v>
      </c>
      <c r="S210" s="198">
        <v>0</v>
      </c>
      <c r="T210" s="199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0" t="s">
        <v>142</v>
      </c>
      <c r="AT210" s="200" t="s">
        <v>137</v>
      </c>
      <c r="AU210" s="200" t="s">
        <v>85</v>
      </c>
      <c r="AY210" s="19" t="s">
        <v>134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9" t="s">
        <v>83</v>
      </c>
      <c r="BK210" s="201">
        <f>ROUND(I210*H210,2)</f>
        <v>0</v>
      </c>
      <c r="BL210" s="19" t="s">
        <v>142</v>
      </c>
      <c r="BM210" s="200" t="s">
        <v>249</v>
      </c>
    </row>
    <row r="211" spans="2:51" s="13" customFormat="1" ht="11.25">
      <c r="B211" s="202"/>
      <c r="C211" s="203"/>
      <c r="D211" s="204" t="s">
        <v>144</v>
      </c>
      <c r="E211" s="205" t="s">
        <v>21</v>
      </c>
      <c r="F211" s="206" t="s">
        <v>162</v>
      </c>
      <c r="G211" s="203"/>
      <c r="H211" s="205" t="s">
        <v>21</v>
      </c>
      <c r="I211" s="207"/>
      <c r="J211" s="203"/>
      <c r="K211" s="203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144</v>
      </c>
      <c r="AU211" s="212" t="s">
        <v>85</v>
      </c>
      <c r="AV211" s="13" t="s">
        <v>83</v>
      </c>
      <c r="AW211" s="13" t="s">
        <v>36</v>
      </c>
      <c r="AX211" s="13" t="s">
        <v>75</v>
      </c>
      <c r="AY211" s="212" t="s">
        <v>134</v>
      </c>
    </row>
    <row r="212" spans="2:51" s="14" customFormat="1" ht="11.25">
      <c r="B212" s="213"/>
      <c r="C212" s="214"/>
      <c r="D212" s="204" t="s">
        <v>144</v>
      </c>
      <c r="E212" s="215" t="s">
        <v>21</v>
      </c>
      <c r="F212" s="216" t="s">
        <v>246</v>
      </c>
      <c r="G212" s="214"/>
      <c r="H212" s="217">
        <v>19.82</v>
      </c>
      <c r="I212" s="218"/>
      <c r="J212" s="214"/>
      <c r="K212" s="214"/>
      <c r="L212" s="219"/>
      <c r="M212" s="220"/>
      <c r="N212" s="221"/>
      <c r="O212" s="221"/>
      <c r="P212" s="221"/>
      <c r="Q212" s="221"/>
      <c r="R212" s="221"/>
      <c r="S212" s="221"/>
      <c r="T212" s="222"/>
      <c r="AT212" s="223" t="s">
        <v>144</v>
      </c>
      <c r="AU212" s="223" t="s">
        <v>85</v>
      </c>
      <c r="AV212" s="14" t="s">
        <v>85</v>
      </c>
      <c r="AW212" s="14" t="s">
        <v>36</v>
      </c>
      <c r="AX212" s="14" t="s">
        <v>75</v>
      </c>
      <c r="AY212" s="223" t="s">
        <v>134</v>
      </c>
    </row>
    <row r="213" spans="2:51" s="15" customFormat="1" ht="11.25">
      <c r="B213" s="224"/>
      <c r="C213" s="225"/>
      <c r="D213" s="204" t="s">
        <v>144</v>
      </c>
      <c r="E213" s="226" t="s">
        <v>21</v>
      </c>
      <c r="F213" s="227" t="s">
        <v>147</v>
      </c>
      <c r="G213" s="225"/>
      <c r="H213" s="228">
        <v>19.82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144</v>
      </c>
      <c r="AU213" s="234" t="s">
        <v>85</v>
      </c>
      <c r="AV213" s="15" t="s">
        <v>142</v>
      </c>
      <c r="AW213" s="15" t="s">
        <v>36</v>
      </c>
      <c r="AX213" s="15" t="s">
        <v>83</v>
      </c>
      <c r="AY213" s="234" t="s">
        <v>134</v>
      </c>
    </row>
    <row r="214" spans="1:65" s="2" customFormat="1" ht="24" customHeight="1">
      <c r="A214" s="36"/>
      <c r="B214" s="37"/>
      <c r="C214" s="189" t="s">
        <v>250</v>
      </c>
      <c r="D214" s="189" t="s">
        <v>137</v>
      </c>
      <c r="E214" s="190" t="s">
        <v>251</v>
      </c>
      <c r="F214" s="191" t="s">
        <v>252</v>
      </c>
      <c r="G214" s="192" t="s">
        <v>253</v>
      </c>
      <c r="H214" s="193">
        <v>3.129</v>
      </c>
      <c r="I214" s="194"/>
      <c r="J214" s="195">
        <f>ROUND(I214*H214,2)</f>
        <v>0</v>
      </c>
      <c r="K214" s="191" t="s">
        <v>141</v>
      </c>
      <c r="L214" s="41"/>
      <c r="M214" s="196" t="s">
        <v>21</v>
      </c>
      <c r="N214" s="197" t="s">
        <v>46</v>
      </c>
      <c r="O214" s="66"/>
      <c r="P214" s="198">
        <f>O214*H214</f>
        <v>0</v>
      </c>
      <c r="Q214" s="198">
        <v>0</v>
      </c>
      <c r="R214" s="198">
        <f>Q214*H214</f>
        <v>0</v>
      </c>
      <c r="S214" s="198">
        <v>1.8</v>
      </c>
      <c r="T214" s="199">
        <f>S214*H214</f>
        <v>5.6322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0" t="s">
        <v>142</v>
      </c>
      <c r="AT214" s="200" t="s">
        <v>137</v>
      </c>
      <c r="AU214" s="200" t="s">
        <v>85</v>
      </c>
      <c r="AY214" s="19" t="s">
        <v>134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9" t="s">
        <v>83</v>
      </c>
      <c r="BK214" s="201">
        <f>ROUND(I214*H214,2)</f>
        <v>0</v>
      </c>
      <c r="BL214" s="19" t="s">
        <v>142</v>
      </c>
      <c r="BM214" s="200" t="s">
        <v>254</v>
      </c>
    </row>
    <row r="215" spans="2:51" s="13" customFormat="1" ht="11.25">
      <c r="B215" s="202"/>
      <c r="C215" s="203"/>
      <c r="D215" s="204" t="s">
        <v>144</v>
      </c>
      <c r="E215" s="205" t="s">
        <v>21</v>
      </c>
      <c r="F215" s="206" t="s">
        <v>186</v>
      </c>
      <c r="G215" s="203"/>
      <c r="H215" s="205" t="s">
        <v>21</v>
      </c>
      <c r="I215" s="207"/>
      <c r="J215" s="203"/>
      <c r="K215" s="203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144</v>
      </c>
      <c r="AU215" s="212" t="s">
        <v>85</v>
      </c>
      <c r="AV215" s="13" t="s">
        <v>83</v>
      </c>
      <c r="AW215" s="13" t="s">
        <v>36</v>
      </c>
      <c r="AX215" s="13" t="s">
        <v>75</v>
      </c>
      <c r="AY215" s="212" t="s">
        <v>134</v>
      </c>
    </row>
    <row r="216" spans="2:51" s="14" customFormat="1" ht="11.25">
      <c r="B216" s="213"/>
      <c r="C216" s="214"/>
      <c r="D216" s="204" t="s">
        <v>144</v>
      </c>
      <c r="E216" s="215" t="s">
        <v>21</v>
      </c>
      <c r="F216" s="216" t="s">
        <v>255</v>
      </c>
      <c r="G216" s="214"/>
      <c r="H216" s="217">
        <v>3.129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144</v>
      </c>
      <c r="AU216" s="223" t="s">
        <v>85</v>
      </c>
      <c r="AV216" s="14" t="s">
        <v>85</v>
      </c>
      <c r="AW216" s="14" t="s">
        <v>36</v>
      </c>
      <c r="AX216" s="14" t="s">
        <v>75</v>
      </c>
      <c r="AY216" s="223" t="s">
        <v>134</v>
      </c>
    </row>
    <row r="217" spans="2:51" s="15" customFormat="1" ht="11.25">
      <c r="B217" s="224"/>
      <c r="C217" s="225"/>
      <c r="D217" s="204" t="s">
        <v>144</v>
      </c>
      <c r="E217" s="226" t="s">
        <v>21</v>
      </c>
      <c r="F217" s="227" t="s">
        <v>147</v>
      </c>
      <c r="G217" s="225"/>
      <c r="H217" s="228">
        <v>3.129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144</v>
      </c>
      <c r="AU217" s="234" t="s">
        <v>85</v>
      </c>
      <c r="AV217" s="15" t="s">
        <v>142</v>
      </c>
      <c r="AW217" s="15" t="s">
        <v>36</v>
      </c>
      <c r="AX217" s="15" t="s">
        <v>83</v>
      </c>
      <c r="AY217" s="234" t="s">
        <v>134</v>
      </c>
    </row>
    <row r="218" spans="1:65" s="2" customFormat="1" ht="24" customHeight="1">
      <c r="A218" s="36"/>
      <c r="B218" s="37"/>
      <c r="C218" s="189" t="s">
        <v>256</v>
      </c>
      <c r="D218" s="189" t="s">
        <v>137</v>
      </c>
      <c r="E218" s="190" t="s">
        <v>257</v>
      </c>
      <c r="F218" s="191" t="s">
        <v>258</v>
      </c>
      <c r="G218" s="192" t="s">
        <v>140</v>
      </c>
      <c r="H218" s="193">
        <v>0.713</v>
      </c>
      <c r="I218" s="194"/>
      <c r="J218" s="195">
        <f>ROUND(I218*H218,2)</f>
        <v>0</v>
      </c>
      <c r="K218" s="191" t="s">
        <v>141</v>
      </c>
      <c r="L218" s="41"/>
      <c r="M218" s="196" t="s">
        <v>21</v>
      </c>
      <c r="N218" s="197" t="s">
        <v>46</v>
      </c>
      <c r="O218" s="66"/>
      <c r="P218" s="198">
        <f>O218*H218</f>
        <v>0</v>
      </c>
      <c r="Q218" s="198">
        <v>0</v>
      </c>
      <c r="R218" s="198">
        <f>Q218*H218</f>
        <v>0</v>
      </c>
      <c r="S218" s="198">
        <v>0.545</v>
      </c>
      <c r="T218" s="199">
        <f>S218*H218</f>
        <v>0.388585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0" t="s">
        <v>142</v>
      </c>
      <c r="AT218" s="200" t="s">
        <v>137</v>
      </c>
      <c r="AU218" s="200" t="s">
        <v>85</v>
      </c>
      <c r="AY218" s="19" t="s">
        <v>134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9" t="s">
        <v>83</v>
      </c>
      <c r="BK218" s="201">
        <f>ROUND(I218*H218,2)</f>
        <v>0</v>
      </c>
      <c r="BL218" s="19" t="s">
        <v>142</v>
      </c>
      <c r="BM218" s="200" t="s">
        <v>259</v>
      </c>
    </row>
    <row r="219" spans="2:51" s="13" customFormat="1" ht="11.25">
      <c r="B219" s="202"/>
      <c r="C219" s="203"/>
      <c r="D219" s="204" t="s">
        <v>144</v>
      </c>
      <c r="E219" s="205" t="s">
        <v>21</v>
      </c>
      <c r="F219" s="206" t="s">
        <v>186</v>
      </c>
      <c r="G219" s="203"/>
      <c r="H219" s="205" t="s">
        <v>21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144</v>
      </c>
      <c r="AU219" s="212" t="s">
        <v>85</v>
      </c>
      <c r="AV219" s="13" t="s">
        <v>83</v>
      </c>
      <c r="AW219" s="13" t="s">
        <v>36</v>
      </c>
      <c r="AX219" s="13" t="s">
        <v>75</v>
      </c>
      <c r="AY219" s="212" t="s">
        <v>134</v>
      </c>
    </row>
    <row r="220" spans="2:51" s="13" customFormat="1" ht="11.25">
      <c r="B220" s="202"/>
      <c r="C220" s="203"/>
      <c r="D220" s="204" t="s">
        <v>144</v>
      </c>
      <c r="E220" s="205" t="s">
        <v>21</v>
      </c>
      <c r="F220" s="206" t="s">
        <v>187</v>
      </c>
      <c r="G220" s="203"/>
      <c r="H220" s="205" t="s">
        <v>21</v>
      </c>
      <c r="I220" s="207"/>
      <c r="J220" s="203"/>
      <c r="K220" s="203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144</v>
      </c>
      <c r="AU220" s="212" t="s">
        <v>85</v>
      </c>
      <c r="AV220" s="13" t="s">
        <v>83</v>
      </c>
      <c r="AW220" s="13" t="s">
        <v>36</v>
      </c>
      <c r="AX220" s="13" t="s">
        <v>75</v>
      </c>
      <c r="AY220" s="212" t="s">
        <v>134</v>
      </c>
    </row>
    <row r="221" spans="2:51" s="14" customFormat="1" ht="11.25">
      <c r="B221" s="213"/>
      <c r="C221" s="214"/>
      <c r="D221" s="204" t="s">
        <v>144</v>
      </c>
      <c r="E221" s="215" t="s">
        <v>21</v>
      </c>
      <c r="F221" s="216" t="s">
        <v>188</v>
      </c>
      <c r="G221" s="214"/>
      <c r="H221" s="217">
        <v>0.713</v>
      </c>
      <c r="I221" s="218"/>
      <c r="J221" s="214"/>
      <c r="K221" s="214"/>
      <c r="L221" s="219"/>
      <c r="M221" s="220"/>
      <c r="N221" s="221"/>
      <c r="O221" s="221"/>
      <c r="P221" s="221"/>
      <c r="Q221" s="221"/>
      <c r="R221" s="221"/>
      <c r="S221" s="221"/>
      <c r="T221" s="222"/>
      <c r="AT221" s="223" t="s">
        <v>144</v>
      </c>
      <c r="AU221" s="223" t="s">
        <v>85</v>
      </c>
      <c r="AV221" s="14" t="s">
        <v>85</v>
      </c>
      <c r="AW221" s="14" t="s">
        <v>36</v>
      </c>
      <c r="AX221" s="14" t="s">
        <v>75</v>
      </c>
      <c r="AY221" s="223" t="s">
        <v>134</v>
      </c>
    </row>
    <row r="222" spans="2:51" s="15" customFormat="1" ht="11.25">
      <c r="B222" s="224"/>
      <c r="C222" s="225"/>
      <c r="D222" s="204" t="s">
        <v>144</v>
      </c>
      <c r="E222" s="226" t="s">
        <v>21</v>
      </c>
      <c r="F222" s="227" t="s">
        <v>147</v>
      </c>
      <c r="G222" s="225"/>
      <c r="H222" s="228">
        <v>0.713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AT222" s="234" t="s">
        <v>144</v>
      </c>
      <c r="AU222" s="234" t="s">
        <v>85</v>
      </c>
      <c r="AV222" s="15" t="s">
        <v>142</v>
      </c>
      <c r="AW222" s="15" t="s">
        <v>36</v>
      </c>
      <c r="AX222" s="15" t="s">
        <v>83</v>
      </c>
      <c r="AY222" s="234" t="s">
        <v>134</v>
      </c>
    </row>
    <row r="223" spans="1:65" s="2" customFormat="1" ht="16.5" customHeight="1">
      <c r="A223" s="36"/>
      <c r="B223" s="37"/>
      <c r="C223" s="189" t="s">
        <v>260</v>
      </c>
      <c r="D223" s="189" t="s">
        <v>137</v>
      </c>
      <c r="E223" s="190" t="s">
        <v>261</v>
      </c>
      <c r="F223" s="191" t="s">
        <v>262</v>
      </c>
      <c r="G223" s="192" t="s">
        <v>140</v>
      </c>
      <c r="H223" s="193">
        <v>19.942</v>
      </c>
      <c r="I223" s="194"/>
      <c r="J223" s="195">
        <f>ROUND(I223*H223,2)</f>
        <v>0</v>
      </c>
      <c r="K223" s="191" t="s">
        <v>141</v>
      </c>
      <c r="L223" s="41"/>
      <c r="M223" s="196" t="s">
        <v>21</v>
      </c>
      <c r="N223" s="197" t="s">
        <v>46</v>
      </c>
      <c r="O223" s="66"/>
      <c r="P223" s="198">
        <f>O223*H223</f>
        <v>0</v>
      </c>
      <c r="Q223" s="198">
        <v>0</v>
      </c>
      <c r="R223" s="198">
        <f>Q223*H223</f>
        <v>0</v>
      </c>
      <c r="S223" s="198">
        <v>0.01</v>
      </c>
      <c r="T223" s="199">
        <f>S223*H223</f>
        <v>0.19942000000000001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0" t="s">
        <v>142</v>
      </c>
      <c r="AT223" s="200" t="s">
        <v>137</v>
      </c>
      <c r="AU223" s="200" t="s">
        <v>85</v>
      </c>
      <c r="AY223" s="19" t="s">
        <v>134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9" t="s">
        <v>83</v>
      </c>
      <c r="BK223" s="201">
        <f>ROUND(I223*H223,2)</f>
        <v>0</v>
      </c>
      <c r="BL223" s="19" t="s">
        <v>142</v>
      </c>
      <c r="BM223" s="200" t="s">
        <v>263</v>
      </c>
    </row>
    <row r="224" spans="2:51" s="13" customFormat="1" ht="11.25">
      <c r="B224" s="202"/>
      <c r="C224" s="203"/>
      <c r="D224" s="204" t="s">
        <v>144</v>
      </c>
      <c r="E224" s="205" t="s">
        <v>21</v>
      </c>
      <c r="F224" s="206" t="s">
        <v>264</v>
      </c>
      <c r="G224" s="203"/>
      <c r="H224" s="205" t="s">
        <v>21</v>
      </c>
      <c r="I224" s="207"/>
      <c r="J224" s="203"/>
      <c r="K224" s="203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144</v>
      </c>
      <c r="AU224" s="212" t="s">
        <v>85</v>
      </c>
      <c r="AV224" s="13" t="s">
        <v>83</v>
      </c>
      <c r="AW224" s="13" t="s">
        <v>36</v>
      </c>
      <c r="AX224" s="13" t="s">
        <v>75</v>
      </c>
      <c r="AY224" s="212" t="s">
        <v>134</v>
      </c>
    </row>
    <row r="225" spans="2:51" s="14" customFormat="1" ht="11.25">
      <c r="B225" s="213"/>
      <c r="C225" s="214"/>
      <c r="D225" s="204" t="s">
        <v>144</v>
      </c>
      <c r="E225" s="215" t="s">
        <v>21</v>
      </c>
      <c r="F225" s="216" t="s">
        <v>265</v>
      </c>
      <c r="G225" s="214"/>
      <c r="H225" s="217">
        <v>14.157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144</v>
      </c>
      <c r="AU225" s="223" t="s">
        <v>85</v>
      </c>
      <c r="AV225" s="14" t="s">
        <v>85</v>
      </c>
      <c r="AW225" s="14" t="s">
        <v>36</v>
      </c>
      <c r="AX225" s="14" t="s">
        <v>75</v>
      </c>
      <c r="AY225" s="223" t="s">
        <v>134</v>
      </c>
    </row>
    <row r="226" spans="2:51" s="14" customFormat="1" ht="11.25">
      <c r="B226" s="213"/>
      <c r="C226" s="214"/>
      <c r="D226" s="204" t="s">
        <v>144</v>
      </c>
      <c r="E226" s="215" t="s">
        <v>21</v>
      </c>
      <c r="F226" s="216" t="s">
        <v>266</v>
      </c>
      <c r="G226" s="214"/>
      <c r="H226" s="217">
        <v>5.785</v>
      </c>
      <c r="I226" s="218"/>
      <c r="J226" s="214"/>
      <c r="K226" s="214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144</v>
      </c>
      <c r="AU226" s="223" t="s">
        <v>85</v>
      </c>
      <c r="AV226" s="14" t="s">
        <v>85</v>
      </c>
      <c r="AW226" s="14" t="s">
        <v>36</v>
      </c>
      <c r="AX226" s="14" t="s">
        <v>75</v>
      </c>
      <c r="AY226" s="223" t="s">
        <v>134</v>
      </c>
    </row>
    <row r="227" spans="2:51" s="15" customFormat="1" ht="11.25">
      <c r="B227" s="224"/>
      <c r="C227" s="225"/>
      <c r="D227" s="204" t="s">
        <v>144</v>
      </c>
      <c r="E227" s="226" t="s">
        <v>21</v>
      </c>
      <c r="F227" s="227" t="s">
        <v>147</v>
      </c>
      <c r="G227" s="225"/>
      <c r="H227" s="228">
        <v>19.942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AT227" s="234" t="s">
        <v>144</v>
      </c>
      <c r="AU227" s="234" t="s">
        <v>85</v>
      </c>
      <c r="AV227" s="15" t="s">
        <v>142</v>
      </c>
      <c r="AW227" s="15" t="s">
        <v>36</v>
      </c>
      <c r="AX227" s="15" t="s">
        <v>83</v>
      </c>
      <c r="AY227" s="234" t="s">
        <v>134</v>
      </c>
    </row>
    <row r="228" spans="1:65" s="2" customFormat="1" ht="24" customHeight="1">
      <c r="A228" s="36"/>
      <c r="B228" s="37"/>
      <c r="C228" s="189" t="s">
        <v>267</v>
      </c>
      <c r="D228" s="189" t="s">
        <v>137</v>
      </c>
      <c r="E228" s="190" t="s">
        <v>268</v>
      </c>
      <c r="F228" s="191" t="s">
        <v>269</v>
      </c>
      <c r="G228" s="192" t="s">
        <v>140</v>
      </c>
      <c r="H228" s="193">
        <v>72.753</v>
      </c>
      <c r="I228" s="194"/>
      <c r="J228" s="195">
        <f>ROUND(I228*H228,2)</f>
        <v>0</v>
      </c>
      <c r="K228" s="191" t="s">
        <v>141</v>
      </c>
      <c r="L228" s="41"/>
      <c r="M228" s="196" t="s">
        <v>21</v>
      </c>
      <c r="N228" s="197" t="s">
        <v>46</v>
      </c>
      <c r="O228" s="66"/>
      <c r="P228" s="198">
        <f>O228*H228</f>
        <v>0</v>
      </c>
      <c r="Q228" s="198">
        <v>0</v>
      </c>
      <c r="R228" s="198">
        <f>Q228*H228</f>
        <v>0</v>
      </c>
      <c r="S228" s="198">
        <v>0.01</v>
      </c>
      <c r="T228" s="199">
        <f>S228*H228</f>
        <v>0.72753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0" t="s">
        <v>142</v>
      </c>
      <c r="AT228" s="200" t="s">
        <v>137</v>
      </c>
      <c r="AU228" s="200" t="s">
        <v>85</v>
      </c>
      <c r="AY228" s="19" t="s">
        <v>134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19" t="s">
        <v>83</v>
      </c>
      <c r="BK228" s="201">
        <f>ROUND(I228*H228,2)</f>
        <v>0</v>
      </c>
      <c r="BL228" s="19" t="s">
        <v>142</v>
      </c>
      <c r="BM228" s="200" t="s">
        <v>270</v>
      </c>
    </row>
    <row r="229" spans="2:51" s="13" customFormat="1" ht="11.25">
      <c r="B229" s="202"/>
      <c r="C229" s="203"/>
      <c r="D229" s="204" t="s">
        <v>144</v>
      </c>
      <c r="E229" s="205" t="s">
        <v>21</v>
      </c>
      <c r="F229" s="206" t="s">
        <v>264</v>
      </c>
      <c r="G229" s="203"/>
      <c r="H229" s="205" t="s">
        <v>21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144</v>
      </c>
      <c r="AU229" s="212" t="s">
        <v>85</v>
      </c>
      <c r="AV229" s="13" t="s">
        <v>83</v>
      </c>
      <c r="AW229" s="13" t="s">
        <v>36</v>
      </c>
      <c r="AX229" s="13" t="s">
        <v>75</v>
      </c>
      <c r="AY229" s="212" t="s">
        <v>134</v>
      </c>
    </row>
    <row r="230" spans="2:51" s="14" customFormat="1" ht="11.25">
      <c r="B230" s="213"/>
      <c r="C230" s="214"/>
      <c r="D230" s="204" t="s">
        <v>144</v>
      </c>
      <c r="E230" s="215" t="s">
        <v>21</v>
      </c>
      <c r="F230" s="216" t="s">
        <v>271</v>
      </c>
      <c r="G230" s="214"/>
      <c r="H230" s="217">
        <v>29.506</v>
      </c>
      <c r="I230" s="218"/>
      <c r="J230" s="214"/>
      <c r="K230" s="214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144</v>
      </c>
      <c r="AU230" s="223" t="s">
        <v>85</v>
      </c>
      <c r="AV230" s="14" t="s">
        <v>85</v>
      </c>
      <c r="AW230" s="14" t="s">
        <v>36</v>
      </c>
      <c r="AX230" s="14" t="s">
        <v>75</v>
      </c>
      <c r="AY230" s="223" t="s">
        <v>134</v>
      </c>
    </row>
    <row r="231" spans="2:51" s="14" customFormat="1" ht="11.25">
      <c r="B231" s="213"/>
      <c r="C231" s="214"/>
      <c r="D231" s="204" t="s">
        <v>144</v>
      </c>
      <c r="E231" s="215" t="s">
        <v>21</v>
      </c>
      <c r="F231" s="216" t="s">
        <v>272</v>
      </c>
      <c r="G231" s="214"/>
      <c r="H231" s="217">
        <v>54.339</v>
      </c>
      <c r="I231" s="218"/>
      <c r="J231" s="214"/>
      <c r="K231" s="214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144</v>
      </c>
      <c r="AU231" s="223" t="s">
        <v>85</v>
      </c>
      <c r="AV231" s="14" t="s">
        <v>85</v>
      </c>
      <c r="AW231" s="14" t="s">
        <v>36</v>
      </c>
      <c r="AX231" s="14" t="s">
        <v>75</v>
      </c>
      <c r="AY231" s="223" t="s">
        <v>134</v>
      </c>
    </row>
    <row r="232" spans="2:51" s="14" customFormat="1" ht="11.25">
      <c r="B232" s="213"/>
      <c r="C232" s="214"/>
      <c r="D232" s="204" t="s">
        <v>144</v>
      </c>
      <c r="E232" s="215" t="s">
        <v>21</v>
      </c>
      <c r="F232" s="216" t="s">
        <v>273</v>
      </c>
      <c r="G232" s="214"/>
      <c r="H232" s="217">
        <v>-11.092</v>
      </c>
      <c r="I232" s="218"/>
      <c r="J232" s="214"/>
      <c r="K232" s="214"/>
      <c r="L232" s="219"/>
      <c r="M232" s="220"/>
      <c r="N232" s="221"/>
      <c r="O232" s="221"/>
      <c r="P232" s="221"/>
      <c r="Q232" s="221"/>
      <c r="R232" s="221"/>
      <c r="S232" s="221"/>
      <c r="T232" s="222"/>
      <c r="AT232" s="223" t="s">
        <v>144</v>
      </c>
      <c r="AU232" s="223" t="s">
        <v>85</v>
      </c>
      <c r="AV232" s="14" t="s">
        <v>85</v>
      </c>
      <c r="AW232" s="14" t="s">
        <v>36</v>
      </c>
      <c r="AX232" s="14" t="s">
        <v>75</v>
      </c>
      <c r="AY232" s="223" t="s">
        <v>134</v>
      </c>
    </row>
    <row r="233" spans="2:51" s="15" customFormat="1" ht="11.25">
      <c r="B233" s="224"/>
      <c r="C233" s="225"/>
      <c r="D233" s="204" t="s">
        <v>144</v>
      </c>
      <c r="E233" s="226" t="s">
        <v>21</v>
      </c>
      <c r="F233" s="227" t="s">
        <v>147</v>
      </c>
      <c r="G233" s="225"/>
      <c r="H233" s="228">
        <v>72.753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144</v>
      </c>
      <c r="AU233" s="234" t="s">
        <v>85</v>
      </c>
      <c r="AV233" s="15" t="s">
        <v>142</v>
      </c>
      <c r="AW233" s="15" t="s">
        <v>36</v>
      </c>
      <c r="AX233" s="15" t="s">
        <v>83</v>
      </c>
      <c r="AY233" s="234" t="s">
        <v>134</v>
      </c>
    </row>
    <row r="234" spans="2:63" s="12" customFormat="1" ht="22.9" customHeight="1">
      <c r="B234" s="173"/>
      <c r="C234" s="174"/>
      <c r="D234" s="175" t="s">
        <v>74</v>
      </c>
      <c r="E234" s="187" t="s">
        <v>274</v>
      </c>
      <c r="F234" s="187" t="s">
        <v>275</v>
      </c>
      <c r="G234" s="174"/>
      <c r="H234" s="174"/>
      <c r="I234" s="177"/>
      <c r="J234" s="188">
        <f>BK234</f>
        <v>0</v>
      </c>
      <c r="K234" s="174"/>
      <c r="L234" s="179"/>
      <c r="M234" s="180"/>
      <c r="N234" s="181"/>
      <c r="O234" s="181"/>
      <c r="P234" s="182">
        <f>SUM(P235:P240)</f>
        <v>0</v>
      </c>
      <c r="Q234" s="181"/>
      <c r="R234" s="182">
        <f>SUM(R235:R240)</f>
        <v>0</v>
      </c>
      <c r="S234" s="181"/>
      <c r="T234" s="183">
        <f>SUM(T235:T240)</f>
        <v>0</v>
      </c>
      <c r="AR234" s="184" t="s">
        <v>83</v>
      </c>
      <c r="AT234" s="185" t="s">
        <v>74</v>
      </c>
      <c r="AU234" s="185" t="s">
        <v>83</v>
      </c>
      <c r="AY234" s="184" t="s">
        <v>134</v>
      </c>
      <c r="BK234" s="186">
        <f>SUM(BK235:BK240)</f>
        <v>0</v>
      </c>
    </row>
    <row r="235" spans="1:65" s="2" customFormat="1" ht="24" customHeight="1">
      <c r="A235" s="36"/>
      <c r="B235" s="37"/>
      <c r="C235" s="189" t="s">
        <v>276</v>
      </c>
      <c r="D235" s="189" t="s">
        <v>137</v>
      </c>
      <c r="E235" s="190" t="s">
        <v>277</v>
      </c>
      <c r="F235" s="191" t="s">
        <v>278</v>
      </c>
      <c r="G235" s="192" t="s">
        <v>279</v>
      </c>
      <c r="H235" s="193">
        <v>8.644</v>
      </c>
      <c r="I235" s="194"/>
      <c r="J235" s="195">
        <f>ROUND(I235*H235,2)</f>
        <v>0</v>
      </c>
      <c r="K235" s="191" t="s">
        <v>141</v>
      </c>
      <c r="L235" s="41"/>
      <c r="M235" s="196" t="s">
        <v>21</v>
      </c>
      <c r="N235" s="197" t="s">
        <v>46</v>
      </c>
      <c r="O235" s="66"/>
      <c r="P235" s="198">
        <f>O235*H235</f>
        <v>0</v>
      </c>
      <c r="Q235" s="198">
        <v>0</v>
      </c>
      <c r="R235" s="198">
        <f>Q235*H235</f>
        <v>0</v>
      </c>
      <c r="S235" s="198">
        <v>0</v>
      </c>
      <c r="T235" s="199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0" t="s">
        <v>142</v>
      </c>
      <c r="AT235" s="200" t="s">
        <v>137</v>
      </c>
      <c r="AU235" s="200" t="s">
        <v>85</v>
      </c>
      <c r="AY235" s="19" t="s">
        <v>134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19" t="s">
        <v>83</v>
      </c>
      <c r="BK235" s="201">
        <f>ROUND(I235*H235,2)</f>
        <v>0</v>
      </c>
      <c r="BL235" s="19" t="s">
        <v>142</v>
      </c>
      <c r="BM235" s="200" t="s">
        <v>280</v>
      </c>
    </row>
    <row r="236" spans="1:65" s="2" customFormat="1" ht="16.5" customHeight="1">
      <c r="A236" s="36"/>
      <c r="B236" s="37"/>
      <c r="C236" s="189" t="s">
        <v>7</v>
      </c>
      <c r="D236" s="189" t="s">
        <v>137</v>
      </c>
      <c r="E236" s="190" t="s">
        <v>281</v>
      </c>
      <c r="F236" s="191" t="s">
        <v>282</v>
      </c>
      <c r="G236" s="192" t="s">
        <v>279</v>
      </c>
      <c r="H236" s="193">
        <v>8.644</v>
      </c>
      <c r="I236" s="194"/>
      <c r="J236" s="195">
        <f>ROUND(I236*H236,2)</f>
        <v>0</v>
      </c>
      <c r="K236" s="191" t="s">
        <v>141</v>
      </c>
      <c r="L236" s="41"/>
      <c r="M236" s="196" t="s">
        <v>21</v>
      </c>
      <c r="N236" s="197" t="s">
        <v>46</v>
      </c>
      <c r="O236" s="66"/>
      <c r="P236" s="198">
        <f>O236*H236</f>
        <v>0</v>
      </c>
      <c r="Q236" s="198">
        <v>0</v>
      </c>
      <c r="R236" s="198">
        <f>Q236*H236</f>
        <v>0</v>
      </c>
      <c r="S236" s="198">
        <v>0</v>
      </c>
      <c r="T236" s="199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0" t="s">
        <v>142</v>
      </c>
      <c r="AT236" s="200" t="s">
        <v>137</v>
      </c>
      <c r="AU236" s="200" t="s">
        <v>85</v>
      </c>
      <c r="AY236" s="19" t="s">
        <v>134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19" t="s">
        <v>83</v>
      </c>
      <c r="BK236" s="201">
        <f>ROUND(I236*H236,2)</f>
        <v>0</v>
      </c>
      <c r="BL236" s="19" t="s">
        <v>142</v>
      </c>
      <c r="BM236" s="200" t="s">
        <v>283</v>
      </c>
    </row>
    <row r="237" spans="1:65" s="2" customFormat="1" ht="24" customHeight="1">
      <c r="A237" s="36"/>
      <c r="B237" s="37"/>
      <c r="C237" s="189" t="s">
        <v>284</v>
      </c>
      <c r="D237" s="189" t="s">
        <v>137</v>
      </c>
      <c r="E237" s="190" t="s">
        <v>285</v>
      </c>
      <c r="F237" s="191" t="s">
        <v>286</v>
      </c>
      <c r="G237" s="192" t="s">
        <v>279</v>
      </c>
      <c r="H237" s="193">
        <v>77.796</v>
      </c>
      <c r="I237" s="194"/>
      <c r="J237" s="195">
        <f>ROUND(I237*H237,2)</f>
        <v>0</v>
      </c>
      <c r="K237" s="191" t="s">
        <v>141</v>
      </c>
      <c r="L237" s="41"/>
      <c r="M237" s="196" t="s">
        <v>21</v>
      </c>
      <c r="N237" s="197" t="s">
        <v>46</v>
      </c>
      <c r="O237" s="66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0" t="s">
        <v>142</v>
      </c>
      <c r="AT237" s="200" t="s">
        <v>137</v>
      </c>
      <c r="AU237" s="200" t="s">
        <v>85</v>
      </c>
      <c r="AY237" s="19" t="s">
        <v>134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19" t="s">
        <v>83</v>
      </c>
      <c r="BK237" s="201">
        <f>ROUND(I237*H237,2)</f>
        <v>0</v>
      </c>
      <c r="BL237" s="19" t="s">
        <v>142</v>
      </c>
      <c r="BM237" s="200" t="s">
        <v>287</v>
      </c>
    </row>
    <row r="238" spans="2:51" s="14" customFormat="1" ht="11.25">
      <c r="B238" s="213"/>
      <c r="C238" s="214"/>
      <c r="D238" s="204" t="s">
        <v>144</v>
      </c>
      <c r="E238" s="215" t="s">
        <v>21</v>
      </c>
      <c r="F238" s="216" t="s">
        <v>288</v>
      </c>
      <c r="G238" s="214"/>
      <c r="H238" s="217">
        <v>77.796</v>
      </c>
      <c r="I238" s="218"/>
      <c r="J238" s="214"/>
      <c r="K238" s="214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144</v>
      </c>
      <c r="AU238" s="223" t="s">
        <v>85</v>
      </c>
      <c r="AV238" s="14" t="s">
        <v>85</v>
      </c>
      <c r="AW238" s="14" t="s">
        <v>36</v>
      </c>
      <c r="AX238" s="14" t="s">
        <v>75</v>
      </c>
      <c r="AY238" s="223" t="s">
        <v>134</v>
      </c>
    </row>
    <row r="239" spans="2:51" s="15" customFormat="1" ht="11.25">
      <c r="B239" s="224"/>
      <c r="C239" s="225"/>
      <c r="D239" s="204" t="s">
        <v>144</v>
      </c>
      <c r="E239" s="226" t="s">
        <v>21</v>
      </c>
      <c r="F239" s="227" t="s">
        <v>147</v>
      </c>
      <c r="G239" s="225"/>
      <c r="H239" s="228">
        <v>77.796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144</v>
      </c>
      <c r="AU239" s="234" t="s">
        <v>85</v>
      </c>
      <c r="AV239" s="15" t="s">
        <v>142</v>
      </c>
      <c r="AW239" s="15" t="s">
        <v>36</v>
      </c>
      <c r="AX239" s="15" t="s">
        <v>83</v>
      </c>
      <c r="AY239" s="234" t="s">
        <v>134</v>
      </c>
    </row>
    <row r="240" spans="1:65" s="2" customFormat="1" ht="24" customHeight="1">
      <c r="A240" s="36"/>
      <c r="B240" s="37"/>
      <c r="C240" s="189" t="s">
        <v>289</v>
      </c>
      <c r="D240" s="189" t="s">
        <v>137</v>
      </c>
      <c r="E240" s="190" t="s">
        <v>290</v>
      </c>
      <c r="F240" s="191" t="s">
        <v>291</v>
      </c>
      <c r="G240" s="192" t="s">
        <v>279</v>
      </c>
      <c r="H240" s="193">
        <v>8.644</v>
      </c>
      <c r="I240" s="194"/>
      <c r="J240" s="195">
        <f>ROUND(I240*H240,2)</f>
        <v>0</v>
      </c>
      <c r="K240" s="191" t="s">
        <v>141</v>
      </c>
      <c r="L240" s="41"/>
      <c r="M240" s="196" t="s">
        <v>21</v>
      </c>
      <c r="N240" s="197" t="s">
        <v>46</v>
      </c>
      <c r="O240" s="66"/>
      <c r="P240" s="198">
        <f>O240*H240</f>
        <v>0</v>
      </c>
      <c r="Q240" s="198">
        <v>0</v>
      </c>
      <c r="R240" s="198">
        <f>Q240*H240</f>
        <v>0</v>
      </c>
      <c r="S240" s="198">
        <v>0</v>
      </c>
      <c r="T240" s="199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0" t="s">
        <v>142</v>
      </c>
      <c r="AT240" s="200" t="s">
        <v>137</v>
      </c>
      <c r="AU240" s="200" t="s">
        <v>85</v>
      </c>
      <c r="AY240" s="19" t="s">
        <v>134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19" t="s">
        <v>83</v>
      </c>
      <c r="BK240" s="201">
        <f>ROUND(I240*H240,2)</f>
        <v>0</v>
      </c>
      <c r="BL240" s="19" t="s">
        <v>142</v>
      </c>
      <c r="BM240" s="200" t="s">
        <v>292</v>
      </c>
    </row>
    <row r="241" spans="2:63" s="12" customFormat="1" ht="22.9" customHeight="1">
      <c r="B241" s="173"/>
      <c r="C241" s="174"/>
      <c r="D241" s="175" t="s">
        <v>74</v>
      </c>
      <c r="E241" s="187" t="s">
        <v>293</v>
      </c>
      <c r="F241" s="187" t="s">
        <v>294</v>
      </c>
      <c r="G241" s="174"/>
      <c r="H241" s="174"/>
      <c r="I241" s="177"/>
      <c r="J241" s="188">
        <f>BK241</f>
        <v>0</v>
      </c>
      <c r="K241" s="174"/>
      <c r="L241" s="179"/>
      <c r="M241" s="180"/>
      <c r="N241" s="181"/>
      <c r="O241" s="181"/>
      <c r="P241" s="182">
        <f>P242</f>
        <v>0</v>
      </c>
      <c r="Q241" s="181"/>
      <c r="R241" s="182">
        <f>R242</f>
        <v>0</v>
      </c>
      <c r="S241" s="181"/>
      <c r="T241" s="183">
        <f>T242</f>
        <v>0</v>
      </c>
      <c r="AR241" s="184" t="s">
        <v>83</v>
      </c>
      <c r="AT241" s="185" t="s">
        <v>74</v>
      </c>
      <c r="AU241" s="185" t="s">
        <v>83</v>
      </c>
      <c r="AY241" s="184" t="s">
        <v>134</v>
      </c>
      <c r="BK241" s="186">
        <f>BK242</f>
        <v>0</v>
      </c>
    </row>
    <row r="242" spans="1:65" s="2" customFormat="1" ht="24" customHeight="1">
      <c r="A242" s="36"/>
      <c r="B242" s="37"/>
      <c r="C242" s="189" t="s">
        <v>295</v>
      </c>
      <c r="D242" s="189" t="s">
        <v>137</v>
      </c>
      <c r="E242" s="190" t="s">
        <v>296</v>
      </c>
      <c r="F242" s="191" t="s">
        <v>297</v>
      </c>
      <c r="G242" s="192" t="s">
        <v>279</v>
      </c>
      <c r="H242" s="193">
        <v>4.267</v>
      </c>
      <c r="I242" s="194"/>
      <c r="J242" s="195">
        <f>ROUND(I242*H242,2)</f>
        <v>0</v>
      </c>
      <c r="K242" s="191" t="s">
        <v>141</v>
      </c>
      <c r="L242" s="41"/>
      <c r="M242" s="196" t="s">
        <v>21</v>
      </c>
      <c r="N242" s="197" t="s">
        <v>46</v>
      </c>
      <c r="O242" s="66"/>
      <c r="P242" s="198">
        <f>O242*H242</f>
        <v>0</v>
      </c>
      <c r="Q242" s="198">
        <v>0</v>
      </c>
      <c r="R242" s="198">
        <f>Q242*H242</f>
        <v>0</v>
      </c>
      <c r="S242" s="198">
        <v>0</v>
      </c>
      <c r="T242" s="199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0" t="s">
        <v>142</v>
      </c>
      <c r="AT242" s="200" t="s">
        <v>137</v>
      </c>
      <c r="AU242" s="200" t="s">
        <v>85</v>
      </c>
      <c r="AY242" s="19" t="s">
        <v>134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9" t="s">
        <v>83</v>
      </c>
      <c r="BK242" s="201">
        <f>ROUND(I242*H242,2)</f>
        <v>0</v>
      </c>
      <c r="BL242" s="19" t="s">
        <v>142</v>
      </c>
      <c r="BM242" s="200" t="s">
        <v>298</v>
      </c>
    </row>
    <row r="243" spans="2:63" s="12" customFormat="1" ht="25.9" customHeight="1">
      <c r="B243" s="173"/>
      <c r="C243" s="174"/>
      <c r="D243" s="175" t="s">
        <v>74</v>
      </c>
      <c r="E243" s="176" t="s">
        <v>299</v>
      </c>
      <c r="F243" s="176" t="s">
        <v>300</v>
      </c>
      <c r="G243" s="174"/>
      <c r="H243" s="174"/>
      <c r="I243" s="177"/>
      <c r="J243" s="178">
        <f>BK243</f>
        <v>0</v>
      </c>
      <c r="K243" s="174"/>
      <c r="L243" s="179"/>
      <c r="M243" s="180"/>
      <c r="N243" s="181"/>
      <c r="O243" s="181"/>
      <c r="P243" s="182">
        <f>P244+P275+P361+P402</f>
        <v>0</v>
      </c>
      <c r="Q243" s="181"/>
      <c r="R243" s="182">
        <f>R244+R275+R361+R402</f>
        <v>2.2255938700000004</v>
      </c>
      <c r="S243" s="181"/>
      <c r="T243" s="183">
        <f>T244+T275+T361+T402</f>
        <v>1.6961360899999998</v>
      </c>
      <c r="AR243" s="184" t="s">
        <v>85</v>
      </c>
      <c r="AT243" s="185" t="s">
        <v>74</v>
      </c>
      <c r="AU243" s="185" t="s">
        <v>75</v>
      </c>
      <c r="AY243" s="184" t="s">
        <v>134</v>
      </c>
      <c r="BK243" s="186">
        <f>BK244+BK275+BK361+BK402</f>
        <v>0</v>
      </c>
    </row>
    <row r="244" spans="2:63" s="12" customFormat="1" ht="22.9" customHeight="1">
      <c r="B244" s="173"/>
      <c r="C244" s="174"/>
      <c r="D244" s="175" t="s">
        <v>74</v>
      </c>
      <c r="E244" s="187" t="s">
        <v>301</v>
      </c>
      <c r="F244" s="187" t="s">
        <v>302</v>
      </c>
      <c r="G244" s="174"/>
      <c r="H244" s="174"/>
      <c r="I244" s="177"/>
      <c r="J244" s="188">
        <f>BK244</f>
        <v>0</v>
      </c>
      <c r="K244" s="174"/>
      <c r="L244" s="179"/>
      <c r="M244" s="180"/>
      <c r="N244" s="181"/>
      <c r="O244" s="181"/>
      <c r="P244" s="182">
        <f>SUM(P245:P274)</f>
        <v>0</v>
      </c>
      <c r="Q244" s="181"/>
      <c r="R244" s="182">
        <f>SUM(R245:R274)</f>
        <v>0.25799908</v>
      </c>
      <c r="S244" s="181"/>
      <c r="T244" s="183">
        <f>SUM(T245:T274)</f>
        <v>0</v>
      </c>
      <c r="AR244" s="184" t="s">
        <v>85</v>
      </c>
      <c r="AT244" s="185" t="s">
        <v>74</v>
      </c>
      <c r="AU244" s="185" t="s">
        <v>83</v>
      </c>
      <c r="AY244" s="184" t="s">
        <v>134</v>
      </c>
      <c r="BK244" s="186">
        <f>SUM(BK245:BK274)</f>
        <v>0</v>
      </c>
    </row>
    <row r="245" spans="1:65" s="2" customFormat="1" ht="16.5" customHeight="1">
      <c r="A245" s="36"/>
      <c r="B245" s="37"/>
      <c r="C245" s="189" t="s">
        <v>303</v>
      </c>
      <c r="D245" s="189" t="s">
        <v>137</v>
      </c>
      <c r="E245" s="190" t="s">
        <v>304</v>
      </c>
      <c r="F245" s="191" t="s">
        <v>305</v>
      </c>
      <c r="G245" s="192" t="s">
        <v>140</v>
      </c>
      <c r="H245" s="193">
        <v>5.617</v>
      </c>
      <c r="I245" s="194"/>
      <c r="J245" s="195">
        <f>ROUND(I245*H245,2)</f>
        <v>0</v>
      </c>
      <c r="K245" s="191" t="s">
        <v>141</v>
      </c>
      <c r="L245" s="41"/>
      <c r="M245" s="196" t="s">
        <v>21</v>
      </c>
      <c r="N245" s="197" t="s">
        <v>46</v>
      </c>
      <c r="O245" s="66"/>
      <c r="P245" s="198">
        <f>O245*H245</f>
        <v>0</v>
      </c>
      <c r="Q245" s="198">
        <v>0.01874</v>
      </c>
      <c r="R245" s="198">
        <f>Q245*H245</f>
        <v>0.10526258</v>
      </c>
      <c r="S245" s="198">
        <v>0</v>
      </c>
      <c r="T245" s="199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0" t="s">
        <v>250</v>
      </c>
      <c r="AT245" s="200" t="s">
        <v>137</v>
      </c>
      <c r="AU245" s="200" t="s">
        <v>85</v>
      </c>
      <c r="AY245" s="19" t="s">
        <v>134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9" t="s">
        <v>83</v>
      </c>
      <c r="BK245" s="201">
        <f>ROUND(I245*H245,2)</f>
        <v>0</v>
      </c>
      <c r="BL245" s="19" t="s">
        <v>250</v>
      </c>
      <c r="BM245" s="200" t="s">
        <v>306</v>
      </c>
    </row>
    <row r="246" spans="2:51" s="13" customFormat="1" ht="11.25">
      <c r="B246" s="202"/>
      <c r="C246" s="203"/>
      <c r="D246" s="204" t="s">
        <v>144</v>
      </c>
      <c r="E246" s="205" t="s">
        <v>21</v>
      </c>
      <c r="F246" s="206" t="s">
        <v>145</v>
      </c>
      <c r="G246" s="203"/>
      <c r="H246" s="205" t="s">
        <v>21</v>
      </c>
      <c r="I246" s="207"/>
      <c r="J246" s="203"/>
      <c r="K246" s="203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144</v>
      </c>
      <c r="AU246" s="212" t="s">
        <v>85</v>
      </c>
      <c r="AV246" s="13" t="s">
        <v>83</v>
      </c>
      <c r="AW246" s="13" t="s">
        <v>36</v>
      </c>
      <c r="AX246" s="13" t="s">
        <v>75</v>
      </c>
      <c r="AY246" s="212" t="s">
        <v>134</v>
      </c>
    </row>
    <row r="247" spans="2:51" s="14" customFormat="1" ht="11.25">
      <c r="B247" s="213"/>
      <c r="C247" s="214"/>
      <c r="D247" s="204" t="s">
        <v>144</v>
      </c>
      <c r="E247" s="215" t="s">
        <v>21</v>
      </c>
      <c r="F247" s="216" t="s">
        <v>307</v>
      </c>
      <c r="G247" s="214"/>
      <c r="H247" s="217">
        <v>9.36</v>
      </c>
      <c r="I247" s="218"/>
      <c r="J247" s="214"/>
      <c r="K247" s="214"/>
      <c r="L247" s="219"/>
      <c r="M247" s="220"/>
      <c r="N247" s="221"/>
      <c r="O247" s="221"/>
      <c r="P247" s="221"/>
      <c r="Q247" s="221"/>
      <c r="R247" s="221"/>
      <c r="S247" s="221"/>
      <c r="T247" s="222"/>
      <c r="AT247" s="223" t="s">
        <v>144</v>
      </c>
      <c r="AU247" s="223" t="s">
        <v>85</v>
      </c>
      <c r="AV247" s="14" t="s">
        <v>85</v>
      </c>
      <c r="AW247" s="14" t="s">
        <v>36</v>
      </c>
      <c r="AX247" s="14" t="s">
        <v>75</v>
      </c>
      <c r="AY247" s="223" t="s">
        <v>134</v>
      </c>
    </row>
    <row r="248" spans="2:51" s="14" customFormat="1" ht="11.25">
      <c r="B248" s="213"/>
      <c r="C248" s="214"/>
      <c r="D248" s="204" t="s">
        <v>144</v>
      </c>
      <c r="E248" s="215" t="s">
        <v>21</v>
      </c>
      <c r="F248" s="216" t="s">
        <v>308</v>
      </c>
      <c r="G248" s="214"/>
      <c r="H248" s="217">
        <v>-3.743</v>
      </c>
      <c r="I248" s="218"/>
      <c r="J248" s="214"/>
      <c r="K248" s="214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144</v>
      </c>
      <c r="AU248" s="223" t="s">
        <v>85</v>
      </c>
      <c r="AV248" s="14" t="s">
        <v>85</v>
      </c>
      <c r="AW248" s="14" t="s">
        <v>36</v>
      </c>
      <c r="AX248" s="14" t="s">
        <v>75</v>
      </c>
      <c r="AY248" s="223" t="s">
        <v>134</v>
      </c>
    </row>
    <row r="249" spans="2:51" s="15" customFormat="1" ht="11.25">
      <c r="B249" s="224"/>
      <c r="C249" s="225"/>
      <c r="D249" s="204" t="s">
        <v>144</v>
      </c>
      <c r="E249" s="226" t="s">
        <v>21</v>
      </c>
      <c r="F249" s="227" t="s">
        <v>147</v>
      </c>
      <c r="G249" s="225"/>
      <c r="H249" s="228">
        <v>5.617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144</v>
      </c>
      <c r="AU249" s="234" t="s">
        <v>85</v>
      </c>
      <c r="AV249" s="15" t="s">
        <v>142</v>
      </c>
      <c r="AW249" s="15" t="s">
        <v>36</v>
      </c>
      <c r="AX249" s="15" t="s">
        <v>83</v>
      </c>
      <c r="AY249" s="234" t="s">
        <v>134</v>
      </c>
    </row>
    <row r="250" spans="1:65" s="2" customFormat="1" ht="24" customHeight="1">
      <c r="A250" s="36"/>
      <c r="B250" s="37"/>
      <c r="C250" s="189" t="s">
        <v>309</v>
      </c>
      <c r="D250" s="189" t="s">
        <v>137</v>
      </c>
      <c r="E250" s="190" t="s">
        <v>310</v>
      </c>
      <c r="F250" s="191" t="s">
        <v>311</v>
      </c>
      <c r="G250" s="192" t="s">
        <v>312</v>
      </c>
      <c r="H250" s="193">
        <v>3</v>
      </c>
      <c r="I250" s="194"/>
      <c r="J250" s="195">
        <f>ROUND(I250*H250,2)</f>
        <v>0</v>
      </c>
      <c r="K250" s="191" t="s">
        <v>141</v>
      </c>
      <c r="L250" s="41"/>
      <c r="M250" s="196" t="s">
        <v>21</v>
      </c>
      <c r="N250" s="197" t="s">
        <v>46</v>
      </c>
      <c r="O250" s="66"/>
      <c r="P250" s="198">
        <f>O250*H250</f>
        <v>0</v>
      </c>
      <c r="Q250" s="198">
        <v>0.02837</v>
      </c>
      <c r="R250" s="198">
        <f>Q250*H250</f>
        <v>0.08510999999999999</v>
      </c>
      <c r="S250" s="198">
        <v>0</v>
      </c>
      <c r="T250" s="199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0" t="s">
        <v>250</v>
      </c>
      <c r="AT250" s="200" t="s">
        <v>137</v>
      </c>
      <c r="AU250" s="200" t="s">
        <v>85</v>
      </c>
      <c r="AY250" s="19" t="s">
        <v>134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9" t="s">
        <v>83</v>
      </c>
      <c r="BK250" s="201">
        <f>ROUND(I250*H250,2)</f>
        <v>0</v>
      </c>
      <c r="BL250" s="19" t="s">
        <v>250</v>
      </c>
      <c r="BM250" s="200" t="s">
        <v>313</v>
      </c>
    </row>
    <row r="251" spans="1:65" s="2" customFormat="1" ht="24" customHeight="1">
      <c r="A251" s="36"/>
      <c r="B251" s="37"/>
      <c r="C251" s="189" t="s">
        <v>314</v>
      </c>
      <c r="D251" s="189" t="s">
        <v>137</v>
      </c>
      <c r="E251" s="190" t="s">
        <v>315</v>
      </c>
      <c r="F251" s="191" t="s">
        <v>316</v>
      </c>
      <c r="G251" s="192" t="s">
        <v>140</v>
      </c>
      <c r="H251" s="193">
        <v>11.15</v>
      </c>
      <c r="I251" s="194"/>
      <c r="J251" s="195">
        <f>ROUND(I251*H251,2)</f>
        <v>0</v>
      </c>
      <c r="K251" s="191" t="s">
        <v>141</v>
      </c>
      <c r="L251" s="41"/>
      <c r="M251" s="196" t="s">
        <v>21</v>
      </c>
      <c r="N251" s="197" t="s">
        <v>46</v>
      </c>
      <c r="O251" s="66"/>
      <c r="P251" s="198">
        <f>O251*H251</f>
        <v>0</v>
      </c>
      <c r="Q251" s="198">
        <v>0.00117</v>
      </c>
      <c r="R251" s="198">
        <f>Q251*H251</f>
        <v>0.013045500000000002</v>
      </c>
      <c r="S251" s="198">
        <v>0</v>
      </c>
      <c r="T251" s="199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0" t="s">
        <v>250</v>
      </c>
      <c r="AT251" s="200" t="s">
        <v>137</v>
      </c>
      <c r="AU251" s="200" t="s">
        <v>85</v>
      </c>
      <c r="AY251" s="19" t="s">
        <v>134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19" t="s">
        <v>83</v>
      </c>
      <c r="BK251" s="201">
        <f>ROUND(I251*H251,2)</f>
        <v>0</v>
      </c>
      <c r="BL251" s="19" t="s">
        <v>250</v>
      </c>
      <c r="BM251" s="200" t="s">
        <v>317</v>
      </c>
    </row>
    <row r="252" spans="2:51" s="13" customFormat="1" ht="11.25">
      <c r="B252" s="202"/>
      <c r="C252" s="203"/>
      <c r="D252" s="204" t="s">
        <v>144</v>
      </c>
      <c r="E252" s="205" t="s">
        <v>21</v>
      </c>
      <c r="F252" s="206" t="s">
        <v>162</v>
      </c>
      <c r="G252" s="203"/>
      <c r="H252" s="205" t="s">
        <v>21</v>
      </c>
      <c r="I252" s="207"/>
      <c r="J252" s="203"/>
      <c r="K252" s="203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144</v>
      </c>
      <c r="AU252" s="212" t="s">
        <v>85</v>
      </c>
      <c r="AV252" s="13" t="s">
        <v>83</v>
      </c>
      <c r="AW252" s="13" t="s">
        <v>36</v>
      </c>
      <c r="AX252" s="13" t="s">
        <v>75</v>
      </c>
      <c r="AY252" s="212" t="s">
        <v>134</v>
      </c>
    </row>
    <row r="253" spans="2:51" s="14" customFormat="1" ht="11.25">
      <c r="B253" s="213"/>
      <c r="C253" s="214"/>
      <c r="D253" s="204" t="s">
        <v>144</v>
      </c>
      <c r="E253" s="215" t="s">
        <v>21</v>
      </c>
      <c r="F253" s="216" t="s">
        <v>318</v>
      </c>
      <c r="G253" s="214"/>
      <c r="H253" s="217">
        <v>11.15</v>
      </c>
      <c r="I253" s="218"/>
      <c r="J253" s="214"/>
      <c r="K253" s="214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144</v>
      </c>
      <c r="AU253" s="223" t="s">
        <v>85</v>
      </c>
      <c r="AV253" s="14" t="s">
        <v>85</v>
      </c>
      <c r="AW253" s="14" t="s">
        <v>36</v>
      </c>
      <c r="AX253" s="14" t="s">
        <v>75</v>
      </c>
      <c r="AY253" s="223" t="s">
        <v>134</v>
      </c>
    </row>
    <row r="254" spans="2:51" s="15" customFormat="1" ht="11.25">
      <c r="B254" s="224"/>
      <c r="C254" s="225"/>
      <c r="D254" s="204" t="s">
        <v>144</v>
      </c>
      <c r="E254" s="226" t="s">
        <v>21</v>
      </c>
      <c r="F254" s="227" t="s">
        <v>147</v>
      </c>
      <c r="G254" s="225"/>
      <c r="H254" s="228">
        <v>11.15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AT254" s="234" t="s">
        <v>144</v>
      </c>
      <c r="AU254" s="234" t="s">
        <v>85</v>
      </c>
      <c r="AV254" s="15" t="s">
        <v>142</v>
      </c>
      <c r="AW254" s="15" t="s">
        <v>36</v>
      </c>
      <c r="AX254" s="15" t="s">
        <v>83</v>
      </c>
      <c r="AY254" s="234" t="s">
        <v>134</v>
      </c>
    </row>
    <row r="255" spans="1:65" s="2" customFormat="1" ht="16.5" customHeight="1">
      <c r="A255" s="36"/>
      <c r="B255" s="37"/>
      <c r="C255" s="246" t="s">
        <v>319</v>
      </c>
      <c r="D255" s="246" t="s">
        <v>236</v>
      </c>
      <c r="E255" s="247" t="s">
        <v>320</v>
      </c>
      <c r="F255" s="248" t="s">
        <v>321</v>
      </c>
      <c r="G255" s="249" t="s">
        <v>140</v>
      </c>
      <c r="H255" s="250">
        <v>11.708</v>
      </c>
      <c r="I255" s="251"/>
      <c r="J255" s="252">
        <f>ROUND(I255*H255,2)</f>
        <v>0</v>
      </c>
      <c r="K255" s="248" t="s">
        <v>141</v>
      </c>
      <c r="L255" s="253"/>
      <c r="M255" s="254" t="s">
        <v>21</v>
      </c>
      <c r="N255" s="255" t="s">
        <v>46</v>
      </c>
      <c r="O255" s="66"/>
      <c r="P255" s="198">
        <f>O255*H255</f>
        <v>0</v>
      </c>
      <c r="Q255" s="198">
        <v>0.004</v>
      </c>
      <c r="R255" s="198">
        <f>Q255*H255</f>
        <v>0.046832</v>
      </c>
      <c r="S255" s="198">
        <v>0</v>
      </c>
      <c r="T255" s="199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0" t="s">
        <v>322</v>
      </c>
      <c r="AT255" s="200" t="s">
        <v>236</v>
      </c>
      <c r="AU255" s="200" t="s">
        <v>85</v>
      </c>
      <c r="AY255" s="19" t="s">
        <v>134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9" t="s">
        <v>83</v>
      </c>
      <c r="BK255" s="201">
        <f>ROUND(I255*H255,2)</f>
        <v>0</v>
      </c>
      <c r="BL255" s="19" t="s">
        <v>250</v>
      </c>
      <c r="BM255" s="200" t="s">
        <v>323</v>
      </c>
    </row>
    <row r="256" spans="2:51" s="14" customFormat="1" ht="11.25">
      <c r="B256" s="213"/>
      <c r="C256" s="214"/>
      <c r="D256" s="204" t="s">
        <v>144</v>
      </c>
      <c r="E256" s="214"/>
      <c r="F256" s="216" t="s">
        <v>324</v>
      </c>
      <c r="G256" s="214"/>
      <c r="H256" s="217">
        <v>11.708</v>
      </c>
      <c r="I256" s="218"/>
      <c r="J256" s="214"/>
      <c r="K256" s="214"/>
      <c r="L256" s="219"/>
      <c r="M256" s="220"/>
      <c r="N256" s="221"/>
      <c r="O256" s="221"/>
      <c r="P256" s="221"/>
      <c r="Q256" s="221"/>
      <c r="R256" s="221"/>
      <c r="S256" s="221"/>
      <c r="T256" s="222"/>
      <c r="AT256" s="223" t="s">
        <v>144</v>
      </c>
      <c r="AU256" s="223" t="s">
        <v>85</v>
      </c>
      <c r="AV256" s="14" t="s">
        <v>85</v>
      </c>
      <c r="AW256" s="14" t="s">
        <v>4</v>
      </c>
      <c r="AX256" s="14" t="s">
        <v>83</v>
      </c>
      <c r="AY256" s="223" t="s">
        <v>134</v>
      </c>
    </row>
    <row r="257" spans="1:65" s="2" customFormat="1" ht="16.5" customHeight="1">
      <c r="A257" s="36"/>
      <c r="B257" s="37"/>
      <c r="C257" s="189" t="s">
        <v>325</v>
      </c>
      <c r="D257" s="189" t="s">
        <v>137</v>
      </c>
      <c r="E257" s="190" t="s">
        <v>326</v>
      </c>
      <c r="F257" s="191" t="s">
        <v>327</v>
      </c>
      <c r="G257" s="192" t="s">
        <v>140</v>
      </c>
      <c r="H257" s="193">
        <v>11.15</v>
      </c>
      <c r="I257" s="194"/>
      <c r="J257" s="195">
        <f>ROUND(I257*H257,2)</f>
        <v>0</v>
      </c>
      <c r="K257" s="191" t="s">
        <v>141</v>
      </c>
      <c r="L257" s="41"/>
      <c r="M257" s="196" t="s">
        <v>21</v>
      </c>
      <c r="N257" s="197" t="s">
        <v>46</v>
      </c>
      <c r="O257" s="66"/>
      <c r="P257" s="198">
        <f>O257*H257</f>
        <v>0</v>
      </c>
      <c r="Q257" s="198">
        <v>0.0003</v>
      </c>
      <c r="R257" s="198">
        <f>Q257*H257</f>
        <v>0.003345</v>
      </c>
      <c r="S257" s="198">
        <v>0</v>
      </c>
      <c r="T257" s="199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0" t="s">
        <v>250</v>
      </c>
      <c r="AT257" s="200" t="s">
        <v>137</v>
      </c>
      <c r="AU257" s="200" t="s">
        <v>85</v>
      </c>
      <c r="AY257" s="19" t="s">
        <v>134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19" t="s">
        <v>83</v>
      </c>
      <c r="BK257" s="201">
        <f>ROUND(I257*H257,2)</f>
        <v>0</v>
      </c>
      <c r="BL257" s="19" t="s">
        <v>250</v>
      </c>
      <c r="BM257" s="200" t="s">
        <v>328</v>
      </c>
    </row>
    <row r="258" spans="1:65" s="2" customFormat="1" ht="16.5" customHeight="1">
      <c r="A258" s="36"/>
      <c r="B258" s="37"/>
      <c r="C258" s="189" t="s">
        <v>329</v>
      </c>
      <c r="D258" s="189" t="s">
        <v>137</v>
      </c>
      <c r="E258" s="190" t="s">
        <v>330</v>
      </c>
      <c r="F258" s="191" t="s">
        <v>331</v>
      </c>
      <c r="G258" s="192" t="s">
        <v>154</v>
      </c>
      <c r="H258" s="193">
        <v>22.02</v>
      </c>
      <c r="I258" s="194"/>
      <c r="J258" s="195">
        <f>ROUND(I258*H258,2)</f>
        <v>0</v>
      </c>
      <c r="K258" s="191" t="s">
        <v>141</v>
      </c>
      <c r="L258" s="41"/>
      <c r="M258" s="196" t="s">
        <v>21</v>
      </c>
      <c r="N258" s="197" t="s">
        <v>46</v>
      </c>
      <c r="O258" s="66"/>
      <c r="P258" s="198">
        <f>O258*H258</f>
        <v>0</v>
      </c>
      <c r="Q258" s="198">
        <v>0.0002</v>
      </c>
      <c r="R258" s="198">
        <f>Q258*H258</f>
        <v>0.004404</v>
      </c>
      <c r="S258" s="198">
        <v>0</v>
      </c>
      <c r="T258" s="199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0" t="s">
        <v>250</v>
      </c>
      <c r="AT258" s="200" t="s">
        <v>137</v>
      </c>
      <c r="AU258" s="200" t="s">
        <v>85</v>
      </c>
      <c r="AY258" s="19" t="s">
        <v>134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19" t="s">
        <v>83</v>
      </c>
      <c r="BK258" s="201">
        <f>ROUND(I258*H258,2)</f>
        <v>0</v>
      </c>
      <c r="BL258" s="19" t="s">
        <v>250</v>
      </c>
      <c r="BM258" s="200" t="s">
        <v>332</v>
      </c>
    </row>
    <row r="259" spans="2:51" s="13" customFormat="1" ht="11.25">
      <c r="B259" s="202"/>
      <c r="C259" s="203"/>
      <c r="D259" s="204" t="s">
        <v>144</v>
      </c>
      <c r="E259" s="205" t="s">
        <v>21</v>
      </c>
      <c r="F259" s="206" t="s">
        <v>162</v>
      </c>
      <c r="G259" s="203"/>
      <c r="H259" s="205" t="s">
        <v>21</v>
      </c>
      <c r="I259" s="207"/>
      <c r="J259" s="203"/>
      <c r="K259" s="203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144</v>
      </c>
      <c r="AU259" s="212" t="s">
        <v>85</v>
      </c>
      <c r="AV259" s="13" t="s">
        <v>83</v>
      </c>
      <c r="AW259" s="13" t="s">
        <v>36</v>
      </c>
      <c r="AX259" s="13" t="s">
        <v>75</v>
      </c>
      <c r="AY259" s="212" t="s">
        <v>134</v>
      </c>
    </row>
    <row r="260" spans="2:51" s="13" customFormat="1" ht="11.25">
      <c r="B260" s="202"/>
      <c r="C260" s="203"/>
      <c r="D260" s="204" t="s">
        <v>144</v>
      </c>
      <c r="E260" s="205" t="s">
        <v>21</v>
      </c>
      <c r="F260" s="206" t="s">
        <v>173</v>
      </c>
      <c r="G260" s="203"/>
      <c r="H260" s="205" t="s">
        <v>21</v>
      </c>
      <c r="I260" s="207"/>
      <c r="J260" s="203"/>
      <c r="K260" s="203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144</v>
      </c>
      <c r="AU260" s="212" t="s">
        <v>85</v>
      </c>
      <c r="AV260" s="13" t="s">
        <v>83</v>
      </c>
      <c r="AW260" s="13" t="s">
        <v>36</v>
      </c>
      <c r="AX260" s="13" t="s">
        <v>75</v>
      </c>
      <c r="AY260" s="212" t="s">
        <v>134</v>
      </c>
    </row>
    <row r="261" spans="2:51" s="14" customFormat="1" ht="11.25">
      <c r="B261" s="213"/>
      <c r="C261" s="214"/>
      <c r="D261" s="204" t="s">
        <v>144</v>
      </c>
      <c r="E261" s="215" t="s">
        <v>21</v>
      </c>
      <c r="F261" s="216" t="s">
        <v>333</v>
      </c>
      <c r="G261" s="214"/>
      <c r="H261" s="217">
        <v>8.5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144</v>
      </c>
      <c r="AU261" s="223" t="s">
        <v>85</v>
      </c>
      <c r="AV261" s="14" t="s">
        <v>85</v>
      </c>
      <c r="AW261" s="14" t="s">
        <v>36</v>
      </c>
      <c r="AX261" s="14" t="s">
        <v>75</v>
      </c>
      <c r="AY261" s="223" t="s">
        <v>134</v>
      </c>
    </row>
    <row r="262" spans="2:51" s="14" customFormat="1" ht="11.25">
      <c r="B262" s="213"/>
      <c r="C262" s="214"/>
      <c r="D262" s="204" t="s">
        <v>144</v>
      </c>
      <c r="E262" s="215" t="s">
        <v>21</v>
      </c>
      <c r="F262" s="216" t="s">
        <v>334</v>
      </c>
      <c r="G262" s="214"/>
      <c r="H262" s="217">
        <v>-0.7</v>
      </c>
      <c r="I262" s="218"/>
      <c r="J262" s="214"/>
      <c r="K262" s="214"/>
      <c r="L262" s="219"/>
      <c r="M262" s="220"/>
      <c r="N262" s="221"/>
      <c r="O262" s="221"/>
      <c r="P262" s="221"/>
      <c r="Q262" s="221"/>
      <c r="R262" s="221"/>
      <c r="S262" s="221"/>
      <c r="T262" s="222"/>
      <c r="AT262" s="223" t="s">
        <v>144</v>
      </c>
      <c r="AU262" s="223" t="s">
        <v>85</v>
      </c>
      <c r="AV262" s="14" t="s">
        <v>85</v>
      </c>
      <c r="AW262" s="14" t="s">
        <v>36</v>
      </c>
      <c r="AX262" s="14" t="s">
        <v>75</v>
      </c>
      <c r="AY262" s="223" t="s">
        <v>134</v>
      </c>
    </row>
    <row r="263" spans="2:51" s="16" customFormat="1" ht="11.25">
      <c r="B263" s="235"/>
      <c r="C263" s="236"/>
      <c r="D263" s="204" t="s">
        <v>144</v>
      </c>
      <c r="E263" s="237" t="s">
        <v>21</v>
      </c>
      <c r="F263" s="238" t="s">
        <v>165</v>
      </c>
      <c r="G263" s="236"/>
      <c r="H263" s="239">
        <v>7.8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144</v>
      </c>
      <c r="AU263" s="245" t="s">
        <v>85</v>
      </c>
      <c r="AV263" s="16" t="s">
        <v>135</v>
      </c>
      <c r="AW263" s="16" t="s">
        <v>36</v>
      </c>
      <c r="AX263" s="16" t="s">
        <v>75</v>
      </c>
      <c r="AY263" s="245" t="s">
        <v>134</v>
      </c>
    </row>
    <row r="264" spans="2:51" s="13" customFormat="1" ht="11.25">
      <c r="B264" s="202"/>
      <c r="C264" s="203"/>
      <c r="D264" s="204" t="s">
        <v>144</v>
      </c>
      <c r="E264" s="205" t="s">
        <v>21</v>
      </c>
      <c r="F264" s="206" t="s">
        <v>176</v>
      </c>
      <c r="G264" s="203"/>
      <c r="H264" s="205" t="s">
        <v>21</v>
      </c>
      <c r="I264" s="207"/>
      <c r="J264" s="203"/>
      <c r="K264" s="203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144</v>
      </c>
      <c r="AU264" s="212" t="s">
        <v>85</v>
      </c>
      <c r="AV264" s="13" t="s">
        <v>83</v>
      </c>
      <c r="AW264" s="13" t="s">
        <v>36</v>
      </c>
      <c r="AX264" s="13" t="s">
        <v>75</v>
      </c>
      <c r="AY264" s="212" t="s">
        <v>134</v>
      </c>
    </row>
    <row r="265" spans="2:51" s="14" customFormat="1" ht="11.25">
      <c r="B265" s="213"/>
      <c r="C265" s="214"/>
      <c r="D265" s="204" t="s">
        <v>144</v>
      </c>
      <c r="E265" s="215" t="s">
        <v>21</v>
      </c>
      <c r="F265" s="216" t="s">
        <v>335</v>
      </c>
      <c r="G265" s="214"/>
      <c r="H265" s="217">
        <v>8.64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144</v>
      </c>
      <c r="AU265" s="223" t="s">
        <v>85</v>
      </c>
      <c r="AV265" s="14" t="s">
        <v>85</v>
      </c>
      <c r="AW265" s="14" t="s">
        <v>36</v>
      </c>
      <c r="AX265" s="14" t="s">
        <v>75</v>
      </c>
      <c r="AY265" s="223" t="s">
        <v>134</v>
      </c>
    </row>
    <row r="266" spans="2:51" s="14" customFormat="1" ht="11.25">
      <c r="B266" s="213"/>
      <c r="C266" s="214"/>
      <c r="D266" s="204" t="s">
        <v>144</v>
      </c>
      <c r="E266" s="215" t="s">
        <v>21</v>
      </c>
      <c r="F266" s="216" t="s">
        <v>334</v>
      </c>
      <c r="G266" s="214"/>
      <c r="H266" s="217">
        <v>-0.7</v>
      </c>
      <c r="I266" s="218"/>
      <c r="J266" s="214"/>
      <c r="K266" s="214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144</v>
      </c>
      <c r="AU266" s="223" t="s">
        <v>85</v>
      </c>
      <c r="AV266" s="14" t="s">
        <v>85</v>
      </c>
      <c r="AW266" s="14" t="s">
        <v>36</v>
      </c>
      <c r="AX266" s="14" t="s">
        <v>75</v>
      </c>
      <c r="AY266" s="223" t="s">
        <v>134</v>
      </c>
    </row>
    <row r="267" spans="2:51" s="16" customFormat="1" ht="11.25">
      <c r="B267" s="235"/>
      <c r="C267" s="236"/>
      <c r="D267" s="204" t="s">
        <v>144</v>
      </c>
      <c r="E267" s="237" t="s">
        <v>21</v>
      </c>
      <c r="F267" s="238" t="s">
        <v>165</v>
      </c>
      <c r="G267" s="236"/>
      <c r="H267" s="239">
        <v>7.94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AT267" s="245" t="s">
        <v>144</v>
      </c>
      <c r="AU267" s="245" t="s">
        <v>85</v>
      </c>
      <c r="AV267" s="16" t="s">
        <v>135</v>
      </c>
      <c r="AW267" s="16" t="s">
        <v>36</v>
      </c>
      <c r="AX267" s="16" t="s">
        <v>75</v>
      </c>
      <c r="AY267" s="245" t="s">
        <v>134</v>
      </c>
    </row>
    <row r="268" spans="2:51" s="13" customFormat="1" ht="11.25">
      <c r="B268" s="202"/>
      <c r="C268" s="203"/>
      <c r="D268" s="204" t="s">
        <v>144</v>
      </c>
      <c r="E268" s="205" t="s">
        <v>21</v>
      </c>
      <c r="F268" s="206" t="s">
        <v>178</v>
      </c>
      <c r="G268" s="203"/>
      <c r="H268" s="205" t="s">
        <v>21</v>
      </c>
      <c r="I268" s="207"/>
      <c r="J268" s="203"/>
      <c r="K268" s="203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144</v>
      </c>
      <c r="AU268" s="212" t="s">
        <v>85</v>
      </c>
      <c r="AV268" s="13" t="s">
        <v>83</v>
      </c>
      <c r="AW268" s="13" t="s">
        <v>36</v>
      </c>
      <c r="AX268" s="13" t="s">
        <v>75</v>
      </c>
      <c r="AY268" s="212" t="s">
        <v>134</v>
      </c>
    </row>
    <row r="269" spans="2:51" s="14" customFormat="1" ht="11.25">
      <c r="B269" s="213"/>
      <c r="C269" s="214"/>
      <c r="D269" s="204" t="s">
        <v>144</v>
      </c>
      <c r="E269" s="215" t="s">
        <v>21</v>
      </c>
      <c r="F269" s="216" t="s">
        <v>336</v>
      </c>
      <c r="G269" s="214"/>
      <c r="H269" s="217">
        <v>6.98</v>
      </c>
      <c r="I269" s="218"/>
      <c r="J269" s="214"/>
      <c r="K269" s="214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144</v>
      </c>
      <c r="AU269" s="223" t="s">
        <v>85</v>
      </c>
      <c r="AV269" s="14" t="s">
        <v>85</v>
      </c>
      <c r="AW269" s="14" t="s">
        <v>36</v>
      </c>
      <c r="AX269" s="14" t="s">
        <v>75</v>
      </c>
      <c r="AY269" s="223" t="s">
        <v>134</v>
      </c>
    </row>
    <row r="270" spans="2:51" s="14" customFormat="1" ht="11.25">
      <c r="B270" s="213"/>
      <c r="C270" s="214"/>
      <c r="D270" s="204" t="s">
        <v>144</v>
      </c>
      <c r="E270" s="215" t="s">
        <v>21</v>
      </c>
      <c r="F270" s="216" t="s">
        <v>334</v>
      </c>
      <c r="G270" s="214"/>
      <c r="H270" s="217">
        <v>-0.7</v>
      </c>
      <c r="I270" s="218"/>
      <c r="J270" s="214"/>
      <c r="K270" s="214"/>
      <c r="L270" s="219"/>
      <c r="M270" s="220"/>
      <c r="N270" s="221"/>
      <c r="O270" s="221"/>
      <c r="P270" s="221"/>
      <c r="Q270" s="221"/>
      <c r="R270" s="221"/>
      <c r="S270" s="221"/>
      <c r="T270" s="222"/>
      <c r="AT270" s="223" t="s">
        <v>144</v>
      </c>
      <c r="AU270" s="223" t="s">
        <v>85</v>
      </c>
      <c r="AV270" s="14" t="s">
        <v>85</v>
      </c>
      <c r="AW270" s="14" t="s">
        <v>36</v>
      </c>
      <c r="AX270" s="14" t="s">
        <v>75</v>
      </c>
      <c r="AY270" s="223" t="s">
        <v>134</v>
      </c>
    </row>
    <row r="271" spans="2:51" s="16" customFormat="1" ht="11.25">
      <c r="B271" s="235"/>
      <c r="C271" s="236"/>
      <c r="D271" s="204" t="s">
        <v>144</v>
      </c>
      <c r="E271" s="237" t="s">
        <v>21</v>
      </c>
      <c r="F271" s="238" t="s">
        <v>165</v>
      </c>
      <c r="G271" s="236"/>
      <c r="H271" s="239">
        <v>6.28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144</v>
      </c>
      <c r="AU271" s="245" t="s">
        <v>85</v>
      </c>
      <c r="AV271" s="16" t="s">
        <v>135</v>
      </c>
      <c r="AW271" s="16" t="s">
        <v>36</v>
      </c>
      <c r="AX271" s="16" t="s">
        <v>75</v>
      </c>
      <c r="AY271" s="245" t="s">
        <v>134</v>
      </c>
    </row>
    <row r="272" spans="2:51" s="15" customFormat="1" ht="11.25">
      <c r="B272" s="224"/>
      <c r="C272" s="225"/>
      <c r="D272" s="204" t="s">
        <v>144</v>
      </c>
      <c r="E272" s="226" t="s">
        <v>21</v>
      </c>
      <c r="F272" s="227" t="s">
        <v>147</v>
      </c>
      <c r="G272" s="225"/>
      <c r="H272" s="228">
        <v>22.02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AT272" s="234" t="s">
        <v>144</v>
      </c>
      <c r="AU272" s="234" t="s">
        <v>85</v>
      </c>
      <c r="AV272" s="15" t="s">
        <v>142</v>
      </c>
      <c r="AW272" s="15" t="s">
        <v>36</v>
      </c>
      <c r="AX272" s="15" t="s">
        <v>83</v>
      </c>
      <c r="AY272" s="234" t="s">
        <v>134</v>
      </c>
    </row>
    <row r="273" spans="1:65" s="2" customFormat="1" ht="36" customHeight="1">
      <c r="A273" s="36"/>
      <c r="B273" s="37"/>
      <c r="C273" s="189" t="s">
        <v>337</v>
      </c>
      <c r="D273" s="189" t="s">
        <v>137</v>
      </c>
      <c r="E273" s="190" t="s">
        <v>338</v>
      </c>
      <c r="F273" s="191" t="s">
        <v>339</v>
      </c>
      <c r="G273" s="192" t="s">
        <v>279</v>
      </c>
      <c r="H273" s="193">
        <v>0.258</v>
      </c>
      <c r="I273" s="194"/>
      <c r="J273" s="195">
        <f>ROUND(I273*H273,2)</f>
        <v>0</v>
      </c>
      <c r="K273" s="191" t="s">
        <v>141</v>
      </c>
      <c r="L273" s="41"/>
      <c r="M273" s="196" t="s">
        <v>21</v>
      </c>
      <c r="N273" s="197" t="s">
        <v>46</v>
      </c>
      <c r="O273" s="66"/>
      <c r="P273" s="198">
        <f>O273*H273</f>
        <v>0</v>
      </c>
      <c r="Q273" s="198">
        <v>0</v>
      </c>
      <c r="R273" s="198">
        <f>Q273*H273</f>
        <v>0</v>
      </c>
      <c r="S273" s="198">
        <v>0</v>
      </c>
      <c r="T273" s="199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0" t="s">
        <v>250</v>
      </c>
      <c r="AT273" s="200" t="s">
        <v>137</v>
      </c>
      <c r="AU273" s="200" t="s">
        <v>85</v>
      </c>
      <c r="AY273" s="19" t="s">
        <v>134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19" t="s">
        <v>83</v>
      </c>
      <c r="BK273" s="201">
        <f>ROUND(I273*H273,2)</f>
        <v>0</v>
      </c>
      <c r="BL273" s="19" t="s">
        <v>250</v>
      </c>
      <c r="BM273" s="200" t="s">
        <v>340</v>
      </c>
    </row>
    <row r="274" spans="1:65" s="2" customFormat="1" ht="24" customHeight="1">
      <c r="A274" s="36"/>
      <c r="B274" s="37"/>
      <c r="C274" s="189" t="s">
        <v>322</v>
      </c>
      <c r="D274" s="189" t="s">
        <v>137</v>
      </c>
      <c r="E274" s="190" t="s">
        <v>341</v>
      </c>
      <c r="F274" s="191" t="s">
        <v>342</v>
      </c>
      <c r="G274" s="192" t="s">
        <v>279</v>
      </c>
      <c r="H274" s="193">
        <v>0.258</v>
      </c>
      <c r="I274" s="194"/>
      <c r="J274" s="195">
        <f>ROUND(I274*H274,2)</f>
        <v>0</v>
      </c>
      <c r="K274" s="191" t="s">
        <v>141</v>
      </c>
      <c r="L274" s="41"/>
      <c r="M274" s="196" t="s">
        <v>21</v>
      </c>
      <c r="N274" s="197" t="s">
        <v>46</v>
      </c>
      <c r="O274" s="66"/>
      <c r="P274" s="198">
        <f>O274*H274</f>
        <v>0</v>
      </c>
      <c r="Q274" s="198">
        <v>0</v>
      </c>
      <c r="R274" s="198">
        <f>Q274*H274</f>
        <v>0</v>
      </c>
      <c r="S274" s="198">
        <v>0</v>
      </c>
      <c r="T274" s="199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0" t="s">
        <v>250</v>
      </c>
      <c r="AT274" s="200" t="s">
        <v>137</v>
      </c>
      <c r="AU274" s="200" t="s">
        <v>85</v>
      </c>
      <c r="AY274" s="19" t="s">
        <v>134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19" t="s">
        <v>83</v>
      </c>
      <c r="BK274" s="201">
        <f>ROUND(I274*H274,2)</f>
        <v>0</v>
      </c>
      <c r="BL274" s="19" t="s">
        <v>250</v>
      </c>
      <c r="BM274" s="200" t="s">
        <v>343</v>
      </c>
    </row>
    <row r="275" spans="2:63" s="12" customFormat="1" ht="22.9" customHeight="1">
      <c r="B275" s="173"/>
      <c r="C275" s="174"/>
      <c r="D275" s="175" t="s">
        <v>74</v>
      </c>
      <c r="E275" s="187" t="s">
        <v>344</v>
      </c>
      <c r="F275" s="187" t="s">
        <v>345</v>
      </c>
      <c r="G275" s="174"/>
      <c r="H275" s="174"/>
      <c r="I275" s="177"/>
      <c r="J275" s="188">
        <f>BK275</f>
        <v>0</v>
      </c>
      <c r="K275" s="174"/>
      <c r="L275" s="179"/>
      <c r="M275" s="180"/>
      <c r="N275" s="181"/>
      <c r="O275" s="181"/>
      <c r="P275" s="182">
        <f>SUM(P276:P360)</f>
        <v>0</v>
      </c>
      <c r="Q275" s="181"/>
      <c r="R275" s="182">
        <f>SUM(R276:R360)</f>
        <v>0.73749414</v>
      </c>
      <c r="S275" s="181"/>
      <c r="T275" s="183">
        <f>SUM(T276:T360)</f>
        <v>1.6585761399999999</v>
      </c>
      <c r="AR275" s="184" t="s">
        <v>85</v>
      </c>
      <c r="AT275" s="185" t="s">
        <v>74</v>
      </c>
      <c r="AU275" s="185" t="s">
        <v>83</v>
      </c>
      <c r="AY275" s="184" t="s">
        <v>134</v>
      </c>
      <c r="BK275" s="186">
        <f>SUM(BK276:BK360)</f>
        <v>0</v>
      </c>
    </row>
    <row r="276" spans="1:65" s="2" customFormat="1" ht="16.5" customHeight="1">
      <c r="A276" s="36"/>
      <c r="B276" s="37"/>
      <c r="C276" s="189" t="s">
        <v>346</v>
      </c>
      <c r="D276" s="189" t="s">
        <v>137</v>
      </c>
      <c r="E276" s="190" t="s">
        <v>347</v>
      </c>
      <c r="F276" s="191" t="s">
        <v>348</v>
      </c>
      <c r="G276" s="192" t="s">
        <v>140</v>
      </c>
      <c r="H276" s="193">
        <v>19.993</v>
      </c>
      <c r="I276" s="194"/>
      <c r="J276" s="195">
        <f>ROUND(I276*H276,2)</f>
        <v>0</v>
      </c>
      <c r="K276" s="191" t="s">
        <v>141</v>
      </c>
      <c r="L276" s="41"/>
      <c r="M276" s="196" t="s">
        <v>21</v>
      </c>
      <c r="N276" s="197" t="s">
        <v>46</v>
      </c>
      <c r="O276" s="66"/>
      <c r="P276" s="198">
        <f>O276*H276</f>
        <v>0</v>
      </c>
      <c r="Q276" s="198">
        <v>0.0003</v>
      </c>
      <c r="R276" s="198">
        <f>Q276*H276</f>
        <v>0.005997899999999999</v>
      </c>
      <c r="S276" s="198">
        <v>0</v>
      </c>
      <c r="T276" s="199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0" t="s">
        <v>250</v>
      </c>
      <c r="AT276" s="200" t="s">
        <v>137</v>
      </c>
      <c r="AU276" s="200" t="s">
        <v>85</v>
      </c>
      <c r="AY276" s="19" t="s">
        <v>134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19" t="s">
        <v>83</v>
      </c>
      <c r="BK276" s="201">
        <f>ROUND(I276*H276,2)</f>
        <v>0</v>
      </c>
      <c r="BL276" s="19" t="s">
        <v>250</v>
      </c>
      <c r="BM276" s="200" t="s">
        <v>349</v>
      </c>
    </row>
    <row r="277" spans="2:51" s="13" customFormat="1" ht="11.25">
      <c r="B277" s="202"/>
      <c r="C277" s="203"/>
      <c r="D277" s="204" t="s">
        <v>144</v>
      </c>
      <c r="E277" s="205" t="s">
        <v>21</v>
      </c>
      <c r="F277" s="206" t="s">
        <v>162</v>
      </c>
      <c r="G277" s="203"/>
      <c r="H277" s="205" t="s">
        <v>21</v>
      </c>
      <c r="I277" s="207"/>
      <c r="J277" s="203"/>
      <c r="K277" s="203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144</v>
      </c>
      <c r="AU277" s="212" t="s">
        <v>85</v>
      </c>
      <c r="AV277" s="13" t="s">
        <v>83</v>
      </c>
      <c r="AW277" s="13" t="s">
        <v>36</v>
      </c>
      <c r="AX277" s="13" t="s">
        <v>75</v>
      </c>
      <c r="AY277" s="212" t="s">
        <v>134</v>
      </c>
    </row>
    <row r="278" spans="2:51" s="13" customFormat="1" ht="11.25">
      <c r="B278" s="202"/>
      <c r="C278" s="203"/>
      <c r="D278" s="204" t="s">
        <v>144</v>
      </c>
      <c r="E278" s="205" t="s">
        <v>21</v>
      </c>
      <c r="F278" s="206" t="s">
        <v>173</v>
      </c>
      <c r="G278" s="203"/>
      <c r="H278" s="205" t="s">
        <v>21</v>
      </c>
      <c r="I278" s="207"/>
      <c r="J278" s="203"/>
      <c r="K278" s="203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144</v>
      </c>
      <c r="AU278" s="212" t="s">
        <v>85</v>
      </c>
      <c r="AV278" s="13" t="s">
        <v>83</v>
      </c>
      <c r="AW278" s="13" t="s">
        <v>36</v>
      </c>
      <c r="AX278" s="13" t="s">
        <v>75</v>
      </c>
      <c r="AY278" s="212" t="s">
        <v>134</v>
      </c>
    </row>
    <row r="279" spans="2:51" s="14" customFormat="1" ht="11.25">
      <c r="B279" s="213"/>
      <c r="C279" s="214"/>
      <c r="D279" s="204" t="s">
        <v>144</v>
      </c>
      <c r="E279" s="215" t="s">
        <v>21</v>
      </c>
      <c r="F279" s="216" t="s">
        <v>350</v>
      </c>
      <c r="G279" s="214"/>
      <c r="H279" s="217">
        <v>4.271</v>
      </c>
      <c r="I279" s="218"/>
      <c r="J279" s="214"/>
      <c r="K279" s="214"/>
      <c r="L279" s="219"/>
      <c r="M279" s="220"/>
      <c r="N279" s="221"/>
      <c r="O279" s="221"/>
      <c r="P279" s="221"/>
      <c r="Q279" s="221"/>
      <c r="R279" s="221"/>
      <c r="S279" s="221"/>
      <c r="T279" s="222"/>
      <c r="AT279" s="223" t="s">
        <v>144</v>
      </c>
      <c r="AU279" s="223" t="s">
        <v>85</v>
      </c>
      <c r="AV279" s="14" t="s">
        <v>85</v>
      </c>
      <c r="AW279" s="14" t="s">
        <v>36</v>
      </c>
      <c r="AX279" s="14" t="s">
        <v>75</v>
      </c>
      <c r="AY279" s="223" t="s">
        <v>134</v>
      </c>
    </row>
    <row r="280" spans="2:51" s="16" customFormat="1" ht="11.25">
      <c r="B280" s="235"/>
      <c r="C280" s="236"/>
      <c r="D280" s="204" t="s">
        <v>144</v>
      </c>
      <c r="E280" s="237" t="s">
        <v>21</v>
      </c>
      <c r="F280" s="238" t="s">
        <v>165</v>
      </c>
      <c r="G280" s="236"/>
      <c r="H280" s="239">
        <v>4.271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144</v>
      </c>
      <c r="AU280" s="245" t="s">
        <v>85</v>
      </c>
      <c r="AV280" s="16" t="s">
        <v>135</v>
      </c>
      <c r="AW280" s="16" t="s">
        <v>36</v>
      </c>
      <c r="AX280" s="16" t="s">
        <v>75</v>
      </c>
      <c r="AY280" s="245" t="s">
        <v>134</v>
      </c>
    </row>
    <row r="281" spans="2:51" s="13" customFormat="1" ht="11.25">
      <c r="B281" s="202"/>
      <c r="C281" s="203"/>
      <c r="D281" s="204" t="s">
        <v>144</v>
      </c>
      <c r="E281" s="205" t="s">
        <v>21</v>
      </c>
      <c r="F281" s="206" t="s">
        <v>176</v>
      </c>
      <c r="G281" s="203"/>
      <c r="H281" s="205" t="s">
        <v>21</v>
      </c>
      <c r="I281" s="207"/>
      <c r="J281" s="203"/>
      <c r="K281" s="203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144</v>
      </c>
      <c r="AU281" s="212" t="s">
        <v>85</v>
      </c>
      <c r="AV281" s="13" t="s">
        <v>83</v>
      </c>
      <c r="AW281" s="13" t="s">
        <v>36</v>
      </c>
      <c r="AX281" s="13" t="s">
        <v>75</v>
      </c>
      <c r="AY281" s="212" t="s">
        <v>134</v>
      </c>
    </row>
    <row r="282" spans="2:51" s="14" customFormat="1" ht="11.25">
      <c r="B282" s="213"/>
      <c r="C282" s="214"/>
      <c r="D282" s="204" t="s">
        <v>144</v>
      </c>
      <c r="E282" s="215" t="s">
        <v>21</v>
      </c>
      <c r="F282" s="216" t="s">
        <v>351</v>
      </c>
      <c r="G282" s="214"/>
      <c r="H282" s="217">
        <v>4.57</v>
      </c>
      <c r="I282" s="218"/>
      <c r="J282" s="214"/>
      <c r="K282" s="214"/>
      <c r="L282" s="219"/>
      <c r="M282" s="220"/>
      <c r="N282" s="221"/>
      <c r="O282" s="221"/>
      <c r="P282" s="221"/>
      <c r="Q282" s="221"/>
      <c r="R282" s="221"/>
      <c r="S282" s="221"/>
      <c r="T282" s="222"/>
      <c r="AT282" s="223" t="s">
        <v>144</v>
      </c>
      <c r="AU282" s="223" t="s">
        <v>85</v>
      </c>
      <c r="AV282" s="14" t="s">
        <v>85</v>
      </c>
      <c r="AW282" s="14" t="s">
        <v>36</v>
      </c>
      <c r="AX282" s="14" t="s">
        <v>75</v>
      </c>
      <c r="AY282" s="223" t="s">
        <v>134</v>
      </c>
    </row>
    <row r="283" spans="2:51" s="16" customFormat="1" ht="11.25">
      <c r="B283" s="235"/>
      <c r="C283" s="236"/>
      <c r="D283" s="204" t="s">
        <v>144</v>
      </c>
      <c r="E283" s="237" t="s">
        <v>21</v>
      </c>
      <c r="F283" s="238" t="s">
        <v>165</v>
      </c>
      <c r="G283" s="236"/>
      <c r="H283" s="239">
        <v>4.57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AT283" s="245" t="s">
        <v>144</v>
      </c>
      <c r="AU283" s="245" t="s">
        <v>85</v>
      </c>
      <c r="AV283" s="16" t="s">
        <v>135</v>
      </c>
      <c r="AW283" s="16" t="s">
        <v>36</v>
      </c>
      <c r="AX283" s="16" t="s">
        <v>75</v>
      </c>
      <c r="AY283" s="245" t="s">
        <v>134</v>
      </c>
    </row>
    <row r="284" spans="2:51" s="13" customFormat="1" ht="11.25">
      <c r="B284" s="202"/>
      <c r="C284" s="203"/>
      <c r="D284" s="204" t="s">
        <v>144</v>
      </c>
      <c r="E284" s="205" t="s">
        <v>21</v>
      </c>
      <c r="F284" s="206" t="s">
        <v>178</v>
      </c>
      <c r="G284" s="203"/>
      <c r="H284" s="205" t="s">
        <v>21</v>
      </c>
      <c r="I284" s="207"/>
      <c r="J284" s="203"/>
      <c r="K284" s="203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144</v>
      </c>
      <c r="AU284" s="212" t="s">
        <v>85</v>
      </c>
      <c r="AV284" s="13" t="s">
        <v>83</v>
      </c>
      <c r="AW284" s="13" t="s">
        <v>36</v>
      </c>
      <c r="AX284" s="13" t="s">
        <v>75</v>
      </c>
      <c r="AY284" s="212" t="s">
        <v>134</v>
      </c>
    </row>
    <row r="285" spans="2:51" s="14" customFormat="1" ht="11.25">
      <c r="B285" s="213"/>
      <c r="C285" s="214"/>
      <c r="D285" s="204" t="s">
        <v>144</v>
      </c>
      <c r="E285" s="215" t="s">
        <v>21</v>
      </c>
      <c r="F285" s="216" t="s">
        <v>352</v>
      </c>
      <c r="G285" s="214"/>
      <c r="H285" s="217">
        <v>2.482</v>
      </c>
      <c r="I285" s="218"/>
      <c r="J285" s="214"/>
      <c r="K285" s="214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144</v>
      </c>
      <c r="AU285" s="223" t="s">
        <v>85</v>
      </c>
      <c r="AV285" s="14" t="s">
        <v>85</v>
      </c>
      <c r="AW285" s="14" t="s">
        <v>36</v>
      </c>
      <c r="AX285" s="14" t="s">
        <v>75</v>
      </c>
      <c r="AY285" s="223" t="s">
        <v>134</v>
      </c>
    </row>
    <row r="286" spans="2:51" s="16" customFormat="1" ht="11.25">
      <c r="B286" s="235"/>
      <c r="C286" s="236"/>
      <c r="D286" s="204" t="s">
        <v>144</v>
      </c>
      <c r="E286" s="237" t="s">
        <v>21</v>
      </c>
      <c r="F286" s="238" t="s">
        <v>165</v>
      </c>
      <c r="G286" s="236"/>
      <c r="H286" s="239">
        <v>2.482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144</v>
      </c>
      <c r="AU286" s="245" t="s">
        <v>85</v>
      </c>
      <c r="AV286" s="16" t="s">
        <v>135</v>
      </c>
      <c r="AW286" s="16" t="s">
        <v>36</v>
      </c>
      <c r="AX286" s="16" t="s">
        <v>75</v>
      </c>
      <c r="AY286" s="245" t="s">
        <v>134</v>
      </c>
    </row>
    <row r="287" spans="2:51" s="13" customFormat="1" ht="11.25">
      <c r="B287" s="202"/>
      <c r="C287" s="203"/>
      <c r="D287" s="204" t="s">
        <v>144</v>
      </c>
      <c r="E287" s="205" t="s">
        <v>21</v>
      </c>
      <c r="F287" s="206" t="s">
        <v>163</v>
      </c>
      <c r="G287" s="203"/>
      <c r="H287" s="205" t="s">
        <v>21</v>
      </c>
      <c r="I287" s="207"/>
      <c r="J287" s="203"/>
      <c r="K287" s="203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144</v>
      </c>
      <c r="AU287" s="212" t="s">
        <v>85</v>
      </c>
      <c r="AV287" s="13" t="s">
        <v>83</v>
      </c>
      <c r="AW287" s="13" t="s">
        <v>36</v>
      </c>
      <c r="AX287" s="13" t="s">
        <v>75</v>
      </c>
      <c r="AY287" s="212" t="s">
        <v>134</v>
      </c>
    </row>
    <row r="288" spans="2:51" s="14" customFormat="1" ht="11.25">
      <c r="B288" s="213"/>
      <c r="C288" s="214"/>
      <c r="D288" s="204" t="s">
        <v>144</v>
      </c>
      <c r="E288" s="215" t="s">
        <v>21</v>
      </c>
      <c r="F288" s="216" t="s">
        <v>164</v>
      </c>
      <c r="G288" s="214"/>
      <c r="H288" s="217">
        <v>8.67</v>
      </c>
      <c r="I288" s="218"/>
      <c r="J288" s="214"/>
      <c r="K288" s="214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144</v>
      </c>
      <c r="AU288" s="223" t="s">
        <v>85</v>
      </c>
      <c r="AV288" s="14" t="s">
        <v>85</v>
      </c>
      <c r="AW288" s="14" t="s">
        <v>36</v>
      </c>
      <c r="AX288" s="14" t="s">
        <v>75</v>
      </c>
      <c r="AY288" s="223" t="s">
        <v>134</v>
      </c>
    </row>
    <row r="289" spans="2:51" s="16" customFormat="1" ht="11.25">
      <c r="B289" s="235"/>
      <c r="C289" s="236"/>
      <c r="D289" s="204" t="s">
        <v>144</v>
      </c>
      <c r="E289" s="237" t="s">
        <v>21</v>
      </c>
      <c r="F289" s="238" t="s">
        <v>165</v>
      </c>
      <c r="G289" s="236"/>
      <c r="H289" s="239">
        <v>8.67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144</v>
      </c>
      <c r="AU289" s="245" t="s">
        <v>85</v>
      </c>
      <c r="AV289" s="16" t="s">
        <v>135</v>
      </c>
      <c r="AW289" s="16" t="s">
        <v>36</v>
      </c>
      <c r="AX289" s="16" t="s">
        <v>75</v>
      </c>
      <c r="AY289" s="245" t="s">
        <v>134</v>
      </c>
    </row>
    <row r="290" spans="2:51" s="15" customFormat="1" ht="11.25">
      <c r="B290" s="224"/>
      <c r="C290" s="225"/>
      <c r="D290" s="204" t="s">
        <v>144</v>
      </c>
      <c r="E290" s="226" t="s">
        <v>21</v>
      </c>
      <c r="F290" s="227" t="s">
        <v>147</v>
      </c>
      <c r="G290" s="225"/>
      <c r="H290" s="228">
        <v>19.993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144</v>
      </c>
      <c r="AU290" s="234" t="s">
        <v>85</v>
      </c>
      <c r="AV290" s="15" t="s">
        <v>142</v>
      </c>
      <c r="AW290" s="15" t="s">
        <v>36</v>
      </c>
      <c r="AX290" s="15" t="s">
        <v>83</v>
      </c>
      <c r="AY290" s="234" t="s">
        <v>134</v>
      </c>
    </row>
    <row r="291" spans="1:65" s="2" customFormat="1" ht="16.5" customHeight="1">
      <c r="A291" s="36"/>
      <c r="B291" s="37"/>
      <c r="C291" s="189" t="s">
        <v>353</v>
      </c>
      <c r="D291" s="189" t="s">
        <v>137</v>
      </c>
      <c r="E291" s="190" t="s">
        <v>354</v>
      </c>
      <c r="F291" s="191" t="s">
        <v>355</v>
      </c>
      <c r="G291" s="192" t="s">
        <v>140</v>
      </c>
      <c r="H291" s="193">
        <v>19.993</v>
      </c>
      <c r="I291" s="194"/>
      <c r="J291" s="195">
        <f>ROUND(I291*H291,2)</f>
        <v>0</v>
      </c>
      <c r="K291" s="191" t="s">
        <v>141</v>
      </c>
      <c r="L291" s="41"/>
      <c r="M291" s="196" t="s">
        <v>21</v>
      </c>
      <c r="N291" s="197" t="s">
        <v>46</v>
      </c>
      <c r="O291" s="66"/>
      <c r="P291" s="198">
        <f>O291*H291</f>
        <v>0</v>
      </c>
      <c r="Q291" s="198">
        <v>0.0045</v>
      </c>
      <c r="R291" s="198">
        <f>Q291*H291</f>
        <v>0.08996849999999999</v>
      </c>
      <c r="S291" s="198">
        <v>0</v>
      </c>
      <c r="T291" s="199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0" t="s">
        <v>250</v>
      </c>
      <c r="AT291" s="200" t="s">
        <v>137</v>
      </c>
      <c r="AU291" s="200" t="s">
        <v>85</v>
      </c>
      <c r="AY291" s="19" t="s">
        <v>134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19" t="s">
        <v>83</v>
      </c>
      <c r="BK291" s="201">
        <f>ROUND(I291*H291,2)</f>
        <v>0</v>
      </c>
      <c r="BL291" s="19" t="s">
        <v>250</v>
      </c>
      <c r="BM291" s="200" t="s">
        <v>356</v>
      </c>
    </row>
    <row r="292" spans="1:65" s="2" customFormat="1" ht="16.5" customHeight="1">
      <c r="A292" s="36"/>
      <c r="B292" s="37"/>
      <c r="C292" s="189" t="s">
        <v>357</v>
      </c>
      <c r="D292" s="189" t="s">
        <v>137</v>
      </c>
      <c r="E292" s="190" t="s">
        <v>358</v>
      </c>
      <c r="F292" s="191" t="s">
        <v>359</v>
      </c>
      <c r="G292" s="192" t="s">
        <v>154</v>
      </c>
      <c r="H292" s="193">
        <v>10.74</v>
      </c>
      <c r="I292" s="194"/>
      <c r="J292" s="195">
        <f>ROUND(I292*H292,2)</f>
        <v>0</v>
      </c>
      <c r="K292" s="191" t="s">
        <v>141</v>
      </c>
      <c r="L292" s="41"/>
      <c r="M292" s="196" t="s">
        <v>21</v>
      </c>
      <c r="N292" s="197" t="s">
        <v>46</v>
      </c>
      <c r="O292" s="66"/>
      <c r="P292" s="198">
        <f>O292*H292</f>
        <v>0</v>
      </c>
      <c r="Q292" s="198">
        <v>0.00043</v>
      </c>
      <c r="R292" s="198">
        <f>Q292*H292</f>
        <v>0.0046182</v>
      </c>
      <c r="S292" s="198">
        <v>0</v>
      </c>
      <c r="T292" s="199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0" t="s">
        <v>250</v>
      </c>
      <c r="AT292" s="200" t="s">
        <v>137</v>
      </c>
      <c r="AU292" s="200" t="s">
        <v>85</v>
      </c>
      <c r="AY292" s="19" t="s">
        <v>134</v>
      </c>
      <c r="BE292" s="201">
        <f>IF(N292="základní",J292,0)</f>
        <v>0</v>
      </c>
      <c r="BF292" s="201">
        <f>IF(N292="snížená",J292,0)</f>
        <v>0</v>
      </c>
      <c r="BG292" s="201">
        <f>IF(N292="zákl. přenesená",J292,0)</f>
        <v>0</v>
      </c>
      <c r="BH292" s="201">
        <f>IF(N292="sníž. přenesená",J292,0)</f>
        <v>0</v>
      </c>
      <c r="BI292" s="201">
        <f>IF(N292="nulová",J292,0)</f>
        <v>0</v>
      </c>
      <c r="BJ292" s="19" t="s">
        <v>83</v>
      </c>
      <c r="BK292" s="201">
        <f>ROUND(I292*H292,2)</f>
        <v>0</v>
      </c>
      <c r="BL292" s="19" t="s">
        <v>250</v>
      </c>
      <c r="BM292" s="200" t="s">
        <v>360</v>
      </c>
    </row>
    <row r="293" spans="2:51" s="13" customFormat="1" ht="11.25">
      <c r="B293" s="202"/>
      <c r="C293" s="203"/>
      <c r="D293" s="204" t="s">
        <v>144</v>
      </c>
      <c r="E293" s="205" t="s">
        <v>21</v>
      </c>
      <c r="F293" s="206" t="s">
        <v>162</v>
      </c>
      <c r="G293" s="203"/>
      <c r="H293" s="205" t="s">
        <v>21</v>
      </c>
      <c r="I293" s="207"/>
      <c r="J293" s="203"/>
      <c r="K293" s="203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144</v>
      </c>
      <c r="AU293" s="212" t="s">
        <v>85</v>
      </c>
      <c r="AV293" s="13" t="s">
        <v>83</v>
      </c>
      <c r="AW293" s="13" t="s">
        <v>36</v>
      </c>
      <c r="AX293" s="13" t="s">
        <v>75</v>
      </c>
      <c r="AY293" s="212" t="s">
        <v>134</v>
      </c>
    </row>
    <row r="294" spans="2:51" s="13" customFormat="1" ht="11.25">
      <c r="B294" s="202"/>
      <c r="C294" s="203"/>
      <c r="D294" s="204" t="s">
        <v>144</v>
      </c>
      <c r="E294" s="205" t="s">
        <v>21</v>
      </c>
      <c r="F294" s="206" t="s">
        <v>163</v>
      </c>
      <c r="G294" s="203"/>
      <c r="H294" s="205" t="s">
        <v>21</v>
      </c>
      <c r="I294" s="207"/>
      <c r="J294" s="203"/>
      <c r="K294" s="203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144</v>
      </c>
      <c r="AU294" s="212" t="s">
        <v>85</v>
      </c>
      <c r="AV294" s="13" t="s">
        <v>83</v>
      </c>
      <c r="AW294" s="13" t="s">
        <v>36</v>
      </c>
      <c r="AX294" s="13" t="s">
        <v>75</v>
      </c>
      <c r="AY294" s="212" t="s">
        <v>134</v>
      </c>
    </row>
    <row r="295" spans="2:51" s="14" customFormat="1" ht="11.25">
      <c r="B295" s="213"/>
      <c r="C295" s="214"/>
      <c r="D295" s="204" t="s">
        <v>144</v>
      </c>
      <c r="E295" s="215" t="s">
        <v>21</v>
      </c>
      <c r="F295" s="216" t="s">
        <v>361</v>
      </c>
      <c r="G295" s="214"/>
      <c r="H295" s="217">
        <v>14.24</v>
      </c>
      <c r="I295" s="218"/>
      <c r="J295" s="214"/>
      <c r="K295" s="214"/>
      <c r="L295" s="219"/>
      <c r="M295" s="220"/>
      <c r="N295" s="221"/>
      <c r="O295" s="221"/>
      <c r="P295" s="221"/>
      <c r="Q295" s="221"/>
      <c r="R295" s="221"/>
      <c r="S295" s="221"/>
      <c r="T295" s="222"/>
      <c r="AT295" s="223" t="s">
        <v>144</v>
      </c>
      <c r="AU295" s="223" t="s">
        <v>85</v>
      </c>
      <c r="AV295" s="14" t="s">
        <v>85</v>
      </c>
      <c r="AW295" s="14" t="s">
        <v>36</v>
      </c>
      <c r="AX295" s="14" t="s">
        <v>75</v>
      </c>
      <c r="AY295" s="223" t="s">
        <v>134</v>
      </c>
    </row>
    <row r="296" spans="2:51" s="14" customFormat="1" ht="11.25">
      <c r="B296" s="213"/>
      <c r="C296" s="214"/>
      <c r="D296" s="204" t="s">
        <v>144</v>
      </c>
      <c r="E296" s="215" t="s">
        <v>21</v>
      </c>
      <c r="F296" s="216" t="s">
        <v>362</v>
      </c>
      <c r="G296" s="214"/>
      <c r="H296" s="217">
        <v>-3.5</v>
      </c>
      <c r="I296" s="218"/>
      <c r="J296" s="214"/>
      <c r="K296" s="214"/>
      <c r="L296" s="219"/>
      <c r="M296" s="220"/>
      <c r="N296" s="221"/>
      <c r="O296" s="221"/>
      <c r="P296" s="221"/>
      <c r="Q296" s="221"/>
      <c r="R296" s="221"/>
      <c r="S296" s="221"/>
      <c r="T296" s="222"/>
      <c r="AT296" s="223" t="s">
        <v>144</v>
      </c>
      <c r="AU296" s="223" t="s">
        <v>85</v>
      </c>
      <c r="AV296" s="14" t="s">
        <v>85</v>
      </c>
      <c r="AW296" s="14" t="s">
        <v>36</v>
      </c>
      <c r="AX296" s="14" t="s">
        <v>75</v>
      </c>
      <c r="AY296" s="223" t="s">
        <v>134</v>
      </c>
    </row>
    <row r="297" spans="2:51" s="15" customFormat="1" ht="11.25">
      <c r="B297" s="224"/>
      <c r="C297" s="225"/>
      <c r="D297" s="204" t="s">
        <v>144</v>
      </c>
      <c r="E297" s="226" t="s">
        <v>21</v>
      </c>
      <c r="F297" s="227" t="s">
        <v>147</v>
      </c>
      <c r="G297" s="225"/>
      <c r="H297" s="228">
        <v>10.74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AT297" s="234" t="s">
        <v>144</v>
      </c>
      <c r="AU297" s="234" t="s">
        <v>85</v>
      </c>
      <c r="AV297" s="15" t="s">
        <v>142</v>
      </c>
      <c r="AW297" s="15" t="s">
        <v>36</v>
      </c>
      <c r="AX297" s="15" t="s">
        <v>83</v>
      </c>
      <c r="AY297" s="234" t="s">
        <v>134</v>
      </c>
    </row>
    <row r="298" spans="1:65" s="2" customFormat="1" ht="16.5" customHeight="1">
      <c r="A298" s="36"/>
      <c r="B298" s="37"/>
      <c r="C298" s="246" t="s">
        <v>363</v>
      </c>
      <c r="D298" s="246" t="s">
        <v>236</v>
      </c>
      <c r="E298" s="247" t="s">
        <v>364</v>
      </c>
      <c r="F298" s="248" t="s">
        <v>365</v>
      </c>
      <c r="G298" s="249" t="s">
        <v>312</v>
      </c>
      <c r="H298" s="250">
        <v>27.5</v>
      </c>
      <c r="I298" s="251"/>
      <c r="J298" s="252">
        <f>ROUND(I298*H298,2)</f>
        <v>0</v>
      </c>
      <c r="K298" s="248" t="s">
        <v>141</v>
      </c>
      <c r="L298" s="253"/>
      <c r="M298" s="254" t="s">
        <v>21</v>
      </c>
      <c r="N298" s="255" t="s">
        <v>46</v>
      </c>
      <c r="O298" s="66"/>
      <c r="P298" s="198">
        <f>O298*H298</f>
        <v>0</v>
      </c>
      <c r="Q298" s="198">
        <v>0.00102</v>
      </c>
      <c r="R298" s="198">
        <f>Q298*H298</f>
        <v>0.028050000000000002</v>
      </c>
      <c r="S298" s="198">
        <v>0</v>
      </c>
      <c r="T298" s="199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0" t="s">
        <v>322</v>
      </c>
      <c r="AT298" s="200" t="s">
        <v>236</v>
      </c>
      <c r="AU298" s="200" t="s">
        <v>85</v>
      </c>
      <c r="AY298" s="19" t="s">
        <v>134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19" t="s">
        <v>83</v>
      </c>
      <c r="BK298" s="201">
        <f>ROUND(I298*H298,2)</f>
        <v>0</v>
      </c>
      <c r="BL298" s="19" t="s">
        <v>250</v>
      </c>
      <c r="BM298" s="200" t="s">
        <v>366</v>
      </c>
    </row>
    <row r="299" spans="2:51" s="14" customFormat="1" ht="11.25">
      <c r="B299" s="213"/>
      <c r="C299" s="214"/>
      <c r="D299" s="204" t="s">
        <v>144</v>
      </c>
      <c r="E299" s="214"/>
      <c r="F299" s="216" t="s">
        <v>367</v>
      </c>
      <c r="G299" s="214"/>
      <c r="H299" s="217">
        <v>27.5</v>
      </c>
      <c r="I299" s="218"/>
      <c r="J299" s="214"/>
      <c r="K299" s="214"/>
      <c r="L299" s="219"/>
      <c r="M299" s="220"/>
      <c r="N299" s="221"/>
      <c r="O299" s="221"/>
      <c r="P299" s="221"/>
      <c r="Q299" s="221"/>
      <c r="R299" s="221"/>
      <c r="S299" s="221"/>
      <c r="T299" s="222"/>
      <c r="AT299" s="223" t="s">
        <v>144</v>
      </c>
      <c r="AU299" s="223" t="s">
        <v>85</v>
      </c>
      <c r="AV299" s="14" t="s">
        <v>85</v>
      </c>
      <c r="AW299" s="14" t="s">
        <v>4</v>
      </c>
      <c r="AX299" s="14" t="s">
        <v>83</v>
      </c>
      <c r="AY299" s="223" t="s">
        <v>134</v>
      </c>
    </row>
    <row r="300" spans="1:65" s="2" customFormat="1" ht="16.5" customHeight="1">
      <c r="A300" s="36"/>
      <c r="B300" s="37"/>
      <c r="C300" s="189" t="s">
        <v>368</v>
      </c>
      <c r="D300" s="189" t="s">
        <v>137</v>
      </c>
      <c r="E300" s="190" t="s">
        <v>369</v>
      </c>
      <c r="F300" s="191" t="s">
        <v>370</v>
      </c>
      <c r="G300" s="192" t="s">
        <v>140</v>
      </c>
      <c r="H300" s="193">
        <v>19.942</v>
      </c>
      <c r="I300" s="194"/>
      <c r="J300" s="195">
        <f>ROUND(I300*H300,2)</f>
        <v>0</v>
      </c>
      <c r="K300" s="191" t="s">
        <v>141</v>
      </c>
      <c r="L300" s="41"/>
      <c r="M300" s="196" t="s">
        <v>21</v>
      </c>
      <c r="N300" s="197" t="s">
        <v>46</v>
      </c>
      <c r="O300" s="66"/>
      <c r="P300" s="198">
        <f>O300*H300</f>
        <v>0</v>
      </c>
      <c r="Q300" s="198">
        <v>0</v>
      </c>
      <c r="R300" s="198">
        <f>Q300*H300</f>
        <v>0</v>
      </c>
      <c r="S300" s="198">
        <v>0.08317</v>
      </c>
      <c r="T300" s="199">
        <f>S300*H300</f>
        <v>1.6585761399999999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0" t="s">
        <v>250</v>
      </c>
      <c r="AT300" s="200" t="s">
        <v>137</v>
      </c>
      <c r="AU300" s="200" t="s">
        <v>85</v>
      </c>
      <c r="AY300" s="19" t="s">
        <v>134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19" t="s">
        <v>83</v>
      </c>
      <c r="BK300" s="201">
        <f>ROUND(I300*H300,2)</f>
        <v>0</v>
      </c>
      <c r="BL300" s="19" t="s">
        <v>250</v>
      </c>
      <c r="BM300" s="200" t="s">
        <v>371</v>
      </c>
    </row>
    <row r="301" spans="2:51" s="13" customFormat="1" ht="11.25">
      <c r="B301" s="202"/>
      <c r="C301" s="203"/>
      <c r="D301" s="204" t="s">
        <v>144</v>
      </c>
      <c r="E301" s="205" t="s">
        <v>21</v>
      </c>
      <c r="F301" s="206" t="s">
        <v>264</v>
      </c>
      <c r="G301" s="203"/>
      <c r="H301" s="205" t="s">
        <v>21</v>
      </c>
      <c r="I301" s="207"/>
      <c r="J301" s="203"/>
      <c r="K301" s="203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144</v>
      </c>
      <c r="AU301" s="212" t="s">
        <v>85</v>
      </c>
      <c r="AV301" s="13" t="s">
        <v>83</v>
      </c>
      <c r="AW301" s="13" t="s">
        <v>36</v>
      </c>
      <c r="AX301" s="13" t="s">
        <v>75</v>
      </c>
      <c r="AY301" s="212" t="s">
        <v>134</v>
      </c>
    </row>
    <row r="302" spans="2:51" s="14" customFormat="1" ht="11.25">
      <c r="B302" s="213"/>
      <c r="C302" s="214"/>
      <c r="D302" s="204" t="s">
        <v>144</v>
      </c>
      <c r="E302" s="215" t="s">
        <v>21</v>
      </c>
      <c r="F302" s="216" t="s">
        <v>265</v>
      </c>
      <c r="G302" s="214"/>
      <c r="H302" s="217">
        <v>14.157</v>
      </c>
      <c r="I302" s="218"/>
      <c r="J302" s="214"/>
      <c r="K302" s="214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144</v>
      </c>
      <c r="AU302" s="223" t="s">
        <v>85</v>
      </c>
      <c r="AV302" s="14" t="s">
        <v>85</v>
      </c>
      <c r="AW302" s="14" t="s">
        <v>36</v>
      </c>
      <c r="AX302" s="14" t="s">
        <v>75</v>
      </c>
      <c r="AY302" s="223" t="s">
        <v>134</v>
      </c>
    </row>
    <row r="303" spans="2:51" s="14" customFormat="1" ht="11.25">
      <c r="B303" s="213"/>
      <c r="C303" s="214"/>
      <c r="D303" s="204" t="s">
        <v>144</v>
      </c>
      <c r="E303" s="215" t="s">
        <v>21</v>
      </c>
      <c r="F303" s="216" t="s">
        <v>266</v>
      </c>
      <c r="G303" s="214"/>
      <c r="H303" s="217">
        <v>5.785</v>
      </c>
      <c r="I303" s="218"/>
      <c r="J303" s="214"/>
      <c r="K303" s="214"/>
      <c r="L303" s="219"/>
      <c r="M303" s="220"/>
      <c r="N303" s="221"/>
      <c r="O303" s="221"/>
      <c r="P303" s="221"/>
      <c r="Q303" s="221"/>
      <c r="R303" s="221"/>
      <c r="S303" s="221"/>
      <c r="T303" s="222"/>
      <c r="AT303" s="223" t="s">
        <v>144</v>
      </c>
      <c r="AU303" s="223" t="s">
        <v>85</v>
      </c>
      <c r="AV303" s="14" t="s">
        <v>85</v>
      </c>
      <c r="AW303" s="14" t="s">
        <v>36</v>
      </c>
      <c r="AX303" s="14" t="s">
        <v>75</v>
      </c>
      <c r="AY303" s="223" t="s">
        <v>134</v>
      </c>
    </row>
    <row r="304" spans="2:51" s="15" customFormat="1" ht="11.25">
      <c r="B304" s="224"/>
      <c r="C304" s="225"/>
      <c r="D304" s="204" t="s">
        <v>144</v>
      </c>
      <c r="E304" s="226" t="s">
        <v>21</v>
      </c>
      <c r="F304" s="227" t="s">
        <v>147</v>
      </c>
      <c r="G304" s="225"/>
      <c r="H304" s="228">
        <v>19.942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AT304" s="234" t="s">
        <v>144</v>
      </c>
      <c r="AU304" s="234" t="s">
        <v>85</v>
      </c>
      <c r="AV304" s="15" t="s">
        <v>142</v>
      </c>
      <c r="AW304" s="15" t="s">
        <v>36</v>
      </c>
      <c r="AX304" s="15" t="s">
        <v>83</v>
      </c>
      <c r="AY304" s="234" t="s">
        <v>134</v>
      </c>
    </row>
    <row r="305" spans="1:65" s="2" customFormat="1" ht="24" customHeight="1">
      <c r="A305" s="36"/>
      <c r="B305" s="37"/>
      <c r="C305" s="189" t="s">
        <v>372</v>
      </c>
      <c r="D305" s="189" t="s">
        <v>137</v>
      </c>
      <c r="E305" s="190" t="s">
        <v>373</v>
      </c>
      <c r="F305" s="191" t="s">
        <v>374</v>
      </c>
      <c r="G305" s="192" t="s">
        <v>140</v>
      </c>
      <c r="H305" s="193">
        <v>19.993</v>
      </c>
      <c r="I305" s="194"/>
      <c r="J305" s="195">
        <f>ROUND(I305*H305,2)</f>
        <v>0</v>
      </c>
      <c r="K305" s="191" t="s">
        <v>141</v>
      </c>
      <c r="L305" s="41"/>
      <c r="M305" s="196" t="s">
        <v>21</v>
      </c>
      <c r="N305" s="197" t="s">
        <v>46</v>
      </c>
      <c r="O305" s="66"/>
      <c r="P305" s="198">
        <f>O305*H305</f>
        <v>0</v>
      </c>
      <c r="Q305" s="198">
        <v>0.00588</v>
      </c>
      <c r="R305" s="198">
        <f>Q305*H305</f>
        <v>0.11755883999999998</v>
      </c>
      <c r="S305" s="198">
        <v>0</v>
      </c>
      <c r="T305" s="199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0" t="s">
        <v>250</v>
      </c>
      <c r="AT305" s="200" t="s">
        <v>137</v>
      </c>
      <c r="AU305" s="200" t="s">
        <v>85</v>
      </c>
      <c r="AY305" s="19" t="s">
        <v>134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19" t="s">
        <v>83</v>
      </c>
      <c r="BK305" s="201">
        <f>ROUND(I305*H305,2)</f>
        <v>0</v>
      </c>
      <c r="BL305" s="19" t="s">
        <v>250</v>
      </c>
      <c r="BM305" s="200" t="s">
        <v>375</v>
      </c>
    </row>
    <row r="306" spans="1:65" s="2" customFormat="1" ht="24" customHeight="1">
      <c r="A306" s="36"/>
      <c r="B306" s="37"/>
      <c r="C306" s="246" t="s">
        <v>376</v>
      </c>
      <c r="D306" s="246" t="s">
        <v>236</v>
      </c>
      <c r="E306" s="247" t="s">
        <v>377</v>
      </c>
      <c r="F306" s="248" t="s">
        <v>378</v>
      </c>
      <c r="G306" s="249" t="s">
        <v>140</v>
      </c>
      <c r="H306" s="250">
        <v>21.992</v>
      </c>
      <c r="I306" s="251"/>
      <c r="J306" s="252">
        <f>ROUND(I306*H306,2)</f>
        <v>0</v>
      </c>
      <c r="K306" s="248" t="s">
        <v>141</v>
      </c>
      <c r="L306" s="253"/>
      <c r="M306" s="254" t="s">
        <v>21</v>
      </c>
      <c r="N306" s="255" t="s">
        <v>46</v>
      </c>
      <c r="O306" s="66"/>
      <c r="P306" s="198">
        <f>O306*H306</f>
        <v>0</v>
      </c>
      <c r="Q306" s="198">
        <v>0.0192</v>
      </c>
      <c r="R306" s="198">
        <f>Q306*H306</f>
        <v>0.42224639999999997</v>
      </c>
      <c r="S306" s="198">
        <v>0</v>
      </c>
      <c r="T306" s="199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0" t="s">
        <v>322</v>
      </c>
      <c r="AT306" s="200" t="s">
        <v>236</v>
      </c>
      <c r="AU306" s="200" t="s">
        <v>85</v>
      </c>
      <c r="AY306" s="19" t="s">
        <v>134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19" t="s">
        <v>83</v>
      </c>
      <c r="BK306" s="201">
        <f>ROUND(I306*H306,2)</f>
        <v>0</v>
      </c>
      <c r="BL306" s="19" t="s">
        <v>250</v>
      </c>
      <c r="BM306" s="200" t="s">
        <v>379</v>
      </c>
    </row>
    <row r="307" spans="2:51" s="14" customFormat="1" ht="11.25">
      <c r="B307" s="213"/>
      <c r="C307" s="214"/>
      <c r="D307" s="204" t="s">
        <v>144</v>
      </c>
      <c r="E307" s="214"/>
      <c r="F307" s="216" t="s">
        <v>380</v>
      </c>
      <c r="G307" s="214"/>
      <c r="H307" s="217">
        <v>21.992</v>
      </c>
      <c r="I307" s="218"/>
      <c r="J307" s="214"/>
      <c r="K307" s="214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144</v>
      </c>
      <c r="AU307" s="223" t="s">
        <v>85</v>
      </c>
      <c r="AV307" s="14" t="s">
        <v>85</v>
      </c>
      <c r="AW307" s="14" t="s">
        <v>4</v>
      </c>
      <c r="AX307" s="14" t="s">
        <v>83</v>
      </c>
      <c r="AY307" s="223" t="s">
        <v>134</v>
      </c>
    </row>
    <row r="308" spans="1:65" s="2" customFormat="1" ht="24" customHeight="1">
      <c r="A308" s="36"/>
      <c r="B308" s="37"/>
      <c r="C308" s="189" t="s">
        <v>381</v>
      </c>
      <c r="D308" s="189" t="s">
        <v>137</v>
      </c>
      <c r="E308" s="190" t="s">
        <v>382</v>
      </c>
      <c r="F308" s="191" t="s">
        <v>383</v>
      </c>
      <c r="G308" s="192" t="s">
        <v>140</v>
      </c>
      <c r="H308" s="193">
        <v>11.323</v>
      </c>
      <c r="I308" s="194"/>
      <c r="J308" s="195">
        <f>ROUND(I308*H308,2)</f>
        <v>0</v>
      </c>
      <c r="K308" s="191" t="s">
        <v>141</v>
      </c>
      <c r="L308" s="41"/>
      <c r="M308" s="196" t="s">
        <v>21</v>
      </c>
      <c r="N308" s="197" t="s">
        <v>46</v>
      </c>
      <c r="O308" s="66"/>
      <c r="P308" s="198">
        <f>O308*H308</f>
        <v>0</v>
      </c>
      <c r="Q308" s="198">
        <v>0</v>
      </c>
      <c r="R308" s="198">
        <f>Q308*H308</f>
        <v>0</v>
      </c>
      <c r="S308" s="198">
        <v>0</v>
      </c>
      <c r="T308" s="199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0" t="s">
        <v>250</v>
      </c>
      <c r="AT308" s="200" t="s">
        <v>137</v>
      </c>
      <c r="AU308" s="200" t="s">
        <v>85</v>
      </c>
      <c r="AY308" s="19" t="s">
        <v>134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19" t="s">
        <v>83</v>
      </c>
      <c r="BK308" s="201">
        <f>ROUND(I308*H308,2)</f>
        <v>0</v>
      </c>
      <c r="BL308" s="19" t="s">
        <v>250</v>
      </c>
      <c r="BM308" s="200" t="s">
        <v>384</v>
      </c>
    </row>
    <row r="309" spans="2:51" s="13" customFormat="1" ht="11.25">
      <c r="B309" s="202"/>
      <c r="C309" s="203"/>
      <c r="D309" s="204" t="s">
        <v>144</v>
      </c>
      <c r="E309" s="205" t="s">
        <v>21</v>
      </c>
      <c r="F309" s="206" t="s">
        <v>162</v>
      </c>
      <c r="G309" s="203"/>
      <c r="H309" s="205" t="s">
        <v>21</v>
      </c>
      <c r="I309" s="207"/>
      <c r="J309" s="203"/>
      <c r="K309" s="203"/>
      <c r="L309" s="208"/>
      <c r="M309" s="209"/>
      <c r="N309" s="210"/>
      <c r="O309" s="210"/>
      <c r="P309" s="210"/>
      <c r="Q309" s="210"/>
      <c r="R309" s="210"/>
      <c r="S309" s="210"/>
      <c r="T309" s="211"/>
      <c r="AT309" s="212" t="s">
        <v>144</v>
      </c>
      <c r="AU309" s="212" t="s">
        <v>85</v>
      </c>
      <c r="AV309" s="13" t="s">
        <v>83</v>
      </c>
      <c r="AW309" s="13" t="s">
        <v>36</v>
      </c>
      <c r="AX309" s="13" t="s">
        <v>75</v>
      </c>
      <c r="AY309" s="212" t="s">
        <v>134</v>
      </c>
    </row>
    <row r="310" spans="2:51" s="13" customFormat="1" ht="11.25">
      <c r="B310" s="202"/>
      <c r="C310" s="203"/>
      <c r="D310" s="204" t="s">
        <v>144</v>
      </c>
      <c r="E310" s="205" t="s">
        <v>21</v>
      </c>
      <c r="F310" s="206" t="s">
        <v>173</v>
      </c>
      <c r="G310" s="203"/>
      <c r="H310" s="205" t="s">
        <v>21</v>
      </c>
      <c r="I310" s="207"/>
      <c r="J310" s="203"/>
      <c r="K310" s="203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144</v>
      </c>
      <c r="AU310" s="212" t="s">
        <v>85</v>
      </c>
      <c r="AV310" s="13" t="s">
        <v>83</v>
      </c>
      <c r="AW310" s="13" t="s">
        <v>36</v>
      </c>
      <c r="AX310" s="13" t="s">
        <v>75</v>
      </c>
      <c r="AY310" s="212" t="s">
        <v>134</v>
      </c>
    </row>
    <row r="311" spans="2:51" s="14" customFormat="1" ht="11.25">
      <c r="B311" s="213"/>
      <c r="C311" s="214"/>
      <c r="D311" s="204" t="s">
        <v>144</v>
      </c>
      <c r="E311" s="215" t="s">
        <v>21</v>
      </c>
      <c r="F311" s="216" t="s">
        <v>350</v>
      </c>
      <c r="G311" s="214"/>
      <c r="H311" s="217">
        <v>4.271</v>
      </c>
      <c r="I311" s="218"/>
      <c r="J311" s="214"/>
      <c r="K311" s="214"/>
      <c r="L311" s="219"/>
      <c r="M311" s="220"/>
      <c r="N311" s="221"/>
      <c r="O311" s="221"/>
      <c r="P311" s="221"/>
      <c r="Q311" s="221"/>
      <c r="R311" s="221"/>
      <c r="S311" s="221"/>
      <c r="T311" s="222"/>
      <c r="AT311" s="223" t="s">
        <v>144</v>
      </c>
      <c r="AU311" s="223" t="s">
        <v>85</v>
      </c>
      <c r="AV311" s="14" t="s">
        <v>85</v>
      </c>
      <c r="AW311" s="14" t="s">
        <v>36</v>
      </c>
      <c r="AX311" s="14" t="s">
        <v>75</v>
      </c>
      <c r="AY311" s="223" t="s">
        <v>134</v>
      </c>
    </row>
    <row r="312" spans="2:51" s="16" customFormat="1" ht="11.25">
      <c r="B312" s="235"/>
      <c r="C312" s="236"/>
      <c r="D312" s="204" t="s">
        <v>144</v>
      </c>
      <c r="E312" s="237" t="s">
        <v>21</v>
      </c>
      <c r="F312" s="238" t="s">
        <v>165</v>
      </c>
      <c r="G312" s="236"/>
      <c r="H312" s="239">
        <v>4.271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AT312" s="245" t="s">
        <v>144</v>
      </c>
      <c r="AU312" s="245" t="s">
        <v>85</v>
      </c>
      <c r="AV312" s="16" t="s">
        <v>135</v>
      </c>
      <c r="AW312" s="16" t="s">
        <v>36</v>
      </c>
      <c r="AX312" s="16" t="s">
        <v>75</v>
      </c>
      <c r="AY312" s="245" t="s">
        <v>134</v>
      </c>
    </row>
    <row r="313" spans="2:51" s="13" customFormat="1" ht="11.25">
      <c r="B313" s="202"/>
      <c r="C313" s="203"/>
      <c r="D313" s="204" t="s">
        <v>144</v>
      </c>
      <c r="E313" s="205" t="s">
        <v>21</v>
      </c>
      <c r="F313" s="206" t="s">
        <v>176</v>
      </c>
      <c r="G313" s="203"/>
      <c r="H313" s="205" t="s">
        <v>21</v>
      </c>
      <c r="I313" s="207"/>
      <c r="J313" s="203"/>
      <c r="K313" s="203"/>
      <c r="L313" s="208"/>
      <c r="M313" s="209"/>
      <c r="N313" s="210"/>
      <c r="O313" s="210"/>
      <c r="P313" s="210"/>
      <c r="Q313" s="210"/>
      <c r="R313" s="210"/>
      <c r="S313" s="210"/>
      <c r="T313" s="211"/>
      <c r="AT313" s="212" t="s">
        <v>144</v>
      </c>
      <c r="AU313" s="212" t="s">
        <v>85</v>
      </c>
      <c r="AV313" s="13" t="s">
        <v>83</v>
      </c>
      <c r="AW313" s="13" t="s">
        <v>36</v>
      </c>
      <c r="AX313" s="13" t="s">
        <v>75</v>
      </c>
      <c r="AY313" s="212" t="s">
        <v>134</v>
      </c>
    </row>
    <row r="314" spans="2:51" s="14" customFormat="1" ht="11.25">
      <c r="B314" s="213"/>
      <c r="C314" s="214"/>
      <c r="D314" s="204" t="s">
        <v>144</v>
      </c>
      <c r="E314" s="215" t="s">
        <v>21</v>
      </c>
      <c r="F314" s="216" t="s">
        <v>351</v>
      </c>
      <c r="G314" s="214"/>
      <c r="H314" s="217">
        <v>4.57</v>
      </c>
      <c r="I314" s="218"/>
      <c r="J314" s="214"/>
      <c r="K314" s="214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144</v>
      </c>
      <c r="AU314" s="223" t="s">
        <v>85</v>
      </c>
      <c r="AV314" s="14" t="s">
        <v>85</v>
      </c>
      <c r="AW314" s="14" t="s">
        <v>36</v>
      </c>
      <c r="AX314" s="14" t="s">
        <v>75</v>
      </c>
      <c r="AY314" s="223" t="s">
        <v>134</v>
      </c>
    </row>
    <row r="315" spans="2:51" s="16" customFormat="1" ht="11.25">
      <c r="B315" s="235"/>
      <c r="C315" s="236"/>
      <c r="D315" s="204" t="s">
        <v>144</v>
      </c>
      <c r="E315" s="237" t="s">
        <v>21</v>
      </c>
      <c r="F315" s="238" t="s">
        <v>165</v>
      </c>
      <c r="G315" s="236"/>
      <c r="H315" s="239">
        <v>4.57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AT315" s="245" t="s">
        <v>144</v>
      </c>
      <c r="AU315" s="245" t="s">
        <v>85</v>
      </c>
      <c r="AV315" s="16" t="s">
        <v>135</v>
      </c>
      <c r="AW315" s="16" t="s">
        <v>36</v>
      </c>
      <c r="AX315" s="16" t="s">
        <v>75</v>
      </c>
      <c r="AY315" s="245" t="s">
        <v>134</v>
      </c>
    </row>
    <row r="316" spans="2:51" s="13" customFormat="1" ht="11.25">
      <c r="B316" s="202"/>
      <c r="C316" s="203"/>
      <c r="D316" s="204" t="s">
        <v>144</v>
      </c>
      <c r="E316" s="205" t="s">
        <v>21</v>
      </c>
      <c r="F316" s="206" t="s">
        <v>178</v>
      </c>
      <c r="G316" s="203"/>
      <c r="H316" s="205" t="s">
        <v>21</v>
      </c>
      <c r="I316" s="207"/>
      <c r="J316" s="203"/>
      <c r="K316" s="203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144</v>
      </c>
      <c r="AU316" s="212" t="s">
        <v>85</v>
      </c>
      <c r="AV316" s="13" t="s">
        <v>83</v>
      </c>
      <c r="AW316" s="13" t="s">
        <v>36</v>
      </c>
      <c r="AX316" s="13" t="s">
        <v>75</v>
      </c>
      <c r="AY316" s="212" t="s">
        <v>134</v>
      </c>
    </row>
    <row r="317" spans="2:51" s="14" customFormat="1" ht="11.25">
      <c r="B317" s="213"/>
      <c r="C317" s="214"/>
      <c r="D317" s="204" t="s">
        <v>144</v>
      </c>
      <c r="E317" s="215" t="s">
        <v>21</v>
      </c>
      <c r="F317" s="216" t="s">
        <v>352</v>
      </c>
      <c r="G317" s="214"/>
      <c r="H317" s="217">
        <v>2.482</v>
      </c>
      <c r="I317" s="218"/>
      <c r="J317" s="214"/>
      <c r="K317" s="214"/>
      <c r="L317" s="219"/>
      <c r="M317" s="220"/>
      <c r="N317" s="221"/>
      <c r="O317" s="221"/>
      <c r="P317" s="221"/>
      <c r="Q317" s="221"/>
      <c r="R317" s="221"/>
      <c r="S317" s="221"/>
      <c r="T317" s="222"/>
      <c r="AT317" s="223" t="s">
        <v>144</v>
      </c>
      <c r="AU317" s="223" t="s">
        <v>85</v>
      </c>
      <c r="AV317" s="14" t="s">
        <v>85</v>
      </c>
      <c r="AW317" s="14" t="s">
        <v>36</v>
      </c>
      <c r="AX317" s="14" t="s">
        <v>75</v>
      </c>
      <c r="AY317" s="223" t="s">
        <v>134</v>
      </c>
    </row>
    <row r="318" spans="2:51" s="16" customFormat="1" ht="11.25">
      <c r="B318" s="235"/>
      <c r="C318" s="236"/>
      <c r="D318" s="204" t="s">
        <v>144</v>
      </c>
      <c r="E318" s="237" t="s">
        <v>21</v>
      </c>
      <c r="F318" s="238" t="s">
        <v>165</v>
      </c>
      <c r="G318" s="236"/>
      <c r="H318" s="239">
        <v>2.482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144</v>
      </c>
      <c r="AU318" s="245" t="s">
        <v>85</v>
      </c>
      <c r="AV318" s="16" t="s">
        <v>135</v>
      </c>
      <c r="AW318" s="16" t="s">
        <v>36</v>
      </c>
      <c r="AX318" s="16" t="s">
        <v>75</v>
      </c>
      <c r="AY318" s="245" t="s">
        <v>134</v>
      </c>
    </row>
    <row r="319" spans="2:51" s="15" customFormat="1" ht="11.25">
      <c r="B319" s="224"/>
      <c r="C319" s="225"/>
      <c r="D319" s="204" t="s">
        <v>144</v>
      </c>
      <c r="E319" s="226" t="s">
        <v>21</v>
      </c>
      <c r="F319" s="227" t="s">
        <v>147</v>
      </c>
      <c r="G319" s="225"/>
      <c r="H319" s="228">
        <v>11.323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AT319" s="234" t="s">
        <v>144</v>
      </c>
      <c r="AU319" s="234" t="s">
        <v>85</v>
      </c>
      <c r="AV319" s="15" t="s">
        <v>142</v>
      </c>
      <c r="AW319" s="15" t="s">
        <v>36</v>
      </c>
      <c r="AX319" s="15" t="s">
        <v>83</v>
      </c>
      <c r="AY319" s="234" t="s">
        <v>134</v>
      </c>
    </row>
    <row r="320" spans="1:65" s="2" customFormat="1" ht="16.5" customHeight="1">
      <c r="A320" s="36"/>
      <c r="B320" s="37"/>
      <c r="C320" s="189" t="s">
        <v>385</v>
      </c>
      <c r="D320" s="189" t="s">
        <v>137</v>
      </c>
      <c r="E320" s="190" t="s">
        <v>386</v>
      </c>
      <c r="F320" s="191" t="s">
        <v>387</v>
      </c>
      <c r="G320" s="192" t="s">
        <v>140</v>
      </c>
      <c r="H320" s="193">
        <v>36.645</v>
      </c>
      <c r="I320" s="194"/>
      <c r="J320" s="195">
        <f>ROUND(I320*H320,2)</f>
        <v>0</v>
      </c>
      <c r="K320" s="191" t="s">
        <v>141</v>
      </c>
      <c r="L320" s="41"/>
      <c r="M320" s="196" t="s">
        <v>21</v>
      </c>
      <c r="N320" s="197" t="s">
        <v>46</v>
      </c>
      <c r="O320" s="66"/>
      <c r="P320" s="198">
        <f>O320*H320</f>
        <v>0</v>
      </c>
      <c r="Q320" s="198">
        <v>0.0015</v>
      </c>
      <c r="R320" s="198">
        <f>Q320*H320</f>
        <v>0.0549675</v>
      </c>
      <c r="S320" s="198">
        <v>0</v>
      </c>
      <c r="T320" s="199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0" t="s">
        <v>250</v>
      </c>
      <c r="AT320" s="200" t="s">
        <v>137</v>
      </c>
      <c r="AU320" s="200" t="s">
        <v>85</v>
      </c>
      <c r="AY320" s="19" t="s">
        <v>134</v>
      </c>
      <c r="BE320" s="201">
        <f>IF(N320="základní",J320,0)</f>
        <v>0</v>
      </c>
      <c r="BF320" s="201">
        <f>IF(N320="snížená",J320,0)</f>
        <v>0</v>
      </c>
      <c r="BG320" s="201">
        <f>IF(N320="zákl. přenesená",J320,0)</f>
        <v>0</v>
      </c>
      <c r="BH320" s="201">
        <f>IF(N320="sníž. přenesená",J320,0)</f>
        <v>0</v>
      </c>
      <c r="BI320" s="201">
        <f>IF(N320="nulová",J320,0)</f>
        <v>0</v>
      </c>
      <c r="BJ320" s="19" t="s">
        <v>83</v>
      </c>
      <c r="BK320" s="201">
        <f>ROUND(I320*H320,2)</f>
        <v>0</v>
      </c>
      <c r="BL320" s="19" t="s">
        <v>250</v>
      </c>
      <c r="BM320" s="200" t="s">
        <v>388</v>
      </c>
    </row>
    <row r="321" spans="2:51" s="13" customFormat="1" ht="11.25">
      <c r="B321" s="202"/>
      <c r="C321" s="203"/>
      <c r="D321" s="204" t="s">
        <v>144</v>
      </c>
      <c r="E321" s="205" t="s">
        <v>21</v>
      </c>
      <c r="F321" s="206" t="s">
        <v>162</v>
      </c>
      <c r="G321" s="203"/>
      <c r="H321" s="205" t="s">
        <v>21</v>
      </c>
      <c r="I321" s="207"/>
      <c r="J321" s="203"/>
      <c r="K321" s="203"/>
      <c r="L321" s="208"/>
      <c r="M321" s="209"/>
      <c r="N321" s="210"/>
      <c r="O321" s="210"/>
      <c r="P321" s="210"/>
      <c r="Q321" s="210"/>
      <c r="R321" s="210"/>
      <c r="S321" s="210"/>
      <c r="T321" s="211"/>
      <c r="AT321" s="212" t="s">
        <v>144</v>
      </c>
      <c r="AU321" s="212" t="s">
        <v>85</v>
      </c>
      <c r="AV321" s="13" t="s">
        <v>83</v>
      </c>
      <c r="AW321" s="13" t="s">
        <v>36</v>
      </c>
      <c r="AX321" s="13" t="s">
        <v>75</v>
      </c>
      <c r="AY321" s="212" t="s">
        <v>134</v>
      </c>
    </row>
    <row r="322" spans="2:51" s="13" customFormat="1" ht="11.25">
      <c r="B322" s="202"/>
      <c r="C322" s="203"/>
      <c r="D322" s="204" t="s">
        <v>144</v>
      </c>
      <c r="E322" s="205" t="s">
        <v>21</v>
      </c>
      <c r="F322" s="206" t="s">
        <v>173</v>
      </c>
      <c r="G322" s="203"/>
      <c r="H322" s="205" t="s">
        <v>21</v>
      </c>
      <c r="I322" s="207"/>
      <c r="J322" s="203"/>
      <c r="K322" s="203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144</v>
      </c>
      <c r="AU322" s="212" t="s">
        <v>85</v>
      </c>
      <c r="AV322" s="13" t="s">
        <v>83</v>
      </c>
      <c r="AW322" s="13" t="s">
        <v>36</v>
      </c>
      <c r="AX322" s="13" t="s">
        <v>75</v>
      </c>
      <c r="AY322" s="212" t="s">
        <v>134</v>
      </c>
    </row>
    <row r="323" spans="2:51" s="14" customFormat="1" ht="11.25">
      <c r="B323" s="213"/>
      <c r="C323" s="214"/>
      <c r="D323" s="204" t="s">
        <v>144</v>
      </c>
      <c r="E323" s="215" t="s">
        <v>21</v>
      </c>
      <c r="F323" s="216" t="s">
        <v>350</v>
      </c>
      <c r="G323" s="214"/>
      <c r="H323" s="217">
        <v>4.271</v>
      </c>
      <c r="I323" s="218"/>
      <c r="J323" s="214"/>
      <c r="K323" s="214"/>
      <c r="L323" s="219"/>
      <c r="M323" s="220"/>
      <c r="N323" s="221"/>
      <c r="O323" s="221"/>
      <c r="P323" s="221"/>
      <c r="Q323" s="221"/>
      <c r="R323" s="221"/>
      <c r="S323" s="221"/>
      <c r="T323" s="222"/>
      <c r="AT323" s="223" t="s">
        <v>144</v>
      </c>
      <c r="AU323" s="223" t="s">
        <v>85</v>
      </c>
      <c r="AV323" s="14" t="s">
        <v>85</v>
      </c>
      <c r="AW323" s="14" t="s">
        <v>36</v>
      </c>
      <c r="AX323" s="14" t="s">
        <v>75</v>
      </c>
      <c r="AY323" s="223" t="s">
        <v>134</v>
      </c>
    </row>
    <row r="324" spans="2:51" s="14" customFormat="1" ht="11.25">
      <c r="B324" s="213"/>
      <c r="C324" s="214"/>
      <c r="D324" s="204" t="s">
        <v>144</v>
      </c>
      <c r="E324" s="215" t="s">
        <v>21</v>
      </c>
      <c r="F324" s="216" t="s">
        <v>389</v>
      </c>
      <c r="G324" s="214"/>
      <c r="H324" s="217">
        <v>0.85</v>
      </c>
      <c r="I324" s="218"/>
      <c r="J324" s="214"/>
      <c r="K324" s="214"/>
      <c r="L324" s="219"/>
      <c r="M324" s="220"/>
      <c r="N324" s="221"/>
      <c r="O324" s="221"/>
      <c r="P324" s="221"/>
      <c r="Q324" s="221"/>
      <c r="R324" s="221"/>
      <c r="S324" s="221"/>
      <c r="T324" s="222"/>
      <c r="AT324" s="223" t="s">
        <v>144</v>
      </c>
      <c r="AU324" s="223" t="s">
        <v>85</v>
      </c>
      <c r="AV324" s="14" t="s">
        <v>85</v>
      </c>
      <c r="AW324" s="14" t="s">
        <v>36</v>
      </c>
      <c r="AX324" s="14" t="s">
        <v>75</v>
      </c>
      <c r="AY324" s="223" t="s">
        <v>134</v>
      </c>
    </row>
    <row r="325" spans="2:51" s="16" customFormat="1" ht="11.25">
      <c r="B325" s="235"/>
      <c r="C325" s="236"/>
      <c r="D325" s="204" t="s">
        <v>144</v>
      </c>
      <c r="E325" s="237" t="s">
        <v>21</v>
      </c>
      <c r="F325" s="238" t="s">
        <v>165</v>
      </c>
      <c r="G325" s="236"/>
      <c r="H325" s="239">
        <v>5.121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AT325" s="245" t="s">
        <v>144</v>
      </c>
      <c r="AU325" s="245" t="s">
        <v>85</v>
      </c>
      <c r="AV325" s="16" t="s">
        <v>135</v>
      </c>
      <c r="AW325" s="16" t="s">
        <v>36</v>
      </c>
      <c r="AX325" s="16" t="s">
        <v>75</v>
      </c>
      <c r="AY325" s="245" t="s">
        <v>134</v>
      </c>
    </row>
    <row r="326" spans="2:51" s="13" customFormat="1" ht="11.25">
      <c r="B326" s="202"/>
      <c r="C326" s="203"/>
      <c r="D326" s="204" t="s">
        <v>144</v>
      </c>
      <c r="E326" s="205" t="s">
        <v>21</v>
      </c>
      <c r="F326" s="206" t="s">
        <v>176</v>
      </c>
      <c r="G326" s="203"/>
      <c r="H326" s="205" t="s">
        <v>21</v>
      </c>
      <c r="I326" s="207"/>
      <c r="J326" s="203"/>
      <c r="K326" s="203"/>
      <c r="L326" s="208"/>
      <c r="M326" s="209"/>
      <c r="N326" s="210"/>
      <c r="O326" s="210"/>
      <c r="P326" s="210"/>
      <c r="Q326" s="210"/>
      <c r="R326" s="210"/>
      <c r="S326" s="210"/>
      <c r="T326" s="211"/>
      <c r="AT326" s="212" t="s">
        <v>144</v>
      </c>
      <c r="AU326" s="212" t="s">
        <v>85</v>
      </c>
      <c r="AV326" s="13" t="s">
        <v>83</v>
      </c>
      <c r="AW326" s="13" t="s">
        <v>36</v>
      </c>
      <c r="AX326" s="13" t="s">
        <v>75</v>
      </c>
      <c r="AY326" s="212" t="s">
        <v>134</v>
      </c>
    </row>
    <row r="327" spans="2:51" s="14" customFormat="1" ht="11.25">
      <c r="B327" s="213"/>
      <c r="C327" s="214"/>
      <c r="D327" s="204" t="s">
        <v>144</v>
      </c>
      <c r="E327" s="215" t="s">
        <v>21</v>
      </c>
      <c r="F327" s="216" t="s">
        <v>351</v>
      </c>
      <c r="G327" s="214"/>
      <c r="H327" s="217">
        <v>4.57</v>
      </c>
      <c r="I327" s="218"/>
      <c r="J327" s="214"/>
      <c r="K327" s="214"/>
      <c r="L327" s="219"/>
      <c r="M327" s="220"/>
      <c r="N327" s="221"/>
      <c r="O327" s="221"/>
      <c r="P327" s="221"/>
      <c r="Q327" s="221"/>
      <c r="R327" s="221"/>
      <c r="S327" s="221"/>
      <c r="T327" s="222"/>
      <c r="AT327" s="223" t="s">
        <v>144</v>
      </c>
      <c r="AU327" s="223" t="s">
        <v>85</v>
      </c>
      <c r="AV327" s="14" t="s">
        <v>85</v>
      </c>
      <c r="AW327" s="14" t="s">
        <v>36</v>
      </c>
      <c r="AX327" s="14" t="s">
        <v>75</v>
      </c>
      <c r="AY327" s="223" t="s">
        <v>134</v>
      </c>
    </row>
    <row r="328" spans="2:51" s="14" customFormat="1" ht="11.25">
      <c r="B328" s="213"/>
      <c r="C328" s="214"/>
      <c r="D328" s="204" t="s">
        <v>144</v>
      </c>
      <c r="E328" s="215" t="s">
        <v>21</v>
      </c>
      <c r="F328" s="216" t="s">
        <v>390</v>
      </c>
      <c r="G328" s="214"/>
      <c r="H328" s="217">
        <v>0.864</v>
      </c>
      <c r="I328" s="218"/>
      <c r="J328" s="214"/>
      <c r="K328" s="214"/>
      <c r="L328" s="219"/>
      <c r="M328" s="220"/>
      <c r="N328" s="221"/>
      <c r="O328" s="221"/>
      <c r="P328" s="221"/>
      <c r="Q328" s="221"/>
      <c r="R328" s="221"/>
      <c r="S328" s="221"/>
      <c r="T328" s="222"/>
      <c r="AT328" s="223" t="s">
        <v>144</v>
      </c>
      <c r="AU328" s="223" t="s">
        <v>85</v>
      </c>
      <c r="AV328" s="14" t="s">
        <v>85</v>
      </c>
      <c r="AW328" s="14" t="s">
        <v>36</v>
      </c>
      <c r="AX328" s="14" t="s">
        <v>75</v>
      </c>
      <c r="AY328" s="223" t="s">
        <v>134</v>
      </c>
    </row>
    <row r="329" spans="2:51" s="16" customFormat="1" ht="11.25">
      <c r="B329" s="235"/>
      <c r="C329" s="236"/>
      <c r="D329" s="204" t="s">
        <v>144</v>
      </c>
      <c r="E329" s="237" t="s">
        <v>21</v>
      </c>
      <c r="F329" s="238" t="s">
        <v>165</v>
      </c>
      <c r="G329" s="236"/>
      <c r="H329" s="239">
        <v>5.434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AT329" s="245" t="s">
        <v>144</v>
      </c>
      <c r="AU329" s="245" t="s">
        <v>85</v>
      </c>
      <c r="AV329" s="16" t="s">
        <v>135</v>
      </c>
      <c r="AW329" s="16" t="s">
        <v>36</v>
      </c>
      <c r="AX329" s="16" t="s">
        <v>75</v>
      </c>
      <c r="AY329" s="245" t="s">
        <v>134</v>
      </c>
    </row>
    <row r="330" spans="2:51" s="13" customFormat="1" ht="11.25">
      <c r="B330" s="202"/>
      <c r="C330" s="203"/>
      <c r="D330" s="204" t="s">
        <v>144</v>
      </c>
      <c r="E330" s="205" t="s">
        <v>21</v>
      </c>
      <c r="F330" s="206" t="s">
        <v>178</v>
      </c>
      <c r="G330" s="203"/>
      <c r="H330" s="205" t="s">
        <v>21</v>
      </c>
      <c r="I330" s="207"/>
      <c r="J330" s="203"/>
      <c r="K330" s="203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144</v>
      </c>
      <c r="AU330" s="212" t="s">
        <v>85</v>
      </c>
      <c r="AV330" s="13" t="s">
        <v>83</v>
      </c>
      <c r="AW330" s="13" t="s">
        <v>36</v>
      </c>
      <c r="AX330" s="13" t="s">
        <v>75</v>
      </c>
      <c r="AY330" s="212" t="s">
        <v>134</v>
      </c>
    </row>
    <row r="331" spans="2:51" s="14" customFormat="1" ht="11.25">
      <c r="B331" s="213"/>
      <c r="C331" s="214"/>
      <c r="D331" s="204" t="s">
        <v>144</v>
      </c>
      <c r="E331" s="215" t="s">
        <v>21</v>
      </c>
      <c r="F331" s="216" t="s">
        <v>352</v>
      </c>
      <c r="G331" s="214"/>
      <c r="H331" s="217">
        <v>2.482</v>
      </c>
      <c r="I331" s="218"/>
      <c r="J331" s="214"/>
      <c r="K331" s="214"/>
      <c r="L331" s="219"/>
      <c r="M331" s="220"/>
      <c r="N331" s="221"/>
      <c r="O331" s="221"/>
      <c r="P331" s="221"/>
      <c r="Q331" s="221"/>
      <c r="R331" s="221"/>
      <c r="S331" s="221"/>
      <c r="T331" s="222"/>
      <c r="AT331" s="223" t="s">
        <v>144</v>
      </c>
      <c r="AU331" s="223" t="s">
        <v>85</v>
      </c>
      <c r="AV331" s="14" t="s">
        <v>85</v>
      </c>
      <c r="AW331" s="14" t="s">
        <v>36</v>
      </c>
      <c r="AX331" s="14" t="s">
        <v>75</v>
      </c>
      <c r="AY331" s="223" t="s">
        <v>134</v>
      </c>
    </row>
    <row r="332" spans="2:51" s="14" customFormat="1" ht="11.25">
      <c r="B332" s="213"/>
      <c r="C332" s="214"/>
      <c r="D332" s="204" t="s">
        <v>144</v>
      </c>
      <c r="E332" s="215" t="s">
        <v>21</v>
      </c>
      <c r="F332" s="216" t="s">
        <v>391</v>
      </c>
      <c r="G332" s="214"/>
      <c r="H332" s="217">
        <v>0.698</v>
      </c>
      <c r="I332" s="218"/>
      <c r="J332" s="214"/>
      <c r="K332" s="214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144</v>
      </c>
      <c r="AU332" s="223" t="s">
        <v>85</v>
      </c>
      <c r="AV332" s="14" t="s">
        <v>85</v>
      </c>
      <c r="AW332" s="14" t="s">
        <v>36</v>
      </c>
      <c r="AX332" s="14" t="s">
        <v>75</v>
      </c>
      <c r="AY332" s="223" t="s">
        <v>134</v>
      </c>
    </row>
    <row r="333" spans="2:51" s="16" customFormat="1" ht="11.25">
      <c r="B333" s="235"/>
      <c r="C333" s="236"/>
      <c r="D333" s="204" t="s">
        <v>144</v>
      </c>
      <c r="E333" s="237" t="s">
        <v>21</v>
      </c>
      <c r="F333" s="238" t="s">
        <v>165</v>
      </c>
      <c r="G333" s="236"/>
      <c r="H333" s="239">
        <v>3.18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AT333" s="245" t="s">
        <v>144</v>
      </c>
      <c r="AU333" s="245" t="s">
        <v>85</v>
      </c>
      <c r="AV333" s="16" t="s">
        <v>135</v>
      </c>
      <c r="AW333" s="16" t="s">
        <v>36</v>
      </c>
      <c r="AX333" s="16" t="s">
        <v>75</v>
      </c>
      <c r="AY333" s="245" t="s">
        <v>134</v>
      </c>
    </row>
    <row r="334" spans="2:51" s="13" customFormat="1" ht="11.25">
      <c r="B334" s="202"/>
      <c r="C334" s="203"/>
      <c r="D334" s="204" t="s">
        <v>144</v>
      </c>
      <c r="E334" s="205" t="s">
        <v>21</v>
      </c>
      <c r="F334" s="206" t="s">
        <v>163</v>
      </c>
      <c r="G334" s="203"/>
      <c r="H334" s="205" t="s">
        <v>21</v>
      </c>
      <c r="I334" s="207"/>
      <c r="J334" s="203"/>
      <c r="K334" s="203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144</v>
      </c>
      <c r="AU334" s="212" t="s">
        <v>85</v>
      </c>
      <c r="AV334" s="13" t="s">
        <v>83</v>
      </c>
      <c r="AW334" s="13" t="s">
        <v>36</v>
      </c>
      <c r="AX334" s="13" t="s">
        <v>75</v>
      </c>
      <c r="AY334" s="212" t="s">
        <v>134</v>
      </c>
    </row>
    <row r="335" spans="2:51" s="14" customFormat="1" ht="11.25">
      <c r="B335" s="213"/>
      <c r="C335" s="214"/>
      <c r="D335" s="204" t="s">
        <v>144</v>
      </c>
      <c r="E335" s="215" t="s">
        <v>21</v>
      </c>
      <c r="F335" s="216" t="s">
        <v>164</v>
      </c>
      <c r="G335" s="214"/>
      <c r="H335" s="217">
        <v>8.67</v>
      </c>
      <c r="I335" s="218"/>
      <c r="J335" s="214"/>
      <c r="K335" s="214"/>
      <c r="L335" s="219"/>
      <c r="M335" s="220"/>
      <c r="N335" s="221"/>
      <c r="O335" s="221"/>
      <c r="P335" s="221"/>
      <c r="Q335" s="221"/>
      <c r="R335" s="221"/>
      <c r="S335" s="221"/>
      <c r="T335" s="222"/>
      <c r="AT335" s="223" t="s">
        <v>144</v>
      </c>
      <c r="AU335" s="223" t="s">
        <v>85</v>
      </c>
      <c r="AV335" s="14" t="s">
        <v>85</v>
      </c>
      <c r="AW335" s="14" t="s">
        <v>36</v>
      </c>
      <c r="AX335" s="14" t="s">
        <v>75</v>
      </c>
      <c r="AY335" s="223" t="s">
        <v>134</v>
      </c>
    </row>
    <row r="336" spans="2:51" s="14" customFormat="1" ht="11.25">
      <c r="B336" s="213"/>
      <c r="C336" s="214"/>
      <c r="D336" s="204" t="s">
        <v>144</v>
      </c>
      <c r="E336" s="215" t="s">
        <v>21</v>
      </c>
      <c r="F336" s="216" t="s">
        <v>392</v>
      </c>
      <c r="G336" s="214"/>
      <c r="H336" s="217">
        <v>14.24</v>
      </c>
      <c r="I336" s="218"/>
      <c r="J336" s="214"/>
      <c r="K336" s="214"/>
      <c r="L336" s="219"/>
      <c r="M336" s="220"/>
      <c r="N336" s="221"/>
      <c r="O336" s="221"/>
      <c r="P336" s="221"/>
      <c r="Q336" s="221"/>
      <c r="R336" s="221"/>
      <c r="S336" s="221"/>
      <c r="T336" s="222"/>
      <c r="AT336" s="223" t="s">
        <v>144</v>
      </c>
      <c r="AU336" s="223" t="s">
        <v>85</v>
      </c>
      <c r="AV336" s="14" t="s">
        <v>85</v>
      </c>
      <c r="AW336" s="14" t="s">
        <v>36</v>
      </c>
      <c r="AX336" s="14" t="s">
        <v>75</v>
      </c>
      <c r="AY336" s="223" t="s">
        <v>134</v>
      </c>
    </row>
    <row r="337" spans="2:51" s="16" customFormat="1" ht="11.25">
      <c r="B337" s="235"/>
      <c r="C337" s="236"/>
      <c r="D337" s="204" t="s">
        <v>144</v>
      </c>
      <c r="E337" s="237" t="s">
        <v>21</v>
      </c>
      <c r="F337" s="238" t="s">
        <v>165</v>
      </c>
      <c r="G337" s="236"/>
      <c r="H337" s="239">
        <v>22.91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144</v>
      </c>
      <c r="AU337" s="245" t="s">
        <v>85</v>
      </c>
      <c r="AV337" s="16" t="s">
        <v>135</v>
      </c>
      <c r="AW337" s="16" t="s">
        <v>36</v>
      </c>
      <c r="AX337" s="16" t="s">
        <v>75</v>
      </c>
      <c r="AY337" s="245" t="s">
        <v>134</v>
      </c>
    </row>
    <row r="338" spans="2:51" s="15" customFormat="1" ht="11.25">
      <c r="B338" s="224"/>
      <c r="C338" s="225"/>
      <c r="D338" s="204" t="s">
        <v>144</v>
      </c>
      <c r="E338" s="226" t="s">
        <v>21</v>
      </c>
      <c r="F338" s="227" t="s">
        <v>147</v>
      </c>
      <c r="G338" s="225"/>
      <c r="H338" s="228">
        <v>36.645</v>
      </c>
      <c r="I338" s="229"/>
      <c r="J338" s="225"/>
      <c r="K338" s="225"/>
      <c r="L338" s="230"/>
      <c r="M338" s="231"/>
      <c r="N338" s="232"/>
      <c r="O338" s="232"/>
      <c r="P338" s="232"/>
      <c r="Q338" s="232"/>
      <c r="R338" s="232"/>
      <c r="S338" s="232"/>
      <c r="T338" s="233"/>
      <c r="AT338" s="234" t="s">
        <v>144</v>
      </c>
      <c r="AU338" s="234" t="s">
        <v>85</v>
      </c>
      <c r="AV338" s="15" t="s">
        <v>142</v>
      </c>
      <c r="AW338" s="15" t="s">
        <v>36</v>
      </c>
      <c r="AX338" s="15" t="s">
        <v>83</v>
      </c>
      <c r="AY338" s="234" t="s">
        <v>134</v>
      </c>
    </row>
    <row r="339" spans="1:65" s="2" customFormat="1" ht="16.5" customHeight="1">
      <c r="A339" s="36"/>
      <c r="B339" s="37"/>
      <c r="C339" s="189" t="s">
        <v>393</v>
      </c>
      <c r="D339" s="189" t="s">
        <v>137</v>
      </c>
      <c r="E339" s="190" t="s">
        <v>394</v>
      </c>
      <c r="F339" s="191" t="s">
        <v>395</v>
      </c>
      <c r="G339" s="192" t="s">
        <v>154</v>
      </c>
      <c r="H339" s="193">
        <v>32.76</v>
      </c>
      <c r="I339" s="194"/>
      <c r="J339" s="195">
        <f>ROUND(I339*H339,2)</f>
        <v>0</v>
      </c>
      <c r="K339" s="191" t="s">
        <v>141</v>
      </c>
      <c r="L339" s="41"/>
      <c r="M339" s="196" t="s">
        <v>21</v>
      </c>
      <c r="N339" s="197" t="s">
        <v>46</v>
      </c>
      <c r="O339" s="66"/>
      <c r="P339" s="198">
        <f>O339*H339</f>
        <v>0</v>
      </c>
      <c r="Q339" s="198">
        <v>3E-05</v>
      </c>
      <c r="R339" s="198">
        <f>Q339*H339</f>
        <v>0.0009828</v>
      </c>
      <c r="S339" s="198">
        <v>0</v>
      </c>
      <c r="T339" s="199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0" t="s">
        <v>250</v>
      </c>
      <c r="AT339" s="200" t="s">
        <v>137</v>
      </c>
      <c r="AU339" s="200" t="s">
        <v>85</v>
      </c>
      <c r="AY339" s="19" t="s">
        <v>134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9" t="s">
        <v>83</v>
      </c>
      <c r="BK339" s="201">
        <f>ROUND(I339*H339,2)</f>
        <v>0</v>
      </c>
      <c r="BL339" s="19" t="s">
        <v>250</v>
      </c>
      <c r="BM339" s="200" t="s">
        <v>396</v>
      </c>
    </row>
    <row r="340" spans="2:51" s="13" customFormat="1" ht="11.25">
      <c r="B340" s="202"/>
      <c r="C340" s="203"/>
      <c r="D340" s="204" t="s">
        <v>144</v>
      </c>
      <c r="E340" s="205" t="s">
        <v>21</v>
      </c>
      <c r="F340" s="206" t="s">
        <v>162</v>
      </c>
      <c r="G340" s="203"/>
      <c r="H340" s="205" t="s">
        <v>21</v>
      </c>
      <c r="I340" s="207"/>
      <c r="J340" s="203"/>
      <c r="K340" s="203"/>
      <c r="L340" s="208"/>
      <c r="M340" s="209"/>
      <c r="N340" s="210"/>
      <c r="O340" s="210"/>
      <c r="P340" s="210"/>
      <c r="Q340" s="210"/>
      <c r="R340" s="210"/>
      <c r="S340" s="210"/>
      <c r="T340" s="211"/>
      <c r="AT340" s="212" t="s">
        <v>144</v>
      </c>
      <c r="AU340" s="212" t="s">
        <v>85</v>
      </c>
      <c r="AV340" s="13" t="s">
        <v>83</v>
      </c>
      <c r="AW340" s="13" t="s">
        <v>36</v>
      </c>
      <c r="AX340" s="13" t="s">
        <v>75</v>
      </c>
      <c r="AY340" s="212" t="s">
        <v>134</v>
      </c>
    </row>
    <row r="341" spans="2:51" s="13" customFormat="1" ht="11.25">
      <c r="B341" s="202"/>
      <c r="C341" s="203"/>
      <c r="D341" s="204" t="s">
        <v>144</v>
      </c>
      <c r="E341" s="205" t="s">
        <v>21</v>
      </c>
      <c r="F341" s="206" t="s">
        <v>173</v>
      </c>
      <c r="G341" s="203"/>
      <c r="H341" s="205" t="s">
        <v>21</v>
      </c>
      <c r="I341" s="207"/>
      <c r="J341" s="203"/>
      <c r="K341" s="203"/>
      <c r="L341" s="208"/>
      <c r="M341" s="209"/>
      <c r="N341" s="210"/>
      <c r="O341" s="210"/>
      <c r="P341" s="210"/>
      <c r="Q341" s="210"/>
      <c r="R341" s="210"/>
      <c r="S341" s="210"/>
      <c r="T341" s="211"/>
      <c r="AT341" s="212" t="s">
        <v>144</v>
      </c>
      <c r="AU341" s="212" t="s">
        <v>85</v>
      </c>
      <c r="AV341" s="13" t="s">
        <v>83</v>
      </c>
      <c r="AW341" s="13" t="s">
        <v>36</v>
      </c>
      <c r="AX341" s="13" t="s">
        <v>75</v>
      </c>
      <c r="AY341" s="212" t="s">
        <v>134</v>
      </c>
    </row>
    <row r="342" spans="2:51" s="14" customFormat="1" ht="11.25">
      <c r="B342" s="213"/>
      <c r="C342" s="214"/>
      <c r="D342" s="204" t="s">
        <v>144</v>
      </c>
      <c r="E342" s="215" t="s">
        <v>21</v>
      </c>
      <c r="F342" s="216" t="s">
        <v>333</v>
      </c>
      <c r="G342" s="214"/>
      <c r="H342" s="217">
        <v>8.5</v>
      </c>
      <c r="I342" s="218"/>
      <c r="J342" s="214"/>
      <c r="K342" s="214"/>
      <c r="L342" s="219"/>
      <c r="M342" s="220"/>
      <c r="N342" s="221"/>
      <c r="O342" s="221"/>
      <c r="P342" s="221"/>
      <c r="Q342" s="221"/>
      <c r="R342" s="221"/>
      <c r="S342" s="221"/>
      <c r="T342" s="222"/>
      <c r="AT342" s="223" t="s">
        <v>144</v>
      </c>
      <c r="AU342" s="223" t="s">
        <v>85</v>
      </c>
      <c r="AV342" s="14" t="s">
        <v>85</v>
      </c>
      <c r="AW342" s="14" t="s">
        <v>36</v>
      </c>
      <c r="AX342" s="14" t="s">
        <v>75</v>
      </c>
      <c r="AY342" s="223" t="s">
        <v>134</v>
      </c>
    </row>
    <row r="343" spans="2:51" s="14" customFormat="1" ht="11.25">
      <c r="B343" s="213"/>
      <c r="C343" s="214"/>
      <c r="D343" s="204" t="s">
        <v>144</v>
      </c>
      <c r="E343" s="215" t="s">
        <v>21</v>
      </c>
      <c r="F343" s="216" t="s">
        <v>334</v>
      </c>
      <c r="G343" s="214"/>
      <c r="H343" s="217">
        <v>-0.7</v>
      </c>
      <c r="I343" s="218"/>
      <c r="J343" s="214"/>
      <c r="K343" s="214"/>
      <c r="L343" s="219"/>
      <c r="M343" s="220"/>
      <c r="N343" s="221"/>
      <c r="O343" s="221"/>
      <c r="P343" s="221"/>
      <c r="Q343" s="221"/>
      <c r="R343" s="221"/>
      <c r="S343" s="221"/>
      <c r="T343" s="222"/>
      <c r="AT343" s="223" t="s">
        <v>144</v>
      </c>
      <c r="AU343" s="223" t="s">
        <v>85</v>
      </c>
      <c r="AV343" s="14" t="s">
        <v>85</v>
      </c>
      <c r="AW343" s="14" t="s">
        <v>36</v>
      </c>
      <c r="AX343" s="14" t="s">
        <v>75</v>
      </c>
      <c r="AY343" s="223" t="s">
        <v>134</v>
      </c>
    </row>
    <row r="344" spans="2:51" s="16" customFormat="1" ht="11.25">
      <c r="B344" s="235"/>
      <c r="C344" s="236"/>
      <c r="D344" s="204" t="s">
        <v>144</v>
      </c>
      <c r="E344" s="237" t="s">
        <v>21</v>
      </c>
      <c r="F344" s="238" t="s">
        <v>165</v>
      </c>
      <c r="G344" s="236"/>
      <c r="H344" s="239">
        <v>7.8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144</v>
      </c>
      <c r="AU344" s="245" t="s">
        <v>85</v>
      </c>
      <c r="AV344" s="16" t="s">
        <v>135</v>
      </c>
      <c r="AW344" s="16" t="s">
        <v>36</v>
      </c>
      <c r="AX344" s="16" t="s">
        <v>75</v>
      </c>
      <c r="AY344" s="245" t="s">
        <v>134</v>
      </c>
    </row>
    <row r="345" spans="2:51" s="13" customFormat="1" ht="11.25">
      <c r="B345" s="202"/>
      <c r="C345" s="203"/>
      <c r="D345" s="204" t="s">
        <v>144</v>
      </c>
      <c r="E345" s="205" t="s">
        <v>21</v>
      </c>
      <c r="F345" s="206" t="s">
        <v>176</v>
      </c>
      <c r="G345" s="203"/>
      <c r="H345" s="205" t="s">
        <v>21</v>
      </c>
      <c r="I345" s="207"/>
      <c r="J345" s="203"/>
      <c r="K345" s="203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144</v>
      </c>
      <c r="AU345" s="212" t="s">
        <v>85</v>
      </c>
      <c r="AV345" s="13" t="s">
        <v>83</v>
      </c>
      <c r="AW345" s="13" t="s">
        <v>36</v>
      </c>
      <c r="AX345" s="13" t="s">
        <v>75</v>
      </c>
      <c r="AY345" s="212" t="s">
        <v>134</v>
      </c>
    </row>
    <row r="346" spans="2:51" s="14" customFormat="1" ht="11.25">
      <c r="B346" s="213"/>
      <c r="C346" s="214"/>
      <c r="D346" s="204" t="s">
        <v>144</v>
      </c>
      <c r="E346" s="215" t="s">
        <v>21</v>
      </c>
      <c r="F346" s="216" t="s">
        <v>335</v>
      </c>
      <c r="G346" s="214"/>
      <c r="H346" s="217">
        <v>8.64</v>
      </c>
      <c r="I346" s="218"/>
      <c r="J346" s="214"/>
      <c r="K346" s="214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144</v>
      </c>
      <c r="AU346" s="223" t="s">
        <v>85</v>
      </c>
      <c r="AV346" s="14" t="s">
        <v>85</v>
      </c>
      <c r="AW346" s="14" t="s">
        <v>36</v>
      </c>
      <c r="AX346" s="14" t="s">
        <v>75</v>
      </c>
      <c r="AY346" s="223" t="s">
        <v>134</v>
      </c>
    </row>
    <row r="347" spans="2:51" s="14" customFormat="1" ht="11.25">
      <c r="B347" s="213"/>
      <c r="C347" s="214"/>
      <c r="D347" s="204" t="s">
        <v>144</v>
      </c>
      <c r="E347" s="215" t="s">
        <v>21</v>
      </c>
      <c r="F347" s="216" t="s">
        <v>334</v>
      </c>
      <c r="G347" s="214"/>
      <c r="H347" s="217">
        <v>-0.7</v>
      </c>
      <c r="I347" s="218"/>
      <c r="J347" s="214"/>
      <c r="K347" s="214"/>
      <c r="L347" s="219"/>
      <c r="M347" s="220"/>
      <c r="N347" s="221"/>
      <c r="O347" s="221"/>
      <c r="P347" s="221"/>
      <c r="Q347" s="221"/>
      <c r="R347" s="221"/>
      <c r="S347" s="221"/>
      <c r="T347" s="222"/>
      <c r="AT347" s="223" t="s">
        <v>144</v>
      </c>
      <c r="AU347" s="223" t="s">
        <v>85</v>
      </c>
      <c r="AV347" s="14" t="s">
        <v>85</v>
      </c>
      <c r="AW347" s="14" t="s">
        <v>36</v>
      </c>
      <c r="AX347" s="14" t="s">
        <v>75</v>
      </c>
      <c r="AY347" s="223" t="s">
        <v>134</v>
      </c>
    </row>
    <row r="348" spans="2:51" s="16" customFormat="1" ht="11.25">
      <c r="B348" s="235"/>
      <c r="C348" s="236"/>
      <c r="D348" s="204" t="s">
        <v>144</v>
      </c>
      <c r="E348" s="237" t="s">
        <v>21</v>
      </c>
      <c r="F348" s="238" t="s">
        <v>165</v>
      </c>
      <c r="G348" s="236"/>
      <c r="H348" s="239">
        <v>7.94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AT348" s="245" t="s">
        <v>144</v>
      </c>
      <c r="AU348" s="245" t="s">
        <v>85</v>
      </c>
      <c r="AV348" s="16" t="s">
        <v>135</v>
      </c>
      <c r="AW348" s="16" t="s">
        <v>36</v>
      </c>
      <c r="AX348" s="16" t="s">
        <v>75</v>
      </c>
      <c r="AY348" s="245" t="s">
        <v>134</v>
      </c>
    </row>
    <row r="349" spans="2:51" s="13" customFormat="1" ht="11.25">
      <c r="B349" s="202"/>
      <c r="C349" s="203"/>
      <c r="D349" s="204" t="s">
        <v>144</v>
      </c>
      <c r="E349" s="205" t="s">
        <v>21</v>
      </c>
      <c r="F349" s="206" t="s">
        <v>178</v>
      </c>
      <c r="G349" s="203"/>
      <c r="H349" s="205" t="s">
        <v>21</v>
      </c>
      <c r="I349" s="207"/>
      <c r="J349" s="203"/>
      <c r="K349" s="203"/>
      <c r="L349" s="208"/>
      <c r="M349" s="209"/>
      <c r="N349" s="210"/>
      <c r="O349" s="210"/>
      <c r="P349" s="210"/>
      <c r="Q349" s="210"/>
      <c r="R349" s="210"/>
      <c r="S349" s="210"/>
      <c r="T349" s="211"/>
      <c r="AT349" s="212" t="s">
        <v>144</v>
      </c>
      <c r="AU349" s="212" t="s">
        <v>85</v>
      </c>
      <c r="AV349" s="13" t="s">
        <v>83</v>
      </c>
      <c r="AW349" s="13" t="s">
        <v>36</v>
      </c>
      <c r="AX349" s="13" t="s">
        <v>75</v>
      </c>
      <c r="AY349" s="212" t="s">
        <v>134</v>
      </c>
    </row>
    <row r="350" spans="2:51" s="14" customFormat="1" ht="11.25">
      <c r="B350" s="213"/>
      <c r="C350" s="214"/>
      <c r="D350" s="204" t="s">
        <v>144</v>
      </c>
      <c r="E350" s="215" t="s">
        <v>21</v>
      </c>
      <c r="F350" s="216" t="s">
        <v>336</v>
      </c>
      <c r="G350" s="214"/>
      <c r="H350" s="217">
        <v>6.98</v>
      </c>
      <c r="I350" s="218"/>
      <c r="J350" s="214"/>
      <c r="K350" s="214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144</v>
      </c>
      <c r="AU350" s="223" t="s">
        <v>85</v>
      </c>
      <c r="AV350" s="14" t="s">
        <v>85</v>
      </c>
      <c r="AW350" s="14" t="s">
        <v>36</v>
      </c>
      <c r="AX350" s="14" t="s">
        <v>75</v>
      </c>
      <c r="AY350" s="223" t="s">
        <v>134</v>
      </c>
    </row>
    <row r="351" spans="2:51" s="14" customFormat="1" ht="11.25">
      <c r="B351" s="213"/>
      <c r="C351" s="214"/>
      <c r="D351" s="204" t="s">
        <v>144</v>
      </c>
      <c r="E351" s="215" t="s">
        <v>21</v>
      </c>
      <c r="F351" s="216" t="s">
        <v>334</v>
      </c>
      <c r="G351" s="214"/>
      <c r="H351" s="217">
        <v>-0.7</v>
      </c>
      <c r="I351" s="218"/>
      <c r="J351" s="214"/>
      <c r="K351" s="214"/>
      <c r="L351" s="219"/>
      <c r="M351" s="220"/>
      <c r="N351" s="221"/>
      <c r="O351" s="221"/>
      <c r="P351" s="221"/>
      <c r="Q351" s="221"/>
      <c r="R351" s="221"/>
      <c r="S351" s="221"/>
      <c r="T351" s="222"/>
      <c r="AT351" s="223" t="s">
        <v>144</v>
      </c>
      <c r="AU351" s="223" t="s">
        <v>85</v>
      </c>
      <c r="AV351" s="14" t="s">
        <v>85</v>
      </c>
      <c r="AW351" s="14" t="s">
        <v>36</v>
      </c>
      <c r="AX351" s="14" t="s">
        <v>75</v>
      </c>
      <c r="AY351" s="223" t="s">
        <v>134</v>
      </c>
    </row>
    <row r="352" spans="2:51" s="16" customFormat="1" ht="11.25">
      <c r="B352" s="235"/>
      <c r="C352" s="236"/>
      <c r="D352" s="204" t="s">
        <v>144</v>
      </c>
      <c r="E352" s="237" t="s">
        <v>21</v>
      </c>
      <c r="F352" s="238" t="s">
        <v>165</v>
      </c>
      <c r="G352" s="236"/>
      <c r="H352" s="239">
        <v>6.28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144</v>
      </c>
      <c r="AU352" s="245" t="s">
        <v>85</v>
      </c>
      <c r="AV352" s="16" t="s">
        <v>135</v>
      </c>
      <c r="AW352" s="16" t="s">
        <v>36</v>
      </c>
      <c r="AX352" s="16" t="s">
        <v>75</v>
      </c>
      <c r="AY352" s="245" t="s">
        <v>134</v>
      </c>
    </row>
    <row r="353" spans="2:51" s="13" customFormat="1" ht="11.25">
      <c r="B353" s="202"/>
      <c r="C353" s="203"/>
      <c r="D353" s="204" t="s">
        <v>144</v>
      </c>
      <c r="E353" s="205" t="s">
        <v>21</v>
      </c>
      <c r="F353" s="206" t="s">
        <v>163</v>
      </c>
      <c r="G353" s="203"/>
      <c r="H353" s="205" t="s">
        <v>21</v>
      </c>
      <c r="I353" s="207"/>
      <c r="J353" s="203"/>
      <c r="K353" s="203"/>
      <c r="L353" s="208"/>
      <c r="M353" s="209"/>
      <c r="N353" s="210"/>
      <c r="O353" s="210"/>
      <c r="P353" s="210"/>
      <c r="Q353" s="210"/>
      <c r="R353" s="210"/>
      <c r="S353" s="210"/>
      <c r="T353" s="211"/>
      <c r="AT353" s="212" t="s">
        <v>144</v>
      </c>
      <c r="AU353" s="212" t="s">
        <v>85</v>
      </c>
      <c r="AV353" s="13" t="s">
        <v>83</v>
      </c>
      <c r="AW353" s="13" t="s">
        <v>36</v>
      </c>
      <c r="AX353" s="13" t="s">
        <v>75</v>
      </c>
      <c r="AY353" s="212" t="s">
        <v>134</v>
      </c>
    </row>
    <row r="354" spans="2:51" s="14" customFormat="1" ht="11.25">
      <c r="B354" s="213"/>
      <c r="C354" s="214"/>
      <c r="D354" s="204" t="s">
        <v>144</v>
      </c>
      <c r="E354" s="215" t="s">
        <v>21</v>
      </c>
      <c r="F354" s="216" t="s">
        <v>361</v>
      </c>
      <c r="G354" s="214"/>
      <c r="H354" s="217">
        <v>14.24</v>
      </c>
      <c r="I354" s="218"/>
      <c r="J354" s="214"/>
      <c r="K354" s="214"/>
      <c r="L354" s="219"/>
      <c r="M354" s="220"/>
      <c r="N354" s="221"/>
      <c r="O354" s="221"/>
      <c r="P354" s="221"/>
      <c r="Q354" s="221"/>
      <c r="R354" s="221"/>
      <c r="S354" s="221"/>
      <c r="T354" s="222"/>
      <c r="AT354" s="223" t="s">
        <v>144</v>
      </c>
      <c r="AU354" s="223" t="s">
        <v>85</v>
      </c>
      <c r="AV354" s="14" t="s">
        <v>85</v>
      </c>
      <c r="AW354" s="14" t="s">
        <v>36</v>
      </c>
      <c r="AX354" s="14" t="s">
        <v>75</v>
      </c>
      <c r="AY354" s="223" t="s">
        <v>134</v>
      </c>
    </row>
    <row r="355" spans="2:51" s="14" customFormat="1" ht="11.25">
      <c r="B355" s="213"/>
      <c r="C355" s="214"/>
      <c r="D355" s="204" t="s">
        <v>144</v>
      </c>
      <c r="E355" s="215" t="s">
        <v>21</v>
      </c>
      <c r="F355" s="216" t="s">
        <v>362</v>
      </c>
      <c r="G355" s="214"/>
      <c r="H355" s="217">
        <v>-3.5</v>
      </c>
      <c r="I355" s="218"/>
      <c r="J355" s="214"/>
      <c r="K355" s="214"/>
      <c r="L355" s="219"/>
      <c r="M355" s="220"/>
      <c r="N355" s="221"/>
      <c r="O355" s="221"/>
      <c r="P355" s="221"/>
      <c r="Q355" s="221"/>
      <c r="R355" s="221"/>
      <c r="S355" s="221"/>
      <c r="T355" s="222"/>
      <c r="AT355" s="223" t="s">
        <v>144</v>
      </c>
      <c r="AU355" s="223" t="s">
        <v>85</v>
      </c>
      <c r="AV355" s="14" t="s">
        <v>85</v>
      </c>
      <c r="AW355" s="14" t="s">
        <v>36</v>
      </c>
      <c r="AX355" s="14" t="s">
        <v>75</v>
      </c>
      <c r="AY355" s="223" t="s">
        <v>134</v>
      </c>
    </row>
    <row r="356" spans="2:51" s="16" customFormat="1" ht="11.25">
      <c r="B356" s="235"/>
      <c r="C356" s="236"/>
      <c r="D356" s="204" t="s">
        <v>144</v>
      </c>
      <c r="E356" s="237" t="s">
        <v>21</v>
      </c>
      <c r="F356" s="238" t="s">
        <v>165</v>
      </c>
      <c r="G356" s="236"/>
      <c r="H356" s="239">
        <v>10.74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AT356" s="245" t="s">
        <v>144</v>
      </c>
      <c r="AU356" s="245" t="s">
        <v>85</v>
      </c>
      <c r="AV356" s="16" t="s">
        <v>135</v>
      </c>
      <c r="AW356" s="16" t="s">
        <v>36</v>
      </c>
      <c r="AX356" s="16" t="s">
        <v>75</v>
      </c>
      <c r="AY356" s="245" t="s">
        <v>134</v>
      </c>
    </row>
    <row r="357" spans="2:51" s="15" customFormat="1" ht="11.25">
      <c r="B357" s="224"/>
      <c r="C357" s="225"/>
      <c r="D357" s="204" t="s">
        <v>144</v>
      </c>
      <c r="E357" s="226" t="s">
        <v>21</v>
      </c>
      <c r="F357" s="227" t="s">
        <v>147</v>
      </c>
      <c r="G357" s="225"/>
      <c r="H357" s="228">
        <v>32.76</v>
      </c>
      <c r="I357" s="229"/>
      <c r="J357" s="225"/>
      <c r="K357" s="225"/>
      <c r="L357" s="230"/>
      <c r="M357" s="231"/>
      <c r="N357" s="232"/>
      <c r="O357" s="232"/>
      <c r="P357" s="232"/>
      <c r="Q357" s="232"/>
      <c r="R357" s="232"/>
      <c r="S357" s="232"/>
      <c r="T357" s="233"/>
      <c r="AT357" s="234" t="s">
        <v>144</v>
      </c>
      <c r="AU357" s="234" t="s">
        <v>85</v>
      </c>
      <c r="AV357" s="15" t="s">
        <v>142</v>
      </c>
      <c r="AW357" s="15" t="s">
        <v>36</v>
      </c>
      <c r="AX357" s="15" t="s">
        <v>83</v>
      </c>
      <c r="AY357" s="234" t="s">
        <v>134</v>
      </c>
    </row>
    <row r="358" spans="1:65" s="2" customFormat="1" ht="16.5" customHeight="1">
      <c r="A358" s="36"/>
      <c r="B358" s="37"/>
      <c r="C358" s="189" t="s">
        <v>397</v>
      </c>
      <c r="D358" s="189" t="s">
        <v>137</v>
      </c>
      <c r="E358" s="190" t="s">
        <v>398</v>
      </c>
      <c r="F358" s="191" t="s">
        <v>399</v>
      </c>
      <c r="G358" s="192" t="s">
        <v>154</v>
      </c>
      <c r="H358" s="193">
        <v>32.76</v>
      </c>
      <c r="I358" s="194"/>
      <c r="J358" s="195">
        <f>ROUND(I358*H358,2)</f>
        <v>0</v>
      </c>
      <c r="K358" s="191" t="s">
        <v>141</v>
      </c>
      <c r="L358" s="41"/>
      <c r="M358" s="196" t="s">
        <v>21</v>
      </c>
      <c r="N358" s="197" t="s">
        <v>46</v>
      </c>
      <c r="O358" s="66"/>
      <c r="P358" s="198">
        <f>O358*H358</f>
        <v>0</v>
      </c>
      <c r="Q358" s="198">
        <v>0.0004</v>
      </c>
      <c r="R358" s="198">
        <f>Q358*H358</f>
        <v>0.013104</v>
      </c>
      <c r="S358" s="198">
        <v>0</v>
      </c>
      <c r="T358" s="199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0" t="s">
        <v>250</v>
      </c>
      <c r="AT358" s="200" t="s">
        <v>137</v>
      </c>
      <c r="AU358" s="200" t="s">
        <v>85</v>
      </c>
      <c r="AY358" s="19" t="s">
        <v>134</v>
      </c>
      <c r="BE358" s="201">
        <f>IF(N358="základní",J358,0)</f>
        <v>0</v>
      </c>
      <c r="BF358" s="201">
        <f>IF(N358="snížená",J358,0)</f>
        <v>0</v>
      </c>
      <c r="BG358" s="201">
        <f>IF(N358="zákl. přenesená",J358,0)</f>
        <v>0</v>
      </c>
      <c r="BH358" s="201">
        <f>IF(N358="sníž. přenesená",J358,0)</f>
        <v>0</v>
      </c>
      <c r="BI358" s="201">
        <f>IF(N358="nulová",J358,0)</f>
        <v>0</v>
      </c>
      <c r="BJ358" s="19" t="s">
        <v>83</v>
      </c>
      <c r="BK358" s="201">
        <f>ROUND(I358*H358,2)</f>
        <v>0</v>
      </c>
      <c r="BL358" s="19" t="s">
        <v>250</v>
      </c>
      <c r="BM358" s="200" t="s">
        <v>400</v>
      </c>
    </row>
    <row r="359" spans="1:65" s="2" customFormat="1" ht="24" customHeight="1">
      <c r="A359" s="36"/>
      <c r="B359" s="37"/>
      <c r="C359" s="189" t="s">
        <v>401</v>
      </c>
      <c r="D359" s="189" t="s">
        <v>137</v>
      </c>
      <c r="E359" s="190" t="s">
        <v>402</v>
      </c>
      <c r="F359" s="191" t="s">
        <v>403</v>
      </c>
      <c r="G359" s="192" t="s">
        <v>279</v>
      </c>
      <c r="H359" s="193">
        <v>0.737</v>
      </c>
      <c r="I359" s="194"/>
      <c r="J359" s="195">
        <f>ROUND(I359*H359,2)</f>
        <v>0</v>
      </c>
      <c r="K359" s="191" t="s">
        <v>141</v>
      </c>
      <c r="L359" s="41"/>
      <c r="M359" s="196" t="s">
        <v>21</v>
      </c>
      <c r="N359" s="197" t="s">
        <v>46</v>
      </c>
      <c r="O359" s="66"/>
      <c r="P359" s="198">
        <f>O359*H359</f>
        <v>0</v>
      </c>
      <c r="Q359" s="198">
        <v>0</v>
      </c>
      <c r="R359" s="198">
        <f>Q359*H359</f>
        <v>0</v>
      </c>
      <c r="S359" s="198">
        <v>0</v>
      </c>
      <c r="T359" s="199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0" t="s">
        <v>250</v>
      </c>
      <c r="AT359" s="200" t="s">
        <v>137</v>
      </c>
      <c r="AU359" s="200" t="s">
        <v>85</v>
      </c>
      <c r="AY359" s="19" t="s">
        <v>134</v>
      </c>
      <c r="BE359" s="201">
        <f>IF(N359="základní",J359,0)</f>
        <v>0</v>
      </c>
      <c r="BF359" s="201">
        <f>IF(N359="snížená",J359,0)</f>
        <v>0</v>
      </c>
      <c r="BG359" s="201">
        <f>IF(N359="zákl. přenesená",J359,0)</f>
        <v>0</v>
      </c>
      <c r="BH359" s="201">
        <f>IF(N359="sníž. přenesená",J359,0)</f>
        <v>0</v>
      </c>
      <c r="BI359" s="201">
        <f>IF(N359="nulová",J359,0)</f>
        <v>0</v>
      </c>
      <c r="BJ359" s="19" t="s">
        <v>83</v>
      </c>
      <c r="BK359" s="201">
        <f>ROUND(I359*H359,2)</f>
        <v>0</v>
      </c>
      <c r="BL359" s="19" t="s">
        <v>250</v>
      </c>
      <c r="BM359" s="200" t="s">
        <v>404</v>
      </c>
    </row>
    <row r="360" spans="1:65" s="2" customFormat="1" ht="24" customHeight="1">
      <c r="A360" s="36"/>
      <c r="B360" s="37"/>
      <c r="C360" s="189" t="s">
        <v>405</v>
      </c>
      <c r="D360" s="189" t="s">
        <v>137</v>
      </c>
      <c r="E360" s="190" t="s">
        <v>406</v>
      </c>
      <c r="F360" s="191" t="s">
        <v>407</v>
      </c>
      <c r="G360" s="192" t="s">
        <v>279</v>
      </c>
      <c r="H360" s="193">
        <v>0.737</v>
      </c>
      <c r="I360" s="194"/>
      <c r="J360" s="195">
        <f>ROUND(I360*H360,2)</f>
        <v>0</v>
      </c>
      <c r="K360" s="191" t="s">
        <v>141</v>
      </c>
      <c r="L360" s="41"/>
      <c r="M360" s="196" t="s">
        <v>21</v>
      </c>
      <c r="N360" s="197" t="s">
        <v>46</v>
      </c>
      <c r="O360" s="66"/>
      <c r="P360" s="198">
        <f>O360*H360</f>
        <v>0</v>
      </c>
      <c r="Q360" s="198">
        <v>0</v>
      </c>
      <c r="R360" s="198">
        <f>Q360*H360</f>
        <v>0</v>
      </c>
      <c r="S360" s="198">
        <v>0</v>
      </c>
      <c r="T360" s="199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0" t="s">
        <v>250</v>
      </c>
      <c r="AT360" s="200" t="s">
        <v>137</v>
      </c>
      <c r="AU360" s="200" t="s">
        <v>85</v>
      </c>
      <c r="AY360" s="19" t="s">
        <v>134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19" t="s">
        <v>83</v>
      </c>
      <c r="BK360" s="201">
        <f>ROUND(I360*H360,2)</f>
        <v>0</v>
      </c>
      <c r="BL360" s="19" t="s">
        <v>250</v>
      </c>
      <c r="BM360" s="200" t="s">
        <v>408</v>
      </c>
    </row>
    <row r="361" spans="2:63" s="12" customFormat="1" ht="22.9" customHeight="1">
      <c r="B361" s="173"/>
      <c r="C361" s="174"/>
      <c r="D361" s="175" t="s">
        <v>74</v>
      </c>
      <c r="E361" s="187" t="s">
        <v>409</v>
      </c>
      <c r="F361" s="187" t="s">
        <v>410</v>
      </c>
      <c r="G361" s="174"/>
      <c r="H361" s="174"/>
      <c r="I361" s="177"/>
      <c r="J361" s="188">
        <f>BK361</f>
        <v>0</v>
      </c>
      <c r="K361" s="174"/>
      <c r="L361" s="179"/>
      <c r="M361" s="180"/>
      <c r="N361" s="181"/>
      <c r="O361" s="181"/>
      <c r="P361" s="182">
        <f>SUM(P362:P401)</f>
        <v>0</v>
      </c>
      <c r="Q361" s="181"/>
      <c r="R361" s="182">
        <f>SUM(R362:R401)</f>
        <v>1.11078045</v>
      </c>
      <c r="S361" s="181"/>
      <c r="T361" s="183">
        <f>SUM(T362:T401)</f>
        <v>0</v>
      </c>
      <c r="AR361" s="184" t="s">
        <v>85</v>
      </c>
      <c r="AT361" s="185" t="s">
        <v>74</v>
      </c>
      <c r="AU361" s="185" t="s">
        <v>83</v>
      </c>
      <c r="AY361" s="184" t="s">
        <v>134</v>
      </c>
      <c r="BK361" s="186">
        <f>SUM(BK362:BK401)</f>
        <v>0</v>
      </c>
    </row>
    <row r="362" spans="1:65" s="2" customFormat="1" ht="16.5" customHeight="1">
      <c r="A362" s="36"/>
      <c r="B362" s="37"/>
      <c r="C362" s="189" t="s">
        <v>411</v>
      </c>
      <c r="D362" s="189" t="s">
        <v>137</v>
      </c>
      <c r="E362" s="190" t="s">
        <v>412</v>
      </c>
      <c r="F362" s="191" t="s">
        <v>413</v>
      </c>
      <c r="G362" s="192" t="s">
        <v>140</v>
      </c>
      <c r="H362" s="193">
        <v>44.103</v>
      </c>
      <c r="I362" s="194"/>
      <c r="J362" s="195">
        <f>ROUND(I362*H362,2)</f>
        <v>0</v>
      </c>
      <c r="K362" s="191" t="s">
        <v>141</v>
      </c>
      <c r="L362" s="41"/>
      <c r="M362" s="196" t="s">
        <v>21</v>
      </c>
      <c r="N362" s="197" t="s">
        <v>46</v>
      </c>
      <c r="O362" s="66"/>
      <c r="P362" s="198">
        <f>O362*H362</f>
        <v>0</v>
      </c>
      <c r="Q362" s="198">
        <v>0.0003</v>
      </c>
      <c r="R362" s="198">
        <f>Q362*H362</f>
        <v>0.013230899999999999</v>
      </c>
      <c r="S362" s="198">
        <v>0</v>
      </c>
      <c r="T362" s="199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0" t="s">
        <v>250</v>
      </c>
      <c r="AT362" s="200" t="s">
        <v>137</v>
      </c>
      <c r="AU362" s="200" t="s">
        <v>85</v>
      </c>
      <c r="AY362" s="19" t="s">
        <v>134</v>
      </c>
      <c r="BE362" s="201">
        <f>IF(N362="základní",J362,0)</f>
        <v>0</v>
      </c>
      <c r="BF362" s="201">
        <f>IF(N362="snížená",J362,0)</f>
        <v>0</v>
      </c>
      <c r="BG362" s="201">
        <f>IF(N362="zákl. přenesená",J362,0)</f>
        <v>0</v>
      </c>
      <c r="BH362" s="201">
        <f>IF(N362="sníž. přenesená",J362,0)</f>
        <v>0</v>
      </c>
      <c r="BI362" s="201">
        <f>IF(N362="nulová",J362,0)</f>
        <v>0</v>
      </c>
      <c r="BJ362" s="19" t="s">
        <v>83</v>
      </c>
      <c r="BK362" s="201">
        <f>ROUND(I362*H362,2)</f>
        <v>0</v>
      </c>
      <c r="BL362" s="19" t="s">
        <v>250</v>
      </c>
      <c r="BM362" s="200" t="s">
        <v>414</v>
      </c>
    </row>
    <row r="363" spans="2:51" s="13" customFormat="1" ht="11.25">
      <c r="B363" s="202"/>
      <c r="C363" s="203"/>
      <c r="D363" s="204" t="s">
        <v>144</v>
      </c>
      <c r="E363" s="205" t="s">
        <v>21</v>
      </c>
      <c r="F363" s="206" t="s">
        <v>162</v>
      </c>
      <c r="G363" s="203"/>
      <c r="H363" s="205" t="s">
        <v>21</v>
      </c>
      <c r="I363" s="207"/>
      <c r="J363" s="203"/>
      <c r="K363" s="203"/>
      <c r="L363" s="208"/>
      <c r="M363" s="209"/>
      <c r="N363" s="210"/>
      <c r="O363" s="210"/>
      <c r="P363" s="210"/>
      <c r="Q363" s="210"/>
      <c r="R363" s="210"/>
      <c r="S363" s="210"/>
      <c r="T363" s="211"/>
      <c r="AT363" s="212" t="s">
        <v>144</v>
      </c>
      <c r="AU363" s="212" t="s">
        <v>85</v>
      </c>
      <c r="AV363" s="13" t="s">
        <v>83</v>
      </c>
      <c r="AW363" s="13" t="s">
        <v>36</v>
      </c>
      <c r="AX363" s="13" t="s">
        <v>75</v>
      </c>
      <c r="AY363" s="212" t="s">
        <v>134</v>
      </c>
    </row>
    <row r="364" spans="2:51" s="13" customFormat="1" ht="11.25">
      <c r="B364" s="202"/>
      <c r="C364" s="203"/>
      <c r="D364" s="204" t="s">
        <v>144</v>
      </c>
      <c r="E364" s="205" t="s">
        <v>21</v>
      </c>
      <c r="F364" s="206" t="s">
        <v>173</v>
      </c>
      <c r="G364" s="203"/>
      <c r="H364" s="205" t="s">
        <v>21</v>
      </c>
      <c r="I364" s="207"/>
      <c r="J364" s="203"/>
      <c r="K364" s="203"/>
      <c r="L364" s="208"/>
      <c r="M364" s="209"/>
      <c r="N364" s="210"/>
      <c r="O364" s="210"/>
      <c r="P364" s="210"/>
      <c r="Q364" s="210"/>
      <c r="R364" s="210"/>
      <c r="S364" s="210"/>
      <c r="T364" s="211"/>
      <c r="AT364" s="212" t="s">
        <v>144</v>
      </c>
      <c r="AU364" s="212" t="s">
        <v>85</v>
      </c>
      <c r="AV364" s="13" t="s">
        <v>83</v>
      </c>
      <c r="AW364" s="13" t="s">
        <v>36</v>
      </c>
      <c r="AX364" s="13" t="s">
        <v>75</v>
      </c>
      <c r="AY364" s="212" t="s">
        <v>134</v>
      </c>
    </row>
    <row r="365" spans="2:51" s="14" customFormat="1" ht="11.25">
      <c r="B365" s="213"/>
      <c r="C365" s="214"/>
      <c r="D365" s="204" t="s">
        <v>144</v>
      </c>
      <c r="E365" s="215" t="s">
        <v>21</v>
      </c>
      <c r="F365" s="216" t="s">
        <v>415</v>
      </c>
      <c r="G365" s="214"/>
      <c r="H365" s="217">
        <v>17</v>
      </c>
      <c r="I365" s="218"/>
      <c r="J365" s="214"/>
      <c r="K365" s="214"/>
      <c r="L365" s="219"/>
      <c r="M365" s="220"/>
      <c r="N365" s="221"/>
      <c r="O365" s="221"/>
      <c r="P365" s="221"/>
      <c r="Q365" s="221"/>
      <c r="R365" s="221"/>
      <c r="S365" s="221"/>
      <c r="T365" s="222"/>
      <c r="AT365" s="223" t="s">
        <v>144</v>
      </c>
      <c r="AU365" s="223" t="s">
        <v>85</v>
      </c>
      <c r="AV365" s="14" t="s">
        <v>85</v>
      </c>
      <c r="AW365" s="14" t="s">
        <v>36</v>
      </c>
      <c r="AX365" s="14" t="s">
        <v>75</v>
      </c>
      <c r="AY365" s="223" t="s">
        <v>134</v>
      </c>
    </row>
    <row r="366" spans="2:51" s="14" customFormat="1" ht="11.25">
      <c r="B366" s="213"/>
      <c r="C366" s="214"/>
      <c r="D366" s="204" t="s">
        <v>144</v>
      </c>
      <c r="E366" s="215" t="s">
        <v>21</v>
      </c>
      <c r="F366" s="216" t="s">
        <v>175</v>
      </c>
      <c r="G366" s="214"/>
      <c r="H366" s="217">
        <v>-1.379</v>
      </c>
      <c r="I366" s="218"/>
      <c r="J366" s="214"/>
      <c r="K366" s="214"/>
      <c r="L366" s="219"/>
      <c r="M366" s="220"/>
      <c r="N366" s="221"/>
      <c r="O366" s="221"/>
      <c r="P366" s="221"/>
      <c r="Q366" s="221"/>
      <c r="R366" s="221"/>
      <c r="S366" s="221"/>
      <c r="T366" s="222"/>
      <c r="AT366" s="223" t="s">
        <v>144</v>
      </c>
      <c r="AU366" s="223" t="s">
        <v>85</v>
      </c>
      <c r="AV366" s="14" t="s">
        <v>85</v>
      </c>
      <c r="AW366" s="14" t="s">
        <v>36</v>
      </c>
      <c r="AX366" s="14" t="s">
        <v>75</v>
      </c>
      <c r="AY366" s="223" t="s">
        <v>134</v>
      </c>
    </row>
    <row r="367" spans="2:51" s="16" customFormat="1" ht="11.25">
      <c r="B367" s="235"/>
      <c r="C367" s="236"/>
      <c r="D367" s="204" t="s">
        <v>144</v>
      </c>
      <c r="E367" s="237" t="s">
        <v>21</v>
      </c>
      <c r="F367" s="238" t="s">
        <v>165</v>
      </c>
      <c r="G367" s="236"/>
      <c r="H367" s="239">
        <v>15.621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AT367" s="245" t="s">
        <v>144</v>
      </c>
      <c r="AU367" s="245" t="s">
        <v>85</v>
      </c>
      <c r="AV367" s="16" t="s">
        <v>135</v>
      </c>
      <c r="AW367" s="16" t="s">
        <v>36</v>
      </c>
      <c r="AX367" s="16" t="s">
        <v>75</v>
      </c>
      <c r="AY367" s="245" t="s">
        <v>134</v>
      </c>
    </row>
    <row r="368" spans="2:51" s="13" customFormat="1" ht="11.25">
      <c r="B368" s="202"/>
      <c r="C368" s="203"/>
      <c r="D368" s="204" t="s">
        <v>144</v>
      </c>
      <c r="E368" s="205" t="s">
        <v>21</v>
      </c>
      <c r="F368" s="206" t="s">
        <v>176</v>
      </c>
      <c r="G368" s="203"/>
      <c r="H368" s="205" t="s">
        <v>21</v>
      </c>
      <c r="I368" s="207"/>
      <c r="J368" s="203"/>
      <c r="K368" s="203"/>
      <c r="L368" s="208"/>
      <c r="M368" s="209"/>
      <c r="N368" s="210"/>
      <c r="O368" s="210"/>
      <c r="P368" s="210"/>
      <c r="Q368" s="210"/>
      <c r="R368" s="210"/>
      <c r="S368" s="210"/>
      <c r="T368" s="211"/>
      <c r="AT368" s="212" t="s">
        <v>144</v>
      </c>
      <c r="AU368" s="212" t="s">
        <v>85</v>
      </c>
      <c r="AV368" s="13" t="s">
        <v>83</v>
      </c>
      <c r="AW368" s="13" t="s">
        <v>36</v>
      </c>
      <c r="AX368" s="13" t="s">
        <v>75</v>
      </c>
      <c r="AY368" s="212" t="s">
        <v>134</v>
      </c>
    </row>
    <row r="369" spans="2:51" s="14" customFormat="1" ht="11.25">
      <c r="B369" s="213"/>
      <c r="C369" s="214"/>
      <c r="D369" s="204" t="s">
        <v>144</v>
      </c>
      <c r="E369" s="215" t="s">
        <v>21</v>
      </c>
      <c r="F369" s="216" t="s">
        <v>416</v>
      </c>
      <c r="G369" s="214"/>
      <c r="H369" s="217">
        <v>17.28</v>
      </c>
      <c r="I369" s="218"/>
      <c r="J369" s="214"/>
      <c r="K369" s="214"/>
      <c r="L369" s="219"/>
      <c r="M369" s="220"/>
      <c r="N369" s="221"/>
      <c r="O369" s="221"/>
      <c r="P369" s="221"/>
      <c r="Q369" s="221"/>
      <c r="R369" s="221"/>
      <c r="S369" s="221"/>
      <c r="T369" s="222"/>
      <c r="AT369" s="223" t="s">
        <v>144</v>
      </c>
      <c r="AU369" s="223" t="s">
        <v>85</v>
      </c>
      <c r="AV369" s="14" t="s">
        <v>85</v>
      </c>
      <c r="AW369" s="14" t="s">
        <v>36</v>
      </c>
      <c r="AX369" s="14" t="s">
        <v>75</v>
      </c>
      <c r="AY369" s="223" t="s">
        <v>134</v>
      </c>
    </row>
    <row r="370" spans="2:51" s="14" customFormat="1" ht="11.25">
      <c r="B370" s="213"/>
      <c r="C370" s="214"/>
      <c r="D370" s="204" t="s">
        <v>144</v>
      </c>
      <c r="E370" s="215" t="s">
        <v>21</v>
      </c>
      <c r="F370" s="216" t="s">
        <v>175</v>
      </c>
      <c r="G370" s="214"/>
      <c r="H370" s="217">
        <v>-1.379</v>
      </c>
      <c r="I370" s="218"/>
      <c r="J370" s="214"/>
      <c r="K370" s="214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144</v>
      </c>
      <c r="AU370" s="223" t="s">
        <v>85</v>
      </c>
      <c r="AV370" s="14" t="s">
        <v>85</v>
      </c>
      <c r="AW370" s="14" t="s">
        <v>36</v>
      </c>
      <c r="AX370" s="14" t="s">
        <v>75</v>
      </c>
      <c r="AY370" s="223" t="s">
        <v>134</v>
      </c>
    </row>
    <row r="371" spans="2:51" s="16" customFormat="1" ht="11.25">
      <c r="B371" s="235"/>
      <c r="C371" s="236"/>
      <c r="D371" s="204" t="s">
        <v>144</v>
      </c>
      <c r="E371" s="237" t="s">
        <v>21</v>
      </c>
      <c r="F371" s="238" t="s">
        <v>165</v>
      </c>
      <c r="G371" s="236"/>
      <c r="H371" s="239">
        <v>15.901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144</v>
      </c>
      <c r="AU371" s="245" t="s">
        <v>85</v>
      </c>
      <c r="AV371" s="16" t="s">
        <v>135</v>
      </c>
      <c r="AW371" s="16" t="s">
        <v>36</v>
      </c>
      <c r="AX371" s="16" t="s">
        <v>75</v>
      </c>
      <c r="AY371" s="245" t="s">
        <v>134</v>
      </c>
    </row>
    <row r="372" spans="2:51" s="13" customFormat="1" ht="11.25">
      <c r="B372" s="202"/>
      <c r="C372" s="203"/>
      <c r="D372" s="204" t="s">
        <v>144</v>
      </c>
      <c r="E372" s="205" t="s">
        <v>21</v>
      </c>
      <c r="F372" s="206" t="s">
        <v>178</v>
      </c>
      <c r="G372" s="203"/>
      <c r="H372" s="205" t="s">
        <v>21</v>
      </c>
      <c r="I372" s="207"/>
      <c r="J372" s="203"/>
      <c r="K372" s="203"/>
      <c r="L372" s="208"/>
      <c r="M372" s="209"/>
      <c r="N372" s="210"/>
      <c r="O372" s="210"/>
      <c r="P372" s="210"/>
      <c r="Q372" s="210"/>
      <c r="R372" s="210"/>
      <c r="S372" s="210"/>
      <c r="T372" s="211"/>
      <c r="AT372" s="212" t="s">
        <v>144</v>
      </c>
      <c r="AU372" s="212" t="s">
        <v>85</v>
      </c>
      <c r="AV372" s="13" t="s">
        <v>83</v>
      </c>
      <c r="AW372" s="13" t="s">
        <v>36</v>
      </c>
      <c r="AX372" s="13" t="s">
        <v>75</v>
      </c>
      <c r="AY372" s="212" t="s">
        <v>134</v>
      </c>
    </row>
    <row r="373" spans="2:51" s="14" customFormat="1" ht="11.25">
      <c r="B373" s="213"/>
      <c r="C373" s="214"/>
      <c r="D373" s="204" t="s">
        <v>144</v>
      </c>
      <c r="E373" s="215" t="s">
        <v>21</v>
      </c>
      <c r="F373" s="216" t="s">
        <v>417</v>
      </c>
      <c r="G373" s="214"/>
      <c r="H373" s="217">
        <v>13.96</v>
      </c>
      <c r="I373" s="218"/>
      <c r="J373" s="214"/>
      <c r="K373" s="214"/>
      <c r="L373" s="219"/>
      <c r="M373" s="220"/>
      <c r="N373" s="221"/>
      <c r="O373" s="221"/>
      <c r="P373" s="221"/>
      <c r="Q373" s="221"/>
      <c r="R373" s="221"/>
      <c r="S373" s="221"/>
      <c r="T373" s="222"/>
      <c r="AT373" s="223" t="s">
        <v>144</v>
      </c>
      <c r="AU373" s="223" t="s">
        <v>85</v>
      </c>
      <c r="AV373" s="14" t="s">
        <v>85</v>
      </c>
      <c r="AW373" s="14" t="s">
        <v>36</v>
      </c>
      <c r="AX373" s="14" t="s">
        <v>75</v>
      </c>
      <c r="AY373" s="223" t="s">
        <v>134</v>
      </c>
    </row>
    <row r="374" spans="2:51" s="14" customFormat="1" ht="11.25">
      <c r="B374" s="213"/>
      <c r="C374" s="214"/>
      <c r="D374" s="204" t="s">
        <v>144</v>
      </c>
      <c r="E374" s="215" t="s">
        <v>21</v>
      </c>
      <c r="F374" s="216" t="s">
        <v>175</v>
      </c>
      <c r="G374" s="214"/>
      <c r="H374" s="217">
        <v>-1.379</v>
      </c>
      <c r="I374" s="218"/>
      <c r="J374" s="214"/>
      <c r="K374" s="214"/>
      <c r="L374" s="219"/>
      <c r="M374" s="220"/>
      <c r="N374" s="221"/>
      <c r="O374" s="221"/>
      <c r="P374" s="221"/>
      <c r="Q374" s="221"/>
      <c r="R374" s="221"/>
      <c r="S374" s="221"/>
      <c r="T374" s="222"/>
      <c r="AT374" s="223" t="s">
        <v>144</v>
      </c>
      <c r="AU374" s="223" t="s">
        <v>85</v>
      </c>
      <c r="AV374" s="14" t="s">
        <v>85</v>
      </c>
      <c r="AW374" s="14" t="s">
        <v>36</v>
      </c>
      <c r="AX374" s="14" t="s">
        <v>75</v>
      </c>
      <c r="AY374" s="223" t="s">
        <v>134</v>
      </c>
    </row>
    <row r="375" spans="2:51" s="16" customFormat="1" ht="11.25">
      <c r="B375" s="235"/>
      <c r="C375" s="236"/>
      <c r="D375" s="204" t="s">
        <v>144</v>
      </c>
      <c r="E375" s="237" t="s">
        <v>21</v>
      </c>
      <c r="F375" s="238" t="s">
        <v>165</v>
      </c>
      <c r="G375" s="236"/>
      <c r="H375" s="239">
        <v>12.581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AT375" s="245" t="s">
        <v>144</v>
      </c>
      <c r="AU375" s="245" t="s">
        <v>85</v>
      </c>
      <c r="AV375" s="16" t="s">
        <v>135</v>
      </c>
      <c r="AW375" s="16" t="s">
        <v>36</v>
      </c>
      <c r="AX375" s="16" t="s">
        <v>75</v>
      </c>
      <c r="AY375" s="245" t="s">
        <v>134</v>
      </c>
    </row>
    <row r="376" spans="2:51" s="15" customFormat="1" ht="11.25">
      <c r="B376" s="224"/>
      <c r="C376" s="225"/>
      <c r="D376" s="204" t="s">
        <v>144</v>
      </c>
      <c r="E376" s="226" t="s">
        <v>21</v>
      </c>
      <c r="F376" s="227" t="s">
        <v>147</v>
      </c>
      <c r="G376" s="225"/>
      <c r="H376" s="228">
        <v>44.103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AT376" s="234" t="s">
        <v>144</v>
      </c>
      <c r="AU376" s="234" t="s">
        <v>85</v>
      </c>
      <c r="AV376" s="15" t="s">
        <v>142</v>
      </c>
      <c r="AW376" s="15" t="s">
        <v>36</v>
      </c>
      <c r="AX376" s="15" t="s">
        <v>83</v>
      </c>
      <c r="AY376" s="234" t="s">
        <v>134</v>
      </c>
    </row>
    <row r="377" spans="1:65" s="2" customFormat="1" ht="16.5" customHeight="1">
      <c r="A377" s="36"/>
      <c r="B377" s="37"/>
      <c r="C377" s="189" t="s">
        <v>418</v>
      </c>
      <c r="D377" s="189" t="s">
        <v>137</v>
      </c>
      <c r="E377" s="190" t="s">
        <v>419</v>
      </c>
      <c r="F377" s="191" t="s">
        <v>420</v>
      </c>
      <c r="G377" s="192" t="s">
        <v>140</v>
      </c>
      <c r="H377" s="193">
        <v>44.103</v>
      </c>
      <c r="I377" s="194"/>
      <c r="J377" s="195">
        <f>ROUND(I377*H377,2)</f>
        <v>0</v>
      </c>
      <c r="K377" s="191" t="s">
        <v>141</v>
      </c>
      <c r="L377" s="41"/>
      <c r="M377" s="196" t="s">
        <v>21</v>
      </c>
      <c r="N377" s="197" t="s">
        <v>46</v>
      </c>
      <c r="O377" s="66"/>
      <c r="P377" s="198">
        <f>O377*H377</f>
        <v>0</v>
      </c>
      <c r="Q377" s="198">
        <v>0.0045</v>
      </c>
      <c r="R377" s="198">
        <f>Q377*H377</f>
        <v>0.1984635</v>
      </c>
      <c r="S377" s="198">
        <v>0</v>
      </c>
      <c r="T377" s="199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0" t="s">
        <v>250</v>
      </c>
      <c r="AT377" s="200" t="s">
        <v>137</v>
      </c>
      <c r="AU377" s="200" t="s">
        <v>85</v>
      </c>
      <c r="AY377" s="19" t="s">
        <v>134</v>
      </c>
      <c r="BE377" s="201">
        <f>IF(N377="základní",J377,0)</f>
        <v>0</v>
      </c>
      <c r="BF377" s="201">
        <f>IF(N377="snížená",J377,0)</f>
        <v>0</v>
      </c>
      <c r="BG377" s="201">
        <f>IF(N377="zákl. přenesená",J377,0)</f>
        <v>0</v>
      </c>
      <c r="BH377" s="201">
        <f>IF(N377="sníž. přenesená",J377,0)</f>
        <v>0</v>
      </c>
      <c r="BI377" s="201">
        <f>IF(N377="nulová",J377,0)</f>
        <v>0</v>
      </c>
      <c r="BJ377" s="19" t="s">
        <v>83</v>
      </c>
      <c r="BK377" s="201">
        <f>ROUND(I377*H377,2)</f>
        <v>0</v>
      </c>
      <c r="BL377" s="19" t="s">
        <v>250</v>
      </c>
      <c r="BM377" s="200" t="s">
        <v>421</v>
      </c>
    </row>
    <row r="378" spans="1:65" s="2" customFormat="1" ht="24" customHeight="1">
      <c r="A378" s="36"/>
      <c r="B378" s="37"/>
      <c r="C378" s="189" t="s">
        <v>422</v>
      </c>
      <c r="D378" s="189" t="s">
        <v>137</v>
      </c>
      <c r="E378" s="190" t="s">
        <v>423</v>
      </c>
      <c r="F378" s="191" t="s">
        <v>424</v>
      </c>
      <c r="G378" s="192" t="s">
        <v>140</v>
      </c>
      <c r="H378" s="193">
        <v>44.103</v>
      </c>
      <c r="I378" s="194"/>
      <c r="J378" s="195">
        <f>ROUND(I378*H378,2)</f>
        <v>0</v>
      </c>
      <c r="K378" s="191" t="s">
        <v>141</v>
      </c>
      <c r="L378" s="41"/>
      <c r="M378" s="196" t="s">
        <v>21</v>
      </c>
      <c r="N378" s="197" t="s">
        <v>46</v>
      </c>
      <c r="O378" s="66"/>
      <c r="P378" s="198">
        <f>O378*H378</f>
        <v>0</v>
      </c>
      <c r="Q378" s="198">
        <v>0.00605</v>
      </c>
      <c r="R378" s="198">
        <f>Q378*H378</f>
        <v>0.26682315</v>
      </c>
      <c r="S378" s="198">
        <v>0</v>
      </c>
      <c r="T378" s="199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00" t="s">
        <v>250</v>
      </c>
      <c r="AT378" s="200" t="s">
        <v>137</v>
      </c>
      <c r="AU378" s="200" t="s">
        <v>85</v>
      </c>
      <c r="AY378" s="19" t="s">
        <v>134</v>
      </c>
      <c r="BE378" s="201">
        <f>IF(N378="základní",J378,0)</f>
        <v>0</v>
      </c>
      <c r="BF378" s="201">
        <f>IF(N378="snížená",J378,0)</f>
        <v>0</v>
      </c>
      <c r="BG378" s="201">
        <f>IF(N378="zákl. přenesená",J378,0)</f>
        <v>0</v>
      </c>
      <c r="BH378" s="201">
        <f>IF(N378="sníž. přenesená",J378,0)</f>
        <v>0</v>
      </c>
      <c r="BI378" s="201">
        <f>IF(N378="nulová",J378,0)</f>
        <v>0</v>
      </c>
      <c r="BJ378" s="19" t="s">
        <v>83</v>
      </c>
      <c r="BK378" s="201">
        <f>ROUND(I378*H378,2)</f>
        <v>0</v>
      </c>
      <c r="BL378" s="19" t="s">
        <v>250</v>
      </c>
      <c r="BM378" s="200" t="s">
        <v>425</v>
      </c>
    </row>
    <row r="379" spans="1:65" s="2" customFormat="1" ht="16.5" customHeight="1">
      <c r="A379" s="36"/>
      <c r="B379" s="37"/>
      <c r="C379" s="246" t="s">
        <v>426</v>
      </c>
      <c r="D379" s="246" t="s">
        <v>236</v>
      </c>
      <c r="E379" s="247" t="s">
        <v>427</v>
      </c>
      <c r="F379" s="248" t="s">
        <v>428</v>
      </c>
      <c r="G379" s="249" t="s">
        <v>140</v>
      </c>
      <c r="H379" s="250">
        <v>48.513</v>
      </c>
      <c r="I379" s="251"/>
      <c r="J379" s="252">
        <f>ROUND(I379*H379,2)</f>
        <v>0</v>
      </c>
      <c r="K379" s="248" t="s">
        <v>141</v>
      </c>
      <c r="L379" s="253"/>
      <c r="M379" s="254" t="s">
        <v>21</v>
      </c>
      <c r="N379" s="255" t="s">
        <v>46</v>
      </c>
      <c r="O379" s="66"/>
      <c r="P379" s="198">
        <f>O379*H379</f>
        <v>0</v>
      </c>
      <c r="Q379" s="198">
        <v>0.0129</v>
      </c>
      <c r="R379" s="198">
        <f>Q379*H379</f>
        <v>0.6258176999999999</v>
      </c>
      <c r="S379" s="198">
        <v>0</v>
      </c>
      <c r="T379" s="199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00" t="s">
        <v>322</v>
      </c>
      <c r="AT379" s="200" t="s">
        <v>236</v>
      </c>
      <c r="AU379" s="200" t="s">
        <v>85</v>
      </c>
      <c r="AY379" s="19" t="s">
        <v>134</v>
      </c>
      <c r="BE379" s="201">
        <f>IF(N379="základní",J379,0)</f>
        <v>0</v>
      </c>
      <c r="BF379" s="201">
        <f>IF(N379="snížená",J379,0)</f>
        <v>0</v>
      </c>
      <c r="BG379" s="201">
        <f>IF(N379="zákl. přenesená",J379,0)</f>
        <v>0</v>
      </c>
      <c r="BH379" s="201">
        <f>IF(N379="sníž. přenesená",J379,0)</f>
        <v>0</v>
      </c>
      <c r="BI379" s="201">
        <f>IF(N379="nulová",J379,0)</f>
        <v>0</v>
      </c>
      <c r="BJ379" s="19" t="s">
        <v>83</v>
      </c>
      <c r="BK379" s="201">
        <f>ROUND(I379*H379,2)</f>
        <v>0</v>
      </c>
      <c r="BL379" s="19" t="s">
        <v>250</v>
      </c>
      <c r="BM379" s="200" t="s">
        <v>429</v>
      </c>
    </row>
    <row r="380" spans="2:51" s="14" customFormat="1" ht="11.25">
      <c r="B380" s="213"/>
      <c r="C380" s="214"/>
      <c r="D380" s="204" t="s">
        <v>144</v>
      </c>
      <c r="E380" s="214"/>
      <c r="F380" s="216" t="s">
        <v>430</v>
      </c>
      <c r="G380" s="214"/>
      <c r="H380" s="217">
        <v>48.513</v>
      </c>
      <c r="I380" s="218"/>
      <c r="J380" s="214"/>
      <c r="K380" s="214"/>
      <c r="L380" s="219"/>
      <c r="M380" s="220"/>
      <c r="N380" s="221"/>
      <c r="O380" s="221"/>
      <c r="P380" s="221"/>
      <c r="Q380" s="221"/>
      <c r="R380" s="221"/>
      <c r="S380" s="221"/>
      <c r="T380" s="222"/>
      <c r="AT380" s="223" t="s">
        <v>144</v>
      </c>
      <c r="AU380" s="223" t="s">
        <v>85</v>
      </c>
      <c r="AV380" s="14" t="s">
        <v>85</v>
      </c>
      <c r="AW380" s="14" t="s">
        <v>4</v>
      </c>
      <c r="AX380" s="14" t="s">
        <v>83</v>
      </c>
      <c r="AY380" s="223" t="s">
        <v>134</v>
      </c>
    </row>
    <row r="381" spans="1:65" s="2" customFormat="1" ht="16.5" customHeight="1">
      <c r="A381" s="36"/>
      <c r="B381" s="37"/>
      <c r="C381" s="189" t="s">
        <v>431</v>
      </c>
      <c r="D381" s="189" t="s">
        <v>137</v>
      </c>
      <c r="E381" s="190" t="s">
        <v>432</v>
      </c>
      <c r="F381" s="191" t="s">
        <v>433</v>
      </c>
      <c r="G381" s="192" t="s">
        <v>154</v>
      </c>
      <c r="H381" s="193">
        <v>22.02</v>
      </c>
      <c r="I381" s="194"/>
      <c r="J381" s="195">
        <f>ROUND(I381*H381,2)</f>
        <v>0</v>
      </c>
      <c r="K381" s="191" t="s">
        <v>141</v>
      </c>
      <c r="L381" s="41"/>
      <c r="M381" s="196" t="s">
        <v>21</v>
      </c>
      <c r="N381" s="197" t="s">
        <v>46</v>
      </c>
      <c r="O381" s="66"/>
      <c r="P381" s="198">
        <f>O381*H381</f>
        <v>0</v>
      </c>
      <c r="Q381" s="198">
        <v>0.00026</v>
      </c>
      <c r="R381" s="198">
        <f>Q381*H381</f>
        <v>0.0057252</v>
      </c>
      <c r="S381" s="198">
        <v>0</v>
      </c>
      <c r="T381" s="199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00" t="s">
        <v>250</v>
      </c>
      <c r="AT381" s="200" t="s">
        <v>137</v>
      </c>
      <c r="AU381" s="200" t="s">
        <v>85</v>
      </c>
      <c r="AY381" s="19" t="s">
        <v>134</v>
      </c>
      <c r="BE381" s="201">
        <f>IF(N381="základní",J381,0)</f>
        <v>0</v>
      </c>
      <c r="BF381" s="201">
        <f>IF(N381="snížená",J381,0)</f>
        <v>0</v>
      </c>
      <c r="BG381" s="201">
        <f>IF(N381="zákl. přenesená",J381,0)</f>
        <v>0</v>
      </c>
      <c r="BH381" s="201">
        <f>IF(N381="sníž. přenesená",J381,0)</f>
        <v>0</v>
      </c>
      <c r="BI381" s="201">
        <f>IF(N381="nulová",J381,0)</f>
        <v>0</v>
      </c>
      <c r="BJ381" s="19" t="s">
        <v>83</v>
      </c>
      <c r="BK381" s="201">
        <f>ROUND(I381*H381,2)</f>
        <v>0</v>
      </c>
      <c r="BL381" s="19" t="s">
        <v>250</v>
      </c>
      <c r="BM381" s="200" t="s">
        <v>434</v>
      </c>
    </row>
    <row r="382" spans="2:51" s="13" customFormat="1" ht="11.25">
      <c r="B382" s="202"/>
      <c r="C382" s="203"/>
      <c r="D382" s="204" t="s">
        <v>144</v>
      </c>
      <c r="E382" s="205" t="s">
        <v>21</v>
      </c>
      <c r="F382" s="206" t="s">
        <v>162</v>
      </c>
      <c r="G382" s="203"/>
      <c r="H382" s="205" t="s">
        <v>21</v>
      </c>
      <c r="I382" s="207"/>
      <c r="J382" s="203"/>
      <c r="K382" s="203"/>
      <c r="L382" s="208"/>
      <c r="M382" s="209"/>
      <c r="N382" s="210"/>
      <c r="O382" s="210"/>
      <c r="P382" s="210"/>
      <c r="Q382" s="210"/>
      <c r="R382" s="210"/>
      <c r="S382" s="210"/>
      <c r="T382" s="211"/>
      <c r="AT382" s="212" t="s">
        <v>144</v>
      </c>
      <c r="AU382" s="212" t="s">
        <v>85</v>
      </c>
      <c r="AV382" s="13" t="s">
        <v>83</v>
      </c>
      <c r="AW382" s="13" t="s">
        <v>36</v>
      </c>
      <c r="AX382" s="13" t="s">
        <v>75</v>
      </c>
      <c r="AY382" s="212" t="s">
        <v>134</v>
      </c>
    </row>
    <row r="383" spans="2:51" s="13" customFormat="1" ht="11.25">
      <c r="B383" s="202"/>
      <c r="C383" s="203"/>
      <c r="D383" s="204" t="s">
        <v>144</v>
      </c>
      <c r="E383" s="205" t="s">
        <v>21</v>
      </c>
      <c r="F383" s="206" t="s">
        <v>173</v>
      </c>
      <c r="G383" s="203"/>
      <c r="H383" s="205" t="s">
        <v>21</v>
      </c>
      <c r="I383" s="207"/>
      <c r="J383" s="203"/>
      <c r="K383" s="203"/>
      <c r="L383" s="208"/>
      <c r="M383" s="209"/>
      <c r="N383" s="210"/>
      <c r="O383" s="210"/>
      <c r="P383" s="210"/>
      <c r="Q383" s="210"/>
      <c r="R383" s="210"/>
      <c r="S383" s="210"/>
      <c r="T383" s="211"/>
      <c r="AT383" s="212" t="s">
        <v>144</v>
      </c>
      <c r="AU383" s="212" t="s">
        <v>85</v>
      </c>
      <c r="AV383" s="13" t="s">
        <v>83</v>
      </c>
      <c r="AW383" s="13" t="s">
        <v>36</v>
      </c>
      <c r="AX383" s="13" t="s">
        <v>75</v>
      </c>
      <c r="AY383" s="212" t="s">
        <v>134</v>
      </c>
    </row>
    <row r="384" spans="2:51" s="14" customFormat="1" ht="11.25">
      <c r="B384" s="213"/>
      <c r="C384" s="214"/>
      <c r="D384" s="204" t="s">
        <v>144</v>
      </c>
      <c r="E384" s="215" t="s">
        <v>21</v>
      </c>
      <c r="F384" s="216" t="s">
        <v>333</v>
      </c>
      <c r="G384" s="214"/>
      <c r="H384" s="217">
        <v>8.5</v>
      </c>
      <c r="I384" s="218"/>
      <c r="J384" s="214"/>
      <c r="K384" s="214"/>
      <c r="L384" s="219"/>
      <c r="M384" s="220"/>
      <c r="N384" s="221"/>
      <c r="O384" s="221"/>
      <c r="P384" s="221"/>
      <c r="Q384" s="221"/>
      <c r="R384" s="221"/>
      <c r="S384" s="221"/>
      <c r="T384" s="222"/>
      <c r="AT384" s="223" t="s">
        <v>144</v>
      </c>
      <c r="AU384" s="223" t="s">
        <v>85</v>
      </c>
      <c r="AV384" s="14" t="s">
        <v>85</v>
      </c>
      <c r="AW384" s="14" t="s">
        <v>36</v>
      </c>
      <c r="AX384" s="14" t="s">
        <v>75</v>
      </c>
      <c r="AY384" s="223" t="s">
        <v>134</v>
      </c>
    </row>
    <row r="385" spans="2:51" s="14" customFormat="1" ht="11.25">
      <c r="B385" s="213"/>
      <c r="C385" s="214"/>
      <c r="D385" s="204" t="s">
        <v>144</v>
      </c>
      <c r="E385" s="215" t="s">
        <v>21</v>
      </c>
      <c r="F385" s="216" t="s">
        <v>334</v>
      </c>
      <c r="G385" s="214"/>
      <c r="H385" s="217">
        <v>-0.7</v>
      </c>
      <c r="I385" s="218"/>
      <c r="J385" s="214"/>
      <c r="K385" s="214"/>
      <c r="L385" s="219"/>
      <c r="M385" s="220"/>
      <c r="N385" s="221"/>
      <c r="O385" s="221"/>
      <c r="P385" s="221"/>
      <c r="Q385" s="221"/>
      <c r="R385" s="221"/>
      <c r="S385" s="221"/>
      <c r="T385" s="222"/>
      <c r="AT385" s="223" t="s">
        <v>144</v>
      </c>
      <c r="AU385" s="223" t="s">
        <v>85</v>
      </c>
      <c r="AV385" s="14" t="s">
        <v>85</v>
      </c>
      <c r="AW385" s="14" t="s">
        <v>36</v>
      </c>
      <c r="AX385" s="14" t="s">
        <v>75</v>
      </c>
      <c r="AY385" s="223" t="s">
        <v>134</v>
      </c>
    </row>
    <row r="386" spans="2:51" s="16" customFormat="1" ht="11.25">
      <c r="B386" s="235"/>
      <c r="C386" s="236"/>
      <c r="D386" s="204" t="s">
        <v>144</v>
      </c>
      <c r="E386" s="237" t="s">
        <v>21</v>
      </c>
      <c r="F386" s="238" t="s">
        <v>165</v>
      </c>
      <c r="G386" s="236"/>
      <c r="H386" s="239">
        <v>7.8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AT386" s="245" t="s">
        <v>144</v>
      </c>
      <c r="AU386" s="245" t="s">
        <v>85</v>
      </c>
      <c r="AV386" s="16" t="s">
        <v>135</v>
      </c>
      <c r="AW386" s="16" t="s">
        <v>36</v>
      </c>
      <c r="AX386" s="16" t="s">
        <v>75</v>
      </c>
      <c r="AY386" s="245" t="s">
        <v>134</v>
      </c>
    </row>
    <row r="387" spans="2:51" s="13" customFormat="1" ht="11.25">
      <c r="B387" s="202"/>
      <c r="C387" s="203"/>
      <c r="D387" s="204" t="s">
        <v>144</v>
      </c>
      <c r="E387" s="205" t="s">
        <v>21</v>
      </c>
      <c r="F387" s="206" t="s">
        <v>176</v>
      </c>
      <c r="G387" s="203"/>
      <c r="H387" s="205" t="s">
        <v>21</v>
      </c>
      <c r="I387" s="207"/>
      <c r="J387" s="203"/>
      <c r="K387" s="203"/>
      <c r="L387" s="208"/>
      <c r="M387" s="209"/>
      <c r="N387" s="210"/>
      <c r="O387" s="210"/>
      <c r="P387" s="210"/>
      <c r="Q387" s="210"/>
      <c r="R387" s="210"/>
      <c r="S387" s="210"/>
      <c r="T387" s="211"/>
      <c r="AT387" s="212" t="s">
        <v>144</v>
      </c>
      <c r="AU387" s="212" t="s">
        <v>85</v>
      </c>
      <c r="AV387" s="13" t="s">
        <v>83</v>
      </c>
      <c r="AW387" s="13" t="s">
        <v>36</v>
      </c>
      <c r="AX387" s="13" t="s">
        <v>75</v>
      </c>
      <c r="AY387" s="212" t="s">
        <v>134</v>
      </c>
    </row>
    <row r="388" spans="2:51" s="14" customFormat="1" ht="11.25">
      <c r="B388" s="213"/>
      <c r="C388" s="214"/>
      <c r="D388" s="204" t="s">
        <v>144</v>
      </c>
      <c r="E388" s="215" t="s">
        <v>21</v>
      </c>
      <c r="F388" s="216" t="s">
        <v>335</v>
      </c>
      <c r="G388" s="214"/>
      <c r="H388" s="217">
        <v>8.64</v>
      </c>
      <c r="I388" s="218"/>
      <c r="J388" s="214"/>
      <c r="K388" s="214"/>
      <c r="L388" s="219"/>
      <c r="M388" s="220"/>
      <c r="N388" s="221"/>
      <c r="O388" s="221"/>
      <c r="P388" s="221"/>
      <c r="Q388" s="221"/>
      <c r="R388" s="221"/>
      <c r="S388" s="221"/>
      <c r="T388" s="222"/>
      <c r="AT388" s="223" t="s">
        <v>144</v>
      </c>
      <c r="AU388" s="223" t="s">
        <v>85</v>
      </c>
      <c r="AV388" s="14" t="s">
        <v>85</v>
      </c>
      <c r="AW388" s="14" t="s">
        <v>36</v>
      </c>
      <c r="AX388" s="14" t="s">
        <v>75</v>
      </c>
      <c r="AY388" s="223" t="s">
        <v>134</v>
      </c>
    </row>
    <row r="389" spans="2:51" s="14" customFormat="1" ht="11.25">
      <c r="B389" s="213"/>
      <c r="C389" s="214"/>
      <c r="D389" s="204" t="s">
        <v>144</v>
      </c>
      <c r="E389" s="215" t="s">
        <v>21</v>
      </c>
      <c r="F389" s="216" t="s">
        <v>334</v>
      </c>
      <c r="G389" s="214"/>
      <c r="H389" s="217">
        <v>-0.7</v>
      </c>
      <c r="I389" s="218"/>
      <c r="J389" s="214"/>
      <c r="K389" s="214"/>
      <c r="L389" s="219"/>
      <c r="M389" s="220"/>
      <c r="N389" s="221"/>
      <c r="O389" s="221"/>
      <c r="P389" s="221"/>
      <c r="Q389" s="221"/>
      <c r="R389" s="221"/>
      <c r="S389" s="221"/>
      <c r="T389" s="222"/>
      <c r="AT389" s="223" t="s">
        <v>144</v>
      </c>
      <c r="AU389" s="223" t="s">
        <v>85</v>
      </c>
      <c r="AV389" s="14" t="s">
        <v>85</v>
      </c>
      <c r="AW389" s="14" t="s">
        <v>36</v>
      </c>
      <c r="AX389" s="14" t="s">
        <v>75</v>
      </c>
      <c r="AY389" s="223" t="s">
        <v>134</v>
      </c>
    </row>
    <row r="390" spans="2:51" s="16" customFormat="1" ht="11.25">
      <c r="B390" s="235"/>
      <c r="C390" s="236"/>
      <c r="D390" s="204" t="s">
        <v>144</v>
      </c>
      <c r="E390" s="237" t="s">
        <v>21</v>
      </c>
      <c r="F390" s="238" t="s">
        <v>165</v>
      </c>
      <c r="G390" s="236"/>
      <c r="H390" s="239">
        <v>7.94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AT390" s="245" t="s">
        <v>144</v>
      </c>
      <c r="AU390" s="245" t="s">
        <v>85</v>
      </c>
      <c r="AV390" s="16" t="s">
        <v>135</v>
      </c>
      <c r="AW390" s="16" t="s">
        <v>36</v>
      </c>
      <c r="AX390" s="16" t="s">
        <v>75</v>
      </c>
      <c r="AY390" s="245" t="s">
        <v>134</v>
      </c>
    </row>
    <row r="391" spans="2:51" s="13" customFormat="1" ht="11.25">
      <c r="B391" s="202"/>
      <c r="C391" s="203"/>
      <c r="D391" s="204" t="s">
        <v>144</v>
      </c>
      <c r="E391" s="205" t="s">
        <v>21</v>
      </c>
      <c r="F391" s="206" t="s">
        <v>178</v>
      </c>
      <c r="G391" s="203"/>
      <c r="H391" s="205" t="s">
        <v>21</v>
      </c>
      <c r="I391" s="207"/>
      <c r="J391" s="203"/>
      <c r="K391" s="203"/>
      <c r="L391" s="208"/>
      <c r="M391" s="209"/>
      <c r="N391" s="210"/>
      <c r="O391" s="210"/>
      <c r="P391" s="210"/>
      <c r="Q391" s="210"/>
      <c r="R391" s="210"/>
      <c r="S391" s="210"/>
      <c r="T391" s="211"/>
      <c r="AT391" s="212" t="s">
        <v>144</v>
      </c>
      <c r="AU391" s="212" t="s">
        <v>85</v>
      </c>
      <c r="AV391" s="13" t="s">
        <v>83</v>
      </c>
      <c r="AW391" s="13" t="s">
        <v>36</v>
      </c>
      <c r="AX391" s="13" t="s">
        <v>75</v>
      </c>
      <c r="AY391" s="212" t="s">
        <v>134</v>
      </c>
    </row>
    <row r="392" spans="2:51" s="14" customFormat="1" ht="11.25">
      <c r="B392" s="213"/>
      <c r="C392" s="214"/>
      <c r="D392" s="204" t="s">
        <v>144</v>
      </c>
      <c r="E392" s="215" t="s">
        <v>21</v>
      </c>
      <c r="F392" s="216" t="s">
        <v>336</v>
      </c>
      <c r="G392" s="214"/>
      <c r="H392" s="217">
        <v>6.98</v>
      </c>
      <c r="I392" s="218"/>
      <c r="J392" s="214"/>
      <c r="K392" s="214"/>
      <c r="L392" s="219"/>
      <c r="M392" s="220"/>
      <c r="N392" s="221"/>
      <c r="O392" s="221"/>
      <c r="P392" s="221"/>
      <c r="Q392" s="221"/>
      <c r="R392" s="221"/>
      <c r="S392" s="221"/>
      <c r="T392" s="222"/>
      <c r="AT392" s="223" t="s">
        <v>144</v>
      </c>
      <c r="AU392" s="223" t="s">
        <v>85</v>
      </c>
      <c r="AV392" s="14" t="s">
        <v>85</v>
      </c>
      <c r="AW392" s="14" t="s">
        <v>36</v>
      </c>
      <c r="AX392" s="14" t="s">
        <v>75</v>
      </c>
      <c r="AY392" s="223" t="s">
        <v>134</v>
      </c>
    </row>
    <row r="393" spans="2:51" s="14" customFormat="1" ht="11.25">
      <c r="B393" s="213"/>
      <c r="C393" s="214"/>
      <c r="D393" s="204" t="s">
        <v>144</v>
      </c>
      <c r="E393" s="215" t="s">
        <v>21</v>
      </c>
      <c r="F393" s="216" t="s">
        <v>334</v>
      </c>
      <c r="G393" s="214"/>
      <c r="H393" s="217">
        <v>-0.7</v>
      </c>
      <c r="I393" s="218"/>
      <c r="J393" s="214"/>
      <c r="K393" s="214"/>
      <c r="L393" s="219"/>
      <c r="M393" s="220"/>
      <c r="N393" s="221"/>
      <c r="O393" s="221"/>
      <c r="P393" s="221"/>
      <c r="Q393" s="221"/>
      <c r="R393" s="221"/>
      <c r="S393" s="221"/>
      <c r="T393" s="222"/>
      <c r="AT393" s="223" t="s">
        <v>144</v>
      </c>
      <c r="AU393" s="223" t="s">
        <v>85</v>
      </c>
      <c r="AV393" s="14" t="s">
        <v>85</v>
      </c>
      <c r="AW393" s="14" t="s">
        <v>36</v>
      </c>
      <c r="AX393" s="14" t="s">
        <v>75</v>
      </c>
      <c r="AY393" s="223" t="s">
        <v>134</v>
      </c>
    </row>
    <row r="394" spans="2:51" s="16" customFormat="1" ht="11.25">
      <c r="B394" s="235"/>
      <c r="C394" s="236"/>
      <c r="D394" s="204" t="s">
        <v>144</v>
      </c>
      <c r="E394" s="237" t="s">
        <v>21</v>
      </c>
      <c r="F394" s="238" t="s">
        <v>165</v>
      </c>
      <c r="G394" s="236"/>
      <c r="H394" s="239">
        <v>6.28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144</v>
      </c>
      <c r="AU394" s="245" t="s">
        <v>85</v>
      </c>
      <c r="AV394" s="16" t="s">
        <v>135</v>
      </c>
      <c r="AW394" s="16" t="s">
        <v>36</v>
      </c>
      <c r="AX394" s="16" t="s">
        <v>75</v>
      </c>
      <c r="AY394" s="245" t="s">
        <v>134</v>
      </c>
    </row>
    <row r="395" spans="2:51" s="15" customFormat="1" ht="11.25">
      <c r="B395" s="224"/>
      <c r="C395" s="225"/>
      <c r="D395" s="204" t="s">
        <v>144</v>
      </c>
      <c r="E395" s="226" t="s">
        <v>21</v>
      </c>
      <c r="F395" s="227" t="s">
        <v>147</v>
      </c>
      <c r="G395" s="225"/>
      <c r="H395" s="228">
        <v>22.02</v>
      </c>
      <c r="I395" s="229"/>
      <c r="J395" s="225"/>
      <c r="K395" s="225"/>
      <c r="L395" s="230"/>
      <c r="M395" s="231"/>
      <c r="N395" s="232"/>
      <c r="O395" s="232"/>
      <c r="P395" s="232"/>
      <c r="Q395" s="232"/>
      <c r="R395" s="232"/>
      <c r="S395" s="232"/>
      <c r="T395" s="233"/>
      <c r="AT395" s="234" t="s">
        <v>144</v>
      </c>
      <c r="AU395" s="234" t="s">
        <v>85</v>
      </c>
      <c r="AV395" s="15" t="s">
        <v>142</v>
      </c>
      <c r="AW395" s="15" t="s">
        <v>36</v>
      </c>
      <c r="AX395" s="15" t="s">
        <v>83</v>
      </c>
      <c r="AY395" s="234" t="s">
        <v>134</v>
      </c>
    </row>
    <row r="396" spans="1:65" s="2" customFormat="1" ht="16.5" customHeight="1">
      <c r="A396" s="36"/>
      <c r="B396" s="37"/>
      <c r="C396" s="189" t="s">
        <v>435</v>
      </c>
      <c r="D396" s="189" t="s">
        <v>137</v>
      </c>
      <c r="E396" s="190" t="s">
        <v>436</v>
      </c>
      <c r="F396" s="191" t="s">
        <v>437</v>
      </c>
      <c r="G396" s="192" t="s">
        <v>154</v>
      </c>
      <c r="H396" s="193">
        <v>24</v>
      </c>
      <c r="I396" s="194"/>
      <c r="J396" s="195">
        <f>ROUND(I396*H396,2)</f>
        <v>0</v>
      </c>
      <c r="K396" s="191" t="s">
        <v>141</v>
      </c>
      <c r="L396" s="41"/>
      <c r="M396" s="196" t="s">
        <v>21</v>
      </c>
      <c r="N396" s="197" t="s">
        <v>46</v>
      </c>
      <c r="O396" s="66"/>
      <c r="P396" s="198">
        <f>O396*H396</f>
        <v>0</v>
      </c>
      <c r="Q396" s="198">
        <v>3E-05</v>
      </c>
      <c r="R396" s="198">
        <f>Q396*H396</f>
        <v>0.00072</v>
      </c>
      <c r="S396" s="198">
        <v>0</v>
      </c>
      <c r="T396" s="199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00" t="s">
        <v>250</v>
      </c>
      <c r="AT396" s="200" t="s">
        <v>137</v>
      </c>
      <c r="AU396" s="200" t="s">
        <v>85</v>
      </c>
      <c r="AY396" s="19" t="s">
        <v>134</v>
      </c>
      <c r="BE396" s="201">
        <f>IF(N396="základní",J396,0)</f>
        <v>0</v>
      </c>
      <c r="BF396" s="201">
        <f>IF(N396="snížená",J396,0)</f>
        <v>0</v>
      </c>
      <c r="BG396" s="201">
        <f>IF(N396="zákl. přenesená",J396,0)</f>
        <v>0</v>
      </c>
      <c r="BH396" s="201">
        <f>IF(N396="sníž. přenesená",J396,0)</f>
        <v>0</v>
      </c>
      <c r="BI396" s="201">
        <f>IF(N396="nulová",J396,0)</f>
        <v>0</v>
      </c>
      <c r="BJ396" s="19" t="s">
        <v>83</v>
      </c>
      <c r="BK396" s="201">
        <f>ROUND(I396*H396,2)</f>
        <v>0</v>
      </c>
      <c r="BL396" s="19" t="s">
        <v>250</v>
      </c>
      <c r="BM396" s="200" t="s">
        <v>438</v>
      </c>
    </row>
    <row r="397" spans="2:51" s="13" customFormat="1" ht="11.25">
      <c r="B397" s="202"/>
      <c r="C397" s="203"/>
      <c r="D397" s="204" t="s">
        <v>144</v>
      </c>
      <c r="E397" s="205" t="s">
        <v>21</v>
      </c>
      <c r="F397" s="206" t="s">
        <v>162</v>
      </c>
      <c r="G397" s="203"/>
      <c r="H397" s="205" t="s">
        <v>21</v>
      </c>
      <c r="I397" s="207"/>
      <c r="J397" s="203"/>
      <c r="K397" s="203"/>
      <c r="L397" s="208"/>
      <c r="M397" s="209"/>
      <c r="N397" s="210"/>
      <c r="O397" s="210"/>
      <c r="P397" s="210"/>
      <c r="Q397" s="210"/>
      <c r="R397" s="210"/>
      <c r="S397" s="210"/>
      <c r="T397" s="211"/>
      <c r="AT397" s="212" t="s">
        <v>144</v>
      </c>
      <c r="AU397" s="212" t="s">
        <v>85</v>
      </c>
      <c r="AV397" s="13" t="s">
        <v>83</v>
      </c>
      <c r="AW397" s="13" t="s">
        <v>36</v>
      </c>
      <c r="AX397" s="13" t="s">
        <v>75</v>
      </c>
      <c r="AY397" s="212" t="s">
        <v>134</v>
      </c>
    </row>
    <row r="398" spans="2:51" s="14" customFormat="1" ht="11.25">
      <c r="B398" s="213"/>
      <c r="C398" s="214"/>
      <c r="D398" s="204" t="s">
        <v>144</v>
      </c>
      <c r="E398" s="215" t="s">
        <v>21</v>
      </c>
      <c r="F398" s="216" t="s">
        <v>439</v>
      </c>
      <c r="G398" s="214"/>
      <c r="H398" s="217">
        <v>24</v>
      </c>
      <c r="I398" s="218"/>
      <c r="J398" s="214"/>
      <c r="K398" s="214"/>
      <c r="L398" s="219"/>
      <c r="M398" s="220"/>
      <c r="N398" s="221"/>
      <c r="O398" s="221"/>
      <c r="P398" s="221"/>
      <c r="Q398" s="221"/>
      <c r="R398" s="221"/>
      <c r="S398" s="221"/>
      <c r="T398" s="222"/>
      <c r="AT398" s="223" t="s">
        <v>144</v>
      </c>
      <c r="AU398" s="223" t="s">
        <v>85</v>
      </c>
      <c r="AV398" s="14" t="s">
        <v>85</v>
      </c>
      <c r="AW398" s="14" t="s">
        <v>36</v>
      </c>
      <c r="AX398" s="14" t="s">
        <v>75</v>
      </c>
      <c r="AY398" s="223" t="s">
        <v>134</v>
      </c>
    </row>
    <row r="399" spans="2:51" s="15" customFormat="1" ht="11.25">
      <c r="B399" s="224"/>
      <c r="C399" s="225"/>
      <c r="D399" s="204" t="s">
        <v>144</v>
      </c>
      <c r="E399" s="226" t="s">
        <v>21</v>
      </c>
      <c r="F399" s="227" t="s">
        <v>147</v>
      </c>
      <c r="G399" s="225"/>
      <c r="H399" s="228">
        <v>24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AT399" s="234" t="s">
        <v>144</v>
      </c>
      <c r="AU399" s="234" t="s">
        <v>85</v>
      </c>
      <c r="AV399" s="15" t="s">
        <v>142</v>
      </c>
      <c r="AW399" s="15" t="s">
        <v>36</v>
      </c>
      <c r="AX399" s="15" t="s">
        <v>83</v>
      </c>
      <c r="AY399" s="234" t="s">
        <v>134</v>
      </c>
    </row>
    <row r="400" spans="1:65" s="2" customFormat="1" ht="24" customHeight="1">
      <c r="A400" s="36"/>
      <c r="B400" s="37"/>
      <c r="C400" s="189" t="s">
        <v>440</v>
      </c>
      <c r="D400" s="189" t="s">
        <v>137</v>
      </c>
      <c r="E400" s="190" t="s">
        <v>441</v>
      </c>
      <c r="F400" s="191" t="s">
        <v>442</v>
      </c>
      <c r="G400" s="192" t="s">
        <v>279</v>
      </c>
      <c r="H400" s="193">
        <v>1.111</v>
      </c>
      <c r="I400" s="194"/>
      <c r="J400" s="195">
        <f>ROUND(I400*H400,2)</f>
        <v>0</v>
      </c>
      <c r="K400" s="191" t="s">
        <v>141</v>
      </c>
      <c r="L400" s="41"/>
      <c r="M400" s="196" t="s">
        <v>21</v>
      </c>
      <c r="N400" s="197" t="s">
        <v>46</v>
      </c>
      <c r="O400" s="66"/>
      <c r="P400" s="198">
        <f>O400*H400</f>
        <v>0</v>
      </c>
      <c r="Q400" s="198">
        <v>0</v>
      </c>
      <c r="R400" s="198">
        <f>Q400*H400</f>
        <v>0</v>
      </c>
      <c r="S400" s="198">
        <v>0</v>
      </c>
      <c r="T400" s="199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00" t="s">
        <v>250</v>
      </c>
      <c r="AT400" s="200" t="s">
        <v>137</v>
      </c>
      <c r="AU400" s="200" t="s">
        <v>85</v>
      </c>
      <c r="AY400" s="19" t="s">
        <v>134</v>
      </c>
      <c r="BE400" s="201">
        <f>IF(N400="základní",J400,0)</f>
        <v>0</v>
      </c>
      <c r="BF400" s="201">
        <f>IF(N400="snížená",J400,0)</f>
        <v>0</v>
      </c>
      <c r="BG400" s="201">
        <f>IF(N400="zákl. přenesená",J400,0)</f>
        <v>0</v>
      </c>
      <c r="BH400" s="201">
        <f>IF(N400="sníž. přenesená",J400,0)</f>
        <v>0</v>
      </c>
      <c r="BI400" s="201">
        <f>IF(N400="nulová",J400,0)</f>
        <v>0</v>
      </c>
      <c r="BJ400" s="19" t="s">
        <v>83</v>
      </c>
      <c r="BK400" s="201">
        <f>ROUND(I400*H400,2)</f>
        <v>0</v>
      </c>
      <c r="BL400" s="19" t="s">
        <v>250</v>
      </c>
      <c r="BM400" s="200" t="s">
        <v>443</v>
      </c>
    </row>
    <row r="401" spans="1:65" s="2" customFormat="1" ht="24" customHeight="1">
      <c r="A401" s="36"/>
      <c r="B401" s="37"/>
      <c r="C401" s="189" t="s">
        <v>444</v>
      </c>
      <c r="D401" s="189" t="s">
        <v>137</v>
      </c>
      <c r="E401" s="190" t="s">
        <v>445</v>
      </c>
      <c r="F401" s="191" t="s">
        <v>446</v>
      </c>
      <c r="G401" s="192" t="s">
        <v>279</v>
      </c>
      <c r="H401" s="193">
        <v>1.111</v>
      </c>
      <c r="I401" s="194"/>
      <c r="J401" s="195">
        <f>ROUND(I401*H401,2)</f>
        <v>0</v>
      </c>
      <c r="K401" s="191" t="s">
        <v>141</v>
      </c>
      <c r="L401" s="41"/>
      <c r="M401" s="196" t="s">
        <v>21</v>
      </c>
      <c r="N401" s="197" t="s">
        <v>46</v>
      </c>
      <c r="O401" s="66"/>
      <c r="P401" s="198">
        <f>O401*H401</f>
        <v>0</v>
      </c>
      <c r="Q401" s="198">
        <v>0</v>
      </c>
      <c r="R401" s="198">
        <f>Q401*H401</f>
        <v>0</v>
      </c>
      <c r="S401" s="198">
        <v>0</v>
      </c>
      <c r="T401" s="199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00" t="s">
        <v>250</v>
      </c>
      <c r="AT401" s="200" t="s">
        <v>137</v>
      </c>
      <c r="AU401" s="200" t="s">
        <v>85</v>
      </c>
      <c r="AY401" s="19" t="s">
        <v>134</v>
      </c>
      <c r="BE401" s="201">
        <f>IF(N401="základní",J401,0)</f>
        <v>0</v>
      </c>
      <c r="BF401" s="201">
        <f>IF(N401="snížená",J401,0)</f>
        <v>0</v>
      </c>
      <c r="BG401" s="201">
        <f>IF(N401="zákl. přenesená",J401,0)</f>
        <v>0</v>
      </c>
      <c r="BH401" s="201">
        <f>IF(N401="sníž. přenesená",J401,0)</f>
        <v>0</v>
      </c>
      <c r="BI401" s="201">
        <f>IF(N401="nulová",J401,0)</f>
        <v>0</v>
      </c>
      <c r="BJ401" s="19" t="s">
        <v>83</v>
      </c>
      <c r="BK401" s="201">
        <f>ROUND(I401*H401,2)</f>
        <v>0</v>
      </c>
      <c r="BL401" s="19" t="s">
        <v>250</v>
      </c>
      <c r="BM401" s="200" t="s">
        <v>447</v>
      </c>
    </row>
    <row r="402" spans="2:63" s="12" customFormat="1" ht="22.9" customHeight="1">
      <c r="B402" s="173"/>
      <c r="C402" s="174"/>
      <c r="D402" s="175" t="s">
        <v>74</v>
      </c>
      <c r="E402" s="187" t="s">
        <v>448</v>
      </c>
      <c r="F402" s="187" t="s">
        <v>449</v>
      </c>
      <c r="G402" s="174"/>
      <c r="H402" s="174"/>
      <c r="I402" s="177"/>
      <c r="J402" s="188">
        <f>BK402</f>
        <v>0</v>
      </c>
      <c r="K402" s="174"/>
      <c r="L402" s="179"/>
      <c r="M402" s="180"/>
      <c r="N402" s="181"/>
      <c r="O402" s="181"/>
      <c r="P402" s="182">
        <f>SUM(P403:P432)</f>
        <v>0</v>
      </c>
      <c r="Q402" s="181"/>
      <c r="R402" s="182">
        <f>SUM(R403:R432)</f>
        <v>0.11932020000000002</v>
      </c>
      <c r="S402" s="181"/>
      <c r="T402" s="183">
        <f>SUM(T403:T432)</f>
        <v>0.03755995</v>
      </c>
      <c r="AR402" s="184" t="s">
        <v>85</v>
      </c>
      <c r="AT402" s="185" t="s">
        <v>74</v>
      </c>
      <c r="AU402" s="185" t="s">
        <v>83</v>
      </c>
      <c r="AY402" s="184" t="s">
        <v>134</v>
      </c>
      <c r="BK402" s="186">
        <f>SUM(BK403:BK432)</f>
        <v>0</v>
      </c>
    </row>
    <row r="403" spans="1:65" s="2" customFormat="1" ht="16.5" customHeight="1">
      <c r="A403" s="36"/>
      <c r="B403" s="37"/>
      <c r="C403" s="189" t="s">
        <v>450</v>
      </c>
      <c r="D403" s="189" t="s">
        <v>137</v>
      </c>
      <c r="E403" s="190" t="s">
        <v>451</v>
      </c>
      <c r="F403" s="191" t="s">
        <v>452</v>
      </c>
      <c r="G403" s="192" t="s">
        <v>140</v>
      </c>
      <c r="H403" s="193">
        <v>77.12</v>
      </c>
      <c r="I403" s="194"/>
      <c r="J403" s="195">
        <f>ROUND(I403*H403,2)</f>
        <v>0</v>
      </c>
      <c r="K403" s="191" t="s">
        <v>141</v>
      </c>
      <c r="L403" s="41"/>
      <c r="M403" s="196" t="s">
        <v>21</v>
      </c>
      <c r="N403" s="197" t="s">
        <v>46</v>
      </c>
      <c r="O403" s="66"/>
      <c r="P403" s="198">
        <f>O403*H403</f>
        <v>0</v>
      </c>
      <c r="Q403" s="198">
        <v>0</v>
      </c>
      <c r="R403" s="198">
        <f>Q403*H403</f>
        <v>0</v>
      </c>
      <c r="S403" s="198">
        <v>0.00015</v>
      </c>
      <c r="T403" s="199">
        <f>S403*H403</f>
        <v>0.011568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00" t="s">
        <v>250</v>
      </c>
      <c r="AT403" s="200" t="s">
        <v>137</v>
      </c>
      <c r="AU403" s="200" t="s">
        <v>85</v>
      </c>
      <c r="AY403" s="19" t="s">
        <v>134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19" t="s">
        <v>83</v>
      </c>
      <c r="BK403" s="201">
        <f>ROUND(I403*H403,2)</f>
        <v>0</v>
      </c>
      <c r="BL403" s="19" t="s">
        <v>250</v>
      </c>
      <c r="BM403" s="200" t="s">
        <v>453</v>
      </c>
    </row>
    <row r="404" spans="2:51" s="13" customFormat="1" ht="11.25">
      <c r="B404" s="202"/>
      <c r="C404" s="203"/>
      <c r="D404" s="204" t="s">
        <v>144</v>
      </c>
      <c r="E404" s="205" t="s">
        <v>21</v>
      </c>
      <c r="F404" s="206" t="s">
        <v>162</v>
      </c>
      <c r="G404" s="203"/>
      <c r="H404" s="205" t="s">
        <v>21</v>
      </c>
      <c r="I404" s="207"/>
      <c r="J404" s="203"/>
      <c r="K404" s="203"/>
      <c r="L404" s="208"/>
      <c r="M404" s="209"/>
      <c r="N404" s="210"/>
      <c r="O404" s="210"/>
      <c r="P404" s="210"/>
      <c r="Q404" s="210"/>
      <c r="R404" s="210"/>
      <c r="S404" s="210"/>
      <c r="T404" s="211"/>
      <c r="AT404" s="212" t="s">
        <v>144</v>
      </c>
      <c r="AU404" s="212" t="s">
        <v>85</v>
      </c>
      <c r="AV404" s="13" t="s">
        <v>83</v>
      </c>
      <c r="AW404" s="13" t="s">
        <v>36</v>
      </c>
      <c r="AX404" s="13" t="s">
        <v>75</v>
      </c>
      <c r="AY404" s="212" t="s">
        <v>134</v>
      </c>
    </row>
    <row r="405" spans="2:51" s="13" customFormat="1" ht="11.25">
      <c r="B405" s="202"/>
      <c r="C405" s="203"/>
      <c r="D405" s="204" t="s">
        <v>144</v>
      </c>
      <c r="E405" s="205" t="s">
        <v>21</v>
      </c>
      <c r="F405" s="206" t="s">
        <v>202</v>
      </c>
      <c r="G405" s="203"/>
      <c r="H405" s="205" t="s">
        <v>21</v>
      </c>
      <c r="I405" s="207"/>
      <c r="J405" s="203"/>
      <c r="K405" s="203"/>
      <c r="L405" s="208"/>
      <c r="M405" s="209"/>
      <c r="N405" s="210"/>
      <c r="O405" s="210"/>
      <c r="P405" s="210"/>
      <c r="Q405" s="210"/>
      <c r="R405" s="210"/>
      <c r="S405" s="210"/>
      <c r="T405" s="211"/>
      <c r="AT405" s="212" t="s">
        <v>144</v>
      </c>
      <c r="AU405" s="212" t="s">
        <v>85</v>
      </c>
      <c r="AV405" s="13" t="s">
        <v>83</v>
      </c>
      <c r="AW405" s="13" t="s">
        <v>36</v>
      </c>
      <c r="AX405" s="13" t="s">
        <v>75</v>
      </c>
      <c r="AY405" s="212" t="s">
        <v>134</v>
      </c>
    </row>
    <row r="406" spans="2:51" s="14" customFormat="1" ht="11.25">
      <c r="B406" s="213"/>
      <c r="C406" s="214"/>
      <c r="D406" s="204" t="s">
        <v>144</v>
      </c>
      <c r="E406" s="215" t="s">
        <v>21</v>
      </c>
      <c r="F406" s="216" t="s">
        <v>454</v>
      </c>
      <c r="G406" s="214"/>
      <c r="H406" s="217">
        <v>4.25</v>
      </c>
      <c r="I406" s="218"/>
      <c r="J406" s="214"/>
      <c r="K406" s="214"/>
      <c r="L406" s="219"/>
      <c r="M406" s="220"/>
      <c r="N406" s="221"/>
      <c r="O406" s="221"/>
      <c r="P406" s="221"/>
      <c r="Q406" s="221"/>
      <c r="R406" s="221"/>
      <c r="S406" s="221"/>
      <c r="T406" s="222"/>
      <c r="AT406" s="223" t="s">
        <v>144</v>
      </c>
      <c r="AU406" s="223" t="s">
        <v>85</v>
      </c>
      <c r="AV406" s="14" t="s">
        <v>85</v>
      </c>
      <c r="AW406" s="14" t="s">
        <v>36</v>
      </c>
      <c r="AX406" s="14" t="s">
        <v>75</v>
      </c>
      <c r="AY406" s="223" t="s">
        <v>134</v>
      </c>
    </row>
    <row r="407" spans="2:51" s="16" customFormat="1" ht="11.25">
      <c r="B407" s="235"/>
      <c r="C407" s="236"/>
      <c r="D407" s="204" t="s">
        <v>144</v>
      </c>
      <c r="E407" s="237" t="s">
        <v>21</v>
      </c>
      <c r="F407" s="238" t="s">
        <v>165</v>
      </c>
      <c r="G407" s="236"/>
      <c r="H407" s="239">
        <v>4.25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AT407" s="245" t="s">
        <v>144</v>
      </c>
      <c r="AU407" s="245" t="s">
        <v>85</v>
      </c>
      <c r="AV407" s="16" t="s">
        <v>135</v>
      </c>
      <c r="AW407" s="16" t="s">
        <v>36</v>
      </c>
      <c r="AX407" s="16" t="s">
        <v>75</v>
      </c>
      <c r="AY407" s="245" t="s">
        <v>134</v>
      </c>
    </row>
    <row r="408" spans="2:51" s="13" customFormat="1" ht="11.25">
      <c r="B408" s="202"/>
      <c r="C408" s="203"/>
      <c r="D408" s="204" t="s">
        <v>144</v>
      </c>
      <c r="E408" s="205" t="s">
        <v>21</v>
      </c>
      <c r="F408" s="206" t="s">
        <v>204</v>
      </c>
      <c r="G408" s="203"/>
      <c r="H408" s="205" t="s">
        <v>21</v>
      </c>
      <c r="I408" s="207"/>
      <c r="J408" s="203"/>
      <c r="K408" s="203"/>
      <c r="L408" s="208"/>
      <c r="M408" s="209"/>
      <c r="N408" s="210"/>
      <c r="O408" s="210"/>
      <c r="P408" s="210"/>
      <c r="Q408" s="210"/>
      <c r="R408" s="210"/>
      <c r="S408" s="210"/>
      <c r="T408" s="211"/>
      <c r="AT408" s="212" t="s">
        <v>144</v>
      </c>
      <c r="AU408" s="212" t="s">
        <v>85</v>
      </c>
      <c r="AV408" s="13" t="s">
        <v>83</v>
      </c>
      <c r="AW408" s="13" t="s">
        <v>36</v>
      </c>
      <c r="AX408" s="13" t="s">
        <v>75</v>
      </c>
      <c r="AY408" s="212" t="s">
        <v>134</v>
      </c>
    </row>
    <row r="409" spans="2:51" s="14" customFormat="1" ht="11.25">
      <c r="B409" s="213"/>
      <c r="C409" s="214"/>
      <c r="D409" s="204" t="s">
        <v>144</v>
      </c>
      <c r="E409" s="215" t="s">
        <v>21</v>
      </c>
      <c r="F409" s="216" t="s">
        <v>455</v>
      </c>
      <c r="G409" s="214"/>
      <c r="H409" s="217">
        <v>4.32</v>
      </c>
      <c r="I409" s="218"/>
      <c r="J409" s="214"/>
      <c r="K409" s="214"/>
      <c r="L409" s="219"/>
      <c r="M409" s="220"/>
      <c r="N409" s="221"/>
      <c r="O409" s="221"/>
      <c r="P409" s="221"/>
      <c r="Q409" s="221"/>
      <c r="R409" s="221"/>
      <c r="S409" s="221"/>
      <c r="T409" s="222"/>
      <c r="AT409" s="223" t="s">
        <v>144</v>
      </c>
      <c r="AU409" s="223" t="s">
        <v>85</v>
      </c>
      <c r="AV409" s="14" t="s">
        <v>85</v>
      </c>
      <c r="AW409" s="14" t="s">
        <v>36</v>
      </c>
      <c r="AX409" s="14" t="s">
        <v>75</v>
      </c>
      <c r="AY409" s="223" t="s">
        <v>134</v>
      </c>
    </row>
    <row r="410" spans="2:51" s="16" customFormat="1" ht="11.25">
      <c r="B410" s="235"/>
      <c r="C410" s="236"/>
      <c r="D410" s="204" t="s">
        <v>144</v>
      </c>
      <c r="E410" s="237" t="s">
        <v>21</v>
      </c>
      <c r="F410" s="238" t="s">
        <v>165</v>
      </c>
      <c r="G410" s="236"/>
      <c r="H410" s="239">
        <v>4.32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AT410" s="245" t="s">
        <v>144</v>
      </c>
      <c r="AU410" s="245" t="s">
        <v>85</v>
      </c>
      <c r="AV410" s="16" t="s">
        <v>135</v>
      </c>
      <c r="AW410" s="16" t="s">
        <v>36</v>
      </c>
      <c r="AX410" s="16" t="s">
        <v>75</v>
      </c>
      <c r="AY410" s="245" t="s">
        <v>134</v>
      </c>
    </row>
    <row r="411" spans="2:51" s="13" customFormat="1" ht="11.25">
      <c r="B411" s="202"/>
      <c r="C411" s="203"/>
      <c r="D411" s="204" t="s">
        <v>144</v>
      </c>
      <c r="E411" s="205" t="s">
        <v>21</v>
      </c>
      <c r="F411" s="206" t="s">
        <v>206</v>
      </c>
      <c r="G411" s="203"/>
      <c r="H411" s="205" t="s">
        <v>21</v>
      </c>
      <c r="I411" s="207"/>
      <c r="J411" s="203"/>
      <c r="K411" s="203"/>
      <c r="L411" s="208"/>
      <c r="M411" s="209"/>
      <c r="N411" s="210"/>
      <c r="O411" s="210"/>
      <c r="P411" s="210"/>
      <c r="Q411" s="210"/>
      <c r="R411" s="210"/>
      <c r="S411" s="210"/>
      <c r="T411" s="211"/>
      <c r="AT411" s="212" t="s">
        <v>144</v>
      </c>
      <c r="AU411" s="212" t="s">
        <v>85</v>
      </c>
      <c r="AV411" s="13" t="s">
        <v>83</v>
      </c>
      <c r="AW411" s="13" t="s">
        <v>36</v>
      </c>
      <c r="AX411" s="13" t="s">
        <v>75</v>
      </c>
      <c r="AY411" s="212" t="s">
        <v>134</v>
      </c>
    </row>
    <row r="412" spans="2:51" s="14" customFormat="1" ht="11.25">
      <c r="B412" s="213"/>
      <c r="C412" s="214"/>
      <c r="D412" s="204" t="s">
        <v>144</v>
      </c>
      <c r="E412" s="215" t="s">
        <v>21</v>
      </c>
      <c r="F412" s="216" t="s">
        <v>456</v>
      </c>
      <c r="G412" s="214"/>
      <c r="H412" s="217">
        <v>3.49</v>
      </c>
      <c r="I412" s="218"/>
      <c r="J412" s="214"/>
      <c r="K412" s="214"/>
      <c r="L412" s="219"/>
      <c r="M412" s="220"/>
      <c r="N412" s="221"/>
      <c r="O412" s="221"/>
      <c r="P412" s="221"/>
      <c r="Q412" s="221"/>
      <c r="R412" s="221"/>
      <c r="S412" s="221"/>
      <c r="T412" s="222"/>
      <c r="AT412" s="223" t="s">
        <v>144</v>
      </c>
      <c r="AU412" s="223" t="s">
        <v>85</v>
      </c>
      <c r="AV412" s="14" t="s">
        <v>85</v>
      </c>
      <c r="AW412" s="14" t="s">
        <v>36</v>
      </c>
      <c r="AX412" s="14" t="s">
        <v>75</v>
      </c>
      <c r="AY412" s="223" t="s">
        <v>134</v>
      </c>
    </row>
    <row r="413" spans="2:51" s="16" customFormat="1" ht="11.25">
      <c r="B413" s="235"/>
      <c r="C413" s="236"/>
      <c r="D413" s="204" t="s">
        <v>144</v>
      </c>
      <c r="E413" s="237" t="s">
        <v>21</v>
      </c>
      <c r="F413" s="238" t="s">
        <v>165</v>
      </c>
      <c r="G413" s="236"/>
      <c r="H413" s="239">
        <v>3.49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144</v>
      </c>
      <c r="AU413" s="245" t="s">
        <v>85</v>
      </c>
      <c r="AV413" s="16" t="s">
        <v>135</v>
      </c>
      <c r="AW413" s="16" t="s">
        <v>36</v>
      </c>
      <c r="AX413" s="16" t="s">
        <v>75</v>
      </c>
      <c r="AY413" s="245" t="s">
        <v>134</v>
      </c>
    </row>
    <row r="414" spans="2:51" s="13" customFormat="1" ht="11.25">
      <c r="B414" s="202"/>
      <c r="C414" s="203"/>
      <c r="D414" s="204" t="s">
        <v>144</v>
      </c>
      <c r="E414" s="205" t="s">
        <v>21</v>
      </c>
      <c r="F414" s="206" t="s">
        <v>163</v>
      </c>
      <c r="G414" s="203"/>
      <c r="H414" s="205" t="s">
        <v>21</v>
      </c>
      <c r="I414" s="207"/>
      <c r="J414" s="203"/>
      <c r="K414" s="203"/>
      <c r="L414" s="208"/>
      <c r="M414" s="209"/>
      <c r="N414" s="210"/>
      <c r="O414" s="210"/>
      <c r="P414" s="210"/>
      <c r="Q414" s="210"/>
      <c r="R414" s="210"/>
      <c r="S414" s="210"/>
      <c r="T414" s="211"/>
      <c r="AT414" s="212" t="s">
        <v>144</v>
      </c>
      <c r="AU414" s="212" t="s">
        <v>85</v>
      </c>
      <c r="AV414" s="13" t="s">
        <v>83</v>
      </c>
      <c r="AW414" s="13" t="s">
        <v>36</v>
      </c>
      <c r="AX414" s="13" t="s">
        <v>75</v>
      </c>
      <c r="AY414" s="212" t="s">
        <v>134</v>
      </c>
    </row>
    <row r="415" spans="2:51" s="14" customFormat="1" ht="11.25">
      <c r="B415" s="213"/>
      <c r="C415" s="214"/>
      <c r="D415" s="204" t="s">
        <v>144</v>
      </c>
      <c r="E415" s="215" t="s">
        <v>21</v>
      </c>
      <c r="F415" s="216" t="s">
        <v>180</v>
      </c>
      <c r="G415" s="214"/>
      <c r="H415" s="217">
        <v>56.39</v>
      </c>
      <c r="I415" s="218"/>
      <c r="J415" s="214"/>
      <c r="K415" s="214"/>
      <c r="L415" s="219"/>
      <c r="M415" s="220"/>
      <c r="N415" s="221"/>
      <c r="O415" s="221"/>
      <c r="P415" s="221"/>
      <c r="Q415" s="221"/>
      <c r="R415" s="221"/>
      <c r="S415" s="221"/>
      <c r="T415" s="222"/>
      <c r="AT415" s="223" t="s">
        <v>144</v>
      </c>
      <c r="AU415" s="223" t="s">
        <v>85</v>
      </c>
      <c r="AV415" s="14" t="s">
        <v>85</v>
      </c>
      <c r="AW415" s="14" t="s">
        <v>36</v>
      </c>
      <c r="AX415" s="14" t="s">
        <v>75</v>
      </c>
      <c r="AY415" s="223" t="s">
        <v>134</v>
      </c>
    </row>
    <row r="416" spans="2:51" s="14" customFormat="1" ht="11.25">
      <c r="B416" s="213"/>
      <c r="C416" s="214"/>
      <c r="D416" s="204" t="s">
        <v>144</v>
      </c>
      <c r="E416" s="215" t="s">
        <v>21</v>
      </c>
      <c r="F416" s="216" t="s">
        <v>457</v>
      </c>
      <c r="G416" s="214"/>
      <c r="H416" s="217">
        <v>8.67</v>
      </c>
      <c r="I416" s="218"/>
      <c r="J416" s="214"/>
      <c r="K416" s="214"/>
      <c r="L416" s="219"/>
      <c r="M416" s="220"/>
      <c r="N416" s="221"/>
      <c r="O416" s="221"/>
      <c r="P416" s="221"/>
      <c r="Q416" s="221"/>
      <c r="R416" s="221"/>
      <c r="S416" s="221"/>
      <c r="T416" s="222"/>
      <c r="AT416" s="223" t="s">
        <v>144</v>
      </c>
      <c r="AU416" s="223" t="s">
        <v>85</v>
      </c>
      <c r="AV416" s="14" t="s">
        <v>85</v>
      </c>
      <c r="AW416" s="14" t="s">
        <v>36</v>
      </c>
      <c r="AX416" s="14" t="s">
        <v>75</v>
      </c>
      <c r="AY416" s="223" t="s">
        <v>134</v>
      </c>
    </row>
    <row r="417" spans="2:51" s="16" customFormat="1" ht="11.25">
      <c r="B417" s="235"/>
      <c r="C417" s="236"/>
      <c r="D417" s="204" t="s">
        <v>144</v>
      </c>
      <c r="E417" s="237" t="s">
        <v>21</v>
      </c>
      <c r="F417" s="238" t="s">
        <v>165</v>
      </c>
      <c r="G417" s="236"/>
      <c r="H417" s="239">
        <v>65.06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AT417" s="245" t="s">
        <v>144</v>
      </c>
      <c r="AU417" s="245" t="s">
        <v>85</v>
      </c>
      <c r="AV417" s="16" t="s">
        <v>135</v>
      </c>
      <c r="AW417" s="16" t="s">
        <v>36</v>
      </c>
      <c r="AX417" s="16" t="s">
        <v>75</v>
      </c>
      <c r="AY417" s="245" t="s">
        <v>134</v>
      </c>
    </row>
    <row r="418" spans="2:51" s="15" customFormat="1" ht="11.25">
      <c r="B418" s="224"/>
      <c r="C418" s="225"/>
      <c r="D418" s="204" t="s">
        <v>144</v>
      </c>
      <c r="E418" s="226" t="s">
        <v>21</v>
      </c>
      <c r="F418" s="227" t="s">
        <v>147</v>
      </c>
      <c r="G418" s="225"/>
      <c r="H418" s="228">
        <v>77.12</v>
      </c>
      <c r="I418" s="229"/>
      <c r="J418" s="225"/>
      <c r="K418" s="225"/>
      <c r="L418" s="230"/>
      <c r="M418" s="231"/>
      <c r="N418" s="232"/>
      <c r="O418" s="232"/>
      <c r="P418" s="232"/>
      <c r="Q418" s="232"/>
      <c r="R418" s="232"/>
      <c r="S418" s="232"/>
      <c r="T418" s="233"/>
      <c r="AT418" s="234" t="s">
        <v>144</v>
      </c>
      <c r="AU418" s="234" t="s">
        <v>85</v>
      </c>
      <c r="AV418" s="15" t="s">
        <v>142</v>
      </c>
      <c r="AW418" s="15" t="s">
        <v>36</v>
      </c>
      <c r="AX418" s="15" t="s">
        <v>83</v>
      </c>
      <c r="AY418" s="234" t="s">
        <v>134</v>
      </c>
    </row>
    <row r="419" spans="1:65" s="2" customFormat="1" ht="16.5" customHeight="1">
      <c r="A419" s="36"/>
      <c r="B419" s="37"/>
      <c r="C419" s="189" t="s">
        <v>458</v>
      </c>
      <c r="D419" s="189" t="s">
        <v>137</v>
      </c>
      <c r="E419" s="190" t="s">
        <v>459</v>
      </c>
      <c r="F419" s="191" t="s">
        <v>460</v>
      </c>
      <c r="G419" s="192" t="s">
        <v>140</v>
      </c>
      <c r="H419" s="193">
        <v>83.845</v>
      </c>
      <c r="I419" s="194"/>
      <c r="J419" s="195">
        <f>ROUND(I419*H419,2)</f>
        <v>0</v>
      </c>
      <c r="K419" s="191" t="s">
        <v>141</v>
      </c>
      <c r="L419" s="41"/>
      <c r="M419" s="196" t="s">
        <v>21</v>
      </c>
      <c r="N419" s="197" t="s">
        <v>46</v>
      </c>
      <c r="O419" s="66"/>
      <c r="P419" s="198">
        <f>O419*H419</f>
        <v>0</v>
      </c>
      <c r="Q419" s="198">
        <v>0.001</v>
      </c>
      <c r="R419" s="198">
        <f>Q419*H419</f>
        <v>0.083845</v>
      </c>
      <c r="S419" s="198">
        <v>0.00031</v>
      </c>
      <c r="T419" s="199">
        <f>S419*H419</f>
        <v>0.02599195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00" t="s">
        <v>250</v>
      </c>
      <c r="AT419" s="200" t="s">
        <v>137</v>
      </c>
      <c r="AU419" s="200" t="s">
        <v>85</v>
      </c>
      <c r="AY419" s="19" t="s">
        <v>134</v>
      </c>
      <c r="BE419" s="201">
        <f>IF(N419="základní",J419,0)</f>
        <v>0</v>
      </c>
      <c r="BF419" s="201">
        <f>IF(N419="snížená",J419,0)</f>
        <v>0</v>
      </c>
      <c r="BG419" s="201">
        <f>IF(N419="zákl. přenesená",J419,0)</f>
        <v>0</v>
      </c>
      <c r="BH419" s="201">
        <f>IF(N419="sníž. přenesená",J419,0)</f>
        <v>0</v>
      </c>
      <c r="BI419" s="201">
        <f>IF(N419="nulová",J419,0)</f>
        <v>0</v>
      </c>
      <c r="BJ419" s="19" t="s">
        <v>83</v>
      </c>
      <c r="BK419" s="201">
        <f>ROUND(I419*H419,2)</f>
        <v>0</v>
      </c>
      <c r="BL419" s="19" t="s">
        <v>250</v>
      </c>
      <c r="BM419" s="200" t="s">
        <v>461</v>
      </c>
    </row>
    <row r="420" spans="2:51" s="13" customFormat="1" ht="11.25">
      <c r="B420" s="202"/>
      <c r="C420" s="203"/>
      <c r="D420" s="204" t="s">
        <v>144</v>
      </c>
      <c r="E420" s="205" t="s">
        <v>21</v>
      </c>
      <c r="F420" s="206" t="s">
        <v>264</v>
      </c>
      <c r="G420" s="203"/>
      <c r="H420" s="205" t="s">
        <v>21</v>
      </c>
      <c r="I420" s="207"/>
      <c r="J420" s="203"/>
      <c r="K420" s="203"/>
      <c r="L420" s="208"/>
      <c r="M420" s="209"/>
      <c r="N420" s="210"/>
      <c r="O420" s="210"/>
      <c r="P420" s="210"/>
      <c r="Q420" s="210"/>
      <c r="R420" s="210"/>
      <c r="S420" s="210"/>
      <c r="T420" s="211"/>
      <c r="AT420" s="212" t="s">
        <v>144</v>
      </c>
      <c r="AU420" s="212" t="s">
        <v>85</v>
      </c>
      <c r="AV420" s="13" t="s">
        <v>83</v>
      </c>
      <c r="AW420" s="13" t="s">
        <v>36</v>
      </c>
      <c r="AX420" s="13" t="s">
        <v>75</v>
      </c>
      <c r="AY420" s="212" t="s">
        <v>134</v>
      </c>
    </row>
    <row r="421" spans="2:51" s="14" customFormat="1" ht="11.25">
      <c r="B421" s="213"/>
      <c r="C421" s="214"/>
      <c r="D421" s="204" t="s">
        <v>144</v>
      </c>
      <c r="E421" s="215" t="s">
        <v>21</v>
      </c>
      <c r="F421" s="216" t="s">
        <v>271</v>
      </c>
      <c r="G421" s="214"/>
      <c r="H421" s="217">
        <v>29.506</v>
      </c>
      <c r="I421" s="218"/>
      <c r="J421" s="214"/>
      <c r="K421" s="214"/>
      <c r="L421" s="219"/>
      <c r="M421" s="220"/>
      <c r="N421" s="221"/>
      <c r="O421" s="221"/>
      <c r="P421" s="221"/>
      <c r="Q421" s="221"/>
      <c r="R421" s="221"/>
      <c r="S421" s="221"/>
      <c r="T421" s="222"/>
      <c r="AT421" s="223" t="s">
        <v>144</v>
      </c>
      <c r="AU421" s="223" t="s">
        <v>85</v>
      </c>
      <c r="AV421" s="14" t="s">
        <v>85</v>
      </c>
      <c r="AW421" s="14" t="s">
        <v>36</v>
      </c>
      <c r="AX421" s="14" t="s">
        <v>75</v>
      </c>
      <c r="AY421" s="223" t="s">
        <v>134</v>
      </c>
    </row>
    <row r="422" spans="2:51" s="14" customFormat="1" ht="11.25">
      <c r="B422" s="213"/>
      <c r="C422" s="214"/>
      <c r="D422" s="204" t="s">
        <v>144</v>
      </c>
      <c r="E422" s="215" t="s">
        <v>21</v>
      </c>
      <c r="F422" s="216" t="s">
        <v>272</v>
      </c>
      <c r="G422" s="214"/>
      <c r="H422" s="217">
        <v>54.339</v>
      </c>
      <c r="I422" s="218"/>
      <c r="J422" s="214"/>
      <c r="K422" s="214"/>
      <c r="L422" s="219"/>
      <c r="M422" s="220"/>
      <c r="N422" s="221"/>
      <c r="O422" s="221"/>
      <c r="P422" s="221"/>
      <c r="Q422" s="221"/>
      <c r="R422" s="221"/>
      <c r="S422" s="221"/>
      <c r="T422" s="222"/>
      <c r="AT422" s="223" t="s">
        <v>144</v>
      </c>
      <c r="AU422" s="223" t="s">
        <v>85</v>
      </c>
      <c r="AV422" s="14" t="s">
        <v>85</v>
      </c>
      <c r="AW422" s="14" t="s">
        <v>36</v>
      </c>
      <c r="AX422" s="14" t="s">
        <v>75</v>
      </c>
      <c r="AY422" s="223" t="s">
        <v>134</v>
      </c>
    </row>
    <row r="423" spans="2:51" s="15" customFormat="1" ht="11.25">
      <c r="B423" s="224"/>
      <c r="C423" s="225"/>
      <c r="D423" s="204" t="s">
        <v>144</v>
      </c>
      <c r="E423" s="226" t="s">
        <v>21</v>
      </c>
      <c r="F423" s="227" t="s">
        <v>147</v>
      </c>
      <c r="G423" s="225"/>
      <c r="H423" s="228">
        <v>83.845</v>
      </c>
      <c r="I423" s="229"/>
      <c r="J423" s="225"/>
      <c r="K423" s="225"/>
      <c r="L423" s="230"/>
      <c r="M423" s="231"/>
      <c r="N423" s="232"/>
      <c r="O423" s="232"/>
      <c r="P423" s="232"/>
      <c r="Q423" s="232"/>
      <c r="R423" s="232"/>
      <c r="S423" s="232"/>
      <c r="T423" s="233"/>
      <c r="AT423" s="234" t="s">
        <v>144</v>
      </c>
      <c r="AU423" s="234" t="s">
        <v>85</v>
      </c>
      <c r="AV423" s="15" t="s">
        <v>142</v>
      </c>
      <c r="AW423" s="15" t="s">
        <v>36</v>
      </c>
      <c r="AX423" s="15" t="s">
        <v>83</v>
      </c>
      <c r="AY423" s="234" t="s">
        <v>134</v>
      </c>
    </row>
    <row r="424" spans="1:65" s="2" customFormat="1" ht="16.5" customHeight="1">
      <c r="A424" s="36"/>
      <c r="B424" s="37"/>
      <c r="C424" s="189" t="s">
        <v>462</v>
      </c>
      <c r="D424" s="189" t="s">
        <v>137</v>
      </c>
      <c r="E424" s="190" t="s">
        <v>463</v>
      </c>
      <c r="F424" s="191" t="s">
        <v>464</v>
      </c>
      <c r="G424" s="192" t="s">
        <v>140</v>
      </c>
      <c r="H424" s="193">
        <v>83.845</v>
      </c>
      <c r="I424" s="194"/>
      <c r="J424" s="195">
        <f>ROUND(I424*H424,2)</f>
        <v>0</v>
      </c>
      <c r="K424" s="191" t="s">
        <v>141</v>
      </c>
      <c r="L424" s="41"/>
      <c r="M424" s="196" t="s">
        <v>21</v>
      </c>
      <c r="N424" s="197" t="s">
        <v>46</v>
      </c>
      <c r="O424" s="66"/>
      <c r="P424" s="198">
        <f>O424*H424</f>
        <v>0</v>
      </c>
      <c r="Q424" s="198">
        <v>0</v>
      </c>
      <c r="R424" s="198">
        <f>Q424*H424</f>
        <v>0</v>
      </c>
      <c r="S424" s="198">
        <v>0</v>
      </c>
      <c r="T424" s="199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00" t="s">
        <v>250</v>
      </c>
      <c r="AT424" s="200" t="s">
        <v>137</v>
      </c>
      <c r="AU424" s="200" t="s">
        <v>85</v>
      </c>
      <c r="AY424" s="19" t="s">
        <v>134</v>
      </c>
      <c r="BE424" s="201">
        <f>IF(N424="základní",J424,0)</f>
        <v>0</v>
      </c>
      <c r="BF424" s="201">
        <f>IF(N424="snížená",J424,0)</f>
        <v>0</v>
      </c>
      <c r="BG424" s="201">
        <f>IF(N424="zákl. přenesená",J424,0)</f>
        <v>0</v>
      </c>
      <c r="BH424" s="201">
        <f>IF(N424="sníž. přenesená",J424,0)</f>
        <v>0</v>
      </c>
      <c r="BI424" s="201">
        <f>IF(N424="nulová",J424,0)</f>
        <v>0</v>
      </c>
      <c r="BJ424" s="19" t="s">
        <v>83</v>
      </c>
      <c r="BK424" s="201">
        <f>ROUND(I424*H424,2)</f>
        <v>0</v>
      </c>
      <c r="BL424" s="19" t="s">
        <v>250</v>
      </c>
      <c r="BM424" s="200" t="s">
        <v>465</v>
      </c>
    </row>
    <row r="425" spans="1:65" s="2" customFormat="1" ht="16.5" customHeight="1">
      <c r="A425" s="36"/>
      <c r="B425" s="37"/>
      <c r="C425" s="189" t="s">
        <v>466</v>
      </c>
      <c r="D425" s="189" t="s">
        <v>137</v>
      </c>
      <c r="E425" s="190" t="s">
        <v>467</v>
      </c>
      <c r="F425" s="191" t="s">
        <v>468</v>
      </c>
      <c r="G425" s="192" t="s">
        <v>140</v>
      </c>
      <c r="H425" s="193">
        <v>19.82</v>
      </c>
      <c r="I425" s="194"/>
      <c r="J425" s="195">
        <f>ROUND(I425*H425,2)</f>
        <v>0</v>
      </c>
      <c r="K425" s="191" t="s">
        <v>141</v>
      </c>
      <c r="L425" s="41"/>
      <c r="M425" s="196" t="s">
        <v>21</v>
      </c>
      <c r="N425" s="197" t="s">
        <v>46</v>
      </c>
      <c r="O425" s="66"/>
      <c r="P425" s="198">
        <f>O425*H425</f>
        <v>0</v>
      </c>
      <c r="Q425" s="198">
        <v>0</v>
      </c>
      <c r="R425" s="198">
        <f>Q425*H425</f>
        <v>0</v>
      </c>
      <c r="S425" s="198">
        <v>0</v>
      </c>
      <c r="T425" s="199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00" t="s">
        <v>250</v>
      </c>
      <c r="AT425" s="200" t="s">
        <v>137</v>
      </c>
      <c r="AU425" s="200" t="s">
        <v>85</v>
      </c>
      <c r="AY425" s="19" t="s">
        <v>134</v>
      </c>
      <c r="BE425" s="201">
        <f>IF(N425="základní",J425,0)</f>
        <v>0</v>
      </c>
      <c r="BF425" s="201">
        <f>IF(N425="snížená",J425,0)</f>
        <v>0</v>
      </c>
      <c r="BG425" s="201">
        <f>IF(N425="zákl. přenesená",J425,0)</f>
        <v>0</v>
      </c>
      <c r="BH425" s="201">
        <f>IF(N425="sníž. přenesená",J425,0)</f>
        <v>0</v>
      </c>
      <c r="BI425" s="201">
        <f>IF(N425="nulová",J425,0)</f>
        <v>0</v>
      </c>
      <c r="BJ425" s="19" t="s">
        <v>83</v>
      </c>
      <c r="BK425" s="201">
        <f>ROUND(I425*H425,2)</f>
        <v>0</v>
      </c>
      <c r="BL425" s="19" t="s">
        <v>250</v>
      </c>
      <c r="BM425" s="200" t="s">
        <v>469</v>
      </c>
    </row>
    <row r="426" spans="2:51" s="13" customFormat="1" ht="11.25">
      <c r="B426" s="202"/>
      <c r="C426" s="203"/>
      <c r="D426" s="204" t="s">
        <v>144</v>
      </c>
      <c r="E426" s="205" t="s">
        <v>21</v>
      </c>
      <c r="F426" s="206" t="s">
        <v>162</v>
      </c>
      <c r="G426" s="203"/>
      <c r="H426" s="205" t="s">
        <v>21</v>
      </c>
      <c r="I426" s="207"/>
      <c r="J426" s="203"/>
      <c r="K426" s="203"/>
      <c r="L426" s="208"/>
      <c r="M426" s="209"/>
      <c r="N426" s="210"/>
      <c r="O426" s="210"/>
      <c r="P426" s="210"/>
      <c r="Q426" s="210"/>
      <c r="R426" s="210"/>
      <c r="S426" s="210"/>
      <c r="T426" s="211"/>
      <c r="AT426" s="212" t="s">
        <v>144</v>
      </c>
      <c r="AU426" s="212" t="s">
        <v>85</v>
      </c>
      <c r="AV426" s="13" t="s">
        <v>83</v>
      </c>
      <c r="AW426" s="13" t="s">
        <v>36</v>
      </c>
      <c r="AX426" s="13" t="s">
        <v>75</v>
      </c>
      <c r="AY426" s="212" t="s">
        <v>134</v>
      </c>
    </row>
    <row r="427" spans="2:51" s="14" customFormat="1" ht="11.25">
      <c r="B427" s="213"/>
      <c r="C427" s="214"/>
      <c r="D427" s="204" t="s">
        <v>144</v>
      </c>
      <c r="E427" s="215" t="s">
        <v>21</v>
      </c>
      <c r="F427" s="216" t="s">
        <v>246</v>
      </c>
      <c r="G427" s="214"/>
      <c r="H427" s="217">
        <v>19.82</v>
      </c>
      <c r="I427" s="218"/>
      <c r="J427" s="214"/>
      <c r="K427" s="214"/>
      <c r="L427" s="219"/>
      <c r="M427" s="220"/>
      <c r="N427" s="221"/>
      <c r="O427" s="221"/>
      <c r="P427" s="221"/>
      <c r="Q427" s="221"/>
      <c r="R427" s="221"/>
      <c r="S427" s="221"/>
      <c r="T427" s="222"/>
      <c r="AT427" s="223" t="s">
        <v>144</v>
      </c>
      <c r="AU427" s="223" t="s">
        <v>85</v>
      </c>
      <c r="AV427" s="14" t="s">
        <v>85</v>
      </c>
      <c r="AW427" s="14" t="s">
        <v>36</v>
      </c>
      <c r="AX427" s="14" t="s">
        <v>75</v>
      </c>
      <c r="AY427" s="223" t="s">
        <v>134</v>
      </c>
    </row>
    <row r="428" spans="2:51" s="15" customFormat="1" ht="11.25">
      <c r="B428" s="224"/>
      <c r="C428" s="225"/>
      <c r="D428" s="204" t="s">
        <v>144</v>
      </c>
      <c r="E428" s="226" t="s">
        <v>21</v>
      </c>
      <c r="F428" s="227" t="s">
        <v>147</v>
      </c>
      <c r="G428" s="225"/>
      <c r="H428" s="228">
        <v>19.82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AT428" s="234" t="s">
        <v>144</v>
      </c>
      <c r="AU428" s="234" t="s">
        <v>85</v>
      </c>
      <c r="AV428" s="15" t="s">
        <v>142</v>
      </c>
      <c r="AW428" s="15" t="s">
        <v>36</v>
      </c>
      <c r="AX428" s="15" t="s">
        <v>83</v>
      </c>
      <c r="AY428" s="234" t="s">
        <v>134</v>
      </c>
    </row>
    <row r="429" spans="1:65" s="2" customFormat="1" ht="16.5" customHeight="1">
      <c r="A429" s="36"/>
      <c r="B429" s="37"/>
      <c r="C429" s="246" t="s">
        <v>470</v>
      </c>
      <c r="D429" s="246" t="s">
        <v>236</v>
      </c>
      <c r="E429" s="247" t="s">
        <v>471</v>
      </c>
      <c r="F429" s="248" t="s">
        <v>472</v>
      </c>
      <c r="G429" s="249" t="s">
        <v>140</v>
      </c>
      <c r="H429" s="250">
        <v>20.811</v>
      </c>
      <c r="I429" s="251"/>
      <c r="J429" s="252">
        <f>ROUND(I429*H429,2)</f>
        <v>0</v>
      </c>
      <c r="K429" s="248" t="s">
        <v>141</v>
      </c>
      <c r="L429" s="253"/>
      <c r="M429" s="254" t="s">
        <v>21</v>
      </c>
      <c r="N429" s="255" t="s">
        <v>46</v>
      </c>
      <c r="O429" s="66"/>
      <c r="P429" s="198">
        <f>O429*H429</f>
        <v>0</v>
      </c>
      <c r="Q429" s="198">
        <v>0</v>
      </c>
      <c r="R429" s="198">
        <f>Q429*H429</f>
        <v>0</v>
      </c>
      <c r="S429" s="198">
        <v>0</v>
      </c>
      <c r="T429" s="199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00" t="s">
        <v>322</v>
      </c>
      <c r="AT429" s="200" t="s">
        <v>236</v>
      </c>
      <c r="AU429" s="200" t="s">
        <v>85</v>
      </c>
      <c r="AY429" s="19" t="s">
        <v>134</v>
      </c>
      <c r="BE429" s="201">
        <f>IF(N429="základní",J429,0)</f>
        <v>0</v>
      </c>
      <c r="BF429" s="201">
        <f>IF(N429="snížená",J429,0)</f>
        <v>0</v>
      </c>
      <c r="BG429" s="201">
        <f>IF(N429="zákl. přenesená",J429,0)</f>
        <v>0</v>
      </c>
      <c r="BH429" s="201">
        <f>IF(N429="sníž. přenesená",J429,0)</f>
        <v>0</v>
      </c>
      <c r="BI429" s="201">
        <f>IF(N429="nulová",J429,0)</f>
        <v>0</v>
      </c>
      <c r="BJ429" s="19" t="s">
        <v>83</v>
      </c>
      <c r="BK429" s="201">
        <f>ROUND(I429*H429,2)</f>
        <v>0</v>
      </c>
      <c r="BL429" s="19" t="s">
        <v>250</v>
      </c>
      <c r="BM429" s="200" t="s">
        <v>473</v>
      </c>
    </row>
    <row r="430" spans="2:51" s="14" customFormat="1" ht="11.25">
      <c r="B430" s="213"/>
      <c r="C430" s="214"/>
      <c r="D430" s="204" t="s">
        <v>144</v>
      </c>
      <c r="E430" s="214"/>
      <c r="F430" s="216" t="s">
        <v>474</v>
      </c>
      <c r="G430" s="214"/>
      <c r="H430" s="217">
        <v>20.811</v>
      </c>
      <c r="I430" s="218"/>
      <c r="J430" s="214"/>
      <c r="K430" s="214"/>
      <c r="L430" s="219"/>
      <c r="M430" s="220"/>
      <c r="N430" s="221"/>
      <c r="O430" s="221"/>
      <c r="P430" s="221"/>
      <c r="Q430" s="221"/>
      <c r="R430" s="221"/>
      <c r="S430" s="221"/>
      <c r="T430" s="222"/>
      <c r="AT430" s="223" t="s">
        <v>144</v>
      </c>
      <c r="AU430" s="223" t="s">
        <v>85</v>
      </c>
      <c r="AV430" s="14" t="s">
        <v>85</v>
      </c>
      <c r="AW430" s="14" t="s">
        <v>4</v>
      </c>
      <c r="AX430" s="14" t="s">
        <v>83</v>
      </c>
      <c r="AY430" s="223" t="s">
        <v>134</v>
      </c>
    </row>
    <row r="431" spans="1:65" s="2" customFormat="1" ht="16.5" customHeight="1">
      <c r="A431" s="36"/>
      <c r="B431" s="37"/>
      <c r="C431" s="189" t="s">
        <v>475</v>
      </c>
      <c r="D431" s="189" t="s">
        <v>137</v>
      </c>
      <c r="E431" s="190" t="s">
        <v>476</v>
      </c>
      <c r="F431" s="191" t="s">
        <v>477</v>
      </c>
      <c r="G431" s="192" t="s">
        <v>140</v>
      </c>
      <c r="H431" s="193">
        <v>77.12</v>
      </c>
      <c r="I431" s="194"/>
      <c r="J431" s="195">
        <f>ROUND(I431*H431,2)</f>
        <v>0</v>
      </c>
      <c r="K431" s="191" t="s">
        <v>141</v>
      </c>
      <c r="L431" s="41"/>
      <c r="M431" s="196" t="s">
        <v>21</v>
      </c>
      <c r="N431" s="197" t="s">
        <v>46</v>
      </c>
      <c r="O431" s="66"/>
      <c r="P431" s="198">
        <f>O431*H431</f>
        <v>0</v>
      </c>
      <c r="Q431" s="198">
        <v>0.0002</v>
      </c>
      <c r="R431" s="198">
        <f>Q431*H431</f>
        <v>0.015424000000000002</v>
      </c>
      <c r="S431" s="198">
        <v>0</v>
      </c>
      <c r="T431" s="199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00" t="s">
        <v>250</v>
      </c>
      <c r="AT431" s="200" t="s">
        <v>137</v>
      </c>
      <c r="AU431" s="200" t="s">
        <v>85</v>
      </c>
      <c r="AY431" s="19" t="s">
        <v>134</v>
      </c>
      <c r="BE431" s="201">
        <f>IF(N431="základní",J431,0)</f>
        <v>0</v>
      </c>
      <c r="BF431" s="201">
        <f>IF(N431="snížená",J431,0)</f>
        <v>0</v>
      </c>
      <c r="BG431" s="201">
        <f>IF(N431="zákl. přenesená",J431,0)</f>
        <v>0</v>
      </c>
      <c r="BH431" s="201">
        <f>IF(N431="sníž. přenesená",J431,0)</f>
        <v>0</v>
      </c>
      <c r="BI431" s="201">
        <f>IF(N431="nulová",J431,0)</f>
        <v>0</v>
      </c>
      <c r="BJ431" s="19" t="s">
        <v>83</v>
      </c>
      <c r="BK431" s="201">
        <f>ROUND(I431*H431,2)</f>
        <v>0</v>
      </c>
      <c r="BL431" s="19" t="s">
        <v>250</v>
      </c>
      <c r="BM431" s="200" t="s">
        <v>478</v>
      </c>
    </row>
    <row r="432" spans="1:65" s="2" customFormat="1" ht="24" customHeight="1">
      <c r="A432" s="36"/>
      <c r="B432" s="37"/>
      <c r="C432" s="189" t="s">
        <v>479</v>
      </c>
      <c r="D432" s="189" t="s">
        <v>137</v>
      </c>
      <c r="E432" s="190" t="s">
        <v>480</v>
      </c>
      <c r="F432" s="191" t="s">
        <v>481</v>
      </c>
      <c r="G432" s="192" t="s">
        <v>140</v>
      </c>
      <c r="H432" s="193">
        <v>77.12</v>
      </c>
      <c r="I432" s="194"/>
      <c r="J432" s="195">
        <f>ROUND(I432*H432,2)</f>
        <v>0</v>
      </c>
      <c r="K432" s="191" t="s">
        <v>141</v>
      </c>
      <c r="L432" s="41"/>
      <c r="M432" s="256" t="s">
        <v>21</v>
      </c>
      <c r="N432" s="257" t="s">
        <v>46</v>
      </c>
      <c r="O432" s="258"/>
      <c r="P432" s="259">
        <f>O432*H432</f>
        <v>0</v>
      </c>
      <c r="Q432" s="259">
        <v>0.00026</v>
      </c>
      <c r="R432" s="259">
        <f>Q432*H432</f>
        <v>0.020051199999999998</v>
      </c>
      <c r="S432" s="259">
        <v>0</v>
      </c>
      <c r="T432" s="260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200" t="s">
        <v>250</v>
      </c>
      <c r="AT432" s="200" t="s">
        <v>137</v>
      </c>
      <c r="AU432" s="200" t="s">
        <v>85</v>
      </c>
      <c r="AY432" s="19" t="s">
        <v>134</v>
      </c>
      <c r="BE432" s="201">
        <f>IF(N432="základní",J432,0)</f>
        <v>0</v>
      </c>
      <c r="BF432" s="201">
        <f>IF(N432="snížená",J432,0)</f>
        <v>0</v>
      </c>
      <c r="BG432" s="201">
        <f>IF(N432="zákl. přenesená",J432,0)</f>
        <v>0</v>
      </c>
      <c r="BH432" s="201">
        <f>IF(N432="sníž. přenesená",J432,0)</f>
        <v>0</v>
      </c>
      <c r="BI432" s="201">
        <f>IF(N432="nulová",J432,0)</f>
        <v>0</v>
      </c>
      <c r="BJ432" s="19" t="s">
        <v>83</v>
      </c>
      <c r="BK432" s="201">
        <f>ROUND(I432*H432,2)</f>
        <v>0</v>
      </c>
      <c r="BL432" s="19" t="s">
        <v>250</v>
      </c>
      <c r="BM432" s="200" t="s">
        <v>482</v>
      </c>
    </row>
    <row r="433" spans="1:31" s="2" customFormat="1" ht="6.95" customHeight="1">
      <c r="A433" s="36"/>
      <c r="B433" s="49"/>
      <c r="C433" s="50"/>
      <c r="D433" s="50"/>
      <c r="E433" s="50"/>
      <c r="F433" s="50"/>
      <c r="G433" s="50"/>
      <c r="H433" s="50"/>
      <c r="I433" s="138"/>
      <c r="J433" s="50"/>
      <c r="K433" s="50"/>
      <c r="L433" s="41"/>
      <c r="M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</row>
  </sheetData>
  <sheetProtection algorithmName="SHA-512" hashValue="ZRGDpErYwEju9t6pBoe4wE0pLkzLJhILG/xO+JjDbFajs7ad+lo+8/IA2RCK9zRi0j6X6d53pPGF2GGkscuH9w==" saltValue="KW3tWGxy5JwoW3Gkb9mjvXz07syN49M7KOXrBQsTUTG0QqSibXBKPK0wc7aqpui11v9eV18FjT4wHFy+RUJ3pw==" spinCount="100000" sheet="1" objects="1" scenarios="1" formatColumns="0" formatRows="0" autoFilter="0"/>
  <autoFilter ref="C89:K432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9" t="s">
        <v>88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85</v>
      </c>
    </row>
    <row r="4" spans="2:46" s="1" customFormat="1" ht="24.95" customHeight="1">
      <c r="B4" s="22"/>
      <c r="D4" s="107" t="s">
        <v>101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79" t="str">
        <f>'Rekapitulace stavby'!K6</f>
        <v>Sociální zařízení v saunovém provozu městských lázní UL</v>
      </c>
      <c r="F7" s="380"/>
      <c r="G7" s="380"/>
      <c r="H7" s="380"/>
      <c r="I7" s="103"/>
      <c r="L7" s="22"/>
    </row>
    <row r="8" spans="1:31" s="2" customFormat="1" ht="12" customHeight="1">
      <c r="A8" s="36"/>
      <c r="B8" s="41"/>
      <c r="C8" s="36"/>
      <c r="D8" s="109" t="s">
        <v>102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483</v>
      </c>
      <c r="F9" s="382"/>
      <c r="G9" s="382"/>
      <c r="H9" s="382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8. 11. 2019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28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29</v>
      </c>
      <c r="F15" s="36"/>
      <c r="G15" s="36"/>
      <c r="H15" s="36"/>
      <c r="I15" s="113" t="s">
        <v>30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31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13" t="s">
        <v>30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33</v>
      </c>
      <c r="E20" s="36"/>
      <c r="F20" s="36"/>
      <c r="G20" s="36"/>
      <c r="H20" s="36"/>
      <c r="I20" s="113" t="s">
        <v>27</v>
      </c>
      <c r="J20" s="112" t="s">
        <v>34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35</v>
      </c>
      <c r="F21" s="36"/>
      <c r="G21" s="36"/>
      <c r="H21" s="36"/>
      <c r="I21" s="113" t="s">
        <v>30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37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30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39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15"/>
      <c r="B27" s="116"/>
      <c r="C27" s="115"/>
      <c r="D27" s="115"/>
      <c r="E27" s="385" t="s">
        <v>40</v>
      </c>
      <c r="F27" s="385"/>
      <c r="G27" s="385"/>
      <c r="H27" s="385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110"/>
      <c r="J30" s="122">
        <f>ROUND(J83,2)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4" t="s">
        <v>42</v>
      </c>
      <c r="J32" s="123" t="s">
        <v>44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45</v>
      </c>
      <c r="E33" s="109" t="s">
        <v>46</v>
      </c>
      <c r="F33" s="126">
        <f>ROUND((SUM(BE83:BE177)),2)</f>
        <v>0</v>
      </c>
      <c r="G33" s="36"/>
      <c r="H33" s="36"/>
      <c r="I33" s="127">
        <v>0.21</v>
      </c>
      <c r="J33" s="126">
        <f>ROUND(((SUM(BE83:BE177))*I33),2)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47</v>
      </c>
      <c r="F34" s="126">
        <f>ROUND((SUM(BF83:BF177)),2)</f>
        <v>0</v>
      </c>
      <c r="G34" s="36"/>
      <c r="H34" s="36"/>
      <c r="I34" s="127">
        <v>0.15</v>
      </c>
      <c r="J34" s="126">
        <f>ROUND(((SUM(BF83:BF177))*I34),2)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48</v>
      </c>
      <c r="F35" s="126">
        <f>ROUND((SUM(BG83:BG177)),2)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49</v>
      </c>
      <c r="F36" s="126">
        <f>ROUND((SUM(BH83:BH177)),2)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50</v>
      </c>
      <c r="F37" s="126">
        <f>ROUND((SUM(BI83:BI177)),2)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51</v>
      </c>
      <c r="E39" s="130"/>
      <c r="F39" s="130"/>
      <c r="G39" s="131" t="s">
        <v>52</v>
      </c>
      <c r="H39" s="132" t="s">
        <v>53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Sociální zařízení v saunovém provozu městských lázní UL</v>
      </c>
      <c r="F48" s="387"/>
      <c r="G48" s="387"/>
      <c r="H48" s="387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9" t="str">
        <f>E9</f>
        <v>02 - Zdravotně technické instalace</v>
      </c>
      <c r="F50" s="388"/>
      <c r="G50" s="388"/>
      <c r="H50" s="388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Panská 1700/23, 400 01 Ústí nad Labem</v>
      </c>
      <c r="G52" s="38"/>
      <c r="H52" s="38"/>
      <c r="I52" s="113" t="s">
        <v>24</v>
      </c>
      <c r="J52" s="61" t="str">
        <f>IF(J12="","",J12)</f>
        <v>8. 11. 2019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Městské služby Ústí nad Labem, p.o.</v>
      </c>
      <c r="G54" s="38"/>
      <c r="H54" s="38"/>
      <c r="I54" s="113" t="s">
        <v>33</v>
      </c>
      <c r="J54" s="34" t="str">
        <f>E21</f>
        <v>Petr Andrejkovič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113" t="s">
        <v>37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105</v>
      </c>
      <c r="D57" s="143"/>
      <c r="E57" s="143"/>
      <c r="F57" s="143"/>
      <c r="G57" s="143"/>
      <c r="H57" s="143"/>
      <c r="I57" s="144"/>
      <c r="J57" s="145" t="s">
        <v>106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73</v>
      </c>
      <c r="D59" s="38"/>
      <c r="E59" s="38"/>
      <c r="F59" s="38"/>
      <c r="G59" s="38"/>
      <c r="H59" s="38"/>
      <c r="I59" s="110"/>
      <c r="J59" s="79">
        <f>J83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47"/>
      <c r="C60" s="148"/>
      <c r="D60" s="149" t="s">
        <v>114</v>
      </c>
      <c r="E60" s="150"/>
      <c r="F60" s="150"/>
      <c r="G60" s="150"/>
      <c r="H60" s="150"/>
      <c r="I60" s="151"/>
      <c r="J60" s="152">
        <f>J84</f>
        <v>0</v>
      </c>
      <c r="K60" s="148"/>
      <c r="L60" s="153"/>
    </row>
    <row r="61" spans="2:12" s="10" customFormat="1" ht="19.9" customHeight="1">
      <c r="B61" s="154"/>
      <c r="C61" s="155"/>
      <c r="D61" s="156" t="s">
        <v>484</v>
      </c>
      <c r="E61" s="157"/>
      <c r="F61" s="157"/>
      <c r="G61" s="157"/>
      <c r="H61" s="157"/>
      <c r="I61" s="158"/>
      <c r="J61" s="159">
        <f>J85</f>
        <v>0</v>
      </c>
      <c r="K61" s="155"/>
      <c r="L61" s="160"/>
    </row>
    <row r="62" spans="2:12" s="10" customFormat="1" ht="19.9" customHeight="1">
      <c r="B62" s="154"/>
      <c r="C62" s="155"/>
      <c r="D62" s="156" t="s">
        <v>485</v>
      </c>
      <c r="E62" s="157"/>
      <c r="F62" s="157"/>
      <c r="G62" s="157"/>
      <c r="H62" s="157"/>
      <c r="I62" s="158"/>
      <c r="J62" s="159">
        <f>J122</f>
        <v>0</v>
      </c>
      <c r="K62" s="155"/>
      <c r="L62" s="160"/>
    </row>
    <row r="63" spans="2:12" s="10" customFormat="1" ht="19.9" customHeight="1">
      <c r="B63" s="154"/>
      <c r="C63" s="155"/>
      <c r="D63" s="156" t="s">
        <v>486</v>
      </c>
      <c r="E63" s="157"/>
      <c r="F63" s="157"/>
      <c r="G63" s="157"/>
      <c r="H63" s="157"/>
      <c r="I63" s="158"/>
      <c r="J63" s="159">
        <f>J147</f>
        <v>0</v>
      </c>
      <c r="K63" s="155"/>
      <c r="L63" s="160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0"/>
      <c r="J64" s="38"/>
      <c r="K64" s="38"/>
      <c r="L64" s="111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138"/>
      <c r="J65" s="50"/>
      <c r="K65" s="50"/>
      <c r="L65" s="11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141"/>
      <c r="J69" s="52"/>
      <c r="K69" s="52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119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6" t="str">
        <f>E7</f>
        <v>Sociální zařízení v saunovém provozu městských lázní UL</v>
      </c>
      <c r="F73" s="387"/>
      <c r="G73" s="387"/>
      <c r="H73" s="387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102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59" t="str">
        <f>E9</f>
        <v>02 - Zdravotně technické instalace</v>
      </c>
      <c r="F75" s="388"/>
      <c r="G75" s="388"/>
      <c r="H75" s="38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22</v>
      </c>
      <c r="D77" s="38"/>
      <c r="E77" s="38"/>
      <c r="F77" s="29" t="str">
        <f>F12</f>
        <v>Panská 1700/23, 400 01 Ústí nad Labem</v>
      </c>
      <c r="G77" s="38"/>
      <c r="H77" s="38"/>
      <c r="I77" s="113" t="s">
        <v>24</v>
      </c>
      <c r="J77" s="61" t="str">
        <f>IF(J12="","",J12)</f>
        <v>8. 11. 2019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26</v>
      </c>
      <c r="D79" s="38"/>
      <c r="E79" s="38"/>
      <c r="F79" s="29" t="str">
        <f>E15</f>
        <v>Městské služby Ústí nad Labem, p.o.</v>
      </c>
      <c r="G79" s="38"/>
      <c r="H79" s="38"/>
      <c r="I79" s="113" t="s">
        <v>33</v>
      </c>
      <c r="J79" s="34" t="str">
        <f>E21</f>
        <v>Petr Andrejkovič</v>
      </c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113" t="s">
        <v>37</v>
      </c>
      <c r="J80" s="34" t="str">
        <f>E24</f>
        <v xml:space="preserve"> </v>
      </c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1"/>
      <c r="B82" s="162"/>
      <c r="C82" s="163" t="s">
        <v>120</v>
      </c>
      <c r="D82" s="164" t="s">
        <v>60</v>
      </c>
      <c r="E82" s="164" t="s">
        <v>56</v>
      </c>
      <c r="F82" s="164" t="s">
        <v>57</v>
      </c>
      <c r="G82" s="164" t="s">
        <v>121</v>
      </c>
      <c r="H82" s="164" t="s">
        <v>122</v>
      </c>
      <c r="I82" s="165" t="s">
        <v>123</v>
      </c>
      <c r="J82" s="164" t="s">
        <v>106</v>
      </c>
      <c r="K82" s="166" t="s">
        <v>124</v>
      </c>
      <c r="L82" s="167"/>
      <c r="M82" s="70" t="s">
        <v>21</v>
      </c>
      <c r="N82" s="71" t="s">
        <v>45</v>
      </c>
      <c r="O82" s="71" t="s">
        <v>125</v>
      </c>
      <c r="P82" s="71" t="s">
        <v>126</v>
      </c>
      <c r="Q82" s="71" t="s">
        <v>127</v>
      </c>
      <c r="R82" s="71" t="s">
        <v>128</v>
      </c>
      <c r="S82" s="71" t="s">
        <v>129</v>
      </c>
      <c r="T82" s="72" t="s">
        <v>130</v>
      </c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</row>
    <row r="83" spans="1:63" s="2" customFormat="1" ht="22.9" customHeight="1">
      <c r="A83" s="36"/>
      <c r="B83" s="37"/>
      <c r="C83" s="77" t="s">
        <v>131</v>
      </c>
      <c r="D83" s="38"/>
      <c r="E83" s="38"/>
      <c r="F83" s="38"/>
      <c r="G83" s="38"/>
      <c r="H83" s="38"/>
      <c r="I83" s="110"/>
      <c r="J83" s="168">
        <f>BK83</f>
        <v>0</v>
      </c>
      <c r="K83" s="38"/>
      <c r="L83" s="41"/>
      <c r="M83" s="73"/>
      <c r="N83" s="169"/>
      <c r="O83" s="74"/>
      <c r="P83" s="170">
        <f>P84</f>
        <v>0</v>
      </c>
      <c r="Q83" s="74"/>
      <c r="R83" s="170">
        <f>R84</f>
        <v>0.22192499999999998</v>
      </c>
      <c r="S83" s="74"/>
      <c r="T83" s="171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107</v>
      </c>
      <c r="BK83" s="172">
        <f>BK84</f>
        <v>0</v>
      </c>
    </row>
    <row r="84" spans="2:63" s="12" customFormat="1" ht="25.9" customHeight="1">
      <c r="B84" s="173"/>
      <c r="C84" s="174"/>
      <c r="D84" s="175" t="s">
        <v>74</v>
      </c>
      <c r="E84" s="176" t="s">
        <v>299</v>
      </c>
      <c r="F84" s="176" t="s">
        <v>300</v>
      </c>
      <c r="G84" s="174"/>
      <c r="H84" s="174"/>
      <c r="I84" s="177"/>
      <c r="J84" s="178">
        <f>BK84</f>
        <v>0</v>
      </c>
      <c r="K84" s="174"/>
      <c r="L84" s="179"/>
      <c r="M84" s="180"/>
      <c r="N84" s="181"/>
      <c r="O84" s="181"/>
      <c r="P84" s="182">
        <f>P85+P122+P147</f>
        <v>0</v>
      </c>
      <c r="Q84" s="181"/>
      <c r="R84" s="182">
        <f>R85+R122+R147</f>
        <v>0.22192499999999998</v>
      </c>
      <c r="S84" s="181"/>
      <c r="T84" s="183">
        <f>T85+T122+T147</f>
        <v>0</v>
      </c>
      <c r="AR84" s="184" t="s">
        <v>85</v>
      </c>
      <c r="AT84" s="185" t="s">
        <v>74</v>
      </c>
      <c r="AU84" s="185" t="s">
        <v>75</v>
      </c>
      <c r="AY84" s="184" t="s">
        <v>134</v>
      </c>
      <c r="BK84" s="186">
        <f>BK85+BK122+BK147</f>
        <v>0</v>
      </c>
    </row>
    <row r="85" spans="2:63" s="12" customFormat="1" ht="22.9" customHeight="1">
      <c r="B85" s="173"/>
      <c r="C85" s="174"/>
      <c r="D85" s="175" t="s">
        <v>74</v>
      </c>
      <c r="E85" s="187" t="s">
        <v>487</v>
      </c>
      <c r="F85" s="187" t="s">
        <v>488</v>
      </c>
      <c r="G85" s="174"/>
      <c r="H85" s="174"/>
      <c r="I85" s="177"/>
      <c r="J85" s="188">
        <f>BK85</f>
        <v>0</v>
      </c>
      <c r="K85" s="174"/>
      <c r="L85" s="179"/>
      <c r="M85" s="180"/>
      <c r="N85" s="181"/>
      <c r="O85" s="181"/>
      <c r="P85" s="182">
        <f>SUM(P86:P121)</f>
        <v>0</v>
      </c>
      <c r="Q85" s="181"/>
      <c r="R85" s="182">
        <f>SUM(R86:R121)</f>
        <v>0.024515</v>
      </c>
      <c r="S85" s="181"/>
      <c r="T85" s="183">
        <f>SUM(T86:T121)</f>
        <v>0</v>
      </c>
      <c r="AR85" s="184" t="s">
        <v>85</v>
      </c>
      <c r="AT85" s="185" t="s">
        <v>74</v>
      </c>
      <c r="AU85" s="185" t="s">
        <v>83</v>
      </c>
      <c r="AY85" s="184" t="s">
        <v>134</v>
      </c>
      <c r="BK85" s="186">
        <f>SUM(BK86:BK121)</f>
        <v>0</v>
      </c>
    </row>
    <row r="86" spans="1:65" s="2" customFormat="1" ht="16.5" customHeight="1">
      <c r="A86" s="36"/>
      <c r="B86" s="37"/>
      <c r="C86" s="189" t="s">
        <v>83</v>
      </c>
      <c r="D86" s="189" t="s">
        <v>137</v>
      </c>
      <c r="E86" s="190" t="s">
        <v>489</v>
      </c>
      <c r="F86" s="191" t="s">
        <v>490</v>
      </c>
      <c r="G86" s="192" t="s">
        <v>154</v>
      </c>
      <c r="H86" s="193">
        <v>5</v>
      </c>
      <c r="I86" s="194"/>
      <c r="J86" s="195">
        <f>ROUND(I86*H86,2)</f>
        <v>0</v>
      </c>
      <c r="K86" s="191" t="s">
        <v>141</v>
      </c>
      <c r="L86" s="41"/>
      <c r="M86" s="196" t="s">
        <v>21</v>
      </c>
      <c r="N86" s="197" t="s">
        <v>46</v>
      </c>
      <c r="O86" s="66"/>
      <c r="P86" s="198">
        <f>O86*H86</f>
        <v>0</v>
      </c>
      <c r="Q86" s="198">
        <v>0.00138</v>
      </c>
      <c r="R86" s="198">
        <f>Q86*H86</f>
        <v>0.0069</v>
      </c>
      <c r="S86" s="198">
        <v>0</v>
      </c>
      <c r="T86" s="199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0" t="s">
        <v>250</v>
      </c>
      <c r="AT86" s="200" t="s">
        <v>137</v>
      </c>
      <c r="AU86" s="200" t="s">
        <v>85</v>
      </c>
      <c r="AY86" s="19" t="s">
        <v>134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19" t="s">
        <v>83</v>
      </c>
      <c r="BK86" s="201">
        <f>ROUND(I86*H86,2)</f>
        <v>0</v>
      </c>
      <c r="BL86" s="19" t="s">
        <v>250</v>
      </c>
      <c r="BM86" s="200" t="s">
        <v>491</v>
      </c>
    </row>
    <row r="87" spans="2:51" s="13" customFormat="1" ht="11.25">
      <c r="B87" s="202"/>
      <c r="C87" s="203"/>
      <c r="D87" s="204" t="s">
        <v>144</v>
      </c>
      <c r="E87" s="205" t="s">
        <v>21</v>
      </c>
      <c r="F87" s="206" t="s">
        <v>492</v>
      </c>
      <c r="G87" s="203"/>
      <c r="H87" s="205" t="s">
        <v>21</v>
      </c>
      <c r="I87" s="207"/>
      <c r="J87" s="203"/>
      <c r="K87" s="203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144</v>
      </c>
      <c r="AU87" s="212" t="s">
        <v>85</v>
      </c>
      <c r="AV87" s="13" t="s">
        <v>83</v>
      </c>
      <c r="AW87" s="13" t="s">
        <v>36</v>
      </c>
      <c r="AX87" s="13" t="s">
        <v>75</v>
      </c>
      <c r="AY87" s="212" t="s">
        <v>134</v>
      </c>
    </row>
    <row r="88" spans="2:51" s="14" customFormat="1" ht="11.25">
      <c r="B88" s="213"/>
      <c r="C88" s="214"/>
      <c r="D88" s="204" t="s">
        <v>144</v>
      </c>
      <c r="E88" s="215" t="s">
        <v>21</v>
      </c>
      <c r="F88" s="216" t="s">
        <v>493</v>
      </c>
      <c r="G88" s="214"/>
      <c r="H88" s="217">
        <v>5</v>
      </c>
      <c r="I88" s="218"/>
      <c r="J88" s="214"/>
      <c r="K88" s="214"/>
      <c r="L88" s="219"/>
      <c r="M88" s="220"/>
      <c r="N88" s="221"/>
      <c r="O88" s="221"/>
      <c r="P88" s="221"/>
      <c r="Q88" s="221"/>
      <c r="R88" s="221"/>
      <c r="S88" s="221"/>
      <c r="T88" s="222"/>
      <c r="AT88" s="223" t="s">
        <v>144</v>
      </c>
      <c r="AU88" s="223" t="s">
        <v>85</v>
      </c>
      <c r="AV88" s="14" t="s">
        <v>85</v>
      </c>
      <c r="AW88" s="14" t="s">
        <v>36</v>
      </c>
      <c r="AX88" s="14" t="s">
        <v>75</v>
      </c>
      <c r="AY88" s="223" t="s">
        <v>134</v>
      </c>
    </row>
    <row r="89" spans="2:51" s="15" customFormat="1" ht="11.25">
      <c r="B89" s="224"/>
      <c r="C89" s="225"/>
      <c r="D89" s="204" t="s">
        <v>144</v>
      </c>
      <c r="E89" s="226" t="s">
        <v>21</v>
      </c>
      <c r="F89" s="227" t="s">
        <v>147</v>
      </c>
      <c r="G89" s="225"/>
      <c r="H89" s="228">
        <v>5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AT89" s="234" t="s">
        <v>144</v>
      </c>
      <c r="AU89" s="234" t="s">
        <v>85</v>
      </c>
      <c r="AV89" s="15" t="s">
        <v>142</v>
      </c>
      <c r="AW89" s="15" t="s">
        <v>36</v>
      </c>
      <c r="AX89" s="15" t="s">
        <v>83</v>
      </c>
      <c r="AY89" s="234" t="s">
        <v>134</v>
      </c>
    </row>
    <row r="90" spans="1:65" s="2" customFormat="1" ht="16.5" customHeight="1">
      <c r="A90" s="36"/>
      <c r="B90" s="37"/>
      <c r="C90" s="189" t="s">
        <v>85</v>
      </c>
      <c r="D90" s="189" t="s">
        <v>137</v>
      </c>
      <c r="E90" s="190" t="s">
        <v>494</v>
      </c>
      <c r="F90" s="191" t="s">
        <v>495</v>
      </c>
      <c r="G90" s="192" t="s">
        <v>154</v>
      </c>
      <c r="H90" s="193">
        <v>10</v>
      </c>
      <c r="I90" s="194"/>
      <c r="J90" s="195">
        <f>ROUND(I90*H90,2)</f>
        <v>0</v>
      </c>
      <c r="K90" s="191" t="s">
        <v>141</v>
      </c>
      <c r="L90" s="41"/>
      <c r="M90" s="196" t="s">
        <v>21</v>
      </c>
      <c r="N90" s="197" t="s">
        <v>46</v>
      </c>
      <c r="O90" s="66"/>
      <c r="P90" s="198">
        <f>O90*H90</f>
        <v>0</v>
      </c>
      <c r="Q90" s="198">
        <v>0.00121</v>
      </c>
      <c r="R90" s="198">
        <f>Q90*H90</f>
        <v>0.0121</v>
      </c>
      <c r="S90" s="198">
        <v>0</v>
      </c>
      <c r="T90" s="199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0" t="s">
        <v>250</v>
      </c>
      <c r="AT90" s="200" t="s">
        <v>137</v>
      </c>
      <c r="AU90" s="200" t="s">
        <v>85</v>
      </c>
      <c r="AY90" s="19" t="s">
        <v>134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19" t="s">
        <v>83</v>
      </c>
      <c r="BK90" s="201">
        <f>ROUND(I90*H90,2)</f>
        <v>0</v>
      </c>
      <c r="BL90" s="19" t="s">
        <v>250</v>
      </c>
      <c r="BM90" s="200" t="s">
        <v>496</v>
      </c>
    </row>
    <row r="91" spans="2:51" s="13" customFormat="1" ht="11.25">
      <c r="B91" s="202"/>
      <c r="C91" s="203"/>
      <c r="D91" s="204" t="s">
        <v>144</v>
      </c>
      <c r="E91" s="205" t="s">
        <v>21</v>
      </c>
      <c r="F91" s="206" t="s">
        <v>492</v>
      </c>
      <c r="G91" s="203"/>
      <c r="H91" s="205" t="s">
        <v>21</v>
      </c>
      <c r="I91" s="207"/>
      <c r="J91" s="203"/>
      <c r="K91" s="203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144</v>
      </c>
      <c r="AU91" s="212" t="s">
        <v>85</v>
      </c>
      <c r="AV91" s="13" t="s">
        <v>83</v>
      </c>
      <c r="AW91" s="13" t="s">
        <v>36</v>
      </c>
      <c r="AX91" s="13" t="s">
        <v>75</v>
      </c>
      <c r="AY91" s="212" t="s">
        <v>134</v>
      </c>
    </row>
    <row r="92" spans="2:51" s="14" customFormat="1" ht="11.25">
      <c r="B92" s="213"/>
      <c r="C92" s="214"/>
      <c r="D92" s="204" t="s">
        <v>144</v>
      </c>
      <c r="E92" s="215" t="s">
        <v>21</v>
      </c>
      <c r="F92" s="216" t="s">
        <v>497</v>
      </c>
      <c r="G92" s="214"/>
      <c r="H92" s="217">
        <v>10</v>
      </c>
      <c r="I92" s="218"/>
      <c r="J92" s="214"/>
      <c r="K92" s="214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144</v>
      </c>
      <c r="AU92" s="223" t="s">
        <v>85</v>
      </c>
      <c r="AV92" s="14" t="s">
        <v>85</v>
      </c>
      <c r="AW92" s="14" t="s">
        <v>36</v>
      </c>
      <c r="AX92" s="14" t="s">
        <v>75</v>
      </c>
      <c r="AY92" s="223" t="s">
        <v>134</v>
      </c>
    </row>
    <row r="93" spans="2:51" s="15" customFormat="1" ht="11.25">
      <c r="B93" s="224"/>
      <c r="C93" s="225"/>
      <c r="D93" s="204" t="s">
        <v>144</v>
      </c>
      <c r="E93" s="226" t="s">
        <v>21</v>
      </c>
      <c r="F93" s="227" t="s">
        <v>147</v>
      </c>
      <c r="G93" s="225"/>
      <c r="H93" s="228">
        <v>10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AT93" s="234" t="s">
        <v>144</v>
      </c>
      <c r="AU93" s="234" t="s">
        <v>85</v>
      </c>
      <c r="AV93" s="15" t="s">
        <v>142</v>
      </c>
      <c r="AW93" s="15" t="s">
        <v>36</v>
      </c>
      <c r="AX93" s="15" t="s">
        <v>83</v>
      </c>
      <c r="AY93" s="234" t="s">
        <v>134</v>
      </c>
    </row>
    <row r="94" spans="1:65" s="2" customFormat="1" ht="16.5" customHeight="1">
      <c r="A94" s="36"/>
      <c r="B94" s="37"/>
      <c r="C94" s="189" t="s">
        <v>135</v>
      </c>
      <c r="D94" s="189" t="s">
        <v>137</v>
      </c>
      <c r="E94" s="190" t="s">
        <v>498</v>
      </c>
      <c r="F94" s="191" t="s">
        <v>499</v>
      </c>
      <c r="G94" s="192" t="s">
        <v>154</v>
      </c>
      <c r="H94" s="193">
        <v>3.5</v>
      </c>
      <c r="I94" s="194"/>
      <c r="J94" s="195">
        <f>ROUND(I94*H94,2)</f>
        <v>0</v>
      </c>
      <c r="K94" s="191" t="s">
        <v>141</v>
      </c>
      <c r="L94" s="41"/>
      <c r="M94" s="196" t="s">
        <v>21</v>
      </c>
      <c r="N94" s="197" t="s">
        <v>46</v>
      </c>
      <c r="O94" s="66"/>
      <c r="P94" s="198">
        <f>O94*H94</f>
        <v>0</v>
      </c>
      <c r="Q94" s="198">
        <v>0.00029</v>
      </c>
      <c r="R94" s="198">
        <f>Q94*H94</f>
        <v>0.001015</v>
      </c>
      <c r="S94" s="198">
        <v>0</v>
      </c>
      <c r="T94" s="199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0" t="s">
        <v>250</v>
      </c>
      <c r="AT94" s="200" t="s">
        <v>137</v>
      </c>
      <c r="AU94" s="200" t="s">
        <v>85</v>
      </c>
      <c r="AY94" s="19" t="s">
        <v>134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19" t="s">
        <v>83</v>
      </c>
      <c r="BK94" s="201">
        <f>ROUND(I94*H94,2)</f>
        <v>0</v>
      </c>
      <c r="BL94" s="19" t="s">
        <v>250</v>
      </c>
      <c r="BM94" s="200" t="s">
        <v>500</v>
      </c>
    </row>
    <row r="95" spans="2:51" s="13" customFormat="1" ht="11.25">
      <c r="B95" s="202"/>
      <c r="C95" s="203"/>
      <c r="D95" s="204" t="s">
        <v>144</v>
      </c>
      <c r="E95" s="205" t="s">
        <v>21</v>
      </c>
      <c r="F95" s="206" t="s">
        <v>492</v>
      </c>
      <c r="G95" s="203"/>
      <c r="H95" s="205" t="s">
        <v>21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144</v>
      </c>
      <c r="AU95" s="212" t="s">
        <v>85</v>
      </c>
      <c r="AV95" s="13" t="s">
        <v>83</v>
      </c>
      <c r="AW95" s="13" t="s">
        <v>36</v>
      </c>
      <c r="AX95" s="13" t="s">
        <v>75</v>
      </c>
      <c r="AY95" s="212" t="s">
        <v>134</v>
      </c>
    </row>
    <row r="96" spans="2:51" s="14" customFormat="1" ht="11.25">
      <c r="B96" s="213"/>
      <c r="C96" s="214"/>
      <c r="D96" s="204" t="s">
        <v>144</v>
      </c>
      <c r="E96" s="215" t="s">
        <v>21</v>
      </c>
      <c r="F96" s="216" t="s">
        <v>501</v>
      </c>
      <c r="G96" s="214"/>
      <c r="H96" s="217">
        <v>3.5</v>
      </c>
      <c r="I96" s="218"/>
      <c r="J96" s="214"/>
      <c r="K96" s="214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144</v>
      </c>
      <c r="AU96" s="223" t="s">
        <v>85</v>
      </c>
      <c r="AV96" s="14" t="s">
        <v>85</v>
      </c>
      <c r="AW96" s="14" t="s">
        <v>36</v>
      </c>
      <c r="AX96" s="14" t="s">
        <v>75</v>
      </c>
      <c r="AY96" s="223" t="s">
        <v>134</v>
      </c>
    </row>
    <row r="97" spans="2:51" s="15" customFormat="1" ht="11.25">
      <c r="B97" s="224"/>
      <c r="C97" s="225"/>
      <c r="D97" s="204" t="s">
        <v>144</v>
      </c>
      <c r="E97" s="226" t="s">
        <v>21</v>
      </c>
      <c r="F97" s="227" t="s">
        <v>147</v>
      </c>
      <c r="G97" s="225"/>
      <c r="H97" s="228">
        <v>3.5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AT97" s="234" t="s">
        <v>144</v>
      </c>
      <c r="AU97" s="234" t="s">
        <v>85</v>
      </c>
      <c r="AV97" s="15" t="s">
        <v>142</v>
      </c>
      <c r="AW97" s="15" t="s">
        <v>36</v>
      </c>
      <c r="AX97" s="15" t="s">
        <v>83</v>
      </c>
      <c r="AY97" s="234" t="s">
        <v>134</v>
      </c>
    </row>
    <row r="98" spans="1:65" s="2" customFormat="1" ht="16.5" customHeight="1">
      <c r="A98" s="36"/>
      <c r="B98" s="37"/>
      <c r="C98" s="189" t="s">
        <v>142</v>
      </c>
      <c r="D98" s="189" t="s">
        <v>137</v>
      </c>
      <c r="E98" s="190" t="s">
        <v>502</v>
      </c>
      <c r="F98" s="191" t="s">
        <v>503</v>
      </c>
      <c r="G98" s="192" t="s">
        <v>154</v>
      </c>
      <c r="H98" s="193">
        <v>2.5</v>
      </c>
      <c r="I98" s="194"/>
      <c r="J98" s="195">
        <f>ROUND(I98*H98,2)</f>
        <v>0</v>
      </c>
      <c r="K98" s="191" t="s">
        <v>141</v>
      </c>
      <c r="L98" s="41"/>
      <c r="M98" s="196" t="s">
        <v>21</v>
      </c>
      <c r="N98" s="197" t="s">
        <v>46</v>
      </c>
      <c r="O98" s="66"/>
      <c r="P98" s="198">
        <f>O98*H98</f>
        <v>0</v>
      </c>
      <c r="Q98" s="198">
        <v>0.00035</v>
      </c>
      <c r="R98" s="198">
        <f>Q98*H98</f>
        <v>0.000875</v>
      </c>
      <c r="S98" s="198">
        <v>0</v>
      </c>
      <c r="T98" s="199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0" t="s">
        <v>250</v>
      </c>
      <c r="AT98" s="200" t="s">
        <v>137</v>
      </c>
      <c r="AU98" s="200" t="s">
        <v>85</v>
      </c>
      <c r="AY98" s="19" t="s">
        <v>134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19" t="s">
        <v>83</v>
      </c>
      <c r="BK98" s="201">
        <f>ROUND(I98*H98,2)</f>
        <v>0</v>
      </c>
      <c r="BL98" s="19" t="s">
        <v>250</v>
      </c>
      <c r="BM98" s="200" t="s">
        <v>504</v>
      </c>
    </row>
    <row r="99" spans="2:51" s="13" customFormat="1" ht="11.25">
      <c r="B99" s="202"/>
      <c r="C99" s="203"/>
      <c r="D99" s="204" t="s">
        <v>144</v>
      </c>
      <c r="E99" s="205" t="s">
        <v>21</v>
      </c>
      <c r="F99" s="206" t="s">
        <v>492</v>
      </c>
      <c r="G99" s="203"/>
      <c r="H99" s="205" t="s">
        <v>21</v>
      </c>
      <c r="I99" s="207"/>
      <c r="J99" s="203"/>
      <c r="K99" s="203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144</v>
      </c>
      <c r="AU99" s="212" t="s">
        <v>85</v>
      </c>
      <c r="AV99" s="13" t="s">
        <v>83</v>
      </c>
      <c r="AW99" s="13" t="s">
        <v>36</v>
      </c>
      <c r="AX99" s="13" t="s">
        <v>75</v>
      </c>
      <c r="AY99" s="212" t="s">
        <v>134</v>
      </c>
    </row>
    <row r="100" spans="2:51" s="14" customFormat="1" ht="11.25">
      <c r="B100" s="213"/>
      <c r="C100" s="214"/>
      <c r="D100" s="204" t="s">
        <v>144</v>
      </c>
      <c r="E100" s="215" t="s">
        <v>21</v>
      </c>
      <c r="F100" s="216" t="s">
        <v>505</v>
      </c>
      <c r="G100" s="214"/>
      <c r="H100" s="217">
        <v>2.5</v>
      </c>
      <c r="I100" s="218"/>
      <c r="J100" s="214"/>
      <c r="K100" s="214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144</v>
      </c>
      <c r="AU100" s="223" t="s">
        <v>85</v>
      </c>
      <c r="AV100" s="14" t="s">
        <v>85</v>
      </c>
      <c r="AW100" s="14" t="s">
        <v>36</v>
      </c>
      <c r="AX100" s="14" t="s">
        <v>75</v>
      </c>
      <c r="AY100" s="223" t="s">
        <v>134</v>
      </c>
    </row>
    <row r="101" spans="2:51" s="15" customFormat="1" ht="11.25">
      <c r="B101" s="224"/>
      <c r="C101" s="225"/>
      <c r="D101" s="204" t="s">
        <v>144</v>
      </c>
      <c r="E101" s="226" t="s">
        <v>21</v>
      </c>
      <c r="F101" s="227" t="s">
        <v>147</v>
      </c>
      <c r="G101" s="225"/>
      <c r="H101" s="228">
        <v>2.5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AT101" s="234" t="s">
        <v>144</v>
      </c>
      <c r="AU101" s="234" t="s">
        <v>85</v>
      </c>
      <c r="AV101" s="15" t="s">
        <v>142</v>
      </c>
      <c r="AW101" s="15" t="s">
        <v>36</v>
      </c>
      <c r="AX101" s="15" t="s">
        <v>83</v>
      </c>
      <c r="AY101" s="234" t="s">
        <v>134</v>
      </c>
    </row>
    <row r="102" spans="1:65" s="2" customFormat="1" ht="16.5" customHeight="1">
      <c r="A102" s="36"/>
      <c r="B102" s="37"/>
      <c r="C102" s="189" t="s">
        <v>166</v>
      </c>
      <c r="D102" s="189" t="s">
        <v>137</v>
      </c>
      <c r="E102" s="190" t="s">
        <v>506</v>
      </c>
      <c r="F102" s="191" t="s">
        <v>507</v>
      </c>
      <c r="G102" s="192" t="s">
        <v>154</v>
      </c>
      <c r="H102" s="193">
        <v>1.5</v>
      </c>
      <c r="I102" s="194"/>
      <c r="J102" s="195">
        <f>ROUND(I102*H102,2)</f>
        <v>0</v>
      </c>
      <c r="K102" s="191" t="s">
        <v>141</v>
      </c>
      <c r="L102" s="41"/>
      <c r="M102" s="196" t="s">
        <v>21</v>
      </c>
      <c r="N102" s="197" t="s">
        <v>46</v>
      </c>
      <c r="O102" s="66"/>
      <c r="P102" s="198">
        <f>O102*H102</f>
        <v>0</v>
      </c>
      <c r="Q102" s="198">
        <v>0.00114</v>
      </c>
      <c r="R102" s="198">
        <f>Q102*H102</f>
        <v>0.00171</v>
      </c>
      <c r="S102" s="198">
        <v>0</v>
      </c>
      <c r="T102" s="199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0" t="s">
        <v>250</v>
      </c>
      <c r="AT102" s="200" t="s">
        <v>137</v>
      </c>
      <c r="AU102" s="200" t="s">
        <v>85</v>
      </c>
      <c r="AY102" s="19" t="s">
        <v>134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19" t="s">
        <v>83</v>
      </c>
      <c r="BK102" s="201">
        <f>ROUND(I102*H102,2)</f>
        <v>0</v>
      </c>
      <c r="BL102" s="19" t="s">
        <v>250</v>
      </c>
      <c r="BM102" s="200" t="s">
        <v>508</v>
      </c>
    </row>
    <row r="103" spans="2:51" s="13" customFormat="1" ht="11.25">
      <c r="B103" s="202"/>
      <c r="C103" s="203"/>
      <c r="D103" s="204" t="s">
        <v>144</v>
      </c>
      <c r="E103" s="205" t="s">
        <v>21</v>
      </c>
      <c r="F103" s="206" t="s">
        <v>492</v>
      </c>
      <c r="G103" s="203"/>
      <c r="H103" s="205" t="s">
        <v>21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144</v>
      </c>
      <c r="AU103" s="212" t="s">
        <v>85</v>
      </c>
      <c r="AV103" s="13" t="s">
        <v>83</v>
      </c>
      <c r="AW103" s="13" t="s">
        <v>36</v>
      </c>
      <c r="AX103" s="13" t="s">
        <v>75</v>
      </c>
      <c r="AY103" s="212" t="s">
        <v>134</v>
      </c>
    </row>
    <row r="104" spans="2:51" s="14" customFormat="1" ht="11.25">
      <c r="B104" s="213"/>
      <c r="C104" s="214"/>
      <c r="D104" s="204" t="s">
        <v>144</v>
      </c>
      <c r="E104" s="215" t="s">
        <v>21</v>
      </c>
      <c r="F104" s="216" t="s">
        <v>509</v>
      </c>
      <c r="G104" s="214"/>
      <c r="H104" s="217">
        <v>1.5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144</v>
      </c>
      <c r="AU104" s="223" t="s">
        <v>85</v>
      </c>
      <c r="AV104" s="14" t="s">
        <v>85</v>
      </c>
      <c r="AW104" s="14" t="s">
        <v>36</v>
      </c>
      <c r="AX104" s="14" t="s">
        <v>75</v>
      </c>
      <c r="AY104" s="223" t="s">
        <v>134</v>
      </c>
    </row>
    <row r="105" spans="2:51" s="15" customFormat="1" ht="11.25">
      <c r="B105" s="224"/>
      <c r="C105" s="225"/>
      <c r="D105" s="204" t="s">
        <v>144</v>
      </c>
      <c r="E105" s="226" t="s">
        <v>21</v>
      </c>
      <c r="F105" s="227" t="s">
        <v>147</v>
      </c>
      <c r="G105" s="225"/>
      <c r="H105" s="228">
        <v>1.5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AT105" s="234" t="s">
        <v>144</v>
      </c>
      <c r="AU105" s="234" t="s">
        <v>85</v>
      </c>
      <c r="AV105" s="15" t="s">
        <v>142</v>
      </c>
      <c r="AW105" s="15" t="s">
        <v>36</v>
      </c>
      <c r="AX105" s="15" t="s">
        <v>83</v>
      </c>
      <c r="AY105" s="234" t="s">
        <v>134</v>
      </c>
    </row>
    <row r="106" spans="1:65" s="2" customFormat="1" ht="16.5" customHeight="1">
      <c r="A106" s="36"/>
      <c r="B106" s="37"/>
      <c r="C106" s="189" t="s">
        <v>157</v>
      </c>
      <c r="D106" s="189" t="s">
        <v>137</v>
      </c>
      <c r="E106" s="190" t="s">
        <v>510</v>
      </c>
      <c r="F106" s="191" t="s">
        <v>511</v>
      </c>
      <c r="G106" s="192" t="s">
        <v>154</v>
      </c>
      <c r="H106" s="193">
        <v>3.5</v>
      </c>
      <c r="I106" s="194"/>
      <c r="J106" s="195">
        <f>ROUND(I106*H106,2)</f>
        <v>0</v>
      </c>
      <c r="K106" s="191" t="s">
        <v>141</v>
      </c>
      <c r="L106" s="41"/>
      <c r="M106" s="196" t="s">
        <v>21</v>
      </c>
      <c r="N106" s="197" t="s">
        <v>46</v>
      </c>
      <c r="O106" s="66"/>
      <c r="P106" s="198">
        <f>O106*H106</f>
        <v>0</v>
      </c>
      <c r="Q106" s="198">
        <v>0.00053</v>
      </c>
      <c r="R106" s="198">
        <f>Q106*H106</f>
        <v>0.0018549999999999999</v>
      </c>
      <c r="S106" s="198">
        <v>0</v>
      </c>
      <c r="T106" s="199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0" t="s">
        <v>250</v>
      </c>
      <c r="AT106" s="200" t="s">
        <v>137</v>
      </c>
      <c r="AU106" s="200" t="s">
        <v>85</v>
      </c>
      <c r="AY106" s="19" t="s">
        <v>134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19" t="s">
        <v>83</v>
      </c>
      <c r="BK106" s="201">
        <f>ROUND(I106*H106,2)</f>
        <v>0</v>
      </c>
      <c r="BL106" s="19" t="s">
        <v>250</v>
      </c>
      <c r="BM106" s="200" t="s">
        <v>512</v>
      </c>
    </row>
    <row r="107" spans="2:51" s="13" customFormat="1" ht="11.25">
      <c r="B107" s="202"/>
      <c r="C107" s="203"/>
      <c r="D107" s="204" t="s">
        <v>144</v>
      </c>
      <c r="E107" s="205" t="s">
        <v>21</v>
      </c>
      <c r="F107" s="206" t="s">
        <v>492</v>
      </c>
      <c r="G107" s="203"/>
      <c r="H107" s="205" t="s">
        <v>21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144</v>
      </c>
      <c r="AU107" s="212" t="s">
        <v>85</v>
      </c>
      <c r="AV107" s="13" t="s">
        <v>83</v>
      </c>
      <c r="AW107" s="13" t="s">
        <v>36</v>
      </c>
      <c r="AX107" s="13" t="s">
        <v>75</v>
      </c>
      <c r="AY107" s="212" t="s">
        <v>134</v>
      </c>
    </row>
    <row r="108" spans="2:51" s="14" customFormat="1" ht="11.25">
      <c r="B108" s="213"/>
      <c r="C108" s="214"/>
      <c r="D108" s="204" t="s">
        <v>144</v>
      </c>
      <c r="E108" s="215" t="s">
        <v>21</v>
      </c>
      <c r="F108" s="216" t="s">
        <v>501</v>
      </c>
      <c r="G108" s="214"/>
      <c r="H108" s="217">
        <v>3.5</v>
      </c>
      <c r="I108" s="218"/>
      <c r="J108" s="214"/>
      <c r="K108" s="214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144</v>
      </c>
      <c r="AU108" s="223" t="s">
        <v>85</v>
      </c>
      <c r="AV108" s="14" t="s">
        <v>85</v>
      </c>
      <c r="AW108" s="14" t="s">
        <v>36</v>
      </c>
      <c r="AX108" s="14" t="s">
        <v>75</v>
      </c>
      <c r="AY108" s="223" t="s">
        <v>134</v>
      </c>
    </row>
    <row r="109" spans="2:51" s="15" customFormat="1" ht="11.25">
      <c r="B109" s="224"/>
      <c r="C109" s="225"/>
      <c r="D109" s="204" t="s">
        <v>144</v>
      </c>
      <c r="E109" s="226" t="s">
        <v>21</v>
      </c>
      <c r="F109" s="227" t="s">
        <v>147</v>
      </c>
      <c r="G109" s="225"/>
      <c r="H109" s="228">
        <v>3.5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AT109" s="234" t="s">
        <v>144</v>
      </c>
      <c r="AU109" s="234" t="s">
        <v>85</v>
      </c>
      <c r="AV109" s="15" t="s">
        <v>142</v>
      </c>
      <c r="AW109" s="15" t="s">
        <v>36</v>
      </c>
      <c r="AX109" s="15" t="s">
        <v>83</v>
      </c>
      <c r="AY109" s="234" t="s">
        <v>134</v>
      </c>
    </row>
    <row r="110" spans="1:65" s="2" customFormat="1" ht="16.5" customHeight="1">
      <c r="A110" s="36"/>
      <c r="B110" s="37"/>
      <c r="C110" s="189" t="s">
        <v>182</v>
      </c>
      <c r="D110" s="189" t="s">
        <v>137</v>
      </c>
      <c r="E110" s="190" t="s">
        <v>513</v>
      </c>
      <c r="F110" s="191" t="s">
        <v>514</v>
      </c>
      <c r="G110" s="192" t="s">
        <v>312</v>
      </c>
      <c r="H110" s="193">
        <v>2</v>
      </c>
      <c r="I110" s="194"/>
      <c r="J110" s="195">
        <f>ROUND(I110*H110,2)</f>
        <v>0</v>
      </c>
      <c r="K110" s="191" t="s">
        <v>141</v>
      </c>
      <c r="L110" s="41"/>
      <c r="M110" s="196" t="s">
        <v>21</v>
      </c>
      <c r="N110" s="197" t="s">
        <v>46</v>
      </c>
      <c r="O110" s="66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0" t="s">
        <v>250</v>
      </c>
      <c r="AT110" s="200" t="s">
        <v>137</v>
      </c>
      <c r="AU110" s="200" t="s">
        <v>85</v>
      </c>
      <c r="AY110" s="19" t="s">
        <v>134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19" t="s">
        <v>83</v>
      </c>
      <c r="BK110" s="201">
        <f>ROUND(I110*H110,2)</f>
        <v>0</v>
      </c>
      <c r="BL110" s="19" t="s">
        <v>250</v>
      </c>
      <c r="BM110" s="200" t="s">
        <v>515</v>
      </c>
    </row>
    <row r="111" spans="1:65" s="2" customFormat="1" ht="16.5" customHeight="1">
      <c r="A111" s="36"/>
      <c r="B111" s="37"/>
      <c r="C111" s="189" t="s">
        <v>189</v>
      </c>
      <c r="D111" s="189" t="s">
        <v>137</v>
      </c>
      <c r="E111" s="190" t="s">
        <v>516</v>
      </c>
      <c r="F111" s="191" t="s">
        <v>517</v>
      </c>
      <c r="G111" s="192" t="s">
        <v>312</v>
      </c>
      <c r="H111" s="193">
        <v>2</v>
      </c>
      <c r="I111" s="194"/>
      <c r="J111" s="195">
        <f>ROUND(I111*H111,2)</f>
        <v>0</v>
      </c>
      <c r="K111" s="191" t="s">
        <v>141</v>
      </c>
      <c r="L111" s="41"/>
      <c r="M111" s="196" t="s">
        <v>21</v>
      </c>
      <c r="N111" s="197" t="s">
        <v>46</v>
      </c>
      <c r="O111" s="66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0" t="s">
        <v>250</v>
      </c>
      <c r="AT111" s="200" t="s">
        <v>137</v>
      </c>
      <c r="AU111" s="200" t="s">
        <v>85</v>
      </c>
      <c r="AY111" s="19" t="s">
        <v>134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19" t="s">
        <v>83</v>
      </c>
      <c r="BK111" s="201">
        <f>ROUND(I111*H111,2)</f>
        <v>0</v>
      </c>
      <c r="BL111" s="19" t="s">
        <v>250</v>
      </c>
      <c r="BM111" s="200" t="s">
        <v>518</v>
      </c>
    </row>
    <row r="112" spans="1:65" s="2" customFormat="1" ht="16.5" customHeight="1">
      <c r="A112" s="36"/>
      <c r="B112" s="37"/>
      <c r="C112" s="189" t="s">
        <v>197</v>
      </c>
      <c r="D112" s="189" t="s">
        <v>137</v>
      </c>
      <c r="E112" s="190" t="s">
        <v>519</v>
      </c>
      <c r="F112" s="191" t="s">
        <v>520</v>
      </c>
      <c r="G112" s="192" t="s">
        <v>312</v>
      </c>
      <c r="H112" s="193">
        <v>3</v>
      </c>
      <c r="I112" s="194"/>
      <c r="J112" s="195">
        <f>ROUND(I112*H112,2)</f>
        <v>0</v>
      </c>
      <c r="K112" s="191" t="s">
        <v>141</v>
      </c>
      <c r="L112" s="41"/>
      <c r="M112" s="196" t="s">
        <v>21</v>
      </c>
      <c r="N112" s="197" t="s">
        <v>46</v>
      </c>
      <c r="O112" s="66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0" t="s">
        <v>250</v>
      </c>
      <c r="AT112" s="200" t="s">
        <v>137</v>
      </c>
      <c r="AU112" s="200" t="s">
        <v>85</v>
      </c>
      <c r="AY112" s="19" t="s">
        <v>134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19" t="s">
        <v>83</v>
      </c>
      <c r="BK112" s="201">
        <f>ROUND(I112*H112,2)</f>
        <v>0</v>
      </c>
      <c r="BL112" s="19" t="s">
        <v>250</v>
      </c>
      <c r="BM112" s="200" t="s">
        <v>521</v>
      </c>
    </row>
    <row r="113" spans="1:65" s="2" customFormat="1" ht="16.5" customHeight="1">
      <c r="A113" s="36"/>
      <c r="B113" s="37"/>
      <c r="C113" s="189" t="s">
        <v>209</v>
      </c>
      <c r="D113" s="189" t="s">
        <v>137</v>
      </c>
      <c r="E113" s="190" t="s">
        <v>522</v>
      </c>
      <c r="F113" s="191" t="s">
        <v>523</v>
      </c>
      <c r="G113" s="192" t="s">
        <v>312</v>
      </c>
      <c r="H113" s="193">
        <v>1</v>
      </c>
      <c r="I113" s="194"/>
      <c r="J113" s="195">
        <f>ROUND(I113*H113,2)</f>
        <v>0</v>
      </c>
      <c r="K113" s="191" t="s">
        <v>141</v>
      </c>
      <c r="L113" s="41"/>
      <c r="M113" s="196" t="s">
        <v>21</v>
      </c>
      <c r="N113" s="197" t="s">
        <v>46</v>
      </c>
      <c r="O113" s="66"/>
      <c r="P113" s="198">
        <f>O113*H113</f>
        <v>0</v>
      </c>
      <c r="Q113" s="198">
        <v>6E-05</v>
      </c>
      <c r="R113" s="198">
        <f>Q113*H113</f>
        <v>6E-05</v>
      </c>
      <c r="S113" s="198">
        <v>0</v>
      </c>
      <c r="T113" s="199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0" t="s">
        <v>250</v>
      </c>
      <c r="AT113" s="200" t="s">
        <v>137</v>
      </c>
      <c r="AU113" s="200" t="s">
        <v>85</v>
      </c>
      <c r="AY113" s="19" t="s">
        <v>134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19" t="s">
        <v>83</v>
      </c>
      <c r="BK113" s="201">
        <f>ROUND(I113*H113,2)</f>
        <v>0</v>
      </c>
      <c r="BL113" s="19" t="s">
        <v>250</v>
      </c>
      <c r="BM113" s="200" t="s">
        <v>524</v>
      </c>
    </row>
    <row r="114" spans="2:51" s="13" customFormat="1" ht="11.25">
      <c r="B114" s="202"/>
      <c r="C114" s="203"/>
      <c r="D114" s="204" t="s">
        <v>144</v>
      </c>
      <c r="E114" s="205" t="s">
        <v>21</v>
      </c>
      <c r="F114" s="206" t="s">
        <v>525</v>
      </c>
      <c r="G114" s="203"/>
      <c r="H114" s="205" t="s">
        <v>21</v>
      </c>
      <c r="I114" s="207"/>
      <c r="J114" s="203"/>
      <c r="K114" s="203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144</v>
      </c>
      <c r="AU114" s="212" t="s">
        <v>85</v>
      </c>
      <c r="AV114" s="13" t="s">
        <v>83</v>
      </c>
      <c r="AW114" s="13" t="s">
        <v>36</v>
      </c>
      <c r="AX114" s="13" t="s">
        <v>75</v>
      </c>
      <c r="AY114" s="212" t="s">
        <v>134</v>
      </c>
    </row>
    <row r="115" spans="2:51" s="14" customFormat="1" ht="11.25">
      <c r="B115" s="213"/>
      <c r="C115" s="214"/>
      <c r="D115" s="204" t="s">
        <v>144</v>
      </c>
      <c r="E115" s="215" t="s">
        <v>21</v>
      </c>
      <c r="F115" s="216" t="s">
        <v>526</v>
      </c>
      <c r="G115" s="214"/>
      <c r="H115" s="217">
        <v>1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144</v>
      </c>
      <c r="AU115" s="223" t="s">
        <v>85</v>
      </c>
      <c r="AV115" s="14" t="s">
        <v>85</v>
      </c>
      <c r="AW115" s="14" t="s">
        <v>36</v>
      </c>
      <c r="AX115" s="14" t="s">
        <v>75</v>
      </c>
      <c r="AY115" s="223" t="s">
        <v>134</v>
      </c>
    </row>
    <row r="116" spans="2:51" s="15" customFormat="1" ht="11.25">
      <c r="B116" s="224"/>
      <c r="C116" s="225"/>
      <c r="D116" s="204" t="s">
        <v>144</v>
      </c>
      <c r="E116" s="226" t="s">
        <v>21</v>
      </c>
      <c r="F116" s="227" t="s">
        <v>147</v>
      </c>
      <c r="G116" s="225"/>
      <c r="H116" s="228">
        <v>1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AT116" s="234" t="s">
        <v>144</v>
      </c>
      <c r="AU116" s="234" t="s">
        <v>85</v>
      </c>
      <c r="AV116" s="15" t="s">
        <v>142</v>
      </c>
      <c r="AW116" s="15" t="s">
        <v>36</v>
      </c>
      <c r="AX116" s="15" t="s">
        <v>83</v>
      </c>
      <c r="AY116" s="234" t="s">
        <v>134</v>
      </c>
    </row>
    <row r="117" spans="1:65" s="2" customFormat="1" ht="16.5" customHeight="1">
      <c r="A117" s="36"/>
      <c r="B117" s="37"/>
      <c r="C117" s="189" t="s">
        <v>218</v>
      </c>
      <c r="D117" s="189" t="s">
        <v>137</v>
      </c>
      <c r="E117" s="190" t="s">
        <v>527</v>
      </c>
      <c r="F117" s="191" t="s">
        <v>528</v>
      </c>
      <c r="G117" s="192" t="s">
        <v>154</v>
      </c>
      <c r="H117" s="193">
        <v>26</v>
      </c>
      <c r="I117" s="194"/>
      <c r="J117" s="195">
        <f>ROUND(I117*H117,2)</f>
        <v>0</v>
      </c>
      <c r="K117" s="191" t="s">
        <v>141</v>
      </c>
      <c r="L117" s="41"/>
      <c r="M117" s="196" t="s">
        <v>21</v>
      </c>
      <c r="N117" s="197" t="s">
        <v>46</v>
      </c>
      <c r="O117" s="66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0" t="s">
        <v>250</v>
      </c>
      <c r="AT117" s="200" t="s">
        <v>137</v>
      </c>
      <c r="AU117" s="200" t="s">
        <v>85</v>
      </c>
      <c r="AY117" s="19" t="s">
        <v>134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19" t="s">
        <v>83</v>
      </c>
      <c r="BK117" s="201">
        <f>ROUND(I117*H117,2)</f>
        <v>0</v>
      </c>
      <c r="BL117" s="19" t="s">
        <v>250</v>
      </c>
      <c r="BM117" s="200" t="s">
        <v>529</v>
      </c>
    </row>
    <row r="118" spans="1:65" s="2" customFormat="1" ht="16.5" customHeight="1">
      <c r="A118" s="36"/>
      <c r="B118" s="37"/>
      <c r="C118" s="189" t="s">
        <v>230</v>
      </c>
      <c r="D118" s="189" t="s">
        <v>137</v>
      </c>
      <c r="E118" s="190" t="s">
        <v>530</v>
      </c>
      <c r="F118" s="191" t="s">
        <v>531</v>
      </c>
      <c r="G118" s="192" t="s">
        <v>532</v>
      </c>
      <c r="H118" s="193">
        <v>1</v>
      </c>
      <c r="I118" s="194"/>
      <c r="J118" s="195">
        <f>ROUND(I118*H118,2)</f>
        <v>0</v>
      </c>
      <c r="K118" s="191" t="s">
        <v>21</v>
      </c>
      <c r="L118" s="41"/>
      <c r="M118" s="196" t="s">
        <v>21</v>
      </c>
      <c r="N118" s="197" t="s">
        <v>46</v>
      </c>
      <c r="O118" s="66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0" t="s">
        <v>250</v>
      </c>
      <c r="AT118" s="200" t="s">
        <v>137</v>
      </c>
      <c r="AU118" s="200" t="s">
        <v>85</v>
      </c>
      <c r="AY118" s="19" t="s">
        <v>134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19" t="s">
        <v>83</v>
      </c>
      <c r="BK118" s="201">
        <f>ROUND(I118*H118,2)</f>
        <v>0</v>
      </c>
      <c r="BL118" s="19" t="s">
        <v>250</v>
      </c>
      <c r="BM118" s="200" t="s">
        <v>533</v>
      </c>
    </row>
    <row r="119" spans="1:65" s="2" customFormat="1" ht="16.5" customHeight="1">
      <c r="A119" s="36"/>
      <c r="B119" s="37"/>
      <c r="C119" s="189" t="s">
        <v>235</v>
      </c>
      <c r="D119" s="189" t="s">
        <v>137</v>
      </c>
      <c r="E119" s="190" t="s">
        <v>534</v>
      </c>
      <c r="F119" s="191" t="s">
        <v>535</v>
      </c>
      <c r="G119" s="192" t="s">
        <v>532</v>
      </c>
      <c r="H119" s="193">
        <v>1</v>
      </c>
      <c r="I119" s="194"/>
      <c r="J119" s="195">
        <f>ROUND(I119*H119,2)</f>
        <v>0</v>
      </c>
      <c r="K119" s="191" t="s">
        <v>21</v>
      </c>
      <c r="L119" s="41"/>
      <c r="M119" s="196" t="s">
        <v>21</v>
      </c>
      <c r="N119" s="197" t="s">
        <v>46</v>
      </c>
      <c r="O119" s="66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0" t="s">
        <v>250</v>
      </c>
      <c r="AT119" s="200" t="s">
        <v>137</v>
      </c>
      <c r="AU119" s="200" t="s">
        <v>85</v>
      </c>
      <c r="AY119" s="19" t="s">
        <v>134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19" t="s">
        <v>83</v>
      </c>
      <c r="BK119" s="201">
        <f>ROUND(I119*H119,2)</f>
        <v>0</v>
      </c>
      <c r="BL119" s="19" t="s">
        <v>250</v>
      </c>
      <c r="BM119" s="200" t="s">
        <v>536</v>
      </c>
    </row>
    <row r="120" spans="1:65" s="2" customFormat="1" ht="24" customHeight="1">
      <c r="A120" s="36"/>
      <c r="B120" s="37"/>
      <c r="C120" s="189" t="s">
        <v>242</v>
      </c>
      <c r="D120" s="189" t="s">
        <v>137</v>
      </c>
      <c r="E120" s="190" t="s">
        <v>537</v>
      </c>
      <c r="F120" s="191" t="s">
        <v>538</v>
      </c>
      <c r="G120" s="192" t="s">
        <v>279</v>
      </c>
      <c r="H120" s="193">
        <v>0.025</v>
      </c>
      <c r="I120" s="194"/>
      <c r="J120" s="195">
        <f>ROUND(I120*H120,2)</f>
        <v>0</v>
      </c>
      <c r="K120" s="191" t="s">
        <v>141</v>
      </c>
      <c r="L120" s="41"/>
      <c r="M120" s="196" t="s">
        <v>21</v>
      </c>
      <c r="N120" s="197" t="s">
        <v>46</v>
      </c>
      <c r="O120" s="66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0" t="s">
        <v>250</v>
      </c>
      <c r="AT120" s="200" t="s">
        <v>137</v>
      </c>
      <c r="AU120" s="200" t="s">
        <v>85</v>
      </c>
      <c r="AY120" s="19" t="s">
        <v>134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19" t="s">
        <v>83</v>
      </c>
      <c r="BK120" s="201">
        <f>ROUND(I120*H120,2)</f>
        <v>0</v>
      </c>
      <c r="BL120" s="19" t="s">
        <v>250</v>
      </c>
      <c r="BM120" s="200" t="s">
        <v>539</v>
      </c>
    </row>
    <row r="121" spans="1:65" s="2" customFormat="1" ht="24" customHeight="1">
      <c r="A121" s="36"/>
      <c r="B121" s="37"/>
      <c r="C121" s="189" t="s">
        <v>8</v>
      </c>
      <c r="D121" s="189" t="s">
        <v>137</v>
      </c>
      <c r="E121" s="190" t="s">
        <v>540</v>
      </c>
      <c r="F121" s="191" t="s">
        <v>541</v>
      </c>
      <c r="G121" s="192" t="s">
        <v>279</v>
      </c>
      <c r="H121" s="193">
        <v>0.025</v>
      </c>
      <c r="I121" s="194"/>
      <c r="J121" s="195">
        <f>ROUND(I121*H121,2)</f>
        <v>0</v>
      </c>
      <c r="K121" s="191" t="s">
        <v>141</v>
      </c>
      <c r="L121" s="41"/>
      <c r="M121" s="196" t="s">
        <v>21</v>
      </c>
      <c r="N121" s="197" t="s">
        <v>46</v>
      </c>
      <c r="O121" s="66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0" t="s">
        <v>250</v>
      </c>
      <c r="AT121" s="200" t="s">
        <v>137</v>
      </c>
      <c r="AU121" s="200" t="s">
        <v>85</v>
      </c>
      <c r="AY121" s="19" t="s">
        <v>134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9" t="s">
        <v>83</v>
      </c>
      <c r="BK121" s="201">
        <f>ROUND(I121*H121,2)</f>
        <v>0</v>
      </c>
      <c r="BL121" s="19" t="s">
        <v>250</v>
      </c>
      <c r="BM121" s="200" t="s">
        <v>542</v>
      </c>
    </row>
    <row r="122" spans="2:63" s="12" customFormat="1" ht="22.9" customHeight="1">
      <c r="B122" s="173"/>
      <c r="C122" s="174"/>
      <c r="D122" s="175" t="s">
        <v>74</v>
      </c>
      <c r="E122" s="187" t="s">
        <v>543</v>
      </c>
      <c r="F122" s="187" t="s">
        <v>544</v>
      </c>
      <c r="G122" s="174"/>
      <c r="H122" s="174"/>
      <c r="I122" s="177"/>
      <c r="J122" s="188">
        <f>BK122</f>
        <v>0</v>
      </c>
      <c r="K122" s="174"/>
      <c r="L122" s="179"/>
      <c r="M122" s="180"/>
      <c r="N122" s="181"/>
      <c r="O122" s="181"/>
      <c r="P122" s="182">
        <f>SUM(P123:P146)</f>
        <v>0</v>
      </c>
      <c r="Q122" s="181"/>
      <c r="R122" s="182">
        <f>SUM(R123:R146)</f>
        <v>0.060070000000000005</v>
      </c>
      <c r="S122" s="181"/>
      <c r="T122" s="183">
        <f>SUM(T123:T146)</f>
        <v>0</v>
      </c>
      <c r="AR122" s="184" t="s">
        <v>85</v>
      </c>
      <c r="AT122" s="185" t="s">
        <v>74</v>
      </c>
      <c r="AU122" s="185" t="s">
        <v>83</v>
      </c>
      <c r="AY122" s="184" t="s">
        <v>134</v>
      </c>
      <c r="BK122" s="186">
        <f>SUM(BK123:BK146)</f>
        <v>0</v>
      </c>
    </row>
    <row r="123" spans="1:65" s="2" customFormat="1" ht="16.5" customHeight="1">
      <c r="A123" s="36"/>
      <c r="B123" s="37"/>
      <c r="C123" s="189" t="s">
        <v>250</v>
      </c>
      <c r="D123" s="189" t="s">
        <v>137</v>
      </c>
      <c r="E123" s="190" t="s">
        <v>545</v>
      </c>
      <c r="F123" s="191" t="s">
        <v>546</v>
      </c>
      <c r="G123" s="192" t="s">
        <v>154</v>
      </c>
      <c r="H123" s="193">
        <v>35</v>
      </c>
      <c r="I123" s="194"/>
      <c r="J123" s="195">
        <f>ROUND(I123*H123,2)</f>
        <v>0</v>
      </c>
      <c r="K123" s="191" t="s">
        <v>141</v>
      </c>
      <c r="L123" s="41"/>
      <c r="M123" s="196" t="s">
        <v>21</v>
      </c>
      <c r="N123" s="197" t="s">
        <v>46</v>
      </c>
      <c r="O123" s="66"/>
      <c r="P123" s="198">
        <f>O123*H123</f>
        <v>0</v>
      </c>
      <c r="Q123" s="198">
        <v>0.00078</v>
      </c>
      <c r="R123" s="198">
        <f>Q123*H123</f>
        <v>0.027299999999999998</v>
      </c>
      <c r="S123" s="198">
        <v>0</v>
      </c>
      <c r="T123" s="199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0" t="s">
        <v>250</v>
      </c>
      <c r="AT123" s="200" t="s">
        <v>137</v>
      </c>
      <c r="AU123" s="200" t="s">
        <v>85</v>
      </c>
      <c r="AY123" s="19" t="s">
        <v>134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19" t="s">
        <v>83</v>
      </c>
      <c r="BK123" s="201">
        <f>ROUND(I123*H123,2)</f>
        <v>0</v>
      </c>
      <c r="BL123" s="19" t="s">
        <v>250</v>
      </c>
      <c r="BM123" s="200" t="s">
        <v>547</v>
      </c>
    </row>
    <row r="124" spans="2:51" s="13" customFormat="1" ht="11.25">
      <c r="B124" s="202"/>
      <c r="C124" s="203"/>
      <c r="D124" s="204" t="s">
        <v>144</v>
      </c>
      <c r="E124" s="205" t="s">
        <v>21</v>
      </c>
      <c r="F124" s="206" t="s">
        <v>548</v>
      </c>
      <c r="G124" s="203"/>
      <c r="H124" s="205" t="s">
        <v>21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144</v>
      </c>
      <c r="AU124" s="212" t="s">
        <v>85</v>
      </c>
      <c r="AV124" s="13" t="s">
        <v>83</v>
      </c>
      <c r="AW124" s="13" t="s">
        <v>36</v>
      </c>
      <c r="AX124" s="13" t="s">
        <v>75</v>
      </c>
      <c r="AY124" s="212" t="s">
        <v>134</v>
      </c>
    </row>
    <row r="125" spans="2:51" s="14" customFormat="1" ht="11.25">
      <c r="B125" s="213"/>
      <c r="C125" s="214"/>
      <c r="D125" s="204" t="s">
        <v>144</v>
      </c>
      <c r="E125" s="215" t="s">
        <v>21</v>
      </c>
      <c r="F125" s="216" t="s">
        <v>549</v>
      </c>
      <c r="G125" s="214"/>
      <c r="H125" s="217">
        <v>35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144</v>
      </c>
      <c r="AU125" s="223" t="s">
        <v>85</v>
      </c>
      <c r="AV125" s="14" t="s">
        <v>85</v>
      </c>
      <c r="AW125" s="14" t="s">
        <v>36</v>
      </c>
      <c r="AX125" s="14" t="s">
        <v>75</v>
      </c>
      <c r="AY125" s="223" t="s">
        <v>134</v>
      </c>
    </row>
    <row r="126" spans="2:51" s="15" customFormat="1" ht="11.25">
      <c r="B126" s="224"/>
      <c r="C126" s="225"/>
      <c r="D126" s="204" t="s">
        <v>144</v>
      </c>
      <c r="E126" s="226" t="s">
        <v>21</v>
      </c>
      <c r="F126" s="227" t="s">
        <v>147</v>
      </c>
      <c r="G126" s="225"/>
      <c r="H126" s="228">
        <v>35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AT126" s="234" t="s">
        <v>144</v>
      </c>
      <c r="AU126" s="234" t="s">
        <v>85</v>
      </c>
      <c r="AV126" s="15" t="s">
        <v>142</v>
      </c>
      <c r="AW126" s="15" t="s">
        <v>36</v>
      </c>
      <c r="AX126" s="15" t="s">
        <v>83</v>
      </c>
      <c r="AY126" s="234" t="s">
        <v>134</v>
      </c>
    </row>
    <row r="127" spans="1:65" s="2" customFormat="1" ht="16.5" customHeight="1">
      <c r="A127" s="36"/>
      <c r="B127" s="37"/>
      <c r="C127" s="189" t="s">
        <v>256</v>
      </c>
      <c r="D127" s="189" t="s">
        <v>137</v>
      </c>
      <c r="E127" s="190" t="s">
        <v>550</v>
      </c>
      <c r="F127" s="191" t="s">
        <v>551</v>
      </c>
      <c r="G127" s="192" t="s">
        <v>154</v>
      </c>
      <c r="H127" s="193">
        <v>18</v>
      </c>
      <c r="I127" s="194"/>
      <c r="J127" s="195">
        <f>ROUND(I127*H127,2)</f>
        <v>0</v>
      </c>
      <c r="K127" s="191" t="s">
        <v>141</v>
      </c>
      <c r="L127" s="41"/>
      <c r="M127" s="196" t="s">
        <v>21</v>
      </c>
      <c r="N127" s="197" t="s">
        <v>46</v>
      </c>
      <c r="O127" s="66"/>
      <c r="P127" s="198">
        <f>O127*H127</f>
        <v>0</v>
      </c>
      <c r="Q127" s="198">
        <v>0.00096</v>
      </c>
      <c r="R127" s="198">
        <f>Q127*H127</f>
        <v>0.01728</v>
      </c>
      <c r="S127" s="198">
        <v>0</v>
      </c>
      <c r="T127" s="19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0" t="s">
        <v>250</v>
      </c>
      <c r="AT127" s="200" t="s">
        <v>137</v>
      </c>
      <c r="AU127" s="200" t="s">
        <v>85</v>
      </c>
      <c r="AY127" s="19" t="s">
        <v>134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9" t="s">
        <v>83</v>
      </c>
      <c r="BK127" s="201">
        <f>ROUND(I127*H127,2)</f>
        <v>0</v>
      </c>
      <c r="BL127" s="19" t="s">
        <v>250</v>
      </c>
      <c r="BM127" s="200" t="s">
        <v>552</v>
      </c>
    </row>
    <row r="128" spans="2:51" s="13" customFormat="1" ht="11.25">
      <c r="B128" s="202"/>
      <c r="C128" s="203"/>
      <c r="D128" s="204" t="s">
        <v>144</v>
      </c>
      <c r="E128" s="205" t="s">
        <v>21</v>
      </c>
      <c r="F128" s="206" t="s">
        <v>548</v>
      </c>
      <c r="G128" s="203"/>
      <c r="H128" s="205" t="s">
        <v>21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144</v>
      </c>
      <c r="AU128" s="212" t="s">
        <v>85</v>
      </c>
      <c r="AV128" s="13" t="s">
        <v>83</v>
      </c>
      <c r="AW128" s="13" t="s">
        <v>36</v>
      </c>
      <c r="AX128" s="13" t="s">
        <v>75</v>
      </c>
      <c r="AY128" s="212" t="s">
        <v>134</v>
      </c>
    </row>
    <row r="129" spans="2:51" s="14" customFormat="1" ht="11.25">
      <c r="B129" s="213"/>
      <c r="C129" s="214"/>
      <c r="D129" s="204" t="s">
        <v>144</v>
      </c>
      <c r="E129" s="215" t="s">
        <v>21</v>
      </c>
      <c r="F129" s="216" t="s">
        <v>553</v>
      </c>
      <c r="G129" s="214"/>
      <c r="H129" s="217">
        <v>18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144</v>
      </c>
      <c r="AU129" s="223" t="s">
        <v>85</v>
      </c>
      <c r="AV129" s="14" t="s">
        <v>85</v>
      </c>
      <c r="AW129" s="14" t="s">
        <v>36</v>
      </c>
      <c r="AX129" s="14" t="s">
        <v>75</v>
      </c>
      <c r="AY129" s="223" t="s">
        <v>134</v>
      </c>
    </row>
    <row r="130" spans="2:51" s="15" customFormat="1" ht="11.25">
      <c r="B130" s="224"/>
      <c r="C130" s="225"/>
      <c r="D130" s="204" t="s">
        <v>144</v>
      </c>
      <c r="E130" s="226" t="s">
        <v>21</v>
      </c>
      <c r="F130" s="227" t="s">
        <v>147</v>
      </c>
      <c r="G130" s="225"/>
      <c r="H130" s="228">
        <v>18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AT130" s="234" t="s">
        <v>144</v>
      </c>
      <c r="AU130" s="234" t="s">
        <v>85</v>
      </c>
      <c r="AV130" s="15" t="s">
        <v>142</v>
      </c>
      <c r="AW130" s="15" t="s">
        <v>36</v>
      </c>
      <c r="AX130" s="15" t="s">
        <v>83</v>
      </c>
      <c r="AY130" s="234" t="s">
        <v>134</v>
      </c>
    </row>
    <row r="131" spans="1:65" s="2" customFormat="1" ht="24" customHeight="1">
      <c r="A131" s="36"/>
      <c r="B131" s="37"/>
      <c r="C131" s="189" t="s">
        <v>260</v>
      </c>
      <c r="D131" s="189" t="s">
        <v>137</v>
      </c>
      <c r="E131" s="190" t="s">
        <v>554</v>
      </c>
      <c r="F131" s="191" t="s">
        <v>555</v>
      </c>
      <c r="G131" s="192" t="s">
        <v>154</v>
      </c>
      <c r="H131" s="193">
        <v>35</v>
      </c>
      <c r="I131" s="194"/>
      <c r="J131" s="195">
        <f>ROUND(I131*H131,2)</f>
        <v>0</v>
      </c>
      <c r="K131" s="191" t="s">
        <v>141</v>
      </c>
      <c r="L131" s="41"/>
      <c r="M131" s="196" t="s">
        <v>21</v>
      </c>
      <c r="N131" s="197" t="s">
        <v>46</v>
      </c>
      <c r="O131" s="66"/>
      <c r="P131" s="198">
        <f>O131*H131</f>
        <v>0</v>
      </c>
      <c r="Q131" s="198">
        <v>7E-05</v>
      </c>
      <c r="R131" s="198">
        <f>Q131*H131</f>
        <v>0.00245</v>
      </c>
      <c r="S131" s="198">
        <v>0</v>
      </c>
      <c r="T131" s="19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0" t="s">
        <v>250</v>
      </c>
      <c r="AT131" s="200" t="s">
        <v>137</v>
      </c>
      <c r="AU131" s="200" t="s">
        <v>85</v>
      </c>
      <c r="AY131" s="19" t="s">
        <v>134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9" t="s">
        <v>83</v>
      </c>
      <c r="BK131" s="201">
        <f>ROUND(I131*H131,2)</f>
        <v>0</v>
      </c>
      <c r="BL131" s="19" t="s">
        <v>250</v>
      </c>
      <c r="BM131" s="200" t="s">
        <v>556</v>
      </c>
    </row>
    <row r="132" spans="1:65" s="2" customFormat="1" ht="24" customHeight="1">
      <c r="A132" s="36"/>
      <c r="B132" s="37"/>
      <c r="C132" s="189" t="s">
        <v>267</v>
      </c>
      <c r="D132" s="189" t="s">
        <v>137</v>
      </c>
      <c r="E132" s="190" t="s">
        <v>557</v>
      </c>
      <c r="F132" s="191" t="s">
        <v>558</v>
      </c>
      <c r="G132" s="192" t="s">
        <v>154</v>
      </c>
      <c r="H132" s="193">
        <v>18</v>
      </c>
      <c r="I132" s="194"/>
      <c r="J132" s="195">
        <f>ROUND(I132*H132,2)</f>
        <v>0</v>
      </c>
      <c r="K132" s="191" t="s">
        <v>141</v>
      </c>
      <c r="L132" s="41"/>
      <c r="M132" s="196" t="s">
        <v>21</v>
      </c>
      <c r="N132" s="197" t="s">
        <v>46</v>
      </c>
      <c r="O132" s="66"/>
      <c r="P132" s="198">
        <f>O132*H132</f>
        <v>0</v>
      </c>
      <c r="Q132" s="198">
        <v>9E-05</v>
      </c>
      <c r="R132" s="198">
        <f>Q132*H132</f>
        <v>0.0016200000000000001</v>
      </c>
      <c r="S132" s="198">
        <v>0</v>
      </c>
      <c r="T132" s="199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0" t="s">
        <v>250</v>
      </c>
      <c r="AT132" s="200" t="s">
        <v>137</v>
      </c>
      <c r="AU132" s="200" t="s">
        <v>85</v>
      </c>
      <c r="AY132" s="19" t="s">
        <v>134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9" t="s">
        <v>83</v>
      </c>
      <c r="BK132" s="201">
        <f>ROUND(I132*H132,2)</f>
        <v>0</v>
      </c>
      <c r="BL132" s="19" t="s">
        <v>250</v>
      </c>
      <c r="BM132" s="200" t="s">
        <v>559</v>
      </c>
    </row>
    <row r="133" spans="1:65" s="2" customFormat="1" ht="16.5" customHeight="1">
      <c r="A133" s="36"/>
      <c r="B133" s="37"/>
      <c r="C133" s="189" t="s">
        <v>276</v>
      </c>
      <c r="D133" s="189" t="s">
        <v>137</v>
      </c>
      <c r="E133" s="190" t="s">
        <v>560</v>
      </c>
      <c r="F133" s="191" t="s">
        <v>561</v>
      </c>
      <c r="G133" s="192" t="s">
        <v>312</v>
      </c>
      <c r="H133" s="193">
        <v>10</v>
      </c>
      <c r="I133" s="194"/>
      <c r="J133" s="195">
        <f>ROUND(I133*H133,2)</f>
        <v>0</v>
      </c>
      <c r="K133" s="191" t="s">
        <v>141</v>
      </c>
      <c r="L133" s="41"/>
      <c r="M133" s="196" t="s">
        <v>21</v>
      </c>
      <c r="N133" s="197" t="s">
        <v>46</v>
      </c>
      <c r="O133" s="66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0" t="s">
        <v>250</v>
      </c>
      <c r="AT133" s="200" t="s">
        <v>137</v>
      </c>
      <c r="AU133" s="200" t="s">
        <v>85</v>
      </c>
      <c r="AY133" s="19" t="s">
        <v>134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9" t="s">
        <v>83</v>
      </c>
      <c r="BK133" s="201">
        <f>ROUND(I133*H133,2)</f>
        <v>0</v>
      </c>
      <c r="BL133" s="19" t="s">
        <v>250</v>
      </c>
      <c r="BM133" s="200" t="s">
        <v>562</v>
      </c>
    </row>
    <row r="134" spans="1:65" s="2" customFormat="1" ht="16.5" customHeight="1">
      <c r="A134" s="36"/>
      <c r="B134" s="37"/>
      <c r="C134" s="189" t="s">
        <v>7</v>
      </c>
      <c r="D134" s="189" t="s">
        <v>137</v>
      </c>
      <c r="E134" s="190" t="s">
        <v>563</v>
      </c>
      <c r="F134" s="191" t="s">
        <v>564</v>
      </c>
      <c r="G134" s="192" t="s">
        <v>312</v>
      </c>
      <c r="H134" s="193">
        <v>1</v>
      </c>
      <c r="I134" s="194"/>
      <c r="J134" s="195">
        <f>ROUND(I134*H134,2)</f>
        <v>0</v>
      </c>
      <c r="K134" s="191" t="s">
        <v>141</v>
      </c>
      <c r="L134" s="41"/>
      <c r="M134" s="196" t="s">
        <v>21</v>
      </c>
      <c r="N134" s="197" t="s">
        <v>46</v>
      </c>
      <c r="O134" s="66"/>
      <c r="P134" s="198">
        <f>O134*H134</f>
        <v>0</v>
      </c>
      <c r="Q134" s="198">
        <v>0.00024</v>
      </c>
      <c r="R134" s="198">
        <f>Q134*H134</f>
        <v>0.00024</v>
      </c>
      <c r="S134" s="198">
        <v>0</v>
      </c>
      <c r="T134" s="199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0" t="s">
        <v>250</v>
      </c>
      <c r="AT134" s="200" t="s">
        <v>137</v>
      </c>
      <c r="AU134" s="200" t="s">
        <v>85</v>
      </c>
      <c r="AY134" s="19" t="s">
        <v>134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19" t="s">
        <v>83</v>
      </c>
      <c r="BK134" s="201">
        <f>ROUND(I134*H134,2)</f>
        <v>0</v>
      </c>
      <c r="BL134" s="19" t="s">
        <v>250</v>
      </c>
      <c r="BM134" s="200" t="s">
        <v>565</v>
      </c>
    </row>
    <row r="135" spans="2:51" s="13" customFormat="1" ht="11.25">
      <c r="B135" s="202"/>
      <c r="C135" s="203"/>
      <c r="D135" s="204" t="s">
        <v>144</v>
      </c>
      <c r="E135" s="205" t="s">
        <v>21</v>
      </c>
      <c r="F135" s="206" t="s">
        <v>548</v>
      </c>
      <c r="G135" s="203"/>
      <c r="H135" s="205" t="s">
        <v>21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144</v>
      </c>
      <c r="AU135" s="212" t="s">
        <v>85</v>
      </c>
      <c r="AV135" s="13" t="s">
        <v>83</v>
      </c>
      <c r="AW135" s="13" t="s">
        <v>36</v>
      </c>
      <c r="AX135" s="13" t="s">
        <v>75</v>
      </c>
      <c r="AY135" s="212" t="s">
        <v>134</v>
      </c>
    </row>
    <row r="136" spans="2:51" s="14" customFormat="1" ht="11.25">
      <c r="B136" s="213"/>
      <c r="C136" s="214"/>
      <c r="D136" s="204" t="s">
        <v>144</v>
      </c>
      <c r="E136" s="215" t="s">
        <v>21</v>
      </c>
      <c r="F136" s="216" t="s">
        <v>526</v>
      </c>
      <c r="G136" s="214"/>
      <c r="H136" s="217">
        <v>1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144</v>
      </c>
      <c r="AU136" s="223" t="s">
        <v>85</v>
      </c>
      <c r="AV136" s="14" t="s">
        <v>85</v>
      </c>
      <c r="AW136" s="14" t="s">
        <v>36</v>
      </c>
      <c r="AX136" s="14" t="s">
        <v>75</v>
      </c>
      <c r="AY136" s="223" t="s">
        <v>134</v>
      </c>
    </row>
    <row r="137" spans="2:51" s="15" customFormat="1" ht="11.25">
      <c r="B137" s="224"/>
      <c r="C137" s="225"/>
      <c r="D137" s="204" t="s">
        <v>144</v>
      </c>
      <c r="E137" s="226" t="s">
        <v>21</v>
      </c>
      <c r="F137" s="227" t="s">
        <v>147</v>
      </c>
      <c r="G137" s="225"/>
      <c r="H137" s="228">
        <v>1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144</v>
      </c>
      <c r="AU137" s="234" t="s">
        <v>85</v>
      </c>
      <c r="AV137" s="15" t="s">
        <v>142</v>
      </c>
      <c r="AW137" s="15" t="s">
        <v>36</v>
      </c>
      <c r="AX137" s="15" t="s">
        <v>83</v>
      </c>
      <c r="AY137" s="234" t="s">
        <v>134</v>
      </c>
    </row>
    <row r="138" spans="1:65" s="2" customFormat="1" ht="16.5" customHeight="1">
      <c r="A138" s="36"/>
      <c r="B138" s="37"/>
      <c r="C138" s="189" t="s">
        <v>284</v>
      </c>
      <c r="D138" s="189" t="s">
        <v>137</v>
      </c>
      <c r="E138" s="190" t="s">
        <v>566</v>
      </c>
      <c r="F138" s="191" t="s">
        <v>567</v>
      </c>
      <c r="G138" s="192" t="s">
        <v>312</v>
      </c>
      <c r="H138" s="193">
        <v>1</v>
      </c>
      <c r="I138" s="194"/>
      <c r="J138" s="195">
        <f>ROUND(I138*H138,2)</f>
        <v>0</v>
      </c>
      <c r="K138" s="191" t="s">
        <v>141</v>
      </c>
      <c r="L138" s="41"/>
      <c r="M138" s="196" t="s">
        <v>21</v>
      </c>
      <c r="N138" s="197" t="s">
        <v>46</v>
      </c>
      <c r="O138" s="66"/>
      <c r="P138" s="198">
        <f>O138*H138</f>
        <v>0</v>
      </c>
      <c r="Q138" s="198">
        <v>0.00057</v>
      </c>
      <c r="R138" s="198">
        <f>Q138*H138</f>
        <v>0.00057</v>
      </c>
      <c r="S138" s="198">
        <v>0</v>
      </c>
      <c r="T138" s="199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0" t="s">
        <v>250</v>
      </c>
      <c r="AT138" s="200" t="s">
        <v>137</v>
      </c>
      <c r="AU138" s="200" t="s">
        <v>85</v>
      </c>
      <c r="AY138" s="19" t="s">
        <v>134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9" t="s">
        <v>83</v>
      </c>
      <c r="BK138" s="201">
        <f>ROUND(I138*H138,2)</f>
        <v>0</v>
      </c>
      <c r="BL138" s="19" t="s">
        <v>250</v>
      </c>
      <c r="BM138" s="200" t="s">
        <v>568</v>
      </c>
    </row>
    <row r="139" spans="2:51" s="13" customFormat="1" ht="11.25">
      <c r="B139" s="202"/>
      <c r="C139" s="203"/>
      <c r="D139" s="204" t="s">
        <v>144</v>
      </c>
      <c r="E139" s="205" t="s">
        <v>21</v>
      </c>
      <c r="F139" s="206" t="s">
        <v>548</v>
      </c>
      <c r="G139" s="203"/>
      <c r="H139" s="205" t="s">
        <v>21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144</v>
      </c>
      <c r="AU139" s="212" t="s">
        <v>85</v>
      </c>
      <c r="AV139" s="13" t="s">
        <v>83</v>
      </c>
      <c r="AW139" s="13" t="s">
        <v>36</v>
      </c>
      <c r="AX139" s="13" t="s">
        <v>75</v>
      </c>
      <c r="AY139" s="212" t="s">
        <v>134</v>
      </c>
    </row>
    <row r="140" spans="2:51" s="14" customFormat="1" ht="11.25">
      <c r="B140" s="213"/>
      <c r="C140" s="214"/>
      <c r="D140" s="204" t="s">
        <v>144</v>
      </c>
      <c r="E140" s="215" t="s">
        <v>21</v>
      </c>
      <c r="F140" s="216" t="s">
        <v>526</v>
      </c>
      <c r="G140" s="214"/>
      <c r="H140" s="217">
        <v>1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144</v>
      </c>
      <c r="AU140" s="223" t="s">
        <v>85</v>
      </c>
      <c r="AV140" s="14" t="s">
        <v>85</v>
      </c>
      <c r="AW140" s="14" t="s">
        <v>36</v>
      </c>
      <c r="AX140" s="14" t="s">
        <v>75</v>
      </c>
      <c r="AY140" s="223" t="s">
        <v>134</v>
      </c>
    </row>
    <row r="141" spans="2:51" s="15" customFormat="1" ht="11.25">
      <c r="B141" s="224"/>
      <c r="C141" s="225"/>
      <c r="D141" s="204" t="s">
        <v>144</v>
      </c>
      <c r="E141" s="226" t="s">
        <v>21</v>
      </c>
      <c r="F141" s="227" t="s">
        <v>147</v>
      </c>
      <c r="G141" s="225"/>
      <c r="H141" s="228">
        <v>1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144</v>
      </c>
      <c r="AU141" s="234" t="s">
        <v>85</v>
      </c>
      <c r="AV141" s="15" t="s">
        <v>142</v>
      </c>
      <c r="AW141" s="15" t="s">
        <v>36</v>
      </c>
      <c r="AX141" s="15" t="s">
        <v>83</v>
      </c>
      <c r="AY141" s="234" t="s">
        <v>134</v>
      </c>
    </row>
    <row r="142" spans="1:65" s="2" customFormat="1" ht="24" customHeight="1">
      <c r="A142" s="36"/>
      <c r="B142" s="37"/>
      <c r="C142" s="189" t="s">
        <v>289</v>
      </c>
      <c r="D142" s="189" t="s">
        <v>137</v>
      </c>
      <c r="E142" s="190" t="s">
        <v>569</v>
      </c>
      <c r="F142" s="191" t="s">
        <v>570</v>
      </c>
      <c r="G142" s="192" t="s">
        <v>154</v>
      </c>
      <c r="H142" s="193">
        <v>53</v>
      </c>
      <c r="I142" s="194"/>
      <c r="J142" s="195">
        <f>ROUND(I142*H142,2)</f>
        <v>0</v>
      </c>
      <c r="K142" s="191" t="s">
        <v>141</v>
      </c>
      <c r="L142" s="41"/>
      <c r="M142" s="196" t="s">
        <v>21</v>
      </c>
      <c r="N142" s="197" t="s">
        <v>46</v>
      </c>
      <c r="O142" s="66"/>
      <c r="P142" s="198">
        <f>O142*H142</f>
        <v>0</v>
      </c>
      <c r="Q142" s="198">
        <v>0.00019</v>
      </c>
      <c r="R142" s="198">
        <f>Q142*H142</f>
        <v>0.01007</v>
      </c>
      <c r="S142" s="198">
        <v>0</v>
      </c>
      <c r="T142" s="199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0" t="s">
        <v>250</v>
      </c>
      <c r="AT142" s="200" t="s">
        <v>137</v>
      </c>
      <c r="AU142" s="200" t="s">
        <v>85</v>
      </c>
      <c r="AY142" s="19" t="s">
        <v>134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9" t="s">
        <v>83</v>
      </c>
      <c r="BK142" s="201">
        <f>ROUND(I142*H142,2)</f>
        <v>0</v>
      </c>
      <c r="BL142" s="19" t="s">
        <v>250</v>
      </c>
      <c r="BM142" s="200" t="s">
        <v>571</v>
      </c>
    </row>
    <row r="143" spans="1:65" s="2" customFormat="1" ht="16.5" customHeight="1">
      <c r="A143" s="36"/>
      <c r="B143" s="37"/>
      <c r="C143" s="189" t="s">
        <v>295</v>
      </c>
      <c r="D143" s="189" t="s">
        <v>137</v>
      </c>
      <c r="E143" s="190" t="s">
        <v>572</v>
      </c>
      <c r="F143" s="191" t="s">
        <v>573</v>
      </c>
      <c r="G143" s="192" t="s">
        <v>154</v>
      </c>
      <c r="H143" s="193">
        <v>53</v>
      </c>
      <c r="I143" s="194"/>
      <c r="J143" s="195">
        <f>ROUND(I143*H143,2)</f>
        <v>0</v>
      </c>
      <c r="K143" s="191" t="s">
        <v>141</v>
      </c>
      <c r="L143" s="41"/>
      <c r="M143" s="196" t="s">
        <v>21</v>
      </c>
      <c r="N143" s="197" t="s">
        <v>46</v>
      </c>
      <c r="O143" s="66"/>
      <c r="P143" s="198">
        <f>O143*H143</f>
        <v>0</v>
      </c>
      <c r="Q143" s="198">
        <v>1E-05</v>
      </c>
      <c r="R143" s="198">
        <f>Q143*H143</f>
        <v>0.0005300000000000001</v>
      </c>
      <c r="S143" s="198">
        <v>0</v>
      </c>
      <c r="T143" s="199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0" t="s">
        <v>250</v>
      </c>
      <c r="AT143" s="200" t="s">
        <v>137</v>
      </c>
      <c r="AU143" s="200" t="s">
        <v>85</v>
      </c>
      <c r="AY143" s="19" t="s">
        <v>134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9" t="s">
        <v>83</v>
      </c>
      <c r="BK143" s="201">
        <f>ROUND(I143*H143,2)</f>
        <v>0</v>
      </c>
      <c r="BL143" s="19" t="s">
        <v>250</v>
      </c>
      <c r="BM143" s="200" t="s">
        <v>574</v>
      </c>
    </row>
    <row r="144" spans="1:65" s="2" customFormat="1" ht="16.5" customHeight="1">
      <c r="A144" s="36"/>
      <c r="B144" s="37"/>
      <c r="C144" s="189" t="s">
        <v>303</v>
      </c>
      <c r="D144" s="189" t="s">
        <v>137</v>
      </c>
      <c r="E144" s="190" t="s">
        <v>575</v>
      </c>
      <c r="F144" s="191" t="s">
        <v>535</v>
      </c>
      <c r="G144" s="192" t="s">
        <v>532</v>
      </c>
      <c r="H144" s="193">
        <v>1</v>
      </c>
      <c r="I144" s="194"/>
      <c r="J144" s="195">
        <f>ROUND(I144*H144,2)</f>
        <v>0</v>
      </c>
      <c r="K144" s="191" t="s">
        <v>21</v>
      </c>
      <c r="L144" s="41"/>
      <c r="M144" s="196" t="s">
        <v>21</v>
      </c>
      <c r="N144" s="197" t="s">
        <v>46</v>
      </c>
      <c r="O144" s="66"/>
      <c r="P144" s="198">
        <f>O144*H144</f>
        <v>0</v>
      </c>
      <c r="Q144" s="198">
        <v>1E-05</v>
      </c>
      <c r="R144" s="198">
        <f>Q144*H144</f>
        <v>1E-05</v>
      </c>
      <c r="S144" s="198">
        <v>0</v>
      </c>
      <c r="T144" s="199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0" t="s">
        <v>250</v>
      </c>
      <c r="AT144" s="200" t="s">
        <v>137</v>
      </c>
      <c r="AU144" s="200" t="s">
        <v>85</v>
      </c>
      <c r="AY144" s="19" t="s">
        <v>134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9" t="s">
        <v>83</v>
      </c>
      <c r="BK144" s="201">
        <f>ROUND(I144*H144,2)</f>
        <v>0</v>
      </c>
      <c r="BL144" s="19" t="s">
        <v>250</v>
      </c>
      <c r="BM144" s="200" t="s">
        <v>576</v>
      </c>
    </row>
    <row r="145" spans="1:65" s="2" customFormat="1" ht="24" customHeight="1">
      <c r="A145" s="36"/>
      <c r="B145" s="37"/>
      <c r="C145" s="189" t="s">
        <v>309</v>
      </c>
      <c r="D145" s="189" t="s">
        <v>137</v>
      </c>
      <c r="E145" s="190" t="s">
        <v>577</v>
      </c>
      <c r="F145" s="191" t="s">
        <v>578</v>
      </c>
      <c r="G145" s="192" t="s">
        <v>279</v>
      </c>
      <c r="H145" s="193">
        <v>0.06</v>
      </c>
      <c r="I145" s="194"/>
      <c r="J145" s="195">
        <f>ROUND(I145*H145,2)</f>
        <v>0</v>
      </c>
      <c r="K145" s="191" t="s">
        <v>141</v>
      </c>
      <c r="L145" s="41"/>
      <c r="M145" s="196" t="s">
        <v>21</v>
      </c>
      <c r="N145" s="197" t="s">
        <v>46</v>
      </c>
      <c r="O145" s="66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0" t="s">
        <v>250</v>
      </c>
      <c r="AT145" s="200" t="s">
        <v>137</v>
      </c>
      <c r="AU145" s="200" t="s">
        <v>85</v>
      </c>
      <c r="AY145" s="19" t="s">
        <v>134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9" t="s">
        <v>83</v>
      </c>
      <c r="BK145" s="201">
        <f>ROUND(I145*H145,2)</f>
        <v>0</v>
      </c>
      <c r="BL145" s="19" t="s">
        <v>250</v>
      </c>
      <c r="BM145" s="200" t="s">
        <v>579</v>
      </c>
    </row>
    <row r="146" spans="1:65" s="2" customFormat="1" ht="24" customHeight="1">
      <c r="A146" s="36"/>
      <c r="B146" s="37"/>
      <c r="C146" s="189" t="s">
        <v>314</v>
      </c>
      <c r="D146" s="189" t="s">
        <v>137</v>
      </c>
      <c r="E146" s="190" t="s">
        <v>580</v>
      </c>
      <c r="F146" s="191" t="s">
        <v>581</v>
      </c>
      <c r="G146" s="192" t="s">
        <v>279</v>
      </c>
      <c r="H146" s="193">
        <v>0.06</v>
      </c>
      <c r="I146" s="194"/>
      <c r="J146" s="195">
        <f>ROUND(I146*H146,2)</f>
        <v>0</v>
      </c>
      <c r="K146" s="191" t="s">
        <v>141</v>
      </c>
      <c r="L146" s="41"/>
      <c r="M146" s="196" t="s">
        <v>21</v>
      </c>
      <c r="N146" s="197" t="s">
        <v>46</v>
      </c>
      <c r="O146" s="66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0" t="s">
        <v>250</v>
      </c>
      <c r="AT146" s="200" t="s">
        <v>137</v>
      </c>
      <c r="AU146" s="200" t="s">
        <v>85</v>
      </c>
      <c r="AY146" s="19" t="s">
        <v>134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9" t="s">
        <v>83</v>
      </c>
      <c r="BK146" s="201">
        <f>ROUND(I146*H146,2)</f>
        <v>0</v>
      </c>
      <c r="BL146" s="19" t="s">
        <v>250</v>
      </c>
      <c r="BM146" s="200" t="s">
        <v>582</v>
      </c>
    </row>
    <row r="147" spans="2:63" s="12" customFormat="1" ht="22.9" customHeight="1">
      <c r="B147" s="173"/>
      <c r="C147" s="174"/>
      <c r="D147" s="175" t="s">
        <v>74</v>
      </c>
      <c r="E147" s="187" t="s">
        <v>583</v>
      </c>
      <c r="F147" s="187" t="s">
        <v>584</v>
      </c>
      <c r="G147" s="174"/>
      <c r="H147" s="174"/>
      <c r="I147" s="177"/>
      <c r="J147" s="188">
        <f>BK147</f>
        <v>0</v>
      </c>
      <c r="K147" s="174"/>
      <c r="L147" s="179"/>
      <c r="M147" s="180"/>
      <c r="N147" s="181"/>
      <c r="O147" s="181"/>
      <c r="P147" s="182">
        <f>SUM(P148:P177)</f>
        <v>0</v>
      </c>
      <c r="Q147" s="181"/>
      <c r="R147" s="182">
        <f>SUM(R148:R177)</f>
        <v>0.13734</v>
      </c>
      <c r="S147" s="181"/>
      <c r="T147" s="183">
        <f>SUM(T148:T177)</f>
        <v>0</v>
      </c>
      <c r="AR147" s="184" t="s">
        <v>85</v>
      </c>
      <c r="AT147" s="185" t="s">
        <v>74</v>
      </c>
      <c r="AU147" s="185" t="s">
        <v>83</v>
      </c>
      <c r="AY147" s="184" t="s">
        <v>134</v>
      </c>
      <c r="BK147" s="186">
        <f>SUM(BK148:BK177)</f>
        <v>0</v>
      </c>
    </row>
    <row r="148" spans="1:65" s="2" customFormat="1" ht="16.5" customHeight="1">
      <c r="A148" s="36"/>
      <c r="B148" s="37"/>
      <c r="C148" s="189" t="s">
        <v>319</v>
      </c>
      <c r="D148" s="189" t="s">
        <v>137</v>
      </c>
      <c r="E148" s="190" t="s">
        <v>585</v>
      </c>
      <c r="F148" s="191" t="s">
        <v>586</v>
      </c>
      <c r="G148" s="192" t="s">
        <v>587</v>
      </c>
      <c r="H148" s="193">
        <v>3</v>
      </c>
      <c r="I148" s="194"/>
      <c r="J148" s="195">
        <f>ROUND(I148*H148,2)</f>
        <v>0</v>
      </c>
      <c r="K148" s="191" t="s">
        <v>141</v>
      </c>
      <c r="L148" s="41"/>
      <c r="M148" s="196" t="s">
        <v>21</v>
      </c>
      <c r="N148" s="197" t="s">
        <v>46</v>
      </c>
      <c r="O148" s="66"/>
      <c r="P148" s="198">
        <f>O148*H148</f>
        <v>0</v>
      </c>
      <c r="Q148" s="198">
        <v>0.02412</v>
      </c>
      <c r="R148" s="198">
        <f>Q148*H148</f>
        <v>0.07236</v>
      </c>
      <c r="S148" s="198">
        <v>0</v>
      </c>
      <c r="T148" s="199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0" t="s">
        <v>250</v>
      </c>
      <c r="AT148" s="200" t="s">
        <v>137</v>
      </c>
      <c r="AU148" s="200" t="s">
        <v>85</v>
      </c>
      <c r="AY148" s="19" t="s">
        <v>134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9" t="s">
        <v>83</v>
      </c>
      <c r="BK148" s="201">
        <f>ROUND(I148*H148,2)</f>
        <v>0</v>
      </c>
      <c r="BL148" s="19" t="s">
        <v>250</v>
      </c>
      <c r="BM148" s="200" t="s">
        <v>588</v>
      </c>
    </row>
    <row r="149" spans="2:51" s="13" customFormat="1" ht="11.25">
      <c r="B149" s="202"/>
      <c r="C149" s="203"/>
      <c r="D149" s="204" t="s">
        <v>144</v>
      </c>
      <c r="E149" s="205" t="s">
        <v>21</v>
      </c>
      <c r="F149" s="206" t="s">
        <v>589</v>
      </c>
      <c r="G149" s="203"/>
      <c r="H149" s="205" t="s">
        <v>21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144</v>
      </c>
      <c r="AU149" s="212" t="s">
        <v>85</v>
      </c>
      <c r="AV149" s="13" t="s">
        <v>83</v>
      </c>
      <c r="AW149" s="13" t="s">
        <v>36</v>
      </c>
      <c r="AX149" s="13" t="s">
        <v>75</v>
      </c>
      <c r="AY149" s="212" t="s">
        <v>134</v>
      </c>
    </row>
    <row r="150" spans="2:51" s="14" customFormat="1" ht="11.25">
      <c r="B150" s="213"/>
      <c r="C150" s="214"/>
      <c r="D150" s="204" t="s">
        <v>144</v>
      </c>
      <c r="E150" s="215" t="s">
        <v>21</v>
      </c>
      <c r="F150" s="216" t="s">
        <v>590</v>
      </c>
      <c r="G150" s="214"/>
      <c r="H150" s="217">
        <v>3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144</v>
      </c>
      <c r="AU150" s="223" t="s">
        <v>85</v>
      </c>
      <c r="AV150" s="14" t="s">
        <v>85</v>
      </c>
      <c r="AW150" s="14" t="s">
        <v>36</v>
      </c>
      <c r="AX150" s="14" t="s">
        <v>75</v>
      </c>
      <c r="AY150" s="223" t="s">
        <v>134</v>
      </c>
    </row>
    <row r="151" spans="2:51" s="15" customFormat="1" ht="11.25">
      <c r="B151" s="224"/>
      <c r="C151" s="225"/>
      <c r="D151" s="204" t="s">
        <v>144</v>
      </c>
      <c r="E151" s="226" t="s">
        <v>21</v>
      </c>
      <c r="F151" s="227" t="s">
        <v>147</v>
      </c>
      <c r="G151" s="225"/>
      <c r="H151" s="228">
        <v>3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144</v>
      </c>
      <c r="AU151" s="234" t="s">
        <v>85</v>
      </c>
      <c r="AV151" s="15" t="s">
        <v>142</v>
      </c>
      <c r="AW151" s="15" t="s">
        <v>36</v>
      </c>
      <c r="AX151" s="15" t="s">
        <v>83</v>
      </c>
      <c r="AY151" s="234" t="s">
        <v>134</v>
      </c>
    </row>
    <row r="152" spans="1:65" s="2" customFormat="1" ht="16.5" customHeight="1">
      <c r="A152" s="36"/>
      <c r="B152" s="37"/>
      <c r="C152" s="189" t="s">
        <v>325</v>
      </c>
      <c r="D152" s="189" t="s">
        <v>137</v>
      </c>
      <c r="E152" s="190" t="s">
        <v>591</v>
      </c>
      <c r="F152" s="191" t="s">
        <v>592</v>
      </c>
      <c r="G152" s="192" t="s">
        <v>587</v>
      </c>
      <c r="H152" s="193">
        <v>1</v>
      </c>
      <c r="I152" s="194"/>
      <c r="J152" s="195">
        <f>ROUND(I152*H152,2)</f>
        <v>0</v>
      </c>
      <c r="K152" s="191" t="s">
        <v>141</v>
      </c>
      <c r="L152" s="41"/>
      <c r="M152" s="196" t="s">
        <v>21</v>
      </c>
      <c r="N152" s="197" t="s">
        <v>46</v>
      </c>
      <c r="O152" s="66"/>
      <c r="P152" s="198">
        <f>O152*H152</f>
        <v>0</v>
      </c>
      <c r="Q152" s="198">
        <v>0.01808</v>
      </c>
      <c r="R152" s="198">
        <f>Q152*H152</f>
        <v>0.01808</v>
      </c>
      <c r="S152" s="198">
        <v>0</v>
      </c>
      <c r="T152" s="199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0" t="s">
        <v>250</v>
      </c>
      <c r="AT152" s="200" t="s">
        <v>137</v>
      </c>
      <c r="AU152" s="200" t="s">
        <v>85</v>
      </c>
      <c r="AY152" s="19" t="s">
        <v>134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9" t="s">
        <v>83</v>
      </c>
      <c r="BK152" s="201">
        <f>ROUND(I152*H152,2)</f>
        <v>0</v>
      </c>
      <c r="BL152" s="19" t="s">
        <v>250</v>
      </c>
      <c r="BM152" s="200" t="s">
        <v>593</v>
      </c>
    </row>
    <row r="153" spans="2:51" s="13" customFormat="1" ht="11.25">
      <c r="B153" s="202"/>
      <c r="C153" s="203"/>
      <c r="D153" s="204" t="s">
        <v>144</v>
      </c>
      <c r="E153" s="205" t="s">
        <v>21</v>
      </c>
      <c r="F153" s="206" t="s">
        <v>589</v>
      </c>
      <c r="G153" s="203"/>
      <c r="H153" s="205" t="s">
        <v>21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144</v>
      </c>
      <c r="AU153" s="212" t="s">
        <v>85</v>
      </c>
      <c r="AV153" s="13" t="s">
        <v>83</v>
      </c>
      <c r="AW153" s="13" t="s">
        <v>36</v>
      </c>
      <c r="AX153" s="13" t="s">
        <v>75</v>
      </c>
      <c r="AY153" s="212" t="s">
        <v>134</v>
      </c>
    </row>
    <row r="154" spans="2:51" s="14" customFormat="1" ht="11.25">
      <c r="B154" s="213"/>
      <c r="C154" s="214"/>
      <c r="D154" s="204" t="s">
        <v>144</v>
      </c>
      <c r="E154" s="215" t="s">
        <v>21</v>
      </c>
      <c r="F154" s="216" t="s">
        <v>526</v>
      </c>
      <c r="G154" s="214"/>
      <c r="H154" s="217">
        <v>1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144</v>
      </c>
      <c r="AU154" s="223" t="s">
        <v>85</v>
      </c>
      <c r="AV154" s="14" t="s">
        <v>85</v>
      </c>
      <c r="AW154" s="14" t="s">
        <v>36</v>
      </c>
      <c r="AX154" s="14" t="s">
        <v>75</v>
      </c>
      <c r="AY154" s="223" t="s">
        <v>134</v>
      </c>
    </row>
    <row r="155" spans="2:51" s="15" customFormat="1" ht="11.25">
      <c r="B155" s="224"/>
      <c r="C155" s="225"/>
      <c r="D155" s="204" t="s">
        <v>144</v>
      </c>
      <c r="E155" s="226" t="s">
        <v>21</v>
      </c>
      <c r="F155" s="227" t="s">
        <v>147</v>
      </c>
      <c r="G155" s="225"/>
      <c r="H155" s="228">
        <v>1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144</v>
      </c>
      <c r="AU155" s="234" t="s">
        <v>85</v>
      </c>
      <c r="AV155" s="15" t="s">
        <v>142</v>
      </c>
      <c r="AW155" s="15" t="s">
        <v>36</v>
      </c>
      <c r="AX155" s="15" t="s">
        <v>83</v>
      </c>
      <c r="AY155" s="234" t="s">
        <v>134</v>
      </c>
    </row>
    <row r="156" spans="1:65" s="2" customFormat="1" ht="24" customHeight="1">
      <c r="A156" s="36"/>
      <c r="B156" s="37"/>
      <c r="C156" s="189" t="s">
        <v>329</v>
      </c>
      <c r="D156" s="189" t="s">
        <v>137</v>
      </c>
      <c r="E156" s="190" t="s">
        <v>594</v>
      </c>
      <c r="F156" s="191" t="s">
        <v>595</v>
      </c>
      <c r="G156" s="192" t="s">
        <v>587</v>
      </c>
      <c r="H156" s="193">
        <v>2</v>
      </c>
      <c r="I156" s="194"/>
      <c r="J156" s="195">
        <f>ROUND(I156*H156,2)</f>
        <v>0</v>
      </c>
      <c r="K156" s="191" t="s">
        <v>141</v>
      </c>
      <c r="L156" s="41"/>
      <c r="M156" s="196" t="s">
        <v>21</v>
      </c>
      <c r="N156" s="197" t="s">
        <v>46</v>
      </c>
      <c r="O156" s="66"/>
      <c r="P156" s="198">
        <f>O156*H156</f>
        <v>0</v>
      </c>
      <c r="Q156" s="198">
        <v>0.01197</v>
      </c>
      <c r="R156" s="198">
        <f>Q156*H156</f>
        <v>0.02394</v>
      </c>
      <c r="S156" s="198">
        <v>0</v>
      </c>
      <c r="T156" s="199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0" t="s">
        <v>250</v>
      </c>
      <c r="AT156" s="200" t="s">
        <v>137</v>
      </c>
      <c r="AU156" s="200" t="s">
        <v>85</v>
      </c>
      <c r="AY156" s="19" t="s">
        <v>134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9" t="s">
        <v>83</v>
      </c>
      <c r="BK156" s="201">
        <f>ROUND(I156*H156,2)</f>
        <v>0</v>
      </c>
      <c r="BL156" s="19" t="s">
        <v>250</v>
      </c>
      <c r="BM156" s="200" t="s">
        <v>596</v>
      </c>
    </row>
    <row r="157" spans="2:51" s="13" customFormat="1" ht="11.25">
      <c r="B157" s="202"/>
      <c r="C157" s="203"/>
      <c r="D157" s="204" t="s">
        <v>144</v>
      </c>
      <c r="E157" s="205" t="s">
        <v>21</v>
      </c>
      <c r="F157" s="206" t="s">
        <v>589</v>
      </c>
      <c r="G157" s="203"/>
      <c r="H157" s="205" t="s">
        <v>21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144</v>
      </c>
      <c r="AU157" s="212" t="s">
        <v>85</v>
      </c>
      <c r="AV157" s="13" t="s">
        <v>83</v>
      </c>
      <c r="AW157" s="13" t="s">
        <v>36</v>
      </c>
      <c r="AX157" s="13" t="s">
        <v>75</v>
      </c>
      <c r="AY157" s="212" t="s">
        <v>134</v>
      </c>
    </row>
    <row r="158" spans="2:51" s="14" customFormat="1" ht="11.25">
      <c r="B158" s="213"/>
      <c r="C158" s="214"/>
      <c r="D158" s="204" t="s">
        <v>144</v>
      </c>
      <c r="E158" s="215" t="s">
        <v>21</v>
      </c>
      <c r="F158" s="216" t="s">
        <v>597</v>
      </c>
      <c r="G158" s="214"/>
      <c r="H158" s="217">
        <v>2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144</v>
      </c>
      <c r="AU158" s="223" t="s">
        <v>85</v>
      </c>
      <c r="AV158" s="14" t="s">
        <v>85</v>
      </c>
      <c r="AW158" s="14" t="s">
        <v>36</v>
      </c>
      <c r="AX158" s="14" t="s">
        <v>75</v>
      </c>
      <c r="AY158" s="223" t="s">
        <v>134</v>
      </c>
    </row>
    <row r="159" spans="2:51" s="15" customFormat="1" ht="11.25">
      <c r="B159" s="224"/>
      <c r="C159" s="225"/>
      <c r="D159" s="204" t="s">
        <v>144</v>
      </c>
      <c r="E159" s="226" t="s">
        <v>21</v>
      </c>
      <c r="F159" s="227" t="s">
        <v>147</v>
      </c>
      <c r="G159" s="225"/>
      <c r="H159" s="228">
        <v>2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144</v>
      </c>
      <c r="AU159" s="234" t="s">
        <v>85</v>
      </c>
      <c r="AV159" s="15" t="s">
        <v>142</v>
      </c>
      <c r="AW159" s="15" t="s">
        <v>36</v>
      </c>
      <c r="AX159" s="15" t="s">
        <v>83</v>
      </c>
      <c r="AY159" s="234" t="s">
        <v>134</v>
      </c>
    </row>
    <row r="160" spans="1:65" s="2" customFormat="1" ht="16.5" customHeight="1">
      <c r="A160" s="36"/>
      <c r="B160" s="37"/>
      <c r="C160" s="189" t="s">
        <v>337</v>
      </c>
      <c r="D160" s="189" t="s">
        <v>137</v>
      </c>
      <c r="E160" s="190" t="s">
        <v>598</v>
      </c>
      <c r="F160" s="191" t="s">
        <v>599</v>
      </c>
      <c r="G160" s="192" t="s">
        <v>587</v>
      </c>
      <c r="H160" s="193">
        <v>1</v>
      </c>
      <c r="I160" s="194"/>
      <c r="J160" s="195">
        <f>ROUND(I160*H160,2)</f>
        <v>0</v>
      </c>
      <c r="K160" s="191" t="s">
        <v>141</v>
      </c>
      <c r="L160" s="41"/>
      <c r="M160" s="196" t="s">
        <v>21</v>
      </c>
      <c r="N160" s="197" t="s">
        <v>46</v>
      </c>
      <c r="O160" s="66"/>
      <c r="P160" s="198">
        <f>O160*H160</f>
        <v>0</v>
      </c>
      <c r="Q160" s="198">
        <v>0.0147</v>
      </c>
      <c r="R160" s="198">
        <f>Q160*H160</f>
        <v>0.0147</v>
      </c>
      <c r="S160" s="198">
        <v>0</v>
      </c>
      <c r="T160" s="199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0" t="s">
        <v>250</v>
      </c>
      <c r="AT160" s="200" t="s">
        <v>137</v>
      </c>
      <c r="AU160" s="200" t="s">
        <v>85</v>
      </c>
      <c r="AY160" s="19" t="s">
        <v>134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9" t="s">
        <v>83</v>
      </c>
      <c r="BK160" s="201">
        <f>ROUND(I160*H160,2)</f>
        <v>0</v>
      </c>
      <c r="BL160" s="19" t="s">
        <v>250</v>
      </c>
      <c r="BM160" s="200" t="s">
        <v>600</v>
      </c>
    </row>
    <row r="161" spans="2:51" s="13" customFormat="1" ht="11.25">
      <c r="B161" s="202"/>
      <c r="C161" s="203"/>
      <c r="D161" s="204" t="s">
        <v>144</v>
      </c>
      <c r="E161" s="205" t="s">
        <v>21</v>
      </c>
      <c r="F161" s="206" t="s">
        <v>589</v>
      </c>
      <c r="G161" s="203"/>
      <c r="H161" s="205" t="s">
        <v>21</v>
      </c>
      <c r="I161" s="207"/>
      <c r="J161" s="203"/>
      <c r="K161" s="203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144</v>
      </c>
      <c r="AU161" s="212" t="s">
        <v>85</v>
      </c>
      <c r="AV161" s="13" t="s">
        <v>83</v>
      </c>
      <c r="AW161" s="13" t="s">
        <v>36</v>
      </c>
      <c r="AX161" s="13" t="s">
        <v>75</v>
      </c>
      <c r="AY161" s="212" t="s">
        <v>134</v>
      </c>
    </row>
    <row r="162" spans="2:51" s="14" customFormat="1" ht="11.25">
      <c r="B162" s="213"/>
      <c r="C162" s="214"/>
      <c r="D162" s="204" t="s">
        <v>144</v>
      </c>
      <c r="E162" s="215" t="s">
        <v>21</v>
      </c>
      <c r="F162" s="216" t="s">
        <v>526</v>
      </c>
      <c r="G162" s="214"/>
      <c r="H162" s="217">
        <v>1</v>
      </c>
      <c r="I162" s="218"/>
      <c r="J162" s="214"/>
      <c r="K162" s="214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144</v>
      </c>
      <c r="AU162" s="223" t="s">
        <v>85</v>
      </c>
      <c r="AV162" s="14" t="s">
        <v>85</v>
      </c>
      <c r="AW162" s="14" t="s">
        <v>36</v>
      </c>
      <c r="AX162" s="14" t="s">
        <v>75</v>
      </c>
      <c r="AY162" s="223" t="s">
        <v>134</v>
      </c>
    </row>
    <row r="163" spans="2:51" s="15" customFormat="1" ht="11.25">
      <c r="B163" s="224"/>
      <c r="C163" s="225"/>
      <c r="D163" s="204" t="s">
        <v>144</v>
      </c>
      <c r="E163" s="226" t="s">
        <v>21</v>
      </c>
      <c r="F163" s="227" t="s">
        <v>147</v>
      </c>
      <c r="G163" s="225"/>
      <c r="H163" s="228">
        <v>1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144</v>
      </c>
      <c r="AU163" s="234" t="s">
        <v>85</v>
      </c>
      <c r="AV163" s="15" t="s">
        <v>142</v>
      </c>
      <c r="AW163" s="15" t="s">
        <v>36</v>
      </c>
      <c r="AX163" s="15" t="s">
        <v>83</v>
      </c>
      <c r="AY163" s="234" t="s">
        <v>134</v>
      </c>
    </row>
    <row r="164" spans="1:65" s="2" customFormat="1" ht="16.5" customHeight="1">
      <c r="A164" s="36"/>
      <c r="B164" s="37"/>
      <c r="C164" s="189" t="s">
        <v>322</v>
      </c>
      <c r="D164" s="189" t="s">
        <v>137</v>
      </c>
      <c r="E164" s="190" t="s">
        <v>601</v>
      </c>
      <c r="F164" s="191" t="s">
        <v>602</v>
      </c>
      <c r="G164" s="192" t="s">
        <v>587</v>
      </c>
      <c r="H164" s="193">
        <v>9</v>
      </c>
      <c r="I164" s="194"/>
      <c r="J164" s="195">
        <f>ROUND(I164*H164,2)</f>
        <v>0</v>
      </c>
      <c r="K164" s="191" t="s">
        <v>141</v>
      </c>
      <c r="L164" s="41"/>
      <c r="M164" s="196" t="s">
        <v>21</v>
      </c>
      <c r="N164" s="197" t="s">
        <v>46</v>
      </c>
      <c r="O164" s="66"/>
      <c r="P164" s="198">
        <f>O164*H164</f>
        <v>0</v>
      </c>
      <c r="Q164" s="198">
        <v>0.0003</v>
      </c>
      <c r="R164" s="198">
        <f>Q164*H164</f>
        <v>0.0026999999999999997</v>
      </c>
      <c r="S164" s="198">
        <v>0</v>
      </c>
      <c r="T164" s="199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0" t="s">
        <v>250</v>
      </c>
      <c r="AT164" s="200" t="s">
        <v>137</v>
      </c>
      <c r="AU164" s="200" t="s">
        <v>85</v>
      </c>
      <c r="AY164" s="19" t="s">
        <v>134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19" t="s">
        <v>83</v>
      </c>
      <c r="BK164" s="201">
        <f>ROUND(I164*H164,2)</f>
        <v>0</v>
      </c>
      <c r="BL164" s="19" t="s">
        <v>250</v>
      </c>
      <c r="BM164" s="200" t="s">
        <v>603</v>
      </c>
    </row>
    <row r="165" spans="2:51" s="13" customFormat="1" ht="11.25">
      <c r="B165" s="202"/>
      <c r="C165" s="203"/>
      <c r="D165" s="204" t="s">
        <v>144</v>
      </c>
      <c r="E165" s="205" t="s">
        <v>21</v>
      </c>
      <c r="F165" s="206" t="s">
        <v>589</v>
      </c>
      <c r="G165" s="203"/>
      <c r="H165" s="205" t="s">
        <v>21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144</v>
      </c>
      <c r="AU165" s="212" t="s">
        <v>85</v>
      </c>
      <c r="AV165" s="13" t="s">
        <v>83</v>
      </c>
      <c r="AW165" s="13" t="s">
        <v>36</v>
      </c>
      <c r="AX165" s="13" t="s">
        <v>75</v>
      </c>
      <c r="AY165" s="212" t="s">
        <v>134</v>
      </c>
    </row>
    <row r="166" spans="2:51" s="14" customFormat="1" ht="11.25">
      <c r="B166" s="213"/>
      <c r="C166" s="214"/>
      <c r="D166" s="204" t="s">
        <v>144</v>
      </c>
      <c r="E166" s="215" t="s">
        <v>21</v>
      </c>
      <c r="F166" s="216" t="s">
        <v>604</v>
      </c>
      <c r="G166" s="214"/>
      <c r="H166" s="217">
        <v>9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144</v>
      </c>
      <c r="AU166" s="223" t="s">
        <v>85</v>
      </c>
      <c r="AV166" s="14" t="s">
        <v>85</v>
      </c>
      <c r="AW166" s="14" t="s">
        <v>36</v>
      </c>
      <c r="AX166" s="14" t="s">
        <v>75</v>
      </c>
      <c r="AY166" s="223" t="s">
        <v>134</v>
      </c>
    </row>
    <row r="167" spans="2:51" s="15" customFormat="1" ht="11.25">
      <c r="B167" s="224"/>
      <c r="C167" s="225"/>
      <c r="D167" s="204" t="s">
        <v>144</v>
      </c>
      <c r="E167" s="226" t="s">
        <v>21</v>
      </c>
      <c r="F167" s="227" t="s">
        <v>147</v>
      </c>
      <c r="G167" s="225"/>
      <c r="H167" s="228">
        <v>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144</v>
      </c>
      <c r="AU167" s="234" t="s">
        <v>85</v>
      </c>
      <c r="AV167" s="15" t="s">
        <v>142</v>
      </c>
      <c r="AW167" s="15" t="s">
        <v>36</v>
      </c>
      <c r="AX167" s="15" t="s">
        <v>83</v>
      </c>
      <c r="AY167" s="234" t="s">
        <v>134</v>
      </c>
    </row>
    <row r="168" spans="1:65" s="2" customFormat="1" ht="16.5" customHeight="1">
      <c r="A168" s="36"/>
      <c r="B168" s="37"/>
      <c r="C168" s="189" t="s">
        <v>346</v>
      </c>
      <c r="D168" s="189" t="s">
        <v>137</v>
      </c>
      <c r="E168" s="190" t="s">
        <v>605</v>
      </c>
      <c r="F168" s="191" t="s">
        <v>606</v>
      </c>
      <c r="G168" s="192" t="s">
        <v>587</v>
      </c>
      <c r="H168" s="193">
        <v>1</v>
      </c>
      <c r="I168" s="194"/>
      <c r="J168" s="195">
        <f>ROUND(I168*H168,2)</f>
        <v>0</v>
      </c>
      <c r="K168" s="191" t="s">
        <v>21</v>
      </c>
      <c r="L168" s="41"/>
      <c r="M168" s="196" t="s">
        <v>21</v>
      </c>
      <c r="N168" s="197" t="s">
        <v>46</v>
      </c>
      <c r="O168" s="66"/>
      <c r="P168" s="198">
        <f>O168*H168</f>
        <v>0</v>
      </c>
      <c r="Q168" s="198">
        <v>0.00196</v>
      </c>
      <c r="R168" s="198">
        <f>Q168*H168</f>
        <v>0.00196</v>
      </c>
      <c r="S168" s="198">
        <v>0</v>
      </c>
      <c r="T168" s="199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0" t="s">
        <v>250</v>
      </c>
      <c r="AT168" s="200" t="s">
        <v>137</v>
      </c>
      <c r="AU168" s="200" t="s">
        <v>85</v>
      </c>
      <c r="AY168" s="19" t="s">
        <v>134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9" t="s">
        <v>83</v>
      </c>
      <c r="BK168" s="201">
        <f>ROUND(I168*H168,2)</f>
        <v>0</v>
      </c>
      <c r="BL168" s="19" t="s">
        <v>250</v>
      </c>
      <c r="BM168" s="200" t="s">
        <v>607</v>
      </c>
    </row>
    <row r="169" spans="2:51" s="13" customFormat="1" ht="11.25">
      <c r="B169" s="202"/>
      <c r="C169" s="203"/>
      <c r="D169" s="204" t="s">
        <v>144</v>
      </c>
      <c r="E169" s="205" t="s">
        <v>21</v>
      </c>
      <c r="F169" s="206" t="s">
        <v>589</v>
      </c>
      <c r="G169" s="203"/>
      <c r="H169" s="205" t="s">
        <v>21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144</v>
      </c>
      <c r="AU169" s="212" t="s">
        <v>85</v>
      </c>
      <c r="AV169" s="13" t="s">
        <v>83</v>
      </c>
      <c r="AW169" s="13" t="s">
        <v>36</v>
      </c>
      <c r="AX169" s="13" t="s">
        <v>75</v>
      </c>
      <c r="AY169" s="212" t="s">
        <v>134</v>
      </c>
    </row>
    <row r="170" spans="2:51" s="14" customFormat="1" ht="11.25">
      <c r="B170" s="213"/>
      <c r="C170" s="214"/>
      <c r="D170" s="204" t="s">
        <v>144</v>
      </c>
      <c r="E170" s="215" t="s">
        <v>21</v>
      </c>
      <c r="F170" s="216" t="s">
        <v>526</v>
      </c>
      <c r="G170" s="214"/>
      <c r="H170" s="217">
        <v>1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144</v>
      </c>
      <c r="AU170" s="223" t="s">
        <v>85</v>
      </c>
      <c r="AV170" s="14" t="s">
        <v>85</v>
      </c>
      <c r="AW170" s="14" t="s">
        <v>36</v>
      </c>
      <c r="AX170" s="14" t="s">
        <v>75</v>
      </c>
      <c r="AY170" s="223" t="s">
        <v>134</v>
      </c>
    </row>
    <row r="171" spans="2:51" s="15" customFormat="1" ht="11.25">
      <c r="B171" s="224"/>
      <c r="C171" s="225"/>
      <c r="D171" s="204" t="s">
        <v>144</v>
      </c>
      <c r="E171" s="226" t="s">
        <v>21</v>
      </c>
      <c r="F171" s="227" t="s">
        <v>147</v>
      </c>
      <c r="G171" s="225"/>
      <c r="H171" s="228">
        <v>1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144</v>
      </c>
      <c r="AU171" s="234" t="s">
        <v>85</v>
      </c>
      <c r="AV171" s="15" t="s">
        <v>142</v>
      </c>
      <c r="AW171" s="15" t="s">
        <v>36</v>
      </c>
      <c r="AX171" s="15" t="s">
        <v>83</v>
      </c>
      <c r="AY171" s="234" t="s">
        <v>134</v>
      </c>
    </row>
    <row r="172" spans="1:65" s="2" customFormat="1" ht="16.5" customHeight="1">
      <c r="A172" s="36"/>
      <c r="B172" s="37"/>
      <c r="C172" s="189" t="s">
        <v>353</v>
      </c>
      <c r="D172" s="189" t="s">
        <v>137</v>
      </c>
      <c r="E172" s="190" t="s">
        <v>608</v>
      </c>
      <c r="F172" s="191" t="s">
        <v>609</v>
      </c>
      <c r="G172" s="192" t="s">
        <v>587</v>
      </c>
      <c r="H172" s="193">
        <v>2</v>
      </c>
      <c r="I172" s="194"/>
      <c r="J172" s="195">
        <f>ROUND(I172*H172,2)</f>
        <v>0</v>
      </c>
      <c r="K172" s="191" t="s">
        <v>141</v>
      </c>
      <c r="L172" s="41"/>
      <c r="M172" s="196" t="s">
        <v>21</v>
      </c>
      <c r="N172" s="197" t="s">
        <v>46</v>
      </c>
      <c r="O172" s="66"/>
      <c r="P172" s="198">
        <f>O172*H172</f>
        <v>0</v>
      </c>
      <c r="Q172" s="198">
        <v>0.0018</v>
      </c>
      <c r="R172" s="198">
        <f>Q172*H172</f>
        <v>0.0036</v>
      </c>
      <c r="S172" s="198">
        <v>0</v>
      </c>
      <c r="T172" s="199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0" t="s">
        <v>250</v>
      </c>
      <c r="AT172" s="200" t="s">
        <v>137</v>
      </c>
      <c r="AU172" s="200" t="s">
        <v>85</v>
      </c>
      <c r="AY172" s="19" t="s">
        <v>134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9" t="s">
        <v>83</v>
      </c>
      <c r="BK172" s="201">
        <f>ROUND(I172*H172,2)</f>
        <v>0</v>
      </c>
      <c r="BL172" s="19" t="s">
        <v>250</v>
      </c>
      <c r="BM172" s="200" t="s">
        <v>610</v>
      </c>
    </row>
    <row r="173" spans="2:51" s="13" customFormat="1" ht="11.25">
      <c r="B173" s="202"/>
      <c r="C173" s="203"/>
      <c r="D173" s="204" t="s">
        <v>144</v>
      </c>
      <c r="E173" s="205" t="s">
        <v>21</v>
      </c>
      <c r="F173" s="206" t="s">
        <v>589</v>
      </c>
      <c r="G173" s="203"/>
      <c r="H173" s="205" t="s">
        <v>21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144</v>
      </c>
      <c r="AU173" s="212" t="s">
        <v>85</v>
      </c>
      <c r="AV173" s="13" t="s">
        <v>83</v>
      </c>
      <c r="AW173" s="13" t="s">
        <v>36</v>
      </c>
      <c r="AX173" s="13" t="s">
        <v>75</v>
      </c>
      <c r="AY173" s="212" t="s">
        <v>134</v>
      </c>
    </row>
    <row r="174" spans="2:51" s="14" customFormat="1" ht="11.25">
      <c r="B174" s="213"/>
      <c r="C174" s="214"/>
      <c r="D174" s="204" t="s">
        <v>144</v>
      </c>
      <c r="E174" s="215" t="s">
        <v>21</v>
      </c>
      <c r="F174" s="216" t="s">
        <v>597</v>
      </c>
      <c r="G174" s="214"/>
      <c r="H174" s="217">
        <v>2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144</v>
      </c>
      <c r="AU174" s="223" t="s">
        <v>85</v>
      </c>
      <c r="AV174" s="14" t="s">
        <v>85</v>
      </c>
      <c r="AW174" s="14" t="s">
        <v>36</v>
      </c>
      <c r="AX174" s="14" t="s">
        <v>75</v>
      </c>
      <c r="AY174" s="223" t="s">
        <v>134</v>
      </c>
    </row>
    <row r="175" spans="2:51" s="15" customFormat="1" ht="11.25">
      <c r="B175" s="224"/>
      <c r="C175" s="225"/>
      <c r="D175" s="204" t="s">
        <v>144</v>
      </c>
      <c r="E175" s="226" t="s">
        <v>21</v>
      </c>
      <c r="F175" s="227" t="s">
        <v>147</v>
      </c>
      <c r="G175" s="225"/>
      <c r="H175" s="228">
        <v>2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144</v>
      </c>
      <c r="AU175" s="234" t="s">
        <v>85</v>
      </c>
      <c r="AV175" s="15" t="s">
        <v>142</v>
      </c>
      <c r="AW175" s="15" t="s">
        <v>36</v>
      </c>
      <c r="AX175" s="15" t="s">
        <v>83</v>
      </c>
      <c r="AY175" s="234" t="s">
        <v>134</v>
      </c>
    </row>
    <row r="176" spans="1:65" s="2" customFormat="1" ht="24" customHeight="1">
      <c r="A176" s="36"/>
      <c r="B176" s="37"/>
      <c r="C176" s="189" t="s">
        <v>357</v>
      </c>
      <c r="D176" s="189" t="s">
        <v>137</v>
      </c>
      <c r="E176" s="190" t="s">
        <v>611</v>
      </c>
      <c r="F176" s="191" t="s">
        <v>612</v>
      </c>
      <c r="G176" s="192" t="s">
        <v>279</v>
      </c>
      <c r="H176" s="193">
        <v>0.137</v>
      </c>
      <c r="I176" s="194"/>
      <c r="J176" s="195">
        <f>ROUND(I176*H176,2)</f>
        <v>0</v>
      </c>
      <c r="K176" s="191" t="s">
        <v>141</v>
      </c>
      <c r="L176" s="41"/>
      <c r="M176" s="196" t="s">
        <v>21</v>
      </c>
      <c r="N176" s="197" t="s">
        <v>46</v>
      </c>
      <c r="O176" s="66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0" t="s">
        <v>250</v>
      </c>
      <c r="AT176" s="200" t="s">
        <v>137</v>
      </c>
      <c r="AU176" s="200" t="s">
        <v>85</v>
      </c>
      <c r="AY176" s="19" t="s">
        <v>134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9" t="s">
        <v>83</v>
      </c>
      <c r="BK176" s="201">
        <f>ROUND(I176*H176,2)</f>
        <v>0</v>
      </c>
      <c r="BL176" s="19" t="s">
        <v>250</v>
      </c>
      <c r="BM176" s="200" t="s">
        <v>613</v>
      </c>
    </row>
    <row r="177" spans="1:65" s="2" customFormat="1" ht="24" customHeight="1">
      <c r="A177" s="36"/>
      <c r="B177" s="37"/>
      <c r="C177" s="189" t="s">
        <v>363</v>
      </c>
      <c r="D177" s="189" t="s">
        <v>137</v>
      </c>
      <c r="E177" s="190" t="s">
        <v>614</v>
      </c>
      <c r="F177" s="191" t="s">
        <v>615</v>
      </c>
      <c r="G177" s="192" t="s">
        <v>279</v>
      </c>
      <c r="H177" s="193">
        <v>0.137</v>
      </c>
      <c r="I177" s="194"/>
      <c r="J177" s="195">
        <f>ROUND(I177*H177,2)</f>
        <v>0</v>
      </c>
      <c r="K177" s="191" t="s">
        <v>141</v>
      </c>
      <c r="L177" s="41"/>
      <c r="M177" s="256" t="s">
        <v>21</v>
      </c>
      <c r="N177" s="257" t="s">
        <v>46</v>
      </c>
      <c r="O177" s="258"/>
      <c r="P177" s="259">
        <f>O177*H177</f>
        <v>0</v>
      </c>
      <c r="Q177" s="259">
        <v>0</v>
      </c>
      <c r="R177" s="259">
        <f>Q177*H177</f>
        <v>0</v>
      </c>
      <c r="S177" s="259">
        <v>0</v>
      </c>
      <c r="T177" s="26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0" t="s">
        <v>250</v>
      </c>
      <c r="AT177" s="200" t="s">
        <v>137</v>
      </c>
      <c r="AU177" s="200" t="s">
        <v>85</v>
      </c>
      <c r="AY177" s="19" t="s">
        <v>134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9" t="s">
        <v>83</v>
      </c>
      <c r="BK177" s="201">
        <f>ROUND(I177*H177,2)</f>
        <v>0</v>
      </c>
      <c r="BL177" s="19" t="s">
        <v>250</v>
      </c>
      <c r="BM177" s="200" t="s">
        <v>616</v>
      </c>
    </row>
    <row r="178" spans="1:31" s="2" customFormat="1" ht="6.95" customHeight="1">
      <c r="A178" s="36"/>
      <c r="B178" s="49"/>
      <c r="C178" s="50"/>
      <c r="D178" s="50"/>
      <c r="E178" s="50"/>
      <c r="F178" s="50"/>
      <c r="G178" s="50"/>
      <c r="H178" s="50"/>
      <c r="I178" s="138"/>
      <c r="J178" s="50"/>
      <c r="K178" s="50"/>
      <c r="L178" s="41"/>
      <c r="M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</sheetData>
  <sheetProtection algorithmName="SHA-512" hashValue="JBlvOQo0qXtHlAybXBgnC7pepJnOo/uSTv3HMTK+ZD+XmRF2SFVnlID5QC93AzLXMNOMPKNCeiDUQQMcfp1QWg==" saltValue="6zE3MV7cDeeCPZX6TakcddhNaULraS2EZ1FWTAuTC6bnl06yTOYc5hdK6+wPYxRmEtqUFqnXplitE3jZPJsPKw==" spinCount="100000" sheet="1" objects="1" scenarios="1" formatColumns="0" formatRows="0" autoFilter="0"/>
  <autoFilter ref="C82:K17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9" t="s">
        <v>91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85</v>
      </c>
    </row>
    <row r="4" spans="2:46" s="1" customFormat="1" ht="24.95" customHeight="1">
      <c r="B4" s="22"/>
      <c r="D4" s="107" t="s">
        <v>101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79" t="str">
        <f>'Rekapitulace stavby'!K6</f>
        <v>Sociální zařízení v saunovém provozu městských lázní UL</v>
      </c>
      <c r="F7" s="380"/>
      <c r="G7" s="380"/>
      <c r="H7" s="380"/>
      <c r="I7" s="103"/>
      <c r="L7" s="22"/>
    </row>
    <row r="8" spans="1:31" s="2" customFormat="1" ht="12" customHeight="1">
      <c r="A8" s="36"/>
      <c r="B8" s="41"/>
      <c r="C8" s="36"/>
      <c r="D8" s="109" t="s">
        <v>102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617</v>
      </c>
      <c r="F9" s="382"/>
      <c r="G9" s="382"/>
      <c r="H9" s="382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8. 11. 2019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28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29</v>
      </c>
      <c r="F15" s="36"/>
      <c r="G15" s="36"/>
      <c r="H15" s="36"/>
      <c r="I15" s="113" t="s">
        <v>30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31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13" t="s">
        <v>30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33</v>
      </c>
      <c r="E20" s="36"/>
      <c r="F20" s="36"/>
      <c r="G20" s="36"/>
      <c r="H20" s="36"/>
      <c r="I20" s="113" t="s">
        <v>27</v>
      </c>
      <c r="J20" s="112" t="s">
        <v>34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35</v>
      </c>
      <c r="F21" s="36"/>
      <c r="G21" s="36"/>
      <c r="H21" s="36"/>
      <c r="I21" s="113" t="s">
        <v>30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37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30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39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15"/>
      <c r="B27" s="116"/>
      <c r="C27" s="115"/>
      <c r="D27" s="115"/>
      <c r="E27" s="385" t="s">
        <v>40</v>
      </c>
      <c r="F27" s="385"/>
      <c r="G27" s="385"/>
      <c r="H27" s="385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110"/>
      <c r="J30" s="122">
        <f>ROUND(J81,2)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4" t="s">
        <v>42</v>
      </c>
      <c r="J32" s="123" t="s">
        <v>44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45</v>
      </c>
      <c r="E33" s="109" t="s">
        <v>46</v>
      </c>
      <c r="F33" s="126">
        <f>ROUND((SUM(BE81:BE95)),2)</f>
        <v>0</v>
      </c>
      <c r="G33" s="36"/>
      <c r="H33" s="36"/>
      <c r="I33" s="127">
        <v>0.21</v>
      </c>
      <c r="J33" s="126">
        <f>ROUND(((SUM(BE81:BE95))*I33),2)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47</v>
      </c>
      <c r="F34" s="126">
        <f>ROUND((SUM(BF81:BF95)),2)</f>
        <v>0</v>
      </c>
      <c r="G34" s="36"/>
      <c r="H34" s="36"/>
      <c r="I34" s="127">
        <v>0.15</v>
      </c>
      <c r="J34" s="126">
        <f>ROUND(((SUM(BF81:BF95))*I34),2)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48</v>
      </c>
      <c r="F35" s="126">
        <f>ROUND((SUM(BG81:BG95)),2)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49</v>
      </c>
      <c r="F36" s="126">
        <f>ROUND((SUM(BH81:BH95)),2)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50</v>
      </c>
      <c r="F37" s="126">
        <f>ROUND((SUM(BI81:BI95)),2)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51</v>
      </c>
      <c r="E39" s="130"/>
      <c r="F39" s="130"/>
      <c r="G39" s="131" t="s">
        <v>52</v>
      </c>
      <c r="H39" s="132" t="s">
        <v>53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Sociální zařízení v saunovém provozu městských lázní UL</v>
      </c>
      <c r="F48" s="387"/>
      <c r="G48" s="387"/>
      <c r="H48" s="387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9" t="str">
        <f>E9</f>
        <v>03 - Vzchuchotechnika</v>
      </c>
      <c r="F50" s="388"/>
      <c r="G50" s="388"/>
      <c r="H50" s="388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Panská 1700/23, 400 01 Ústí nad Labem</v>
      </c>
      <c r="G52" s="38"/>
      <c r="H52" s="38"/>
      <c r="I52" s="113" t="s">
        <v>24</v>
      </c>
      <c r="J52" s="61" t="str">
        <f>IF(J12="","",J12)</f>
        <v>8. 11. 2019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Městské služby Ústí nad Labem, p.o.</v>
      </c>
      <c r="G54" s="38"/>
      <c r="H54" s="38"/>
      <c r="I54" s="113" t="s">
        <v>33</v>
      </c>
      <c r="J54" s="34" t="str">
        <f>E21</f>
        <v>Petr Andrejkovič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113" t="s">
        <v>37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105</v>
      </c>
      <c r="D57" s="143"/>
      <c r="E57" s="143"/>
      <c r="F57" s="143"/>
      <c r="G57" s="143"/>
      <c r="H57" s="143"/>
      <c r="I57" s="144"/>
      <c r="J57" s="145" t="s">
        <v>106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73</v>
      </c>
      <c r="D59" s="38"/>
      <c r="E59" s="38"/>
      <c r="F59" s="38"/>
      <c r="G59" s="38"/>
      <c r="H59" s="38"/>
      <c r="I59" s="110"/>
      <c r="J59" s="79">
        <f>J81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47"/>
      <c r="C60" s="148"/>
      <c r="D60" s="149" t="s">
        <v>114</v>
      </c>
      <c r="E60" s="150"/>
      <c r="F60" s="150"/>
      <c r="G60" s="150"/>
      <c r="H60" s="150"/>
      <c r="I60" s="151"/>
      <c r="J60" s="152">
        <f>J82</f>
        <v>0</v>
      </c>
      <c r="K60" s="148"/>
      <c r="L60" s="153"/>
    </row>
    <row r="61" spans="2:12" s="10" customFormat="1" ht="19.9" customHeight="1">
      <c r="B61" s="154"/>
      <c r="C61" s="155"/>
      <c r="D61" s="156" t="s">
        <v>618</v>
      </c>
      <c r="E61" s="157"/>
      <c r="F61" s="157"/>
      <c r="G61" s="157"/>
      <c r="H61" s="157"/>
      <c r="I61" s="158"/>
      <c r="J61" s="159">
        <f>J83</f>
        <v>0</v>
      </c>
      <c r="K61" s="155"/>
      <c r="L61" s="160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0"/>
      <c r="J62" s="38"/>
      <c r="K62" s="38"/>
      <c r="L62" s="111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138"/>
      <c r="J63" s="50"/>
      <c r="K63" s="50"/>
      <c r="L63" s="111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141"/>
      <c r="J67" s="52"/>
      <c r="K67" s="52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119</v>
      </c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86" t="str">
        <f>E7</f>
        <v>Sociální zařízení v saunovém provozu městských lázní UL</v>
      </c>
      <c r="F71" s="387"/>
      <c r="G71" s="387"/>
      <c r="H71" s="387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102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59" t="str">
        <f>E9</f>
        <v>03 - Vzchuchotechnika</v>
      </c>
      <c r="F73" s="388"/>
      <c r="G73" s="388"/>
      <c r="H73" s="38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22</v>
      </c>
      <c r="D75" s="38"/>
      <c r="E75" s="38"/>
      <c r="F75" s="29" t="str">
        <f>F12</f>
        <v>Panská 1700/23, 400 01 Ústí nad Labem</v>
      </c>
      <c r="G75" s="38"/>
      <c r="H75" s="38"/>
      <c r="I75" s="113" t="s">
        <v>24</v>
      </c>
      <c r="J75" s="61" t="str">
        <f>IF(J12="","",J12)</f>
        <v>8. 11. 2019</v>
      </c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26</v>
      </c>
      <c r="D77" s="38"/>
      <c r="E77" s="38"/>
      <c r="F77" s="29" t="str">
        <f>E15</f>
        <v>Městské služby Ústí nad Labem, p.o.</v>
      </c>
      <c r="G77" s="38"/>
      <c r="H77" s="38"/>
      <c r="I77" s="113" t="s">
        <v>33</v>
      </c>
      <c r="J77" s="34" t="str">
        <f>E21</f>
        <v>Petr Andrejkovič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31</v>
      </c>
      <c r="D78" s="38"/>
      <c r="E78" s="38"/>
      <c r="F78" s="29" t="str">
        <f>IF(E18="","",E18)</f>
        <v>Vyplň údaj</v>
      </c>
      <c r="G78" s="38"/>
      <c r="H78" s="38"/>
      <c r="I78" s="113" t="s">
        <v>37</v>
      </c>
      <c r="J78" s="34" t="str">
        <f>E24</f>
        <v xml:space="preserve"> 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1"/>
      <c r="B80" s="162"/>
      <c r="C80" s="163" t="s">
        <v>120</v>
      </c>
      <c r="D80" s="164" t="s">
        <v>60</v>
      </c>
      <c r="E80" s="164" t="s">
        <v>56</v>
      </c>
      <c r="F80" s="164" t="s">
        <v>57</v>
      </c>
      <c r="G80" s="164" t="s">
        <v>121</v>
      </c>
      <c r="H80" s="164" t="s">
        <v>122</v>
      </c>
      <c r="I80" s="165" t="s">
        <v>123</v>
      </c>
      <c r="J80" s="164" t="s">
        <v>106</v>
      </c>
      <c r="K80" s="166" t="s">
        <v>124</v>
      </c>
      <c r="L80" s="167"/>
      <c r="M80" s="70" t="s">
        <v>21</v>
      </c>
      <c r="N80" s="71" t="s">
        <v>45</v>
      </c>
      <c r="O80" s="71" t="s">
        <v>125</v>
      </c>
      <c r="P80" s="71" t="s">
        <v>126</v>
      </c>
      <c r="Q80" s="71" t="s">
        <v>127</v>
      </c>
      <c r="R80" s="71" t="s">
        <v>128</v>
      </c>
      <c r="S80" s="71" t="s">
        <v>129</v>
      </c>
      <c r="T80" s="72" t="s">
        <v>130</v>
      </c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</row>
    <row r="81" spans="1:63" s="2" customFormat="1" ht="22.9" customHeight="1">
      <c r="A81" s="36"/>
      <c r="B81" s="37"/>
      <c r="C81" s="77" t="s">
        <v>131</v>
      </c>
      <c r="D81" s="38"/>
      <c r="E81" s="38"/>
      <c r="F81" s="38"/>
      <c r="G81" s="38"/>
      <c r="H81" s="38"/>
      <c r="I81" s="110"/>
      <c r="J81" s="168">
        <f>BK81</f>
        <v>0</v>
      </c>
      <c r="K81" s="38"/>
      <c r="L81" s="41"/>
      <c r="M81" s="73"/>
      <c r="N81" s="169"/>
      <c r="O81" s="74"/>
      <c r="P81" s="170">
        <f>P82</f>
        <v>0</v>
      </c>
      <c r="Q81" s="74"/>
      <c r="R81" s="170">
        <f>R82</f>
        <v>0.048</v>
      </c>
      <c r="S81" s="74"/>
      <c r="T81" s="171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74</v>
      </c>
      <c r="AU81" s="19" t="s">
        <v>107</v>
      </c>
      <c r="BK81" s="172">
        <f>BK82</f>
        <v>0</v>
      </c>
    </row>
    <row r="82" spans="2:63" s="12" customFormat="1" ht="25.9" customHeight="1">
      <c r="B82" s="173"/>
      <c r="C82" s="174"/>
      <c r="D82" s="175" t="s">
        <v>74</v>
      </c>
      <c r="E82" s="176" t="s">
        <v>299</v>
      </c>
      <c r="F82" s="176" t="s">
        <v>300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</f>
        <v>0</v>
      </c>
      <c r="Q82" s="181"/>
      <c r="R82" s="182">
        <f>R83</f>
        <v>0.048</v>
      </c>
      <c r="S82" s="181"/>
      <c r="T82" s="183">
        <f>T83</f>
        <v>0</v>
      </c>
      <c r="AR82" s="184" t="s">
        <v>85</v>
      </c>
      <c r="AT82" s="185" t="s">
        <v>74</v>
      </c>
      <c r="AU82" s="185" t="s">
        <v>75</v>
      </c>
      <c r="AY82" s="184" t="s">
        <v>134</v>
      </c>
      <c r="BK82" s="186">
        <f>BK83</f>
        <v>0</v>
      </c>
    </row>
    <row r="83" spans="2:63" s="12" customFormat="1" ht="22.9" customHeight="1">
      <c r="B83" s="173"/>
      <c r="C83" s="174"/>
      <c r="D83" s="175" t="s">
        <v>74</v>
      </c>
      <c r="E83" s="187" t="s">
        <v>619</v>
      </c>
      <c r="F83" s="187" t="s">
        <v>620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SUM(P84:P95)</f>
        <v>0</v>
      </c>
      <c r="Q83" s="181"/>
      <c r="R83" s="182">
        <f>SUM(R84:R95)</f>
        <v>0.048</v>
      </c>
      <c r="S83" s="181"/>
      <c r="T83" s="183">
        <f>SUM(T84:T95)</f>
        <v>0</v>
      </c>
      <c r="AR83" s="184" t="s">
        <v>85</v>
      </c>
      <c r="AT83" s="185" t="s">
        <v>74</v>
      </c>
      <c r="AU83" s="185" t="s">
        <v>83</v>
      </c>
      <c r="AY83" s="184" t="s">
        <v>134</v>
      </c>
      <c r="BK83" s="186">
        <f>SUM(BK84:BK95)</f>
        <v>0</v>
      </c>
    </row>
    <row r="84" spans="1:65" s="2" customFormat="1" ht="16.5" customHeight="1">
      <c r="A84" s="36"/>
      <c r="B84" s="37"/>
      <c r="C84" s="189" t="s">
        <v>83</v>
      </c>
      <c r="D84" s="189" t="s">
        <v>137</v>
      </c>
      <c r="E84" s="190" t="s">
        <v>621</v>
      </c>
      <c r="F84" s="191" t="s">
        <v>622</v>
      </c>
      <c r="G84" s="192" t="s">
        <v>312</v>
      </c>
      <c r="H84" s="193">
        <v>3</v>
      </c>
      <c r="I84" s="194"/>
      <c r="J84" s="195">
        <f>ROUND(I84*H84,2)</f>
        <v>0</v>
      </c>
      <c r="K84" s="191" t="s">
        <v>141</v>
      </c>
      <c r="L84" s="41"/>
      <c r="M84" s="196" t="s">
        <v>21</v>
      </c>
      <c r="N84" s="197" t="s">
        <v>46</v>
      </c>
      <c r="O84" s="66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0" t="s">
        <v>250</v>
      </c>
      <c r="AT84" s="200" t="s">
        <v>137</v>
      </c>
      <c r="AU84" s="200" t="s">
        <v>85</v>
      </c>
      <c r="AY84" s="19" t="s">
        <v>134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19" t="s">
        <v>83</v>
      </c>
      <c r="BK84" s="201">
        <f>ROUND(I84*H84,2)</f>
        <v>0</v>
      </c>
      <c r="BL84" s="19" t="s">
        <v>250</v>
      </c>
      <c r="BM84" s="200" t="s">
        <v>623</v>
      </c>
    </row>
    <row r="85" spans="2:51" s="13" customFormat="1" ht="11.25">
      <c r="B85" s="202"/>
      <c r="C85" s="203"/>
      <c r="D85" s="204" t="s">
        <v>144</v>
      </c>
      <c r="E85" s="205" t="s">
        <v>21</v>
      </c>
      <c r="F85" s="206" t="s">
        <v>624</v>
      </c>
      <c r="G85" s="203"/>
      <c r="H85" s="205" t="s">
        <v>21</v>
      </c>
      <c r="I85" s="207"/>
      <c r="J85" s="203"/>
      <c r="K85" s="203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144</v>
      </c>
      <c r="AU85" s="212" t="s">
        <v>85</v>
      </c>
      <c r="AV85" s="13" t="s">
        <v>83</v>
      </c>
      <c r="AW85" s="13" t="s">
        <v>36</v>
      </c>
      <c r="AX85" s="13" t="s">
        <v>75</v>
      </c>
      <c r="AY85" s="212" t="s">
        <v>134</v>
      </c>
    </row>
    <row r="86" spans="2:51" s="14" customFormat="1" ht="11.25">
      <c r="B86" s="213"/>
      <c r="C86" s="214"/>
      <c r="D86" s="204" t="s">
        <v>144</v>
      </c>
      <c r="E86" s="215" t="s">
        <v>21</v>
      </c>
      <c r="F86" s="216" t="s">
        <v>590</v>
      </c>
      <c r="G86" s="214"/>
      <c r="H86" s="217">
        <v>3</v>
      </c>
      <c r="I86" s="218"/>
      <c r="J86" s="214"/>
      <c r="K86" s="214"/>
      <c r="L86" s="219"/>
      <c r="M86" s="220"/>
      <c r="N86" s="221"/>
      <c r="O86" s="221"/>
      <c r="P86" s="221"/>
      <c r="Q86" s="221"/>
      <c r="R86" s="221"/>
      <c r="S86" s="221"/>
      <c r="T86" s="222"/>
      <c r="AT86" s="223" t="s">
        <v>144</v>
      </c>
      <c r="AU86" s="223" t="s">
        <v>85</v>
      </c>
      <c r="AV86" s="14" t="s">
        <v>85</v>
      </c>
      <c r="AW86" s="14" t="s">
        <v>36</v>
      </c>
      <c r="AX86" s="14" t="s">
        <v>75</v>
      </c>
      <c r="AY86" s="223" t="s">
        <v>134</v>
      </c>
    </row>
    <row r="87" spans="2:51" s="15" customFormat="1" ht="11.25">
      <c r="B87" s="224"/>
      <c r="C87" s="225"/>
      <c r="D87" s="204" t="s">
        <v>144</v>
      </c>
      <c r="E87" s="226" t="s">
        <v>21</v>
      </c>
      <c r="F87" s="227" t="s">
        <v>147</v>
      </c>
      <c r="G87" s="225"/>
      <c r="H87" s="228">
        <v>3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AT87" s="234" t="s">
        <v>144</v>
      </c>
      <c r="AU87" s="234" t="s">
        <v>85</v>
      </c>
      <c r="AV87" s="15" t="s">
        <v>142</v>
      </c>
      <c r="AW87" s="15" t="s">
        <v>36</v>
      </c>
      <c r="AX87" s="15" t="s">
        <v>83</v>
      </c>
      <c r="AY87" s="234" t="s">
        <v>134</v>
      </c>
    </row>
    <row r="88" spans="1:65" s="2" customFormat="1" ht="16.5" customHeight="1">
      <c r="A88" s="36"/>
      <c r="B88" s="37"/>
      <c r="C88" s="246" t="s">
        <v>85</v>
      </c>
      <c r="D88" s="246" t="s">
        <v>236</v>
      </c>
      <c r="E88" s="247" t="s">
        <v>625</v>
      </c>
      <c r="F88" s="248" t="s">
        <v>626</v>
      </c>
      <c r="G88" s="249" t="s">
        <v>312</v>
      </c>
      <c r="H88" s="250">
        <v>3</v>
      </c>
      <c r="I88" s="251"/>
      <c r="J88" s="252">
        <f>ROUND(I88*H88,2)</f>
        <v>0</v>
      </c>
      <c r="K88" s="248" t="s">
        <v>21</v>
      </c>
      <c r="L88" s="253"/>
      <c r="M88" s="254" t="s">
        <v>21</v>
      </c>
      <c r="N88" s="255" t="s">
        <v>46</v>
      </c>
      <c r="O88" s="66"/>
      <c r="P88" s="198">
        <f>O88*H88</f>
        <v>0</v>
      </c>
      <c r="Q88" s="198">
        <v>0.0004</v>
      </c>
      <c r="R88" s="198">
        <f>Q88*H88</f>
        <v>0.0012000000000000001</v>
      </c>
      <c r="S88" s="198">
        <v>0</v>
      </c>
      <c r="T88" s="199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0" t="s">
        <v>322</v>
      </c>
      <c r="AT88" s="200" t="s">
        <v>236</v>
      </c>
      <c r="AU88" s="200" t="s">
        <v>85</v>
      </c>
      <c r="AY88" s="19" t="s">
        <v>134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19" t="s">
        <v>83</v>
      </c>
      <c r="BK88" s="201">
        <f>ROUND(I88*H88,2)</f>
        <v>0</v>
      </c>
      <c r="BL88" s="19" t="s">
        <v>250</v>
      </c>
      <c r="BM88" s="200" t="s">
        <v>627</v>
      </c>
    </row>
    <row r="89" spans="1:65" s="2" customFormat="1" ht="24" customHeight="1">
      <c r="A89" s="36"/>
      <c r="B89" s="37"/>
      <c r="C89" s="189" t="s">
        <v>135</v>
      </c>
      <c r="D89" s="189" t="s">
        <v>137</v>
      </c>
      <c r="E89" s="190" t="s">
        <v>628</v>
      </c>
      <c r="F89" s="191" t="s">
        <v>629</v>
      </c>
      <c r="G89" s="192" t="s">
        <v>154</v>
      </c>
      <c r="H89" s="193">
        <v>15</v>
      </c>
      <c r="I89" s="194"/>
      <c r="J89" s="195">
        <f>ROUND(I89*H89,2)</f>
        <v>0</v>
      </c>
      <c r="K89" s="191" t="s">
        <v>141</v>
      </c>
      <c r="L89" s="41"/>
      <c r="M89" s="196" t="s">
        <v>21</v>
      </c>
      <c r="N89" s="197" t="s">
        <v>46</v>
      </c>
      <c r="O89" s="66"/>
      <c r="P89" s="198">
        <f>O89*H89</f>
        <v>0</v>
      </c>
      <c r="Q89" s="198">
        <v>0.00312</v>
      </c>
      <c r="R89" s="198">
        <f>Q89*H89</f>
        <v>0.0468</v>
      </c>
      <c r="S89" s="198">
        <v>0</v>
      </c>
      <c r="T89" s="199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0" t="s">
        <v>250</v>
      </c>
      <c r="AT89" s="200" t="s">
        <v>137</v>
      </c>
      <c r="AU89" s="200" t="s">
        <v>85</v>
      </c>
      <c r="AY89" s="19" t="s">
        <v>134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19" t="s">
        <v>83</v>
      </c>
      <c r="BK89" s="201">
        <f>ROUND(I89*H89,2)</f>
        <v>0</v>
      </c>
      <c r="BL89" s="19" t="s">
        <v>250</v>
      </c>
      <c r="BM89" s="200" t="s">
        <v>630</v>
      </c>
    </row>
    <row r="90" spans="2:51" s="13" customFormat="1" ht="11.25">
      <c r="B90" s="202"/>
      <c r="C90" s="203"/>
      <c r="D90" s="204" t="s">
        <v>144</v>
      </c>
      <c r="E90" s="205" t="s">
        <v>21</v>
      </c>
      <c r="F90" s="206" t="s">
        <v>624</v>
      </c>
      <c r="G90" s="203"/>
      <c r="H90" s="205" t="s">
        <v>21</v>
      </c>
      <c r="I90" s="207"/>
      <c r="J90" s="203"/>
      <c r="K90" s="203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144</v>
      </c>
      <c r="AU90" s="212" t="s">
        <v>85</v>
      </c>
      <c r="AV90" s="13" t="s">
        <v>83</v>
      </c>
      <c r="AW90" s="13" t="s">
        <v>36</v>
      </c>
      <c r="AX90" s="13" t="s">
        <v>75</v>
      </c>
      <c r="AY90" s="212" t="s">
        <v>134</v>
      </c>
    </row>
    <row r="91" spans="2:51" s="14" customFormat="1" ht="11.25">
      <c r="B91" s="213"/>
      <c r="C91" s="214"/>
      <c r="D91" s="204" t="s">
        <v>144</v>
      </c>
      <c r="E91" s="215" t="s">
        <v>21</v>
      </c>
      <c r="F91" s="216" t="s">
        <v>631</v>
      </c>
      <c r="G91" s="214"/>
      <c r="H91" s="217">
        <v>15</v>
      </c>
      <c r="I91" s="218"/>
      <c r="J91" s="214"/>
      <c r="K91" s="214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144</v>
      </c>
      <c r="AU91" s="223" t="s">
        <v>85</v>
      </c>
      <c r="AV91" s="14" t="s">
        <v>85</v>
      </c>
      <c r="AW91" s="14" t="s">
        <v>36</v>
      </c>
      <c r="AX91" s="14" t="s">
        <v>75</v>
      </c>
      <c r="AY91" s="223" t="s">
        <v>134</v>
      </c>
    </row>
    <row r="92" spans="2:51" s="15" customFormat="1" ht="11.25">
      <c r="B92" s="224"/>
      <c r="C92" s="225"/>
      <c r="D92" s="204" t="s">
        <v>144</v>
      </c>
      <c r="E92" s="226" t="s">
        <v>21</v>
      </c>
      <c r="F92" s="227" t="s">
        <v>147</v>
      </c>
      <c r="G92" s="225"/>
      <c r="H92" s="228">
        <v>15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AT92" s="234" t="s">
        <v>144</v>
      </c>
      <c r="AU92" s="234" t="s">
        <v>85</v>
      </c>
      <c r="AV92" s="15" t="s">
        <v>142</v>
      </c>
      <c r="AW92" s="15" t="s">
        <v>36</v>
      </c>
      <c r="AX92" s="15" t="s">
        <v>83</v>
      </c>
      <c r="AY92" s="234" t="s">
        <v>134</v>
      </c>
    </row>
    <row r="93" spans="1:65" s="2" customFormat="1" ht="16.5" customHeight="1">
      <c r="A93" s="36"/>
      <c r="B93" s="37"/>
      <c r="C93" s="189" t="s">
        <v>142</v>
      </c>
      <c r="D93" s="189" t="s">
        <v>137</v>
      </c>
      <c r="E93" s="190" t="s">
        <v>632</v>
      </c>
      <c r="F93" s="191" t="s">
        <v>633</v>
      </c>
      <c r="G93" s="192" t="s">
        <v>532</v>
      </c>
      <c r="H93" s="193">
        <v>1</v>
      </c>
      <c r="I93" s="194"/>
      <c r="J93" s="195">
        <f>ROUND(I93*H93,2)</f>
        <v>0</v>
      </c>
      <c r="K93" s="191" t="s">
        <v>21</v>
      </c>
      <c r="L93" s="41"/>
      <c r="M93" s="196" t="s">
        <v>21</v>
      </c>
      <c r="N93" s="197" t="s">
        <v>46</v>
      </c>
      <c r="O93" s="66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0" t="s">
        <v>250</v>
      </c>
      <c r="AT93" s="200" t="s">
        <v>137</v>
      </c>
      <c r="AU93" s="200" t="s">
        <v>85</v>
      </c>
      <c r="AY93" s="19" t="s">
        <v>134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19" t="s">
        <v>83</v>
      </c>
      <c r="BK93" s="201">
        <f>ROUND(I93*H93,2)</f>
        <v>0</v>
      </c>
      <c r="BL93" s="19" t="s">
        <v>250</v>
      </c>
      <c r="BM93" s="200" t="s">
        <v>634</v>
      </c>
    </row>
    <row r="94" spans="1:65" s="2" customFormat="1" ht="24" customHeight="1">
      <c r="A94" s="36"/>
      <c r="B94" s="37"/>
      <c r="C94" s="189" t="s">
        <v>166</v>
      </c>
      <c r="D94" s="189" t="s">
        <v>137</v>
      </c>
      <c r="E94" s="190" t="s">
        <v>635</v>
      </c>
      <c r="F94" s="191" t="s">
        <v>636</v>
      </c>
      <c r="G94" s="192" t="s">
        <v>279</v>
      </c>
      <c r="H94" s="193">
        <v>0.048</v>
      </c>
      <c r="I94" s="194"/>
      <c r="J94" s="195">
        <f>ROUND(I94*H94,2)</f>
        <v>0</v>
      </c>
      <c r="K94" s="191" t="s">
        <v>141</v>
      </c>
      <c r="L94" s="41"/>
      <c r="M94" s="196" t="s">
        <v>21</v>
      </c>
      <c r="N94" s="197" t="s">
        <v>46</v>
      </c>
      <c r="O94" s="66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0" t="s">
        <v>250</v>
      </c>
      <c r="AT94" s="200" t="s">
        <v>137</v>
      </c>
      <c r="AU94" s="200" t="s">
        <v>85</v>
      </c>
      <c r="AY94" s="19" t="s">
        <v>134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19" t="s">
        <v>83</v>
      </c>
      <c r="BK94" s="201">
        <f>ROUND(I94*H94,2)</f>
        <v>0</v>
      </c>
      <c r="BL94" s="19" t="s">
        <v>250</v>
      </c>
      <c r="BM94" s="200" t="s">
        <v>637</v>
      </c>
    </row>
    <row r="95" spans="1:65" s="2" customFormat="1" ht="24" customHeight="1">
      <c r="A95" s="36"/>
      <c r="B95" s="37"/>
      <c r="C95" s="189" t="s">
        <v>157</v>
      </c>
      <c r="D95" s="189" t="s">
        <v>137</v>
      </c>
      <c r="E95" s="190" t="s">
        <v>638</v>
      </c>
      <c r="F95" s="191" t="s">
        <v>639</v>
      </c>
      <c r="G95" s="192" t="s">
        <v>279</v>
      </c>
      <c r="H95" s="193">
        <v>0.048</v>
      </c>
      <c r="I95" s="194"/>
      <c r="J95" s="195">
        <f>ROUND(I95*H95,2)</f>
        <v>0</v>
      </c>
      <c r="K95" s="191" t="s">
        <v>141</v>
      </c>
      <c r="L95" s="41"/>
      <c r="M95" s="256" t="s">
        <v>21</v>
      </c>
      <c r="N95" s="257" t="s">
        <v>46</v>
      </c>
      <c r="O95" s="258"/>
      <c r="P95" s="259">
        <f>O95*H95</f>
        <v>0</v>
      </c>
      <c r="Q95" s="259">
        <v>0</v>
      </c>
      <c r="R95" s="259">
        <f>Q95*H95</f>
        <v>0</v>
      </c>
      <c r="S95" s="259">
        <v>0</v>
      </c>
      <c r="T95" s="26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0" t="s">
        <v>250</v>
      </c>
      <c r="AT95" s="200" t="s">
        <v>137</v>
      </c>
      <c r="AU95" s="200" t="s">
        <v>85</v>
      </c>
      <c r="AY95" s="19" t="s">
        <v>134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19" t="s">
        <v>83</v>
      </c>
      <c r="BK95" s="201">
        <f>ROUND(I95*H95,2)</f>
        <v>0</v>
      </c>
      <c r="BL95" s="19" t="s">
        <v>250</v>
      </c>
      <c r="BM95" s="200" t="s">
        <v>640</v>
      </c>
    </row>
    <row r="96" spans="1:31" s="2" customFormat="1" ht="6.95" customHeight="1">
      <c r="A96" s="36"/>
      <c r="B96" s="49"/>
      <c r="C96" s="50"/>
      <c r="D96" s="50"/>
      <c r="E96" s="50"/>
      <c r="F96" s="50"/>
      <c r="G96" s="50"/>
      <c r="H96" s="50"/>
      <c r="I96" s="138"/>
      <c r="J96" s="50"/>
      <c r="K96" s="50"/>
      <c r="L96" s="41"/>
      <c r="M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</sheetData>
  <sheetProtection algorithmName="SHA-512" hashValue="u8ziMr7F+bHScziyg/f9vLu3Qm3CTh3RL3rUOSyIJk3D3UJr1Ewec+kDL9ErPOmejEPUcKh/knV7FED19IbjIg==" saltValue="guOiaa952syNDG0xUpBgftTQ6XuDaDA79pTrDdBcqqyGsF+peqfxLnJw25DgeL6dKRCjuCf80b8H6fzBA32//w==" spinCount="100000" sheet="1" objects="1" scenarios="1" formatColumns="0" formatRows="0" autoFilter="0"/>
  <autoFilter ref="C80:K9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9" t="s">
        <v>94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85</v>
      </c>
    </row>
    <row r="4" spans="2:46" s="1" customFormat="1" ht="24.95" customHeight="1">
      <c r="B4" s="22"/>
      <c r="D4" s="107" t="s">
        <v>101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79" t="str">
        <f>'Rekapitulace stavby'!K6</f>
        <v>Sociální zařízení v saunovém provozu městských lázní UL</v>
      </c>
      <c r="F7" s="380"/>
      <c r="G7" s="380"/>
      <c r="H7" s="380"/>
      <c r="I7" s="103"/>
      <c r="L7" s="22"/>
    </row>
    <row r="8" spans="1:31" s="2" customFormat="1" ht="12" customHeight="1">
      <c r="A8" s="36"/>
      <c r="B8" s="41"/>
      <c r="C8" s="36"/>
      <c r="D8" s="109" t="s">
        <v>102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641</v>
      </c>
      <c r="F9" s="382"/>
      <c r="G9" s="382"/>
      <c r="H9" s="382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8. 11. 2019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28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29</v>
      </c>
      <c r="F15" s="36"/>
      <c r="G15" s="36"/>
      <c r="H15" s="36"/>
      <c r="I15" s="113" t="s">
        <v>30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31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13" t="s">
        <v>30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33</v>
      </c>
      <c r="E20" s="36"/>
      <c r="F20" s="36"/>
      <c r="G20" s="36"/>
      <c r="H20" s="36"/>
      <c r="I20" s="113" t="s">
        <v>27</v>
      </c>
      <c r="J20" s="112" t="s">
        <v>34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35</v>
      </c>
      <c r="F21" s="36"/>
      <c r="G21" s="36"/>
      <c r="H21" s="36"/>
      <c r="I21" s="113" t="s">
        <v>30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37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30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39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15"/>
      <c r="B27" s="116"/>
      <c r="C27" s="115"/>
      <c r="D27" s="115"/>
      <c r="E27" s="385" t="s">
        <v>40</v>
      </c>
      <c r="F27" s="385"/>
      <c r="G27" s="385"/>
      <c r="H27" s="385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110"/>
      <c r="J30" s="122">
        <f>ROUND(J82,2)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4" t="s">
        <v>42</v>
      </c>
      <c r="J32" s="123" t="s">
        <v>44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45</v>
      </c>
      <c r="E33" s="109" t="s">
        <v>46</v>
      </c>
      <c r="F33" s="126">
        <f>ROUND((SUM(BE82:BE97)),2)</f>
        <v>0</v>
      </c>
      <c r="G33" s="36"/>
      <c r="H33" s="36"/>
      <c r="I33" s="127">
        <v>0.21</v>
      </c>
      <c r="J33" s="126">
        <f>ROUND(((SUM(BE82:BE97))*I33),2)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47</v>
      </c>
      <c r="F34" s="126">
        <f>ROUND((SUM(BF82:BF97)),2)</f>
        <v>0</v>
      </c>
      <c r="G34" s="36"/>
      <c r="H34" s="36"/>
      <c r="I34" s="127">
        <v>0.15</v>
      </c>
      <c r="J34" s="126">
        <f>ROUND(((SUM(BF82:BF97))*I34),2)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48</v>
      </c>
      <c r="F35" s="126">
        <f>ROUND((SUM(BG82:BG97)),2)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49</v>
      </c>
      <c r="F36" s="126">
        <f>ROUND((SUM(BH82:BH97)),2)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50</v>
      </c>
      <c r="F37" s="126">
        <f>ROUND((SUM(BI82:BI97)),2)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51</v>
      </c>
      <c r="E39" s="130"/>
      <c r="F39" s="130"/>
      <c r="G39" s="131" t="s">
        <v>52</v>
      </c>
      <c r="H39" s="132" t="s">
        <v>53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Sociální zařízení v saunovém provozu městských lázní UL</v>
      </c>
      <c r="F48" s="387"/>
      <c r="G48" s="387"/>
      <c r="H48" s="387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9" t="str">
        <f>E9</f>
        <v>04 - Vytápění</v>
      </c>
      <c r="F50" s="388"/>
      <c r="G50" s="388"/>
      <c r="H50" s="388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Panská 1700/23, 400 01 Ústí nad Labem</v>
      </c>
      <c r="G52" s="38"/>
      <c r="H52" s="38"/>
      <c r="I52" s="113" t="s">
        <v>24</v>
      </c>
      <c r="J52" s="61" t="str">
        <f>IF(J12="","",J12)</f>
        <v>8. 11. 2019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Městské služby Ústí nad Labem, p.o.</v>
      </c>
      <c r="G54" s="38"/>
      <c r="H54" s="38"/>
      <c r="I54" s="113" t="s">
        <v>33</v>
      </c>
      <c r="J54" s="34" t="str">
        <f>E21</f>
        <v>Petr Andrejkovič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113" t="s">
        <v>37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105</v>
      </c>
      <c r="D57" s="143"/>
      <c r="E57" s="143"/>
      <c r="F57" s="143"/>
      <c r="G57" s="143"/>
      <c r="H57" s="143"/>
      <c r="I57" s="144"/>
      <c r="J57" s="145" t="s">
        <v>106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73</v>
      </c>
      <c r="D59" s="38"/>
      <c r="E59" s="38"/>
      <c r="F59" s="38"/>
      <c r="G59" s="38"/>
      <c r="H59" s="38"/>
      <c r="I59" s="110"/>
      <c r="J59" s="79">
        <f>J82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47"/>
      <c r="C60" s="148"/>
      <c r="D60" s="149" t="s">
        <v>114</v>
      </c>
      <c r="E60" s="150"/>
      <c r="F60" s="150"/>
      <c r="G60" s="150"/>
      <c r="H60" s="150"/>
      <c r="I60" s="151"/>
      <c r="J60" s="152">
        <f>J83</f>
        <v>0</v>
      </c>
      <c r="K60" s="148"/>
      <c r="L60" s="153"/>
    </row>
    <row r="61" spans="2:12" s="10" customFormat="1" ht="19.9" customHeight="1">
      <c r="B61" s="154"/>
      <c r="C61" s="155"/>
      <c r="D61" s="156" t="s">
        <v>642</v>
      </c>
      <c r="E61" s="157"/>
      <c r="F61" s="157"/>
      <c r="G61" s="157"/>
      <c r="H61" s="157"/>
      <c r="I61" s="158"/>
      <c r="J61" s="159">
        <f>J84</f>
        <v>0</v>
      </c>
      <c r="K61" s="155"/>
      <c r="L61" s="160"/>
    </row>
    <row r="62" spans="2:12" s="10" customFormat="1" ht="19.9" customHeight="1">
      <c r="B62" s="154"/>
      <c r="C62" s="155"/>
      <c r="D62" s="156" t="s">
        <v>643</v>
      </c>
      <c r="E62" s="157"/>
      <c r="F62" s="157"/>
      <c r="G62" s="157"/>
      <c r="H62" s="157"/>
      <c r="I62" s="158"/>
      <c r="J62" s="159">
        <f>J91</f>
        <v>0</v>
      </c>
      <c r="K62" s="155"/>
      <c r="L62" s="160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110"/>
      <c r="J63" s="38"/>
      <c r="K63" s="38"/>
      <c r="L63" s="111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138"/>
      <c r="J64" s="50"/>
      <c r="K64" s="50"/>
      <c r="L64" s="111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141"/>
      <c r="J68" s="52"/>
      <c r="K68" s="52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119</v>
      </c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6" t="str">
        <f>E7</f>
        <v>Sociální zařízení v saunovém provozu městských lázní UL</v>
      </c>
      <c r="F72" s="387"/>
      <c r="G72" s="387"/>
      <c r="H72" s="387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102</v>
      </c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59" t="str">
        <f>E9</f>
        <v>04 - Vytápění</v>
      </c>
      <c r="F74" s="388"/>
      <c r="G74" s="388"/>
      <c r="H74" s="38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22</v>
      </c>
      <c r="D76" s="38"/>
      <c r="E76" s="38"/>
      <c r="F76" s="29" t="str">
        <f>F12</f>
        <v>Panská 1700/23, 400 01 Ústí nad Labem</v>
      </c>
      <c r="G76" s="38"/>
      <c r="H76" s="38"/>
      <c r="I76" s="113" t="s">
        <v>24</v>
      </c>
      <c r="J76" s="61" t="str">
        <f>IF(J12="","",J12)</f>
        <v>8. 11. 2019</v>
      </c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26</v>
      </c>
      <c r="D78" s="38"/>
      <c r="E78" s="38"/>
      <c r="F78" s="29" t="str">
        <f>E15</f>
        <v>Městské služby Ústí nad Labem, p.o.</v>
      </c>
      <c r="G78" s="38"/>
      <c r="H78" s="38"/>
      <c r="I78" s="113" t="s">
        <v>33</v>
      </c>
      <c r="J78" s="34" t="str">
        <f>E21</f>
        <v>Petr Andrejkovič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31</v>
      </c>
      <c r="D79" s="38"/>
      <c r="E79" s="38"/>
      <c r="F79" s="29" t="str">
        <f>IF(E18="","",E18)</f>
        <v>Vyplň údaj</v>
      </c>
      <c r="G79" s="38"/>
      <c r="H79" s="38"/>
      <c r="I79" s="113" t="s">
        <v>37</v>
      </c>
      <c r="J79" s="34" t="str">
        <f>E24</f>
        <v xml:space="preserve"> </v>
      </c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61"/>
      <c r="B81" s="162"/>
      <c r="C81" s="163" t="s">
        <v>120</v>
      </c>
      <c r="D81" s="164" t="s">
        <v>60</v>
      </c>
      <c r="E81" s="164" t="s">
        <v>56</v>
      </c>
      <c r="F81" s="164" t="s">
        <v>57</v>
      </c>
      <c r="G81" s="164" t="s">
        <v>121</v>
      </c>
      <c r="H81" s="164" t="s">
        <v>122</v>
      </c>
      <c r="I81" s="165" t="s">
        <v>123</v>
      </c>
      <c r="J81" s="164" t="s">
        <v>106</v>
      </c>
      <c r="K81" s="166" t="s">
        <v>124</v>
      </c>
      <c r="L81" s="167"/>
      <c r="M81" s="70" t="s">
        <v>21</v>
      </c>
      <c r="N81" s="71" t="s">
        <v>45</v>
      </c>
      <c r="O81" s="71" t="s">
        <v>125</v>
      </c>
      <c r="P81" s="71" t="s">
        <v>126</v>
      </c>
      <c r="Q81" s="71" t="s">
        <v>127</v>
      </c>
      <c r="R81" s="71" t="s">
        <v>128</v>
      </c>
      <c r="S81" s="71" t="s">
        <v>129</v>
      </c>
      <c r="T81" s="72" t="s">
        <v>130</v>
      </c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</row>
    <row r="82" spans="1:63" s="2" customFormat="1" ht="22.9" customHeight="1">
      <c r="A82" s="36"/>
      <c r="B82" s="37"/>
      <c r="C82" s="77" t="s">
        <v>131</v>
      </c>
      <c r="D82" s="38"/>
      <c r="E82" s="38"/>
      <c r="F82" s="38"/>
      <c r="G82" s="38"/>
      <c r="H82" s="38"/>
      <c r="I82" s="110"/>
      <c r="J82" s="168">
        <f>BK82</f>
        <v>0</v>
      </c>
      <c r="K82" s="38"/>
      <c r="L82" s="41"/>
      <c r="M82" s="73"/>
      <c r="N82" s="169"/>
      <c r="O82" s="74"/>
      <c r="P82" s="170">
        <f>P83</f>
        <v>0</v>
      </c>
      <c r="Q82" s="74"/>
      <c r="R82" s="170">
        <f>R83</f>
        <v>0.05745</v>
      </c>
      <c r="S82" s="74"/>
      <c r="T82" s="171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74</v>
      </c>
      <c r="AU82" s="19" t="s">
        <v>107</v>
      </c>
      <c r="BK82" s="172">
        <f>BK83</f>
        <v>0</v>
      </c>
    </row>
    <row r="83" spans="2:63" s="12" customFormat="1" ht="25.9" customHeight="1">
      <c r="B83" s="173"/>
      <c r="C83" s="174"/>
      <c r="D83" s="175" t="s">
        <v>74</v>
      </c>
      <c r="E83" s="176" t="s">
        <v>299</v>
      </c>
      <c r="F83" s="176" t="s">
        <v>300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P84+P91</f>
        <v>0</v>
      </c>
      <c r="Q83" s="181"/>
      <c r="R83" s="182">
        <f>R84+R91</f>
        <v>0.05745</v>
      </c>
      <c r="S83" s="181"/>
      <c r="T83" s="183">
        <f>T84+T91</f>
        <v>0</v>
      </c>
      <c r="AR83" s="184" t="s">
        <v>85</v>
      </c>
      <c r="AT83" s="185" t="s">
        <v>74</v>
      </c>
      <c r="AU83" s="185" t="s">
        <v>75</v>
      </c>
      <c r="AY83" s="184" t="s">
        <v>134</v>
      </c>
      <c r="BK83" s="186">
        <f>BK84+BK91</f>
        <v>0</v>
      </c>
    </row>
    <row r="84" spans="2:63" s="12" customFormat="1" ht="22.9" customHeight="1">
      <c r="B84" s="173"/>
      <c r="C84" s="174"/>
      <c r="D84" s="175" t="s">
        <v>74</v>
      </c>
      <c r="E84" s="187" t="s">
        <v>644</v>
      </c>
      <c r="F84" s="187" t="s">
        <v>645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SUM(P85:P90)</f>
        <v>0</v>
      </c>
      <c r="Q84" s="181"/>
      <c r="R84" s="182">
        <f>SUM(R85:R90)</f>
        <v>0.025199999999999997</v>
      </c>
      <c r="S84" s="181"/>
      <c r="T84" s="183">
        <f>SUM(T85:T90)</f>
        <v>0</v>
      </c>
      <c r="AR84" s="184" t="s">
        <v>85</v>
      </c>
      <c r="AT84" s="185" t="s">
        <v>74</v>
      </c>
      <c r="AU84" s="185" t="s">
        <v>83</v>
      </c>
      <c r="AY84" s="184" t="s">
        <v>134</v>
      </c>
      <c r="BK84" s="186">
        <f>SUM(BK85:BK90)</f>
        <v>0</v>
      </c>
    </row>
    <row r="85" spans="1:65" s="2" customFormat="1" ht="16.5" customHeight="1">
      <c r="A85" s="36"/>
      <c r="B85" s="37"/>
      <c r="C85" s="189" t="s">
        <v>83</v>
      </c>
      <c r="D85" s="189" t="s">
        <v>137</v>
      </c>
      <c r="E85" s="190" t="s">
        <v>646</v>
      </c>
      <c r="F85" s="191" t="s">
        <v>647</v>
      </c>
      <c r="G85" s="192" t="s">
        <v>154</v>
      </c>
      <c r="H85" s="193">
        <v>40</v>
      </c>
      <c r="I85" s="194"/>
      <c r="J85" s="195">
        <f aca="true" t="shared" si="0" ref="J85:J90">ROUND(I85*H85,2)</f>
        <v>0</v>
      </c>
      <c r="K85" s="191" t="s">
        <v>141</v>
      </c>
      <c r="L85" s="41"/>
      <c r="M85" s="196" t="s">
        <v>21</v>
      </c>
      <c r="N85" s="197" t="s">
        <v>46</v>
      </c>
      <c r="O85" s="66"/>
      <c r="P85" s="198">
        <f aca="true" t="shared" si="1" ref="P85:P90">O85*H85</f>
        <v>0</v>
      </c>
      <c r="Q85" s="198">
        <v>0.00056</v>
      </c>
      <c r="R85" s="198">
        <f aca="true" t="shared" si="2" ref="R85:R90">Q85*H85</f>
        <v>0.022399999999999996</v>
      </c>
      <c r="S85" s="198">
        <v>0</v>
      </c>
      <c r="T85" s="199">
        <f aca="true" t="shared" si="3" ref="T85:T90"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0" t="s">
        <v>250</v>
      </c>
      <c r="AT85" s="200" t="s">
        <v>137</v>
      </c>
      <c r="AU85" s="200" t="s">
        <v>85</v>
      </c>
      <c r="AY85" s="19" t="s">
        <v>134</v>
      </c>
      <c r="BE85" s="201">
        <f aca="true" t="shared" si="4" ref="BE85:BE90">IF(N85="základní",J85,0)</f>
        <v>0</v>
      </c>
      <c r="BF85" s="201">
        <f aca="true" t="shared" si="5" ref="BF85:BF90">IF(N85="snížená",J85,0)</f>
        <v>0</v>
      </c>
      <c r="BG85" s="201">
        <f aca="true" t="shared" si="6" ref="BG85:BG90">IF(N85="zákl. přenesená",J85,0)</f>
        <v>0</v>
      </c>
      <c r="BH85" s="201">
        <f aca="true" t="shared" si="7" ref="BH85:BH90">IF(N85="sníž. přenesená",J85,0)</f>
        <v>0</v>
      </c>
      <c r="BI85" s="201">
        <f aca="true" t="shared" si="8" ref="BI85:BI90">IF(N85="nulová",J85,0)</f>
        <v>0</v>
      </c>
      <c r="BJ85" s="19" t="s">
        <v>83</v>
      </c>
      <c r="BK85" s="201">
        <f aca="true" t="shared" si="9" ref="BK85:BK90">ROUND(I85*H85,2)</f>
        <v>0</v>
      </c>
      <c r="BL85" s="19" t="s">
        <v>250</v>
      </c>
      <c r="BM85" s="200" t="s">
        <v>648</v>
      </c>
    </row>
    <row r="86" spans="1:65" s="2" customFormat="1" ht="16.5" customHeight="1">
      <c r="A86" s="36"/>
      <c r="B86" s="37"/>
      <c r="C86" s="189" t="s">
        <v>85</v>
      </c>
      <c r="D86" s="189" t="s">
        <v>137</v>
      </c>
      <c r="E86" s="190" t="s">
        <v>649</v>
      </c>
      <c r="F86" s="191" t="s">
        <v>650</v>
      </c>
      <c r="G86" s="192" t="s">
        <v>154</v>
      </c>
      <c r="H86" s="193">
        <v>40</v>
      </c>
      <c r="I86" s="194"/>
      <c r="J86" s="195">
        <f t="shared" si="0"/>
        <v>0</v>
      </c>
      <c r="K86" s="191" t="s">
        <v>141</v>
      </c>
      <c r="L86" s="41"/>
      <c r="M86" s="196" t="s">
        <v>21</v>
      </c>
      <c r="N86" s="197" t="s">
        <v>46</v>
      </c>
      <c r="O86" s="66"/>
      <c r="P86" s="198">
        <f t="shared" si="1"/>
        <v>0</v>
      </c>
      <c r="Q86" s="198">
        <v>0</v>
      </c>
      <c r="R86" s="198">
        <f t="shared" si="2"/>
        <v>0</v>
      </c>
      <c r="S86" s="198">
        <v>0</v>
      </c>
      <c r="T86" s="199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0" t="s">
        <v>250</v>
      </c>
      <c r="AT86" s="200" t="s">
        <v>137</v>
      </c>
      <c r="AU86" s="200" t="s">
        <v>85</v>
      </c>
      <c r="AY86" s="19" t="s">
        <v>134</v>
      </c>
      <c r="BE86" s="201">
        <f t="shared" si="4"/>
        <v>0</v>
      </c>
      <c r="BF86" s="201">
        <f t="shared" si="5"/>
        <v>0</v>
      </c>
      <c r="BG86" s="201">
        <f t="shared" si="6"/>
        <v>0</v>
      </c>
      <c r="BH86" s="201">
        <f t="shared" si="7"/>
        <v>0</v>
      </c>
      <c r="BI86" s="201">
        <f t="shared" si="8"/>
        <v>0</v>
      </c>
      <c r="BJ86" s="19" t="s">
        <v>83</v>
      </c>
      <c r="BK86" s="201">
        <f t="shared" si="9"/>
        <v>0</v>
      </c>
      <c r="BL86" s="19" t="s">
        <v>250</v>
      </c>
      <c r="BM86" s="200" t="s">
        <v>651</v>
      </c>
    </row>
    <row r="87" spans="1:65" s="2" customFormat="1" ht="24" customHeight="1">
      <c r="A87" s="36"/>
      <c r="B87" s="37"/>
      <c r="C87" s="189" t="s">
        <v>135</v>
      </c>
      <c r="D87" s="189" t="s">
        <v>137</v>
      </c>
      <c r="E87" s="190" t="s">
        <v>652</v>
      </c>
      <c r="F87" s="191" t="s">
        <v>653</v>
      </c>
      <c r="G87" s="192" t="s">
        <v>154</v>
      </c>
      <c r="H87" s="193">
        <v>40</v>
      </c>
      <c r="I87" s="194"/>
      <c r="J87" s="195">
        <f t="shared" si="0"/>
        <v>0</v>
      </c>
      <c r="K87" s="191" t="s">
        <v>141</v>
      </c>
      <c r="L87" s="41"/>
      <c r="M87" s="196" t="s">
        <v>21</v>
      </c>
      <c r="N87" s="197" t="s">
        <v>46</v>
      </c>
      <c r="O87" s="66"/>
      <c r="P87" s="198">
        <f t="shared" si="1"/>
        <v>0</v>
      </c>
      <c r="Q87" s="198">
        <v>7E-05</v>
      </c>
      <c r="R87" s="198">
        <f t="shared" si="2"/>
        <v>0.0027999999999999995</v>
      </c>
      <c r="S87" s="198">
        <v>0</v>
      </c>
      <c r="T87" s="199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0" t="s">
        <v>250</v>
      </c>
      <c r="AT87" s="200" t="s">
        <v>137</v>
      </c>
      <c r="AU87" s="200" t="s">
        <v>85</v>
      </c>
      <c r="AY87" s="19" t="s">
        <v>134</v>
      </c>
      <c r="BE87" s="201">
        <f t="shared" si="4"/>
        <v>0</v>
      </c>
      <c r="BF87" s="201">
        <f t="shared" si="5"/>
        <v>0</v>
      </c>
      <c r="BG87" s="201">
        <f t="shared" si="6"/>
        <v>0</v>
      </c>
      <c r="BH87" s="201">
        <f t="shared" si="7"/>
        <v>0</v>
      </c>
      <c r="BI87" s="201">
        <f t="shared" si="8"/>
        <v>0</v>
      </c>
      <c r="BJ87" s="19" t="s">
        <v>83</v>
      </c>
      <c r="BK87" s="201">
        <f t="shared" si="9"/>
        <v>0</v>
      </c>
      <c r="BL87" s="19" t="s">
        <v>250</v>
      </c>
      <c r="BM87" s="200" t="s">
        <v>654</v>
      </c>
    </row>
    <row r="88" spans="1:65" s="2" customFormat="1" ht="16.5" customHeight="1">
      <c r="A88" s="36"/>
      <c r="B88" s="37"/>
      <c r="C88" s="189" t="s">
        <v>142</v>
      </c>
      <c r="D88" s="189" t="s">
        <v>137</v>
      </c>
      <c r="E88" s="190" t="s">
        <v>655</v>
      </c>
      <c r="F88" s="191" t="s">
        <v>633</v>
      </c>
      <c r="G88" s="192" t="s">
        <v>532</v>
      </c>
      <c r="H88" s="193">
        <v>1</v>
      </c>
      <c r="I88" s="194"/>
      <c r="J88" s="195">
        <f t="shared" si="0"/>
        <v>0</v>
      </c>
      <c r="K88" s="191" t="s">
        <v>21</v>
      </c>
      <c r="L88" s="41"/>
      <c r="M88" s="196" t="s">
        <v>21</v>
      </c>
      <c r="N88" s="197" t="s">
        <v>46</v>
      </c>
      <c r="O88" s="66"/>
      <c r="P88" s="198">
        <f t="shared" si="1"/>
        <v>0</v>
      </c>
      <c r="Q88" s="198">
        <v>0</v>
      </c>
      <c r="R88" s="198">
        <f t="shared" si="2"/>
        <v>0</v>
      </c>
      <c r="S88" s="198">
        <v>0</v>
      </c>
      <c r="T88" s="199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0" t="s">
        <v>250</v>
      </c>
      <c r="AT88" s="200" t="s">
        <v>137</v>
      </c>
      <c r="AU88" s="200" t="s">
        <v>85</v>
      </c>
      <c r="AY88" s="19" t="s">
        <v>134</v>
      </c>
      <c r="BE88" s="201">
        <f t="shared" si="4"/>
        <v>0</v>
      </c>
      <c r="BF88" s="201">
        <f t="shared" si="5"/>
        <v>0</v>
      </c>
      <c r="BG88" s="201">
        <f t="shared" si="6"/>
        <v>0</v>
      </c>
      <c r="BH88" s="201">
        <f t="shared" si="7"/>
        <v>0</v>
      </c>
      <c r="BI88" s="201">
        <f t="shared" si="8"/>
        <v>0</v>
      </c>
      <c r="BJ88" s="19" t="s">
        <v>83</v>
      </c>
      <c r="BK88" s="201">
        <f t="shared" si="9"/>
        <v>0</v>
      </c>
      <c r="BL88" s="19" t="s">
        <v>250</v>
      </c>
      <c r="BM88" s="200" t="s">
        <v>656</v>
      </c>
    </row>
    <row r="89" spans="1:65" s="2" customFormat="1" ht="24" customHeight="1">
      <c r="A89" s="36"/>
      <c r="B89" s="37"/>
      <c r="C89" s="189" t="s">
        <v>166</v>
      </c>
      <c r="D89" s="189" t="s">
        <v>137</v>
      </c>
      <c r="E89" s="190" t="s">
        <v>657</v>
      </c>
      <c r="F89" s="191" t="s">
        <v>658</v>
      </c>
      <c r="G89" s="192" t="s">
        <v>279</v>
      </c>
      <c r="H89" s="193">
        <v>0.025</v>
      </c>
      <c r="I89" s="194"/>
      <c r="J89" s="195">
        <f t="shared" si="0"/>
        <v>0</v>
      </c>
      <c r="K89" s="191" t="s">
        <v>141</v>
      </c>
      <c r="L89" s="41"/>
      <c r="M89" s="196" t="s">
        <v>21</v>
      </c>
      <c r="N89" s="197" t="s">
        <v>46</v>
      </c>
      <c r="O89" s="66"/>
      <c r="P89" s="198">
        <f t="shared" si="1"/>
        <v>0</v>
      </c>
      <c r="Q89" s="198">
        <v>0</v>
      </c>
      <c r="R89" s="198">
        <f t="shared" si="2"/>
        <v>0</v>
      </c>
      <c r="S89" s="198">
        <v>0</v>
      </c>
      <c r="T89" s="199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0" t="s">
        <v>250</v>
      </c>
      <c r="AT89" s="200" t="s">
        <v>137</v>
      </c>
      <c r="AU89" s="200" t="s">
        <v>85</v>
      </c>
      <c r="AY89" s="19" t="s">
        <v>134</v>
      </c>
      <c r="BE89" s="201">
        <f t="shared" si="4"/>
        <v>0</v>
      </c>
      <c r="BF89" s="201">
        <f t="shared" si="5"/>
        <v>0</v>
      </c>
      <c r="BG89" s="201">
        <f t="shared" si="6"/>
        <v>0</v>
      </c>
      <c r="BH89" s="201">
        <f t="shared" si="7"/>
        <v>0</v>
      </c>
      <c r="BI89" s="201">
        <f t="shared" si="8"/>
        <v>0</v>
      </c>
      <c r="BJ89" s="19" t="s">
        <v>83</v>
      </c>
      <c r="BK89" s="201">
        <f t="shared" si="9"/>
        <v>0</v>
      </c>
      <c r="BL89" s="19" t="s">
        <v>250</v>
      </c>
      <c r="BM89" s="200" t="s">
        <v>659</v>
      </c>
    </row>
    <row r="90" spans="1:65" s="2" customFormat="1" ht="24" customHeight="1">
      <c r="A90" s="36"/>
      <c r="B90" s="37"/>
      <c r="C90" s="189" t="s">
        <v>157</v>
      </c>
      <c r="D90" s="189" t="s">
        <v>137</v>
      </c>
      <c r="E90" s="190" t="s">
        <v>660</v>
      </c>
      <c r="F90" s="191" t="s">
        <v>661</v>
      </c>
      <c r="G90" s="192" t="s">
        <v>279</v>
      </c>
      <c r="H90" s="193">
        <v>0.025</v>
      </c>
      <c r="I90" s="194"/>
      <c r="J90" s="195">
        <f t="shared" si="0"/>
        <v>0</v>
      </c>
      <c r="K90" s="191" t="s">
        <v>141</v>
      </c>
      <c r="L90" s="41"/>
      <c r="M90" s="196" t="s">
        <v>21</v>
      </c>
      <c r="N90" s="197" t="s">
        <v>46</v>
      </c>
      <c r="O90" s="66"/>
      <c r="P90" s="198">
        <f t="shared" si="1"/>
        <v>0</v>
      </c>
      <c r="Q90" s="198">
        <v>0</v>
      </c>
      <c r="R90" s="198">
        <f t="shared" si="2"/>
        <v>0</v>
      </c>
      <c r="S90" s="198">
        <v>0</v>
      </c>
      <c r="T90" s="199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0" t="s">
        <v>250</v>
      </c>
      <c r="AT90" s="200" t="s">
        <v>137</v>
      </c>
      <c r="AU90" s="200" t="s">
        <v>85</v>
      </c>
      <c r="AY90" s="19" t="s">
        <v>134</v>
      </c>
      <c r="BE90" s="201">
        <f t="shared" si="4"/>
        <v>0</v>
      </c>
      <c r="BF90" s="201">
        <f t="shared" si="5"/>
        <v>0</v>
      </c>
      <c r="BG90" s="201">
        <f t="shared" si="6"/>
        <v>0</v>
      </c>
      <c r="BH90" s="201">
        <f t="shared" si="7"/>
        <v>0</v>
      </c>
      <c r="BI90" s="201">
        <f t="shared" si="8"/>
        <v>0</v>
      </c>
      <c r="BJ90" s="19" t="s">
        <v>83</v>
      </c>
      <c r="BK90" s="201">
        <f t="shared" si="9"/>
        <v>0</v>
      </c>
      <c r="BL90" s="19" t="s">
        <v>250</v>
      </c>
      <c r="BM90" s="200" t="s">
        <v>662</v>
      </c>
    </row>
    <row r="91" spans="2:63" s="12" customFormat="1" ht="22.9" customHeight="1">
      <c r="B91" s="173"/>
      <c r="C91" s="174"/>
      <c r="D91" s="175" t="s">
        <v>74</v>
      </c>
      <c r="E91" s="187" t="s">
        <v>663</v>
      </c>
      <c r="F91" s="187" t="s">
        <v>664</v>
      </c>
      <c r="G91" s="174"/>
      <c r="H91" s="174"/>
      <c r="I91" s="177"/>
      <c r="J91" s="188">
        <f>BK91</f>
        <v>0</v>
      </c>
      <c r="K91" s="174"/>
      <c r="L91" s="179"/>
      <c r="M91" s="180"/>
      <c r="N91" s="181"/>
      <c r="O91" s="181"/>
      <c r="P91" s="182">
        <f>SUM(P92:P97)</f>
        <v>0</v>
      </c>
      <c r="Q91" s="181"/>
      <c r="R91" s="182">
        <f>SUM(R92:R97)</f>
        <v>0.03225</v>
      </c>
      <c r="S91" s="181"/>
      <c r="T91" s="183">
        <f>SUM(T92:T97)</f>
        <v>0</v>
      </c>
      <c r="AR91" s="184" t="s">
        <v>85</v>
      </c>
      <c r="AT91" s="185" t="s">
        <v>74</v>
      </c>
      <c r="AU91" s="185" t="s">
        <v>83</v>
      </c>
      <c r="AY91" s="184" t="s">
        <v>134</v>
      </c>
      <c r="BK91" s="186">
        <f>SUM(BK92:BK97)</f>
        <v>0</v>
      </c>
    </row>
    <row r="92" spans="1:65" s="2" customFormat="1" ht="24" customHeight="1">
      <c r="A92" s="36"/>
      <c r="B92" s="37"/>
      <c r="C92" s="189" t="s">
        <v>182</v>
      </c>
      <c r="D92" s="189" t="s">
        <v>137</v>
      </c>
      <c r="E92" s="190" t="s">
        <v>665</v>
      </c>
      <c r="F92" s="191" t="s">
        <v>666</v>
      </c>
      <c r="G92" s="192" t="s">
        <v>312</v>
      </c>
      <c r="H92" s="193">
        <v>3</v>
      </c>
      <c r="I92" s="194"/>
      <c r="J92" s="195">
        <f>ROUND(I92*H92,2)</f>
        <v>0</v>
      </c>
      <c r="K92" s="191" t="s">
        <v>141</v>
      </c>
      <c r="L92" s="41"/>
      <c r="M92" s="196" t="s">
        <v>21</v>
      </c>
      <c r="N92" s="197" t="s">
        <v>46</v>
      </c>
      <c r="O92" s="66"/>
      <c r="P92" s="198">
        <f>O92*H92</f>
        <v>0</v>
      </c>
      <c r="Q92" s="198">
        <v>0.01075</v>
      </c>
      <c r="R92" s="198">
        <f>Q92*H92</f>
        <v>0.03225</v>
      </c>
      <c r="S92" s="198">
        <v>0</v>
      </c>
      <c r="T92" s="199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0" t="s">
        <v>250</v>
      </c>
      <c r="AT92" s="200" t="s">
        <v>137</v>
      </c>
      <c r="AU92" s="200" t="s">
        <v>85</v>
      </c>
      <c r="AY92" s="19" t="s">
        <v>134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19" t="s">
        <v>83</v>
      </c>
      <c r="BK92" s="201">
        <f>ROUND(I92*H92,2)</f>
        <v>0</v>
      </c>
      <c r="BL92" s="19" t="s">
        <v>250</v>
      </c>
      <c r="BM92" s="200" t="s">
        <v>667</v>
      </c>
    </row>
    <row r="93" spans="2:51" s="13" customFormat="1" ht="11.25">
      <c r="B93" s="202"/>
      <c r="C93" s="203"/>
      <c r="D93" s="204" t="s">
        <v>144</v>
      </c>
      <c r="E93" s="205" t="s">
        <v>21</v>
      </c>
      <c r="F93" s="206" t="s">
        <v>668</v>
      </c>
      <c r="G93" s="203"/>
      <c r="H93" s="205" t="s">
        <v>21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144</v>
      </c>
      <c r="AU93" s="212" t="s">
        <v>85</v>
      </c>
      <c r="AV93" s="13" t="s">
        <v>83</v>
      </c>
      <c r="AW93" s="13" t="s">
        <v>36</v>
      </c>
      <c r="AX93" s="13" t="s">
        <v>75</v>
      </c>
      <c r="AY93" s="212" t="s">
        <v>134</v>
      </c>
    </row>
    <row r="94" spans="2:51" s="14" customFormat="1" ht="11.25">
      <c r="B94" s="213"/>
      <c r="C94" s="214"/>
      <c r="D94" s="204" t="s">
        <v>144</v>
      </c>
      <c r="E94" s="215" t="s">
        <v>21</v>
      </c>
      <c r="F94" s="216" t="s">
        <v>590</v>
      </c>
      <c r="G94" s="214"/>
      <c r="H94" s="217">
        <v>3</v>
      </c>
      <c r="I94" s="218"/>
      <c r="J94" s="214"/>
      <c r="K94" s="214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144</v>
      </c>
      <c r="AU94" s="223" t="s">
        <v>85</v>
      </c>
      <c r="AV94" s="14" t="s">
        <v>85</v>
      </c>
      <c r="AW94" s="14" t="s">
        <v>36</v>
      </c>
      <c r="AX94" s="14" t="s">
        <v>75</v>
      </c>
      <c r="AY94" s="223" t="s">
        <v>134</v>
      </c>
    </row>
    <row r="95" spans="2:51" s="15" customFormat="1" ht="11.25">
      <c r="B95" s="224"/>
      <c r="C95" s="225"/>
      <c r="D95" s="204" t="s">
        <v>144</v>
      </c>
      <c r="E95" s="226" t="s">
        <v>21</v>
      </c>
      <c r="F95" s="227" t="s">
        <v>147</v>
      </c>
      <c r="G95" s="225"/>
      <c r="H95" s="228">
        <v>3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AT95" s="234" t="s">
        <v>144</v>
      </c>
      <c r="AU95" s="234" t="s">
        <v>85</v>
      </c>
      <c r="AV95" s="15" t="s">
        <v>142</v>
      </c>
      <c r="AW95" s="15" t="s">
        <v>36</v>
      </c>
      <c r="AX95" s="15" t="s">
        <v>83</v>
      </c>
      <c r="AY95" s="234" t="s">
        <v>134</v>
      </c>
    </row>
    <row r="96" spans="1:65" s="2" customFormat="1" ht="24" customHeight="1">
      <c r="A96" s="36"/>
      <c r="B96" s="37"/>
      <c r="C96" s="189" t="s">
        <v>189</v>
      </c>
      <c r="D96" s="189" t="s">
        <v>137</v>
      </c>
      <c r="E96" s="190" t="s">
        <v>669</v>
      </c>
      <c r="F96" s="191" t="s">
        <v>670</v>
      </c>
      <c r="G96" s="192" t="s">
        <v>279</v>
      </c>
      <c r="H96" s="193">
        <v>0.032</v>
      </c>
      <c r="I96" s="194"/>
      <c r="J96" s="195">
        <f>ROUND(I96*H96,2)</f>
        <v>0</v>
      </c>
      <c r="K96" s="191" t="s">
        <v>141</v>
      </c>
      <c r="L96" s="41"/>
      <c r="M96" s="196" t="s">
        <v>21</v>
      </c>
      <c r="N96" s="197" t="s">
        <v>46</v>
      </c>
      <c r="O96" s="66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0" t="s">
        <v>250</v>
      </c>
      <c r="AT96" s="200" t="s">
        <v>137</v>
      </c>
      <c r="AU96" s="200" t="s">
        <v>85</v>
      </c>
      <c r="AY96" s="19" t="s">
        <v>134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19" t="s">
        <v>83</v>
      </c>
      <c r="BK96" s="201">
        <f>ROUND(I96*H96,2)</f>
        <v>0</v>
      </c>
      <c r="BL96" s="19" t="s">
        <v>250</v>
      </c>
      <c r="BM96" s="200" t="s">
        <v>671</v>
      </c>
    </row>
    <row r="97" spans="1:65" s="2" customFormat="1" ht="24" customHeight="1">
      <c r="A97" s="36"/>
      <c r="B97" s="37"/>
      <c r="C97" s="189" t="s">
        <v>197</v>
      </c>
      <c r="D97" s="189" t="s">
        <v>137</v>
      </c>
      <c r="E97" s="190" t="s">
        <v>672</v>
      </c>
      <c r="F97" s="191" t="s">
        <v>673</v>
      </c>
      <c r="G97" s="192" t="s">
        <v>279</v>
      </c>
      <c r="H97" s="193">
        <v>0.032</v>
      </c>
      <c r="I97" s="194"/>
      <c r="J97" s="195">
        <f>ROUND(I97*H97,2)</f>
        <v>0</v>
      </c>
      <c r="K97" s="191" t="s">
        <v>141</v>
      </c>
      <c r="L97" s="41"/>
      <c r="M97" s="256" t="s">
        <v>21</v>
      </c>
      <c r="N97" s="257" t="s">
        <v>46</v>
      </c>
      <c r="O97" s="258"/>
      <c r="P97" s="259">
        <f>O97*H97</f>
        <v>0</v>
      </c>
      <c r="Q97" s="259">
        <v>0</v>
      </c>
      <c r="R97" s="259">
        <f>Q97*H97</f>
        <v>0</v>
      </c>
      <c r="S97" s="259">
        <v>0</v>
      </c>
      <c r="T97" s="26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0" t="s">
        <v>250</v>
      </c>
      <c r="AT97" s="200" t="s">
        <v>137</v>
      </c>
      <c r="AU97" s="200" t="s">
        <v>85</v>
      </c>
      <c r="AY97" s="19" t="s">
        <v>134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19" t="s">
        <v>83</v>
      </c>
      <c r="BK97" s="201">
        <f>ROUND(I97*H97,2)</f>
        <v>0</v>
      </c>
      <c r="BL97" s="19" t="s">
        <v>250</v>
      </c>
      <c r="BM97" s="200" t="s">
        <v>674</v>
      </c>
    </row>
    <row r="98" spans="1:31" s="2" customFormat="1" ht="6.95" customHeight="1">
      <c r="A98" s="36"/>
      <c r="B98" s="49"/>
      <c r="C98" s="50"/>
      <c r="D98" s="50"/>
      <c r="E98" s="50"/>
      <c r="F98" s="50"/>
      <c r="G98" s="50"/>
      <c r="H98" s="50"/>
      <c r="I98" s="138"/>
      <c r="J98" s="50"/>
      <c r="K98" s="50"/>
      <c r="L98" s="41"/>
      <c r="M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</sheetData>
  <sheetProtection algorithmName="SHA-512" hashValue="6a6S3cliiTWfZAIb1tDc6hgRPeLAwR0nA1Ib4DGTbj5s485S0Q0LykKMSL9K26A/QgBzCJVm4KZzQz8Rx/z6qA==" saltValue="YId/lxT3ZsB8/vP+lx7YZo4KoiTMVeNohtLSHdPRPq8VCHcwm2L9mm6O/PUbZsLLshRJeAf439JFdHX0a4kB2Q==" spinCount="100000" sheet="1" objects="1" scenarios="1" formatColumns="0" formatRows="0" autoFilter="0"/>
  <autoFilter ref="C81:K9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 topLeftCell="A1">
      <selection activeCell="D27" sqref="D2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9" t="s">
        <v>97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85</v>
      </c>
    </row>
    <row r="4" spans="2:46" s="1" customFormat="1" ht="24.95" customHeight="1">
      <c r="B4" s="22"/>
      <c r="D4" s="107" t="s">
        <v>101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79" t="str">
        <f>'Rekapitulace stavby'!K6</f>
        <v>Sociální zařízení v saunovém provozu městských lázní UL</v>
      </c>
      <c r="F7" s="380"/>
      <c r="G7" s="380"/>
      <c r="H7" s="380"/>
      <c r="I7" s="103"/>
      <c r="L7" s="22"/>
    </row>
    <row r="8" spans="1:31" s="2" customFormat="1" ht="12" customHeight="1">
      <c r="A8" s="36"/>
      <c r="B8" s="41"/>
      <c r="C8" s="36"/>
      <c r="D8" s="109" t="s">
        <v>102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675</v>
      </c>
      <c r="F9" s="382"/>
      <c r="G9" s="382"/>
      <c r="H9" s="382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8. 11. 2019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28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29</v>
      </c>
      <c r="F15" s="36"/>
      <c r="G15" s="36"/>
      <c r="H15" s="36"/>
      <c r="I15" s="113" t="s">
        <v>30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31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13" t="s">
        <v>30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33</v>
      </c>
      <c r="E20" s="36"/>
      <c r="F20" s="36"/>
      <c r="G20" s="36"/>
      <c r="H20" s="36"/>
      <c r="I20" s="113" t="s">
        <v>27</v>
      </c>
      <c r="J20" s="112" t="s">
        <v>34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35</v>
      </c>
      <c r="F21" s="36"/>
      <c r="G21" s="36"/>
      <c r="H21" s="36"/>
      <c r="I21" s="113" t="s">
        <v>30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37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30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39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15"/>
      <c r="B27" s="116"/>
      <c r="C27" s="115"/>
      <c r="D27" s="115"/>
      <c r="E27" s="385" t="s">
        <v>40</v>
      </c>
      <c r="F27" s="385"/>
      <c r="G27" s="385"/>
      <c r="H27" s="385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110"/>
      <c r="J30" s="122">
        <f>ROUND(J81,2)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4" t="s">
        <v>42</v>
      </c>
      <c r="J32" s="123" t="s">
        <v>44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45</v>
      </c>
      <c r="E33" s="109" t="s">
        <v>46</v>
      </c>
      <c r="F33" s="126">
        <f>ROUND((SUM(BE81:BE105)),2)</f>
        <v>0</v>
      </c>
      <c r="G33" s="36"/>
      <c r="H33" s="36"/>
      <c r="I33" s="127">
        <v>0.21</v>
      </c>
      <c r="J33" s="126">
        <f>ROUND(((SUM(BE81:BE105))*I33),2)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47</v>
      </c>
      <c r="F34" s="126">
        <f>ROUND((SUM(BF81:BF105)),2)</f>
        <v>0</v>
      </c>
      <c r="G34" s="36"/>
      <c r="H34" s="36"/>
      <c r="I34" s="127">
        <v>0.15</v>
      </c>
      <c r="J34" s="126">
        <f>ROUND(((SUM(BF81:BF105))*I34),2)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48</v>
      </c>
      <c r="F35" s="126">
        <f>ROUND((SUM(BG81:BG105)),2)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49</v>
      </c>
      <c r="F36" s="126">
        <f>ROUND((SUM(BH81:BH105)),2)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50</v>
      </c>
      <c r="F37" s="126">
        <f>ROUND((SUM(BI81:BI105)),2)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51</v>
      </c>
      <c r="E39" s="130"/>
      <c r="F39" s="130"/>
      <c r="G39" s="131" t="s">
        <v>52</v>
      </c>
      <c r="H39" s="132" t="s">
        <v>53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Sociální zařízení v saunovém provozu městských lázní UL</v>
      </c>
      <c r="F48" s="387"/>
      <c r="G48" s="387"/>
      <c r="H48" s="387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9" t="str">
        <f>E9</f>
        <v>05 - Elektroinstalace</v>
      </c>
      <c r="F50" s="388"/>
      <c r="G50" s="388"/>
      <c r="H50" s="388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Panská 1700/23, 400 01 Ústí nad Labem</v>
      </c>
      <c r="G52" s="38"/>
      <c r="H52" s="38"/>
      <c r="I52" s="113" t="s">
        <v>24</v>
      </c>
      <c r="J52" s="61" t="str">
        <f>IF(J12="","",J12)</f>
        <v>8. 11. 2019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Městské služby Ústí nad Labem, p.o.</v>
      </c>
      <c r="G54" s="38"/>
      <c r="H54" s="38"/>
      <c r="I54" s="113" t="s">
        <v>33</v>
      </c>
      <c r="J54" s="34" t="str">
        <f>E21</f>
        <v>Petr Andrejkovič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113" t="s">
        <v>37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105</v>
      </c>
      <c r="D57" s="143"/>
      <c r="E57" s="143"/>
      <c r="F57" s="143"/>
      <c r="G57" s="143"/>
      <c r="H57" s="143"/>
      <c r="I57" s="144"/>
      <c r="J57" s="145" t="s">
        <v>106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73</v>
      </c>
      <c r="D59" s="38"/>
      <c r="E59" s="38"/>
      <c r="F59" s="38"/>
      <c r="G59" s="38"/>
      <c r="H59" s="38"/>
      <c r="I59" s="110"/>
      <c r="J59" s="79">
        <f>J81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47"/>
      <c r="C60" s="148"/>
      <c r="D60" s="149" t="s">
        <v>114</v>
      </c>
      <c r="E60" s="150"/>
      <c r="F60" s="150"/>
      <c r="G60" s="150"/>
      <c r="H60" s="150"/>
      <c r="I60" s="151"/>
      <c r="J60" s="152">
        <f>J82</f>
        <v>0</v>
      </c>
      <c r="K60" s="148"/>
      <c r="L60" s="153"/>
    </row>
    <row r="61" spans="2:12" s="10" customFormat="1" ht="19.9" customHeight="1">
      <c r="B61" s="154"/>
      <c r="C61" s="155"/>
      <c r="D61" s="156" t="s">
        <v>676</v>
      </c>
      <c r="E61" s="157"/>
      <c r="F61" s="157"/>
      <c r="G61" s="157"/>
      <c r="H61" s="157"/>
      <c r="I61" s="158"/>
      <c r="J61" s="159">
        <f>J83</f>
        <v>0</v>
      </c>
      <c r="K61" s="155"/>
      <c r="L61" s="160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0"/>
      <c r="J62" s="38"/>
      <c r="K62" s="38"/>
      <c r="L62" s="111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138"/>
      <c r="J63" s="50"/>
      <c r="K63" s="50"/>
      <c r="L63" s="111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141"/>
      <c r="J67" s="52"/>
      <c r="K67" s="52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119</v>
      </c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86" t="str">
        <f>E7</f>
        <v>Sociální zařízení v saunovém provozu městských lázní UL</v>
      </c>
      <c r="F71" s="387"/>
      <c r="G71" s="387"/>
      <c r="H71" s="387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102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59" t="str">
        <f>E9</f>
        <v>05 - Elektroinstalace</v>
      </c>
      <c r="F73" s="388"/>
      <c r="G73" s="388"/>
      <c r="H73" s="38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22</v>
      </c>
      <c r="D75" s="38"/>
      <c r="E75" s="38"/>
      <c r="F75" s="29" t="str">
        <f>F12</f>
        <v>Panská 1700/23, 400 01 Ústí nad Labem</v>
      </c>
      <c r="G75" s="38"/>
      <c r="H75" s="38"/>
      <c r="I75" s="113" t="s">
        <v>24</v>
      </c>
      <c r="J75" s="61" t="str">
        <f>IF(J12="","",J12)</f>
        <v>8. 11. 2019</v>
      </c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26</v>
      </c>
      <c r="D77" s="38"/>
      <c r="E77" s="38"/>
      <c r="F77" s="29" t="str">
        <f>E15</f>
        <v>Městské služby Ústí nad Labem, p.o.</v>
      </c>
      <c r="G77" s="38"/>
      <c r="H77" s="38"/>
      <c r="I77" s="113" t="s">
        <v>33</v>
      </c>
      <c r="J77" s="34" t="str">
        <f>E21</f>
        <v>Petr Andrejkovič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31</v>
      </c>
      <c r="D78" s="38"/>
      <c r="E78" s="38"/>
      <c r="F78" s="29" t="str">
        <f>IF(E18="","",E18)</f>
        <v>Vyplň údaj</v>
      </c>
      <c r="G78" s="38"/>
      <c r="H78" s="38"/>
      <c r="I78" s="113" t="s">
        <v>37</v>
      </c>
      <c r="J78" s="34" t="str">
        <f>E24</f>
        <v xml:space="preserve"> 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1"/>
      <c r="B80" s="162"/>
      <c r="C80" s="163" t="s">
        <v>120</v>
      </c>
      <c r="D80" s="164" t="s">
        <v>60</v>
      </c>
      <c r="E80" s="164" t="s">
        <v>56</v>
      </c>
      <c r="F80" s="164" t="s">
        <v>57</v>
      </c>
      <c r="G80" s="164" t="s">
        <v>121</v>
      </c>
      <c r="H80" s="164" t="s">
        <v>122</v>
      </c>
      <c r="I80" s="165" t="s">
        <v>123</v>
      </c>
      <c r="J80" s="164" t="s">
        <v>106</v>
      </c>
      <c r="K80" s="166" t="s">
        <v>124</v>
      </c>
      <c r="L80" s="167"/>
      <c r="M80" s="70" t="s">
        <v>21</v>
      </c>
      <c r="N80" s="71" t="s">
        <v>45</v>
      </c>
      <c r="O80" s="71" t="s">
        <v>125</v>
      </c>
      <c r="P80" s="71" t="s">
        <v>126</v>
      </c>
      <c r="Q80" s="71" t="s">
        <v>127</v>
      </c>
      <c r="R80" s="71" t="s">
        <v>128</v>
      </c>
      <c r="S80" s="71" t="s">
        <v>129</v>
      </c>
      <c r="T80" s="72" t="s">
        <v>130</v>
      </c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</row>
    <row r="81" spans="1:63" s="2" customFormat="1" ht="22.9" customHeight="1">
      <c r="A81" s="36"/>
      <c r="B81" s="37"/>
      <c r="C81" s="77" t="s">
        <v>131</v>
      </c>
      <c r="D81" s="38"/>
      <c r="E81" s="38"/>
      <c r="F81" s="38"/>
      <c r="G81" s="38"/>
      <c r="H81" s="38"/>
      <c r="I81" s="110"/>
      <c r="J81" s="168">
        <f>BK81</f>
        <v>0</v>
      </c>
      <c r="K81" s="38"/>
      <c r="L81" s="41"/>
      <c r="M81" s="73"/>
      <c r="N81" s="169"/>
      <c r="O81" s="74"/>
      <c r="P81" s="170">
        <f>P82</f>
        <v>0</v>
      </c>
      <c r="Q81" s="74"/>
      <c r="R81" s="170">
        <f>R82</f>
        <v>0</v>
      </c>
      <c r="S81" s="74"/>
      <c r="T81" s="171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74</v>
      </c>
      <c r="AU81" s="19" t="s">
        <v>107</v>
      </c>
      <c r="BK81" s="172">
        <f>BK82</f>
        <v>0</v>
      </c>
    </row>
    <row r="82" spans="2:63" s="12" customFormat="1" ht="25.9" customHeight="1">
      <c r="B82" s="173"/>
      <c r="C82" s="174"/>
      <c r="D82" s="175" t="s">
        <v>74</v>
      </c>
      <c r="E82" s="176" t="s">
        <v>299</v>
      </c>
      <c r="F82" s="176" t="s">
        <v>300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</f>
        <v>0</v>
      </c>
      <c r="Q82" s="181"/>
      <c r="R82" s="182">
        <f>R83</f>
        <v>0</v>
      </c>
      <c r="S82" s="181"/>
      <c r="T82" s="183">
        <f>T83</f>
        <v>0</v>
      </c>
      <c r="AR82" s="184" t="s">
        <v>85</v>
      </c>
      <c r="AT82" s="185" t="s">
        <v>74</v>
      </c>
      <c r="AU82" s="185" t="s">
        <v>75</v>
      </c>
      <c r="AY82" s="184" t="s">
        <v>134</v>
      </c>
      <c r="BK82" s="186">
        <f>BK83</f>
        <v>0</v>
      </c>
    </row>
    <row r="83" spans="2:63" s="12" customFormat="1" ht="22.9" customHeight="1">
      <c r="B83" s="173"/>
      <c r="C83" s="174"/>
      <c r="D83" s="175" t="s">
        <v>74</v>
      </c>
      <c r="E83" s="187" t="s">
        <v>677</v>
      </c>
      <c r="F83" s="187" t="s">
        <v>678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SUM(P84:P105)</f>
        <v>0</v>
      </c>
      <c r="Q83" s="181"/>
      <c r="R83" s="182">
        <f>SUM(R84:R105)</f>
        <v>0</v>
      </c>
      <c r="S83" s="181"/>
      <c r="T83" s="183">
        <f>SUM(T84:T105)</f>
        <v>0</v>
      </c>
      <c r="AR83" s="184" t="s">
        <v>85</v>
      </c>
      <c r="AT83" s="185" t="s">
        <v>74</v>
      </c>
      <c r="AU83" s="185" t="s">
        <v>83</v>
      </c>
      <c r="AY83" s="184" t="s">
        <v>134</v>
      </c>
      <c r="BK83" s="186">
        <f>SUM(BK84:BK105)</f>
        <v>0</v>
      </c>
    </row>
    <row r="84" spans="1:65" s="2" customFormat="1" ht="16.5" customHeight="1">
      <c r="A84" s="36"/>
      <c r="B84" s="37"/>
      <c r="C84" s="189" t="s">
        <v>83</v>
      </c>
      <c r="D84" s="189" t="s">
        <v>137</v>
      </c>
      <c r="E84" s="190" t="s">
        <v>679</v>
      </c>
      <c r="F84" s="191" t="s">
        <v>680</v>
      </c>
      <c r="G84" s="192" t="s">
        <v>681</v>
      </c>
      <c r="H84" s="193">
        <v>1</v>
      </c>
      <c r="I84" s="194"/>
      <c r="J84" s="195">
        <f aca="true" t="shared" si="0" ref="J84:J105">ROUND(I84*H84,2)</f>
        <v>0</v>
      </c>
      <c r="K84" s="191" t="s">
        <v>21</v>
      </c>
      <c r="L84" s="41"/>
      <c r="M84" s="196" t="s">
        <v>21</v>
      </c>
      <c r="N84" s="197" t="s">
        <v>46</v>
      </c>
      <c r="O84" s="66"/>
      <c r="P84" s="198">
        <f aca="true" t="shared" si="1" ref="P84:P105">O84*H84</f>
        <v>0</v>
      </c>
      <c r="Q84" s="198">
        <v>0</v>
      </c>
      <c r="R84" s="198">
        <f aca="true" t="shared" si="2" ref="R84:R105">Q84*H84</f>
        <v>0</v>
      </c>
      <c r="S84" s="198">
        <v>0</v>
      </c>
      <c r="T84" s="199">
        <f aca="true" t="shared" si="3" ref="T84:T105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0" t="s">
        <v>142</v>
      </c>
      <c r="AT84" s="200" t="s">
        <v>137</v>
      </c>
      <c r="AU84" s="200" t="s">
        <v>85</v>
      </c>
      <c r="AY84" s="19" t="s">
        <v>134</v>
      </c>
      <c r="BE84" s="201">
        <f aca="true" t="shared" si="4" ref="BE84:BE105">IF(N84="základní",J84,0)</f>
        <v>0</v>
      </c>
      <c r="BF84" s="201">
        <f aca="true" t="shared" si="5" ref="BF84:BF105">IF(N84="snížená",J84,0)</f>
        <v>0</v>
      </c>
      <c r="BG84" s="201">
        <f aca="true" t="shared" si="6" ref="BG84:BG105">IF(N84="zákl. přenesená",J84,0)</f>
        <v>0</v>
      </c>
      <c r="BH84" s="201">
        <f aca="true" t="shared" si="7" ref="BH84:BH105">IF(N84="sníž. přenesená",J84,0)</f>
        <v>0</v>
      </c>
      <c r="BI84" s="201">
        <f aca="true" t="shared" si="8" ref="BI84:BI105">IF(N84="nulová",J84,0)</f>
        <v>0</v>
      </c>
      <c r="BJ84" s="19" t="s">
        <v>83</v>
      </c>
      <c r="BK84" s="201">
        <f aca="true" t="shared" si="9" ref="BK84:BK105">ROUND(I84*H84,2)</f>
        <v>0</v>
      </c>
      <c r="BL84" s="19" t="s">
        <v>142</v>
      </c>
      <c r="BM84" s="200" t="s">
        <v>682</v>
      </c>
    </row>
    <row r="85" spans="1:65" s="2" customFormat="1" ht="16.5" customHeight="1">
      <c r="A85" s="36"/>
      <c r="B85" s="37"/>
      <c r="C85" s="189" t="s">
        <v>85</v>
      </c>
      <c r="D85" s="189" t="s">
        <v>137</v>
      </c>
      <c r="E85" s="190" t="s">
        <v>683</v>
      </c>
      <c r="F85" s="191" t="s">
        <v>684</v>
      </c>
      <c r="G85" s="192" t="s">
        <v>681</v>
      </c>
      <c r="H85" s="193">
        <v>1</v>
      </c>
      <c r="I85" s="194"/>
      <c r="J85" s="195">
        <f t="shared" si="0"/>
        <v>0</v>
      </c>
      <c r="K85" s="191" t="s">
        <v>21</v>
      </c>
      <c r="L85" s="41"/>
      <c r="M85" s="196" t="s">
        <v>21</v>
      </c>
      <c r="N85" s="197" t="s">
        <v>46</v>
      </c>
      <c r="O85" s="66"/>
      <c r="P85" s="198">
        <f t="shared" si="1"/>
        <v>0</v>
      </c>
      <c r="Q85" s="198">
        <v>0</v>
      </c>
      <c r="R85" s="198">
        <f t="shared" si="2"/>
        <v>0</v>
      </c>
      <c r="S85" s="198">
        <v>0</v>
      </c>
      <c r="T85" s="199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0" t="s">
        <v>142</v>
      </c>
      <c r="AT85" s="200" t="s">
        <v>137</v>
      </c>
      <c r="AU85" s="200" t="s">
        <v>85</v>
      </c>
      <c r="AY85" s="19" t="s">
        <v>134</v>
      </c>
      <c r="BE85" s="201">
        <f t="shared" si="4"/>
        <v>0</v>
      </c>
      <c r="BF85" s="201">
        <f t="shared" si="5"/>
        <v>0</v>
      </c>
      <c r="BG85" s="201">
        <f t="shared" si="6"/>
        <v>0</v>
      </c>
      <c r="BH85" s="201">
        <f t="shared" si="7"/>
        <v>0</v>
      </c>
      <c r="BI85" s="201">
        <f t="shared" si="8"/>
        <v>0</v>
      </c>
      <c r="BJ85" s="19" t="s">
        <v>83</v>
      </c>
      <c r="BK85" s="201">
        <f t="shared" si="9"/>
        <v>0</v>
      </c>
      <c r="BL85" s="19" t="s">
        <v>142</v>
      </c>
      <c r="BM85" s="200" t="s">
        <v>685</v>
      </c>
    </row>
    <row r="86" spans="1:65" s="2" customFormat="1" ht="16.5" customHeight="1">
      <c r="A86" s="36"/>
      <c r="B86" s="37"/>
      <c r="C86" s="189" t="s">
        <v>135</v>
      </c>
      <c r="D86" s="189" t="s">
        <v>137</v>
      </c>
      <c r="E86" s="190" t="s">
        <v>686</v>
      </c>
      <c r="F86" s="191" t="s">
        <v>687</v>
      </c>
      <c r="G86" s="192" t="s">
        <v>688</v>
      </c>
      <c r="H86" s="193">
        <v>3</v>
      </c>
      <c r="I86" s="194"/>
      <c r="J86" s="195">
        <f t="shared" si="0"/>
        <v>0</v>
      </c>
      <c r="K86" s="191" t="s">
        <v>21</v>
      </c>
      <c r="L86" s="41"/>
      <c r="M86" s="196" t="s">
        <v>21</v>
      </c>
      <c r="N86" s="197" t="s">
        <v>46</v>
      </c>
      <c r="O86" s="66"/>
      <c r="P86" s="198">
        <f t="shared" si="1"/>
        <v>0</v>
      </c>
      <c r="Q86" s="198">
        <v>0</v>
      </c>
      <c r="R86" s="198">
        <f t="shared" si="2"/>
        <v>0</v>
      </c>
      <c r="S86" s="198">
        <v>0</v>
      </c>
      <c r="T86" s="199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0" t="s">
        <v>142</v>
      </c>
      <c r="AT86" s="200" t="s">
        <v>137</v>
      </c>
      <c r="AU86" s="200" t="s">
        <v>85</v>
      </c>
      <c r="AY86" s="19" t="s">
        <v>134</v>
      </c>
      <c r="BE86" s="201">
        <f t="shared" si="4"/>
        <v>0</v>
      </c>
      <c r="BF86" s="201">
        <f t="shared" si="5"/>
        <v>0</v>
      </c>
      <c r="BG86" s="201">
        <f t="shared" si="6"/>
        <v>0</v>
      </c>
      <c r="BH86" s="201">
        <f t="shared" si="7"/>
        <v>0</v>
      </c>
      <c r="BI86" s="201">
        <f t="shared" si="8"/>
        <v>0</v>
      </c>
      <c r="BJ86" s="19" t="s">
        <v>83</v>
      </c>
      <c r="BK86" s="201">
        <f t="shared" si="9"/>
        <v>0</v>
      </c>
      <c r="BL86" s="19" t="s">
        <v>142</v>
      </c>
      <c r="BM86" s="200" t="s">
        <v>689</v>
      </c>
    </row>
    <row r="87" spans="1:65" s="2" customFormat="1" ht="16.5" customHeight="1">
      <c r="A87" s="36"/>
      <c r="B87" s="37"/>
      <c r="C87" s="189" t="s">
        <v>142</v>
      </c>
      <c r="D87" s="189" t="s">
        <v>137</v>
      </c>
      <c r="E87" s="190" t="s">
        <v>690</v>
      </c>
      <c r="F87" s="191" t="s">
        <v>691</v>
      </c>
      <c r="G87" s="192" t="s">
        <v>688</v>
      </c>
      <c r="H87" s="193">
        <v>3</v>
      </c>
      <c r="I87" s="194"/>
      <c r="J87" s="195">
        <f t="shared" si="0"/>
        <v>0</v>
      </c>
      <c r="K87" s="191" t="s">
        <v>21</v>
      </c>
      <c r="L87" s="41"/>
      <c r="M87" s="196" t="s">
        <v>21</v>
      </c>
      <c r="N87" s="197" t="s">
        <v>46</v>
      </c>
      <c r="O87" s="66"/>
      <c r="P87" s="198">
        <f t="shared" si="1"/>
        <v>0</v>
      </c>
      <c r="Q87" s="198">
        <v>0</v>
      </c>
      <c r="R87" s="198">
        <f t="shared" si="2"/>
        <v>0</v>
      </c>
      <c r="S87" s="198">
        <v>0</v>
      </c>
      <c r="T87" s="199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0" t="s">
        <v>142</v>
      </c>
      <c r="AT87" s="200" t="s">
        <v>137</v>
      </c>
      <c r="AU87" s="200" t="s">
        <v>85</v>
      </c>
      <c r="AY87" s="19" t="s">
        <v>134</v>
      </c>
      <c r="BE87" s="201">
        <f t="shared" si="4"/>
        <v>0</v>
      </c>
      <c r="BF87" s="201">
        <f t="shared" si="5"/>
        <v>0</v>
      </c>
      <c r="BG87" s="201">
        <f t="shared" si="6"/>
        <v>0</v>
      </c>
      <c r="BH87" s="201">
        <f t="shared" si="7"/>
        <v>0</v>
      </c>
      <c r="BI87" s="201">
        <f t="shared" si="8"/>
        <v>0</v>
      </c>
      <c r="BJ87" s="19" t="s">
        <v>83</v>
      </c>
      <c r="BK87" s="201">
        <f t="shared" si="9"/>
        <v>0</v>
      </c>
      <c r="BL87" s="19" t="s">
        <v>142</v>
      </c>
      <c r="BM87" s="200" t="s">
        <v>692</v>
      </c>
    </row>
    <row r="88" spans="1:65" s="2" customFormat="1" ht="16.5" customHeight="1">
      <c r="A88" s="36"/>
      <c r="B88" s="37"/>
      <c r="C88" s="189" t="s">
        <v>166</v>
      </c>
      <c r="D88" s="189" t="s">
        <v>137</v>
      </c>
      <c r="E88" s="190" t="s">
        <v>693</v>
      </c>
      <c r="F88" s="191" t="s">
        <v>694</v>
      </c>
      <c r="G88" s="192" t="s">
        <v>688</v>
      </c>
      <c r="H88" s="193">
        <v>5</v>
      </c>
      <c r="I88" s="194"/>
      <c r="J88" s="195">
        <f t="shared" si="0"/>
        <v>0</v>
      </c>
      <c r="K88" s="191" t="s">
        <v>21</v>
      </c>
      <c r="L88" s="41"/>
      <c r="M88" s="196" t="s">
        <v>21</v>
      </c>
      <c r="N88" s="197" t="s">
        <v>46</v>
      </c>
      <c r="O88" s="66"/>
      <c r="P88" s="198">
        <f t="shared" si="1"/>
        <v>0</v>
      </c>
      <c r="Q88" s="198">
        <v>0</v>
      </c>
      <c r="R88" s="198">
        <f t="shared" si="2"/>
        <v>0</v>
      </c>
      <c r="S88" s="198">
        <v>0</v>
      </c>
      <c r="T88" s="199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0" t="s">
        <v>142</v>
      </c>
      <c r="AT88" s="200" t="s">
        <v>137</v>
      </c>
      <c r="AU88" s="200" t="s">
        <v>85</v>
      </c>
      <c r="AY88" s="19" t="s">
        <v>134</v>
      </c>
      <c r="BE88" s="201">
        <f t="shared" si="4"/>
        <v>0</v>
      </c>
      <c r="BF88" s="201">
        <f t="shared" si="5"/>
        <v>0</v>
      </c>
      <c r="BG88" s="201">
        <f t="shared" si="6"/>
        <v>0</v>
      </c>
      <c r="BH88" s="201">
        <f t="shared" si="7"/>
        <v>0</v>
      </c>
      <c r="BI88" s="201">
        <f t="shared" si="8"/>
        <v>0</v>
      </c>
      <c r="BJ88" s="19" t="s">
        <v>83</v>
      </c>
      <c r="BK88" s="201">
        <f t="shared" si="9"/>
        <v>0</v>
      </c>
      <c r="BL88" s="19" t="s">
        <v>142</v>
      </c>
      <c r="BM88" s="200" t="s">
        <v>695</v>
      </c>
    </row>
    <row r="89" spans="1:65" s="2" customFormat="1" ht="24" customHeight="1">
      <c r="A89" s="36"/>
      <c r="B89" s="37"/>
      <c r="C89" s="189" t="s">
        <v>157</v>
      </c>
      <c r="D89" s="189" t="s">
        <v>137</v>
      </c>
      <c r="E89" s="190" t="s">
        <v>696</v>
      </c>
      <c r="F89" s="191" t="s">
        <v>697</v>
      </c>
      <c r="G89" s="192" t="s">
        <v>688</v>
      </c>
      <c r="H89" s="193">
        <v>2</v>
      </c>
      <c r="I89" s="194"/>
      <c r="J89" s="195">
        <f t="shared" si="0"/>
        <v>0</v>
      </c>
      <c r="K89" s="191" t="s">
        <v>21</v>
      </c>
      <c r="L89" s="41"/>
      <c r="M89" s="196" t="s">
        <v>21</v>
      </c>
      <c r="N89" s="197" t="s">
        <v>46</v>
      </c>
      <c r="O89" s="66"/>
      <c r="P89" s="198">
        <f t="shared" si="1"/>
        <v>0</v>
      </c>
      <c r="Q89" s="198">
        <v>0</v>
      </c>
      <c r="R89" s="198">
        <f t="shared" si="2"/>
        <v>0</v>
      </c>
      <c r="S89" s="198">
        <v>0</v>
      </c>
      <c r="T89" s="199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0" t="s">
        <v>142</v>
      </c>
      <c r="AT89" s="200" t="s">
        <v>137</v>
      </c>
      <c r="AU89" s="200" t="s">
        <v>85</v>
      </c>
      <c r="AY89" s="19" t="s">
        <v>134</v>
      </c>
      <c r="BE89" s="201">
        <f t="shared" si="4"/>
        <v>0</v>
      </c>
      <c r="BF89" s="201">
        <f t="shared" si="5"/>
        <v>0</v>
      </c>
      <c r="BG89" s="201">
        <f t="shared" si="6"/>
        <v>0</v>
      </c>
      <c r="BH89" s="201">
        <f t="shared" si="7"/>
        <v>0</v>
      </c>
      <c r="BI89" s="201">
        <f t="shared" si="8"/>
        <v>0</v>
      </c>
      <c r="BJ89" s="19" t="s">
        <v>83</v>
      </c>
      <c r="BK89" s="201">
        <f t="shared" si="9"/>
        <v>0</v>
      </c>
      <c r="BL89" s="19" t="s">
        <v>142</v>
      </c>
      <c r="BM89" s="200" t="s">
        <v>698</v>
      </c>
    </row>
    <row r="90" spans="1:65" s="2" customFormat="1" ht="16.5" customHeight="1">
      <c r="A90" s="36"/>
      <c r="B90" s="37"/>
      <c r="C90" s="189" t="s">
        <v>182</v>
      </c>
      <c r="D90" s="189" t="s">
        <v>137</v>
      </c>
      <c r="E90" s="190" t="s">
        <v>699</v>
      </c>
      <c r="F90" s="191" t="s">
        <v>700</v>
      </c>
      <c r="G90" s="192" t="s">
        <v>688</v>
      </c>
      <c r="H90" s="193">
        <v>5</v>
      </c>
      <c r="I90" s="194"/>
      <c r="J90" s="195">
        <f t="shared" si="0"/>
        <v>0</v>
      </c>
      <c r="K90" s="191" t="s">
        <v>21</v>
      </c>
      <c r="L90" s="41"/>
      <c r="M90" s="196" t="s">
        <v>21</v>
      </c>
      <c r="N90" s="197" t="s">
        <v>46</v>
      </c>
      <c r="O90" s="66"/>
      <c r="P90" s="198">
        <f t="shared" si="1"/>
        <v>0</v>
      </c>
      <c r="Q90" s="198">
        <v>0</v>
      </c>
      <c r="R90" s="198">
        <f t="shared" si="2"/>
        <v>0</v>
      </c>
      <c r="S90" s="198">
        <v>0</v>
      </c>
      <c r="T90" s="199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0" t="s">
        <v>142</v>
      </c>
      <c r="AT90" s="200" t="s">
        <v>137</v>
      </c>
      <c r="AU90" s="200" t="s">
        <v>85</v>
      </c>
      <c r="AY90" s="19" t="s">
        <v>134</v>
      </c>
      <c r="BE90" s="201">
        <f t="shared" si="4"/>
        <v>0</v>
      </c>
      <c r="BF90" s="201">
        <f t="shared" si="5"/>
        <v>0</v>
      </c>
      <c r="BG90" s="201">
        <f t="shared" si="6"/>
        <v>0</v>
      </c>
      <c r="BH90" s="201">
        <f t="shared" si="7"/>
        <v>0</v>
      </c>
      <c r="BI90" s="201">
        <f t="shared" si="8"/>
        <v>0</v>
      </c>
      <c r="BJ90" s="19" t="s">
        <v>83</v>
      </c>
      <c r="BK90" s="201">
        <f t="shared" si="9"/>
        <v>0</v>
      </c>
      <c r="BL90" s="19" t="s">
        <v>142</v>
      </c>
      <c r="BM90" s="200" t="s">
        <v>701</v>
      </c>
    </row>
    <row r="91" spans="1:65" s="2" customFormat="1" ht="24" customHeight="1">
      <c r="A91" s="36"/>
      <c r="B91" s="37"/>
      <c r="C91" s="189" t="s">
        <v>189</v>
      </c>
      <c r="D91" s="189" t="s">
        <v>137</v>
      </c>
      <c r="E91" s="190" t="s">
        <v>702</v>
      </c>
      <c r="F91" s="191" t="s">
        <v>703</v>
      </c>
      <c r="G91" s="192" t="s">
        <v>688</v>
      </c>
      <c r="H91" s="193">
        <v>6</v>
      </c>
      <c r="I91" s="194"/>
      <c r="J91" s="195">
        <f t="shared" si="0"/>
        <v>0</v>
      </c>
      <c r="K91" s="191" t="s">
        <v>21</v>
      </c>
      <c r="L91" s="41"/>
      <c r="M91" s="196" t="s">
        <v>21</v>
      </c>
      <c r="N91" s="197" t="s">
        <v>46</v>
      </c>
      <c r="O91" s="66"/>
      <c r="P91" s="198">
        <f t="shared" si="1"/>
        <v>0</v>
      </c>
      <c r="Q91" s="198">
        <v>0</v>
      </c>
      <c r="R91" s="198">
        <f t="shared" si="2"/>
        <v>0</v>
      </c>
      <c r="S91" s="198">
        <v>0</v>
      </c>
      <c r="T91" s="199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0" t="s">
        <v>142</v>
      </c>
      <c r="AT91" s="200" t="s">
        <v>137</v>
      </c>
      <c r="AU91" s="200" t="s">
        <v>85</v>
      </c>
      <c r="AY91" s="19" t="s">
        <v>134</v>
      </c>
      <c r="BE91" s="201">
        <f t="shared" si="4"/>
        <v>0</v>
      </c>
      <c r="BF91" s="201">
        <f t="shared" si="5"/>
        <v>0</v>
      </c>
      <c r="BG91" s="201">
        <f t="shared" si="6"/>
        <v>0</v>
      </c>
      <c r="BH91" s="201">
        <f t="shared" si="7"/>
        <v>0</v>
      </c>
      <c r="BI91" s="201">
        <f t="shared" si="8"/>
        <v>0</v>
      </c>
      <c r="BJ91" s="19" t="s">
        <v>83</v>
      </c>
      <c r="BK91" s="201">
        <f t="shared" si="9"/>
        <v>0</v>
      </c>
      <c r="BL91" s="19" t="s">
        <v>142</v>
      </c>
      <c r="BM91" s="200" t="s">
        <v>704</v>
      </c>
    </row>
    <row r="92" spans="1:65" s="2" customFormat="1" ht="16.5" customHeight="1">
      <c r="A92" s="36"/>
      <c r="B92" s="37"/>
      <c r="C92" s="189" t="s">
        <v>197</v>
      </c>
      <c r="D92" s="189" t="s">
        <v>137</v>
      </c>
      <c r="E92" s="190" t="s">
        <v>705</v>
      </c>
      <c r="F92" s="191" t="s">
        <v>706</v>
      </c>
      <c r="G92" s="192" t="s">
        <v>154</v>
      </c>
      <c r="H92" s="193">
        <v>30</v>
      </c>
      <c r="I92" s="194"/>
      <c r="J92" s="195">
        <f t="shared" si="0"/>
        <v>0</v>
      </c>
      <c r="K92" s="191" t="s">
        <v>21</v>
      </c>
      <c r="L92" s="41"/>
      <c r="M92" s="196" t="s">
        <v>21</v>
      </c>
      <c r="N92" s="197" t="s">
        <v>46</v>
      </c>
      <c r="O92" s="66"/>
      <c r="P92" s="198">
        <f t="shared" si="1"/>
        <v>0</v>
      </c>
      <c r="Q92" s="198">
        <v>0</v>
      </c>
      <c r="R92" s="198">
        <f t="shared" si="2"/>
        <v>0</v>
      </c>
      <c r="S92" s="198">
        <v>0</v>
      </c>
      <c r="T92" s="199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0" t="s">
        <v>142</v>
      </c>
      <c r="AT92" s="200" t="s">
        <v>137</v>
      </c>
      <c r="AU92" s="200" t="s">
        <v>85</v>
      </c>
      <c r="AY92" s="19" t="s">
        <v>134</v>
      </c>
      <c r="BE92" s="201">
        <f t="shared" si="4"/>
        <v>0</v>
      </c>
      <c r="BF92" s="201">
        <f t="shared" si="5"/>
        <v>0</v>
      </c>
      <c r="BG92" s="201">
        <f t="shared" si="6"/>
        <v>0</v>
      </c>
      <c r="BH92" s="201">
        <f t="shared" si="7"/>
        <v>0</v>
      </c>
      <c r="BI92" s="201">
        <f t="shared" si="8"/>
        <v>0</v>
      </c>
      <c r="BJ92" s="19" t="s">
        <v>83</v>
      </c>
      <c r="BK92" s="201">
        <f t="shared" si="9"/>
        <v>0</v>
      </c>
      <c r="BL92" s="19" t="s">
        <v>142</v>
      </c>
      <c r="BM92" s="200" t="s">
        <v>707</v>
      </c>
    </row>
    <row r="93" spans="1:65" s="2" customFormat="1" ht="16.5" customHeight="1">
      <c r="A93" s="36"/>
      <c r="B93" s="37"/>
      <c r="C93" s="189" t="s">
        <v>209</v>
      </c>
      <c r="D93" s="189" t="s">
        <v>137</v>
      </c>
      <c r="E93" s="190" t="s">
        <v>708</v>
      </c>
      <c r="F93" s="191" t="s">
        <v>709</v>
      </c>
      <c r="G93" s="192" t="s">
        <v>154</v>
      </c>
      <c r="H93" s="193">
        <v>30</v>
      </c>
      <c r="I93" s="194"/>
      <c r="J93" s="195">
        <f t="shared" si="0"/>
        <v>0</v>
      </c>
      <c r="K93" s="191" t="s">
        <v>21</v>
      </c>
      <c r="L93" s="41"/>
      <c r="M93" s="196" t="s">
        <v>21</v>
      </c>
      <c r="N93" s="197" t="s">
        <v>46</v>
      </c>
      <c r="O93" s="66"/>
      <c r="P93" s="198">
        <f t="shared" si="1"/>
        <v>0</v>
      </c>
      <c r="Q93" s="198">
        <v>0</v>
      </c>
      <c r="R93" s="198">
        <f t="shared" si="2"/>
        <v>0</v>
      </c>
      <c r="S93" s="198">
        <v>0</v>
      </c>
      <c r="T93" s="199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0" t="s">
        <v>142</v>
      </c>
      <c r="AT93" s="200" t="s">
        <v>137</v>
      </c>
      <c r="AU93" s="200" t="s">
        <v>85</v>
      </c>
      <c r="AY93" s="19" t="s">
        <v>134</v>
      </c>
      <c r="BE93" s="201">
        <f t="shared" si="4"/>
        <v>0</v>
      </c>
      <c r="BF93" s="201">
        <f t="shared" si="5"/>
        <v>0</v>
      </c>
      <c r="BG93" s="201">
        <f t="shared" si="6"/>
        <v>0</v>
      </c>
      <c r="BH93" s="201">
        <f t="shared" si="7"/>
        <v>0</v>
      </c>
      <c r="BI93" s="201">
        <f t="shared" si="8"/>
        <v>0</v>
      </c>
      <c r="BJ93" s="19" t="s">
        <v>83</v>
      </c>
      <c r="BK93" s="201">
        <f t="shared" si="9"/>
        <v>0</v>
      </c>
      <c r="BL93" s="19" t="s">
        <v>142</v>
      </c>
      <c r="BM93" s="200" t="s">
        <v>710</v>
      </c>
    </row>
    <row r="94" spans="1:65" s="2" customFormat="1" ht="16.5" customHeight="1">
      <c r="A94" s="36"/>
      <c r="B94" s="37"/>
      <c r="C94" s="189" t="s">
        <v>218</v>
      </c>
      <c r="D94" s="189" t="s">
        <v>137</v>
      </c>
      <c r="E94" s="190" t="s">
        <v>711</v>
      </c>
      <c r="F94" s="191" t="s">
        <v>712</v>
      </c>
      <c r="G94" s="192" t="s">
        <v>154</v>
      </c>
      <c r="H94" s="193">
        <v>10</v>
      </c>
      <c r="I94" s="194"/>
      <c r="J94" s="195">
        <f t="shared" si="0"/>
        <v>0</v>
      </c>
      <c r="K94" s="191" t="s">
        <v>21</v>
      </c>
      <c r="L94" s="41"/>
      <c r="M94" s="196" t="s">
        <v>21</v>
      </c>
      <c r="N94" s="197" t="s">
        <v>46</v>
      </c>
      <c r="O94" s="66"/>
      <c r="P94" s="198">
        <f t="shared" si="1"/>
        <v>0</v>
      </c>
      <c r="Q94" s="198">
        <v>0</v>
      </c>
      <c r="R94" s="198">
        <f t="shared" si="2"/>
        <v>0</v>
      </c>
      <c r="S94" s="198">
        <v>0</v>
      </c>
      <c r="T94" s="199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0" t="s">
        <v>142</v>
      </c>
      <c r="AT94" s="200" t="s">
        <v>137</v>
      </c>
      <c r="AU94" s="200" t="s">
        <v>85</v>
      </c>
      <c r="AY94" s="19" t="s">
        <v>134</v>
      </c>
      <c r="BE94" s="201">
        <f t="shared" si="4"/>
        <v>0</v>
      </c>
      <c r="BF94" s="201">
        <f t="shared" si="5"/>
        <v>0</v>
      </c>
      <c r="BG94" s="201">
        <f t="shared" si="6"/>
        <v>0</v>
      </c>
      <c r="BH94" s="201">
        <f t="shared" si="7"/>
        <v>0</v>
      </c>
      <c r="BI94" s="201">
        <f t="shared" si="8"/>
        <v>0</v>
      </c>
      <c r="BJ94" s="19" t="s">
        <v>83</v>
      </c>
      <c r="BK94" s="201">
        <f t="shared" si="9"/>
        <v>0</v>
      </c>
      <c r="BL94" s="19" t="s">
        <v>142</v>
      </c>
      <c r="BM94" s="200" t="s">
        <v>713</v>
      </c>
    </row>
    <row r="95" spans="1:65" s="2" customFormat="1" ht="16.5" customHeight="1">
      <c r="A95" s="36"/>
      <c r="B95" s="37"/>
      <c r="C95" s="189" t="s">
        <v>230</v>
      </c>
      <c r="D95" s="189" t="s">
        <v>137</v>
      </c>
      <c r="E95" s="190" t="s">
        <v>714</v>
      </c>
      <c r="F95" s="191" t="s">
        <v>715</v>
      </c>
      <c r="G95" s="192" t="s">
        <v>688</v>
      </c>
      <c r="H95" s="193">
        <v>2</v>
      </c>
      <c r="I95" s="194"/>
      <c r="J95" s="195">
        <f t="shared" si="0"/>
        <v>0</v>
      </c>
      <c r="K95" s="191" t="s">
        <v>21</v>
      </c>
      <c r="L95" s="41"/>
      <c r="M95" s="196" t="s">
        <v>21</v>
      </c>
      <c r="N95" s="197" t="s">
        <v>46</v>
      </c>
      <c r="O95" s="66"/>
      <c r="P95" s="198">
        <f t="shared" si="1"/>
        <v>0</v>
      </c>
      <c r="Q95" s="198">
        <v>0</v>
      </c>
      <c r="R95" s="198">
        <f t="shared" si="2"/>
        <v>0</v>
      </c>
      <c r="S95" s="198">
        <v>0</v>
      </c>
      <c r="T95" s="199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0" t="s">
        <v>142</v>
      </c>
      <c r="AT95" s="200" t="s">
        <v>137</v>
      </c>
      <c r="AU95" s="200" t="s">
        <v>85</v>
      </c>
      <c r="AY95" s="19" t="s">
        <v>134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19" t="s">
        <v>83</v>
      </c>
      <c r="BK95" s="201">
        <f t="shared" si="9"/>
        <v>0</v>
      </c>
      <c r="BL95" s="19" t="s">
        <v>142</v>
      </c>
      <c r="BM95" s="200" t="s">
        <v>716</v>
      </c>
    </row>
    <row r="96" spans="1:65" s="2" customFormat="1" ht="16.5" customHeight="1">
      <c r="A96" s="36"/>
      <c r="B96" s="37"/>
      <c r="C96" s="189" t="s">
        <v>235</v>
      </c>
      <c r="D96" s="189" t="s">
        <v>137</v>
      </c>
      <c r="E96" s="190" t="s">
        <v>717</v>
      </c>
      <c r="F96" s="191" t="s">
        <v>718</v>
      </c>
      <c r="G96" s="192" t="s">
        <v>688</v>
      </c>
      <c r="H96" s="193">
        <v>5</v>
      </c>
      <c r="I96" s="194"/>
      <c r="J96" s="195">
        <f t="shared" si="0"/>
        <v>0</v>
      </c>
      <c r="K96" s="191" t="s">
        <v>21</v>
      </c>
      <c r="L96" s="41"/>
      <c r="M96" s="196" t="s">
        <v>21</v>
      </c>
      <c r="N96" s="197" t="s">
        <v>46</v>
      </c>
      <c r="O96" s="66"/>
      <c r="P96" s="198">
        <f t="shared" si="1"/>
        <v>0</v>
      </c>
      <c r="Q96" s="198">
        <v>0</v>
      </c>
      <c r="R96" s="198">
        <f t="shared" si="2"/>
        <v>0</v>
      </c>
      <c r="S96" s="198">
        <v>0</v>
      </c>
      <c r="T96" s="199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0" t="s">
        <v>142</v>
      </c>
      <c r="AT96" s="200" t="s">
        <v>137</v>
      </c>
      <c r="AU96" s="200" t="s">
        <v>85</v>
      </c>
      <c r="AY96" s="19" t="s">
        <v>134</v>
      </c>
      <c r="BE96" s="201">
        <f t="shared" si="4"/>
        <v>0</v>
      </c>
      <c r="BF96" s="201">
        <f t="shared" si="5"/>
        <v>0</v>
      </c>
      <c r="BG96" s="201">
        <f t="shared" si="6"/>
        <v>0</v>
      </c>
      <c r="BH96" s="201">
        <f t="shared" si="7"/>
        <v>0</v>
      </c>
      <c r="BI96" s="201">
        <f t="shared" si="8"/>
        <v>0</v>
      </c>
      <c r="BJ96" s="19" t="s">
        <v>83</v>
      </c>
      <c r="BK96" s="201">
        <f t="shared" si="9"/>
        <v>0</v>
      </c>
      <c r="BL96" s="19" t="s">
        <v>142</v>
      </c>
      <c r="BM96" s="200" t="s">
        <v>719</v>
      </c>
    </row>
    <row r="97" spans="1:65" s="2" customFormat="1" ht="24" customHeight="1">
      <c r="A97" s="36"/>
      <c r="B97" s="37"/>
      <c r="C97" s="189" t="s">
        <v>242</v>
      </c>
      <c r="D97" s="189" t="s">
        <v>137</v>
      </c>
      <c r="E97" s="190" t="s">
        <v>720</v>
      </c>
      <c r="F97" s="191" t="s">
        <v>721</v>
      </c>
      <c r="G97" s="192" t="s">
        <v>688</v>
      </c>
      <c r="H97" s="193">
        <v>2</v>
      </c>
      <c r="I97" s="194"/>
      <c r="J97" s="195">
        <f t="shared" si="0"/>
        <v>0</v>
      </c>
      <c r="K97" s="191" t="s">
        <v>21</v>
      </c>
      <c r="L97" s="41"/>
      <c r="M97" s="196" t="s">
        <v>21</v>
      </c>
      <c r="N97" s="197" t="s">
        <v>46</v>
      </c>
      <c r="O97" s="66"/>
      <c r="P97" s="198">
        <f t="shared" si="1"/>
        <v>0</v>
      </c>
      <c r="Q97" s="198">
        <v>0</v>
      </c>
      <c r="R97" s="198">
        <f t="shared" si="2"/>
        <v>0</v>
      </c>
      <c r="S97" s="198">
        <v>0</v>
      </c>
      <c r="T97" s="199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0" t="s">
        <v>142</v>
      </c>
      <c r="AT97" s="200" t="s">
        <v>137</v>
      </c>
      <c r="AU97" s="200" t="s">
        <v>85</v>
      </c>
      <c r="AY97" s="19" t="s">
        <v>134</v>
      </c>
      <c r="BE97" s="201">
        <f t="shared" si="4"/>
        <v>0</v>
      </c>
      <c r="BF97" s="201">
        <f t="shared" si="5"/>
        <v>0</v>
      </c>
      <c r="BG97" s="201">
        <f t="shared" si="6"/>
        <v>0</v>
      </c>
      <c r="BH97" s="201">
        <f t="shared" si="7"/>
        <v>0</v>
      </c>
      <c r="BI97" s="201">
        <f t="shared" si="8"/>
        <v>0</v>
      </c>
      <c r="BJ97" s="19" t="s">
        <v>83</v>
      </c>
      <c r="BK97" s="201">
        <f t="shared" si="9"/>
        <v>0</v>
      </c>
      <c r="BL97" s="19" t="s">
        <v>142</v>
      </c>
      <c r="BM97" s="200" t="s">
        <v>722</v>
      </c>
    </row>
    <row r="98" spans="1:65" s="2" customFormat="1" ht="16.5" customHeight="1">
      <c r="A98" s="36"/>
      <c r="B98" s="37"/>
      <c r="C98" s="189" t="s">
        <v>8</v>
      </c>
      <c r="D98" s="189" t="s">
        <v>137</v>
      </c>
      <c r="E98" s="190" t="s">
        <v>723</v>
      </c>
      <c r="F98" s="191" t="s">
        <v>724</v>
      </c>
      <c r="G98" s="192" t="s">
        <v>688</v>
      </c>
      <c r="H98" s="193">
        <v>6</v>
      </c>
      <c r="I98" s="194"/>
      <c r="J98" s="195">
        <f t="shared" si="0"/>
        <v>0</v>
      </c>
      <c r="K98" s="191" t="s">
        <v>21</v>
      </c>
      <c r="L98" s="41"/>
      <c r="M98" s="196" t="s">
        <v>21</v>
      </c>
      <c r="N98" s="197" t="s">
        <v>46</v>
      </c>
      <c r="O98" s="66"/>
      <c r="P98" s="198">
        <f t="shared" si="1"/>
        <v>0</v>
      </c>
      <c r="Q98" s="198">
        <v>0</v>
      </c>
      <c r="R98" s="198">
        <f t="shared" si="2"/>
        <v>0</v>
      </c>
      <c r="S98" s="198">
        <v>0</v>
      </c>
      <c r="T98" s="199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0" t="s">
        <v>142</v>
      </c>
      <c r="AT98" s="200" t="s">
        <v>137</v>
      </c>
      <c r="AU98" s="200" t="s">
        <v>85</v>
      </c>
      <c r="AY98" s="19" t="s">
        <v>134</v>
      </c>
      <c r="BE98" s="201">
        <f t="shared" si="4"/>
        <v>0</v>
      </c>
      <c r="BF98" s="201">
        <f t="shared" si="5"/>
        <v>0</v>
      </c>
      <c r="BG98" s="201">
        <f t="shared" si="6"/>
        <v>0</v>
      </c>
      <c r="BH98" s="201">
        <f t="shared" si="7"/>
        <v>0</v>
      </c>
      <c r="BI98" s="201">
        <f t="shared" si="8"/>
        <v>0</v>
      </c>
      <c r="BJ98" s="19" t="s">
        <v>83</v>
      </c>
      <c r="BK98" s="201">
        <f t="shared" si="9"/>
        <v>0</v>
      </c>
      <c r="BL98" s="19" t="s">
        <v>142</v>
      </c>
      <c r="BM98" s="200" t="s">
        <v>725</v>
      </c>
    </row>
    <row r="99" spans="1:65" s="2" customFormat="1" ht="24" customHeight="1">
      <c r="A99" s="36"/>
      <c r="B99" s="37"/>
      <c r="C99" s="189" t="s">
        <v>250</v>
      </c>
      <c r="D99" s="189" t="s">
        <v>137</v>
      </c>
      <c r="E99" s="190" t="s">
        <v>726</v>
      </c>
      <c r="F99" s="191" t="s">
        <v>727</v>
      </c>
      <c r="G99" s="192" t="s">
        <v>154</v>
      </c>
      <c r="H99" s="193">
        <v>30</v>
      </c>
      <c r="I99" s="194"/>
      <c r="J99" s="195">
        <f t="shared" si="0"/>
        <v>0</v>
      </c>
      <c r="K99" s="191" t="s">
        <v>21</v>
      </c>
      <c r="L99" s="41"/>
      <c r="M99" s="196" t="s">
        <v>21</v>
      </c>
      <c r="N99" s="197" t="s">
        <v>46</v>
      </c>
      <c r="O99" s="66"/>
      <c r="P99" s="198">
        <f t="shared" si="1"/>
        <v>0</v>
      </c>
      <c r="Q99" s="198">
        <v>0</v>
      </c>
      <c r="R99" s="198">
        <f t="shared" si="2"/>
        <v>0</v>
      </c>
      <c r="S99" s="198">
        <v>0</v>
      </c>
      <c r="T99" s="199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0" t="s">
        <v>142</v>
      </c>
      <c r="AT99" s="200" t="s">
        <v>137</v>
      </c>
      <c r="AU99" s="200" t="s">
        <v>85</v>
      </c>
      <c r="AY99" s="19" t="s">
        <v>134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19" t="s">
        <v>83</v>
      </c>
      <c r="BK99" s="201">
        <f t="shared" si="9"/>
        <v>0</v>
      </c>
      <c r="BL99" s="19" t="s">
        <v>142</v>
      </c>
      <c r="BM99" s="200" t="s">
        <v>728</v>
      </c>
    </row>
    <row r="100" spans="1:65" s="2" customFormat="1" ht="24" customHeight="1">
      <c r="A100" s="36"/>
      <c r="B100" s="37"/>
      <c r="C100" s="189" t="s">
        <v>256</v>
      </c>
      <c r="D100" s="189" t="s">
        <v>137</v>
      </c>
      <c r="E100" s="190" t="s">
        <v>729</v>
      </c>
      <c r="F100" s="191" t="s">
        <v>730</v>
      </c>
      <c r="G100" s="192" t="s">
        <v>154</v>
      </c>
      <c r="H100" s="193">
        <v>30</v>
      </c>
      <c r="I100" s="194"/>
      <c r="J100" s="195">
        <f t="shared" si="0"/>
        <v>0</v>
      </c>
      <c r="K100" s="191" t="s">
        <v>21</v>
      </c>
      <c r="L100" s="41"/>
      <c r="M100" s="196" t="s">
        <v>21</v>
      </c>
      <c r="N100" s="197" t="s">
        <v>46</v>
      </c>
      <c r="O100" s="66"/>
      <c r="P100" s="198">
        <f t="shared" si="1"/>
        <v>0</v>
      </c>
      <c r="Q100" s="198">
        <v>0</v>
      </c>
      <c r="R100" s="198">
        <f t="shared" si="2"/>
        <v>0</v>
      </c>
      <c r="S100" s="198">
        <v>0</v>
      </c>
      <c r="T100" s="199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0" t="s">
        <v>142</v>
      </c>
      <c r="AT100" s="200" t="s">
        <v>137</v>
      </c>
      <c r="AU100" s="200" t="s">
        <v>85</v>
      </c>
      <c r="AY100" s="19" t="s">
        <v>134</v>
      </c>
      <c r="BE100" s="201">
        <f t="shared" si="4"/>
        <v>0</v>
      </c>
      <c r="BF100" s="201">
        <f t="shared" si="5"/>
        <v>0</v>
      </c>
      <c r="BG100" s="201">
        <f t="shared" si="6"/>
        <v>0</v>
      </c>
      <c r="BH100" s="201">
        <f t="shared" si="7"/>
        <v>0</v>
      </c>
      <c r="BI100" s="201">
        <f t="shared" si="8"/>
        <v>0</v>
      </c>
      <c r="BJ100" s="19" t="s">
        <v>83</v>
      </c>
      <c r="BK100" s="201">
        <f t="shared" si="9"/>
        <v>0</v>
      </c>
      <c r="BL100" s="19" t="s">
        <v>142</v>
      </c>
      <c r="BM100" s="200" t="s">
        <v>731</v>
      </c>
    </row>
    <row r="101" spans="1:65" s="2" customFormat="1" ht="24" customHeight="1">
      <c r="A101" s="36"/>
      <c r="B101" s="37"/>
      <c r="C101" s="189" t="s">
        <v>260</v>
      </c>
      <c r="D101" s="189" t="s">
        <v>137</v>
      </c>
      <c r="E101" s="190" t="s">
        <v>732</v>
      </c>
      <c r="F101" s="191" t="s">
        <v>733</v>
      </c>
      <c r="G101" s="192" t="s">
        <v>154</v>
      </c>
      <c r="H101" s="193">
        <v>10</v>
      </c>
      <c r="I101" s="194"/>
      <c r="J101" s="195">
        <f t="shared" si="0"/>
        <v>0</v>
      </c>
      <c r="K101" s="191" t="s">
        <v>21</v>
      </c>
      <c r="L101" s="41"/>
      <c r="M101" s="196" t="s">
        <v>21</v>
      </c>
      <c r="N101" s="197" t="s">
        <v>46</v>
      </c>
      <c r="O101" s="66"/>
      <c r="P101" s="198">
        <f t="shared" si="1"/>
        <v>0</v>
      </c>
      <c r="Q101" s="198">
        <v>0</v>
      </c>
      <c r="R101" s="198">
        <f t="shared" si="2"/>
        <v>0</v>
      </c>
      <c r="S101" s="198">
        <v>0</v>
      </c>
      <c r="T101" s="199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0" t="s">
        <v>142</v>
      </c>
      <c r="AT101" s="200" t="s">
        <v>137</v>
      </c>
      <c r="AU101" s="200" t="s">
        <v>85</v>
      </c>
      <c r="AY101" s="19" t="s">
        <v>134</v>
      </c>
      <c r="BE101" s="201">
        <f t="shared" si="4"/>
        <v>0</v>
      </c>
      <c r="BF101" s="201">
        <f t="shared" si="5"/>
        <v>0</v>
      </c>
      <c r="BG101" s="201">
        <f t="shared" si="6"/>
        <v>0</v>
      </c>
      <c r="BH101" s="201">
        <f t="shared" si="7"/>
        <v>0</v>
      </c>
      <c r="BI101" s="201">
        <f t="shared" si="8"/>
        <v>0</v>
      </c>
      <c r="BJ101" s="19" t="s">
        <v>83</v>
      </c>
      <c r="BK101" s="201">
        <f t="shared" si="9"/>
        <v>0</v>
      </c>
      <c r="BL101" s="19" t="s">
        <v>142</v>
      </c>
      <c r="BM101" s="200" t="s">
        <v>734</v>
      </c>
    </row>
    <row r="102" spans="1:65" s="2" customFormat="1" ht="16.5" customHeight="1">
      <c r="A102" s="36"/>
      <c r="B102" s="37"/>
      <c r="C102" s="189" t="s">
        <v>267</v>
      </c>
      <c r="D102" s="189" t="s">
        <v>137</v>
      </c>
      <c r="E102" s="190" t="s">
        <v>735</v>
      </c>
      <c r="F102" s="191" t="s">
        <v>736</v>
      </c>
      <c r="G102" s="192" t="s">
        <v>154</v>
      </c>
      <c r="H102" s="193">
        <v>10</v>
      </c>
      <c r="I102" s="194"/>
      <c r="J102" s="195">
        <f t="shared" si="0"/>
        <v>0</v>
      </c>
      <c r="K102" s="191" t="s">
        <v>21</v>
      </c>
      <c r="L102" s="41"/>
      <c r="M102" s="196" t="s">
        <v>21</v>
      </c>
      <c r="N102" s="197" t="s">
        <v>46</v>
      </c>
      <c r="O102" s="66"/>
      <c r="P102" s="198">
        <f t="shared" si="1"/>
        <v>0</v>
      </c>
      <c r="Q102" s="198">
        <v>0</v>
      </c>
      <c r="R102" s="198">
        <f t="shared" si="2"/>
        <v>0</v>
      </c>
      <c r="S102" s="198">
        <v>0</v>
      </c>
      <c r="T102" s="199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0" t="s">
        <v>142</v>
      </c>
      <c r="AT102" s="200" t="s">
        <v>137</v>
      </c>
      <c r="AU102" s="200" t="s">
        <v>85</v>
      </c>
      <c r="AY102" s="19" t="s">
        <v>134</v>
      </c>
      <c r="BE102" s="201">
        <f t="shared" si="4"/>
        <v>0</v>
      </c>
      <c r="BF102" s="201">
        <f t="shared" si="5"/>
        <v>0</v>
      </c>
      <c r="BG102" s="201">
        <f t="shared" si="6"/>
        <v>0</v>
      </c>
      <c r="BH102" s="201">
        <f t="shared" si="7"/>
        <v>0</v>
      </c>
      <c r="BI102" s="201">
        <f t="shared" si="8"/>
        <v>0</v>
      </c>
      <c r="BJ102" s="19" t="s">
        <v>83</v>
      </c>
      <c r="BK102" s="201">
        <f t="shared" si="9"/>
        <v>0</v>
      </c>
      <c r="BL102" s="19" t="s">
        <v>142</v>
      </c>
      <c r="BM102" s="200" t="s">
        <v>737</v>
      </c>
    </row>
    <row r="103" spans="1:65" s="2" customFormat="1" ht="16.5" customHeight="1">
      <c r="A103" s="36"/>
      <c r="B103" s="37"/>
      <c r="C103" s="189" t="s">
        <v>276</v>
      </c>
      <c r="D103" s="189" t="s">
        <v>137</v>
      </c>
      <c r="E103" s="190" t="s">
        <v>738</v>
      </c>
      <c r="F103" s="191" t="s">
        <v>739</v>
      </c>
      <c r="G103" s="192" t="s">
        <v>140</v>
      </c>
      <c r="H103" s="193">
        <v>0.3</v>
      </c>
      <c r="I103" s="194"/>
      <c r="J103" s="195">
        <f t="shared" si="0"/>
        <v>0</v>
      </c>
      <c r="K103" s="191" t="s">
        <v>21</v>
      </c>
      <c r="L103" s="41"/>
      <c r="M103" s="196" t="s">
        <v>21</v>
      </c>
      <c r="N103" s="197" t="s">
        <v>46</v>
      </c>
      <c r="O103" s="66"/>
      <c r="P103" s="198">
        <f t="shared" si="1"/>
        <v>0</v>
      </c>
      <c r="Q103" s="198">
        <v>0</v>
      </c>
      <c r="R103" s="198">
        <f t="shared" si="2"/>
        <v>0</v>
      </c>
      <c r="S103" s="198">
        <v>0</v>
      </c>
      <c r="T103" s="199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0" t="s">
        <v>142</v>
      </c>
      <c r="AT103" s="200" t="s">
        <v>137</v>
      </c>
      <c r="AU103" s="200" t="s">
        <v>85</v>
      </c>
      <c r="AY103" s="19" t="s">
        <v>134</v>
      </c>
      <c r="BE103" s="201">
        <f t="shared" si="4"/>
        <v>0</v>
      </c>
      <c r="BF103" s="201">
        <f t="shared" si="5"/>
        <v>0</v>
      </c>
      <c r="BG103" s="201">
        <f t="shared" si="6"/>
        <v>0</v>
      </c>
      <c r="BH103" s="201">
        <f t="shared" si="7"/>
        <v>0</v>
      </c>
      <c r="BI103" s="201">
        <f t="shared" si="8"/>
        <v>0</v>
      </c>
      <c r="BJ103" s="19" t="s">
        <v>83</v>
      </c>
      <c r="BK103" s="201">
        <f t="shared" si="9"/>
        <v>0</v>
      </c>
      <c r="BL103" s="19" t="s">
        <v>142</v>
      </c>
      <c r="BM103" s="200" t="s">
        <v>740</v>
      </c>
    </row>
    <row r="104" spans="1:65" s="2" customFormat="1" ht="16.5" customHeight="1">
      <c r="A104" s="36"/>
      <c r="B104" s="37"/>
      <c r="C104" s="189" t="s">
        <v>7</v>
      </c>
      <c r="D104" s="189" t="s">
        <v>137</v>
      </c>
      <c r="E104" s="190" t="s">
        <v>741</v>
      </c>
      <c r="F104" s="191" t="s">
        <v>742</v>
      </c>
      <c r="G104" s="192" t="s">
        <v>743</v>
      </c>
      <c r="H104" s="193">
        <v>8</v>
      </c>
      <c r="I104" s="194"/>
      <c r="J104" s="195">
        <f t="shared" si="0"/>
        <v>0</v>
      </c>
      <c r="K104" s="191" t="s">
        <v>21</v>
      </c>
      <c r="L104" s="41"/>
      <c r="M104" s="196" t="s">
        <v>21</v>
      </c>
      <c r="N104" s="197" t="s">
        <v>46</v>
      </c>
      <c r="O104" s="66"/>
      <c r="P104" s="198">
        <f t="shared" si="1"/>
        <v>0</v>
      </c>
      <c r="Q104" s="198">
        <v>0</v>
      </c>
      <c r="R104" s="198">
        <f t="shared" si="2"/>
        <v>0</v>
      </c>
      <c r="S104" s="198">
        <v>0</v>
      </c>
      <c r="T104" s="199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0" t="s">
        <v>142</v>
      </c>
      <c r="AT104" s="200" t="s">
        <v>137</v>
      </c>
      <c r="AU104" s="200" t="s">
        <v>85</v>
      </c>
      <c r="AY104" s="19" t="s">
        <v>134</v>
      </c>
      <c r="BE104" s="201">
        <f t="shared" si="4"/>
        <v>0</v>
      </c>
      <c r="BF104" s="201">
        <f t="shared" si="5"/>
        <v>0</v>
      </c>
      <c r="BG104" s="201">
        <f t="shared" si="6"/>
        <v>0</v>
      </c>
      <c r="BH104" s="201">
        <f t="shared" si="7"/>
        <v>0</v>
      </c>
      <c r="BI104" s="201">
        <f t="shared" si="8"/>
        <v>0</v>
      </c>
      <c r="BJ104" s="19" t="s">
        <v>83</v>
      </c>
      <c r="BK104" s="201">
        <f t="shared" si="9"/>
        <v>0</v>
      </c>
      <c r="BL104" s="19" t="s">
        <v>142</v>
      </c>
      <c r="BM104" s="200" t="s">
        <v>744</v>
      </c>
    </row>
    <row r="105" spans="1:65" s="2" customFormat="1" ht="24" customHeight="1">
      <c r="A105" s="36"/>
      <c r="B105" s="37"/>
      <c r="C105" s="189" t="s">
        <v>284</v>
      </c>
      <c r="D105" s="189" t="s">
        <v>137</v>
      </c>
      <c r="E105" s="190" t="s">
        <v>745</v>
      </c>
      <c r="F105" s="191" t="s">
        <v>746</v>
      </c>
      <c r="G105" s="192" t="s">
        <v>688</v>
      </c>
      <c r="H105" s="193">
        <v>1</v>
      </c>
      <c r="I105" s="194"/>
      <c r="J105" s="195">
        <f t="shared" si="0"/>
        <v>0</v>
      </c>
      <c r="K105" s="191" t="s">
        <v>21</v>
      </c>
      <c r="L105" s="41"/>
      <c r="M105" s="256" t="s">
        <v>21</v>
      </c>
      <c r="N105" s="257" t="s">
        <v>46</v>
      </c>
      <c r="O105" s="258"/>
      <c r="P105" s="259">
        <f t="shared" si="1"/>
        <v>0</v>
      </c>
      <c r="Q105" s="259">
        <v>0</v>
      </c>
      <c r="R105" s="259">
        <f t="shared" si="2"/>
        <v>0</v>
      </c>
      <c r="S105" s="259">
        <v>0</v>
      </c>
      <c r="T105" s="26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0" t="s">
        <v>142</v>
      </c>
      <c r="AT105" s="200" t="s">
        <v>137</v>
      </c>
      <c r="AU105" s="200" t="s">
        <v>85</v>
      </c>
      <c r="AY105" s="19" t="s">
        <v>134</v>
      </c>
      <c r="BE105" s="201">
        <f t="shared" si="4"/>
        <v>0</v>
      </c>
      <c r="BF105" s="201">
        <f t="shared" si="5"/>
        <v>0</v>
      </c>
      <c r="BG105" s="201">
        <f t="shared" si="6"/>
        <v>0</v>
      </c>
      <c r="BH105" s="201">
        <f t="shared" si="7"/>
        <v>0</v>
      </c>
      <c r="BI105" s="201">
        <f t="shared" si="8"/>
        <v>0</v>
      </c>
      <c r="BJ105" s="19" t="s">
        <v>83</v>
      </c>
      <c r="BK105" s="201">
        <f t="shared" si="9"/>
        <v>0</v>
      </c>
      <c r="BL105" s="19" t="s">
        <v>142</v>
      </c>
      <c r="BM105" s="200" t="s">
        <v>747</v>
      </c>
    </row>
    <row r="106" spans="1:31" s="2" customFormat="1" ht="6.95" customHeight="1">
      <c r="A106" s="36"/>
      <c r="B106" s="49"/>
      <c r="C106" s="50"/>
      <c r="D106" s="50"/>
      <c r="E106" s="50"/>
      <c r="F106" s="50"/>
      <c r="G106" s="50"/>
      <c r="H106" s="50"/>
      <c r="I106" s="138"/>
      <c r="J106" s="50"/>
      <c r="K106" s="50"/>
      <c r="L106" s="41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algorithmName="SHA-512" hashValue="snZR2Zt+AKMNQUwzgYMt0atsklrq6i+guh2fBw6KqKXhc/tKKwPTMj1JgKTCET07mTG3k/tw017bjkXIx5zSUQ==" saltValue="Rc/y5+ulOlOYv0FLn6DXZuTVbweS3gISAv67FkbYqxn+zWJI4Rss7vB0sbN5hZbQlBGoSdUfkwRTHv/dRzY0UQ==" spinCount="100000" sheet="1" objects="1" scenarios="1" formatColumns="0" formatRows="0" autoFilter="0"/>
  <autoFilter ref="C80:K10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9" t="s">
        <v>100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85</v>
      </c>
    </row>
    <row r="4" spans="2:46" s="1" customFormat="1" ht="24.95" customHeight="1">
      <c r="B4" s="22"/>
      <c r="D4" s="107" t="s">
        <v>101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79" t="str">
        <f>'Rekapitulace stavby'!K6</f>
        <v>Sociální zařízení v saunovém provozu městských lázní UL</v>
      </c>
      <c r="F7" s="380"/>
      <c r="G7" s="380"/>
      <c r="H7" s="380"/>
      <c r="I7" s="103"/>
      <c r="L7" s="22"/>
    </row>
    <row r="8" spans="1:31" s="2" customFormat="1" ht="12" customHeight="1">
      <c r="A8" s="36"/>
      <c r="B8" s="41"/>
      <c r="C8" s="36"/>
      <c r="D8" s="109" t="s">
        <v>102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748</v>
      </c>
      <c r="F9" s="382"/>
      <c r="G9" s="382"/>
      <c r="H9" s="382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21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8. 11. 2019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26</v>
      </c>
      <c r="E14" s="36"/>
      <c r="F14" s="36"/>
      <c r="G14" s="36"/>
      <c r="H14" s="36"/>
      <c r="I14" s="113" t="s">
        <v>27</v>
      </c>
      <c r="J14" s="112" t="s">
        <v>28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29</v>
      </c>
      <c r="F15" s="36"/>
      <c r="G15" s="36"/>
      <c r="H15" s="36"/>
      <c r="I15" s="113" t="s">
        <v>30</v>
      </c>
      <c r="J15" s="112" t="s">
        <v>21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31</v>
      </c>
      <c r="E17" s="36"/>
      <c r="F17" s="36"/>
      <c r="G17" s="36"/>
      <c r="H17" s="36"/>
      <c r="I17" s="113" t="s">
        <v>27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13" t="s">
        <v>30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33</v>
      </c>
      <c r="E20" s="36"/>
      <c r="F20" s="36"/>
      <c r="G20" s="36"/>
      <c r="H20" s="36"/>
      <c r="I20" s="113" t="s">
        <v>27</v>
      </c>
      <c r="J20" s="112" t="s">
        <v>34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35</v>
      </c>
      <c r="F21" s="36"/>
      <c r="G21" s="36"/>
      <c r="H21" s="36"/>
      <c r="I21" s="113" t="s">
        <v>30</v>
      </c>
      <c r="J21" s="112" t="s">
        <v>21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37</v>
      </c>
      <c r="E23" s="36"/>
      <c r="F23" s="36"/>
      <c r="G23" s="36"/>
      <c r="H23" s="36"/>
      <c r="I23" s="113" t="s">
        <v>27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30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39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15"/>
      <c r="B27" s="116"/>
      <c r="C27" s="115"/>
      <c r="D27" s="115"/>
      <c r="E27" s="385" t="s">
        <v>40</v>
      </c>
      <c r="F27" s="385"/>
      <c r="G27" s="385"/>
      <c r="H27" s="385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110"/>
      <c r="J30" s="122">
        <f>ROUND(J83,2)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4" t="s">
        <v>42</v>
      </c>
      <c r="J32" s="123" t="s">
        <v>44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45</v>
      </c>
      <c r="E33" s="109" t="s">
        <v>46</v>
      </c>
      <c r="F33" s="126">
        <f>ROUND((SUM(BE83:BE91)),2)</f>
        <v>0</v>
      </c>
      <c r="G33" s="36"/>
      <c r="H33" s="36"/>
      <c r="I33" s="127">
        <v>0.21</v>
      </c>
      <c r="J33" s="126">
        <f>ROUND(((SUM(BE83:BE91))*I33),2)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47</v>
      </c>
      <c r="F34" s="126">
        <f>ROUND((SUM(BF83:BF91)),2)</f>
        <v>0</v>
      </c>
      <c r="G34" s="36"/>
      <c r="H34" s="36"/>
      <c r="I34" s="127">
        <v>0.15</v>
      </c>
      <c r="J34" s="126">
        <f>ROUND(((SUM(BF83:BF91))*I34),2)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48</v>
      </c>
      <c r="F35" s="126">
        <f>ROUND((SUM(BG83:BG91)),2)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49</v>
      </c>
      <c r="F36" s="126">
        <f>ROUND((SUM(BH83:BH91)),2)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50</v>
      </c>
      <c r="F37" s="126">
        <f>ROUND((SUM(BI83:BI91)),2)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51</v>
      </c>
      <c r="E39" s="130"/>
      <c r="F39" s="130"/>
      <c r="G39" s="131" t="s">
        <v>52</v>
      </c>
      <c r="H39" s="132" t="s">
        <v>53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Sociální zařízení v saunovém provozu městských lázní UL</v>
      </c>
      <c r="F48" s="387"/>
      <c r="G48" s="387"/>
      <c r="H48" s="387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9" t="str">
        <f>E9</f>
        <v>VON - Vedlejší a ostatní rozpočtové náklady</v>
      </c>
      <c r="F50" s="388"/>
      <c r="G50" s="388"/>
      <c r="H50" s="388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Panská 1700/23, 400 01 Ústí nad Labem</v>
      </c>
      <c r="G52" s="38"/>
      <c r="H52" s="38"/>
      <c r="I52" s="113" t="s">
        <v>24</v>
      </c>
      <c r="J52" s="61" t="str">
        <f>IF(J12="","",J12)</f>
        <v>8. 11. 2019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Městské služby Ústí nad Labem, p.o.</v>
      </c>
      <c r="G54" s="38"/>
      <c r="H54" s="38"/>
      <c r="I54" s="113" t="s">
        <v>33</v>
      </c>
      <c r="J54" s="34" t="str">
        <f>E21</f>
        <v>Petr Andrejkovič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113" t="s">
        <v>37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105</v>
      </c>
      <c r="D57" s="143"/>
      <c r="E57" s="143"/>
      <c r="F57" s="143"/>
      <c r="G57" s="143"/>
      <c r="H57" s="143"/>
      <c r="I57" s="144"/>
      <c r="J57" s="145" t="s">
        <v>106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73</v>
      </c>
      <c r="D59" s="38"/>
      <c r="E59" s="38"/>
      <c r="F59" s="38"/>
      <c r="G59" s="38"/>
      <c r="H59" s="38"/>
      <c r="I59" s="110"/>
      <c r="J59" s="79">
        <f>J83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47"/>
      <c r="C60" s="148"/>
      <c r="D60" s="149" t="s">
        <v>749</v>
      </c>
      <c r="E60" s="150"/>
      <c r="F60" s="150"/>
      <c r="G60" s="150"/>
      <c r="H60" s="150"/>
      <c r="I60" s="151"/>
      <c r="J60" s="152">
        <f>J84</f>
        <v>0</v>
      </c>
      <c r="K60" s="148"/>
      <c r="L60" s="153"/>
    </row>
    <row r="61" spans="2:12" s="10" customFormat="1" ht="19.9" customHeight="1">
      <c r="B61" s="154"/>
      <c r="C61" s="155"/>
      <c r="D61" s="156" t="s">
        <v>750</v>
      </c>
      <c r="E61" s="157"/>
      <c r="F61" s="157"/>
      <c r="G61" s="157"/>
      <c r="H61" s="157"/>
      <c r="I61" s="158"/>
      <c r="J61" s="159">
        <f>J85</f>
        <v>0</v>
      </c>
      <c r="K61" s="155"/>
      <c r="L61" s="160"/>
    </row>
    <row r="62" spans="2:12" s="10" customFormat="1" ht="19.9" customHeight="1">
      <c r="B62" s="154"/>
      <c r="C62" s="155"/>
      <c r="D62" s="156" t="s">
        <v>751</v>
      </c>
      <c r="E62" s="157"/>
      <c r="F62" s="157"/>
      <c r="G62" s="157"/>
      <c r="H62" s="157"/>
      <c r="I62" s="158"/>
      <c r="J62" s="159">
        <f>J88</f>
        <v>0</v>
      </c>
      <c r="K62" s="155"/>
      <c r="L62" s="160"/>
    </row>
    <row r="63" spans="2:12" s="10" customFormat="1" ht="19.9" customHeight="1">
      <c r="B63" s="154"/>
      <c r="C63" s="155"/>
      <c r="D63" s="156" t="s">
        <v>752</v>
      </c>
      <c r="E63" s="157"/>
      <c r="F63" s="157"/>
      <c r="G63" s="157"/>
      <c r="H63" s="157"/>
      <c r="I63" s="158"/>
      <c r="J63" s="159">
        <f>J90</f>
        <v>0</v>
      </c>
      <c r="K63" s="155"/>
      <c r="L63" s="160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0"/>
      <c r="J64" s="38"/>
      <c r="K64" s="38"/>
      <c r="L64" s="111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138"/>
      <c r="J65" s="50"/>
      <c r="K65" s="50"/>
      <c r="L65" s="11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141"/>
      <c r="J69" s="52"/>
      <c r="K69" s="52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119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6" t="str">
        <f>E7</f>
        <v>Sociální zařízení v saunovém provozu městských lázní UL</v>
      </c>
      <c r="F73" s="387"/>
      <c r="G73" s="387"/>
      <c r="H73" s="387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102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59" t="str">
        <f>E9</f>
        <v>VON - Vedlejší a ostatní rozpočtové náklady</v>
      </c>
      <c r="F75" s="388"/>
      <c r="G75" s="388"/>
      <c r="H75" s="38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22</v>
      </c>
      <c r="D77" s="38"/>
      <c r="E77" s="38"/>
      <c r="F77" s="29" t="str">
        <f>F12</f>
        <v>Panská 1700/23, 400 01 Ústí nad Labem</v>
      </c>
      <c r="G77" s="38"/>
      <c r="H77" s="38"/>
      <c r="I77" s="113" t="s">
        <v>24</v>
      </c>
      <c r="J77" s="61" t="str">
        <f>IF(J12="","",J12)</f>
        <v>8. 11. 2019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26</v>
      </c>
      <c r="D79" s="38"/>
      <c r="E79" s="38"/>
      <c r="F79" s="29" t="str">
        <f>E15</f>
        <v>Městské služby Ústí nad Labem, p.o.</v>
      </c>
      <c r="G79" s="38"/>
      <c r="H79" s="38"/>
      <c r="I79" s="113" t="s">
        <v>33</v>
      </c>
      <c r="J79" s="34" t="str">
        <f>E21</f>
        <v>Petr Andrejkovič</v>
      </c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113" t="s">
        <v>37</v>
      </c>
      <c r="J80" s="34" t="str">
        <f>E24</f>
        <v xml:space="preserve"> </v>
      </c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1"/>
      <c r="B82" s="162"/>
      <c r="C82" s="163" t="s">
        <v>120</v>
      </c>
      <c r="D82" s="164" t="s">
        <v>60</v>
      </c>
      <c r="E82" s="164" t="s">
        <v>56</v>
      </c>
      <c r="F82" s="164" t="s">
        <v>57</v>
      </c>
      <c r="G82" s="164" t="s">
        <v>121</v>
      </c>
      <c r="H82" s="164" t="s">
        <v>122</v>
      </c>
      <c r="I82" s="165" t="s">
        <v>123</v>
      </c>
      <c r="J82" s="164" t="s">
        <v>106</v>
      </c>
      <c r="K82" s="166" t="s">
        <v>124</v>
      </c>
      <c r="L82" s="167"/>
      <c r="M82" s="70" t="s">
        <v>21</v>
      </c>
      <c r="N82" s="71" t="s">
        <v>45</v>
      </c>
      <c r="O82" s="71" t="s">
        <v>125</v>
      </c>
      <c r="P82" s="71" t="s">
        <v>126</v>
      </c>
      <c r="Q82" s="71" t="s">
        <v>127</v>
      </c>
      <c r="R82" s="71" t="s">
        <v>128</v>
      </c>
      <c r="S82" s="71" t="s">
        <v>129</v>
      </c>
      <c r="T82" s="72" t="s">
        <v>130</v>
      </c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</row>
    <row r="83" spans="1:63" s="2" customFormat="1" ht="22.9" customHeight="1">
      <c r="A83" s="36"/>
      <c r="B83" s="37"/>
      <c r="C83" s="77" t="s">
        <v>131</v>
      </c>
      <c r="D83" s="38"/>
      <c r="E83" s="38"/>
      <c r="F83" s="38"/>
      <c r="G83" s="38"/>
      <c r="H83" s="38"/>
      <c r="I83" s="110"/>
      <c r="J83" s="168">
        <f>BK83</f>
        <v>0</v>
      </c>
      <c r="K83" s="38"/>
      <c r="L83" s="41"/>
      <c r="M83" s="73"/>
      <c r="N83" s="169"/>
      <c r="O83" s="74"/>
      <c r="P83" s="170">
        <f>P84</f>
        <v>0</v>
      </c>
      <c r="Q83" s="74"/>
      <c r="R83" s="170">
        <f>R84</f>
        <v>0</v>
      </c>
      <c r="S83" s="74"/>
      <c r="T83" s="171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107</v>
      </c>
      <c r="BK83" s="172">
        <f>BK84</f>
        <v>0</v>
      </c>
    </row>
    <row r="84" spans="2:63" s="12" customFormat="1" ht="25.9" customHeight="1">
      <c r="B84" s="173"/>
      <c r="C84" s="174"/>
      <c r="D84" s="175" t="s">
        <v>74</v>
      </c>
      <c r="E84" s="176" t="s">
        <v>753</v>
      </c>
      <c r="F84" s="176" t="s">
        <v>754</v>
      </c>
      <c r="G84" s="174"/>
      <c r="H84" s="174"/>
      <c r="I84" s="177"/>
      <c r="J84" s="178">
        <f>BK84</f>
        <v>0</v>
      </c>
      <c r="K84" s="174"/>
      <c r="L84" s="179"/>
      <c r="M84" s="180"/>
      <c r="N84" s="181"/>
      <c r="O84" s="181"/>
      <c r="P84" s="182">
        <f>P85+P88+P90</f>
        <v>0</v>
      </c>
      <c r="Q84" s="181"/>
      <c r="R84" s="182">
        <f>R85+R88+R90</f>
        <v>0</v>
      </c>
      <c r="S84" s="181"/>
      <c r="T84" s="183">
        <f>T85+T88+T90</f>
        <v>0</v>
      </c>
      <c r="AR84" s="184" t="s">
        <v>166</v>
      </c>
      <c r="AT84" s="185" t="s">
        <v>74</v>
      </c>
      <c r="AU84" s="185" t="s">
        <v>75</v>
      </c>
      <c r="AY84" s="184" t="s">
        <v>134</v>
      </c>
      <c r="BK84" s="186">
        <f>BK85+BK88+BK90</f>
        <v>0</v>
      </c>
    </row>
    <row r="85" spans="2:63" s="12" customFormat="1" ht="22.9" customHeight="1">
      <c r="B85" s="173"/>
      <c r="C85" s="174"/>
      <c r="D85" s="175" t="s">
        <v>74</v>
      </c>
      <c r="E85" s="187" t="s">
        <v>755</v>
      </c>
      <c r="F85" s="187" t="s">
        <v>756</v>
      </c>
      <c r="G85" s="174"/>
      <c r="H85" s="174"/>
      <c r="I85" s="177"/>
      <c r="J85" s="188">
        <f>BK85</f>
        <v>0</v>
      </c>
      <c r="K85" s="174"/>
      <c r="L85" s="179"/>
      <c r="M85" s="180"/>
      <c r="N85" s="181"/>
      <c r="O85" s="181"/>
      <c r="P85" s="182">
        <f>SUM(P86:P87)</f>
        <v>0</v>
      </c>
      <c r="Q85" s="181"/>
      <c r="R85" s="182">
        <f>SUM(R86:R87)</f>
        <v>0</v>
      </c>
      <c r="S85" s="181"/>
      <c r="T85" s="183">
        <f>SUM(T86:T87)</f>
        <v>0</v>
      </c>
      <c r="AR85" s="184" t="s">
        <v>166</v>
      </c>
      <c r="AT85" s="185" t="s">
        <v>74</v>
      </c>
      <c r="AU85" s="185" t="s">
        <v>83</v>
      </c>
      <c r="AY85" s="184" t="s">
        <v>134</v>
      </c>
      <c r="BK85" s="186">
        <f>SUM(BK86:BK87)</f>
        <v>0</v>
      </c>
    </row>
    <row r="86" spans="1:65" s="2" customFormat="1" ht="16.5" customHeight="1">
      <c r="A86" s="36"/>
      <c r="B86" s="37"/>
      <c r="C86" s="189" t="s">
        <v>83</v>
      </c>
      <c r="D86" s="189" t="s">
        <v>137</v>
      </c>
      <c r="E86" s="190" t="s">
        <v>757</v>
      </c>
      <c r="F86" s="191" t="s">
        <v>758</v>
      </c>
      <c r="G86" s="192" t="s">
        <v>759</v>
      </c>
      <c r="H86" s="193">
        <v>1</v>
      </c>
      <c r="I86" s="194"/>
      <c r="J86" s="195">
        <f>ROUND(I86*H86,2)</f>
        <v>0</v>
      </c>
      <c r="K86" s="191" t="s">
        <v>141</v>
      </c>
      <c r="L86" s="41"/>
      <c r="M86" s="196" t="s">
        <v>21</v>
      </c>
      <c r="N86" s="197" t="s">
        <v>46</v>
      </c>
      <c r="O86" s="66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0" t="s">
        <v>760</v>
      </c>
      <c r="AT86" s="200" t="s">
        <v>137</v>
      </c>
      <c r="AU86" s="200" t="s">
        <v>85</v>
      </c>
      <c r="AY86" s="19" t="s">
        <v>134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19" t="s">
        <v>83</v>
      </c>
      <c r="BK86" s="201">
        <f>ROUND(I86*H86,2)</f>
        <v>0</v>
      </c>
      <c r="BL86" s="19" t="s">
        <v>760</v>
      </c>
      <c r="BM86" s="200" t="s">
        <v>761</v>
      </c>
    </row>
    <row r="87" spans="1:65" s="2" customFormat="1" ht="16.5" customHeight="1">
      <c r="A87" s="36"/>
      <c r="B87" s="37"/>
      <c r="C87" s="189" t="s">
        <v>85</v>
      </c>
      <c r="D87" s="189" t="s">
        <v>137</v>
      </c>
      <c r="E87" s="190" t="s">
        <v>762</v>
      </c>
      <c r="F87" s="191" t="s">
        <v>763</v>
      </c>
      <c r="G87" s="192" t="s">
        <v>759</v>
      </c>
      <c r="H87" s="193">
        <v>1</v>
      </c>
      <c r="I87" s="194"/>
      <c r="J87" s="195">
        <f>ROUND(I87*H87,2)</f>
        <v>0</v>
      </c>
      <c r="K87" s="191" t="s">
        <v>141</v>
      </c>
      <c r="L87" s="41"/>
      <c r="M87" s="196" t="s">
        <v>21</v>
      </c>
      <c r="N87" s="197" t="s">
        <v>46</v>
      </c>
      <c r="O87" s="66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0" t="s">
        <v>760</v>
      </c>
      <c r="AT87" s="200" t="s">
        <v>137</v>
      </c>
      <c r="AU87" s="200" t="s">
        <v>85</v>
      </c>
      <c r="AY87" s="19" t="s">
        <v>134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19" t="s">
        <v>83</v>
      </c>
      <c r="BK87" s="201">
        <f>ROUND(I87*H87,2)</f>
        <v>0</v>
      </c>
      <c r="BL87" s="19" t="s">
        <v>760</v>
      </c>
      <c r="BM87" s="200" t="s">
        <v>764</v>
      </c>
    </row>
    <row r="88" spans="2:63" s="12" customFormat="1" ht="22.9" customHeight="1">
      <c r="B88" s="173"/>
      <c r="C88" s="174"/>
      <c r="D88" s="175" t="s">
        <v>74</v>
      </c>
      <c r="E88" s="187" t="s">
        <v>765</v>
      </c>
      <c r="F88" s="187" t="s">
        <v>766</v>
      </c>
      <c r="G88" s="174"/>
      <c r="H88" s="174"/>
      <c r="I88" s="177"/>
      <c r="J88" s="188">
        <f>BK88</f>
        <v>0</v>
      </c>
      <c r="K88" s="174"/>
      <c r="L88" s="179"/>
      <c r="M88" s="180"/>
      <c r="N88" s="181"/>
      <c r="O88" s="181"/>
      <c r="P88" s="182">
        <f>P89</f>
        <v>0</v>
      </c>
      <c r="Q88" s="181"/>
      <c r="R88" s="182">
        <f>R89</f>
        <v>0</v>
      </c>
      <c r="S88" s="181"/>
      <c r="T88" s="183">
        <f>T89</f>
        <v>0</v>
      </c>
      <c r="AR88" s="184" t="s">
        <v>166</v>
      </c>
      <c r="AT88" s="185" t="s">
        <v>74</v>
      </c>
      <c r="AU88" s="185" t="s">
        <v>83</v>
      </c>
      <c r="AY88" s="184" t="s">
        <v>134</v>
      </c>
      <c r="BK88" s="186">
        <f>BK89</f>
        <v>0</v>
      </c>
    </row>
    <row r="89" spans="1:65" s="2" customFormat="1" ht="16.5" customHeight="1">
      <c r="A89" s="36"/>
      <c r="B89" s="37"/>
      <c r="C89" s="189" t="s">
        <v>135</v>
      </c>
      <c r="D89" s="189" t="s">
        <v>137</v>
      </c>
      <c r="E89" s="190" t="s">
        <v>767</v>
      </c>
      <c r="F89" s="191" t="s">
        <v>766</v>
      </c>
      <c r="G89" s="192" t="s">
        <v>759</v>
      </c>
      <c r="H89" s="193">
        <v>1</v>
      </c>
      <c r="I89" s="194"/>
      <c r="J89" s="195">
        <f>ROUND(I89*H89,2)</f>
        <v>0</v>
      </c>
      <c r="K89" s="191" t="s">
        <v>141</v>
      </c>
      <c r="L89" s="41"/>
      <c r="M89" s="196" t="s">
        <v>21</v>
      </c>
      <c r="N89" s="197" t="s">
        <v>46</v>
      </c>
      <c r="O89" s="66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0" t="s">
        <v>760</v>
      </c>
      <c r="AT89" s="200" t="s">
        <v>137</v>
      </c>
      <c r="AU89" s="200" t="s">
        <v>85</v>
      </c>
      <c r="AY89" s="19" t="s">
        <v>134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19" t="s">
        <v>83</v>
      </c>
      <c r="BK89" s="201">
        <f>ROUND(I89*H89,2)</f>
        <v>0</v>
      </c>
      <c r="BL89" s="19" t="s">
        <v>760</v>
      </c>
      <c r="BM89" s="200" t="s">
        <v>768</v>
      </c>
    </row>
    <row r="90" spans="2:63" s="12" customFormat="1" ht="22.9" customHeight="1">
      <c r="B90" s="173"/>
      <c r="C90" s="174"/>
      <c r="D90" s="175" t="s">
        <v>74</v>
      </c>
      <c r="E90" s="187" t="s">
        <v>769</v>
      </c>
      <c r="F90" s="187" t="s">
        <v>770</v>
      </c>
      <c r="G90" s="174"/>
      <c r="H90" s="174"/>
      <c r="I90" s="177"/>
      <c r="J90" s="188">
        <f>BK90</f>
        <v>0</v>
      </c>
      <c r="K90" s="174"/>
      <c r="L90" s="179"/>
      <c r="M90" s="180"/>
      <c r="N90" s="181"/>
      <c r="O90" s="181"/>
      <c r="P90" s="182">
        <f>P91</f>
        <v>0</v>
      </c>
      <c r="Q90" s="181"/>
      <c r="R90" s="182">
        <f>R91</f>
        <v>0</v>
      </c>
      <c r="S90" s="181"/>
      <c r="T90" s="183">
        <f>T91</f>
        <v>0</v>
      </c>
      <c r="AR90" s="184" t="s">
        <v>166</v>
      </c>
      <c r="AT90" s="185" t="s">
        <v>74</v>
      </c>
      <c r="AU90" s="185" t="s">
        <v>83</v>
      </c>
      <c r="AY90" s="184" t="s">
        <v>134</v>
      </c>
      <c r="BK90" s="186">
        <f>BK91</f>
        <v>0</v>
      </c>
    </row>
    <row r="91" spans="1:65" s="2" customFormat="1" ht="16.5" customHeight="1">
      <c r="A91" s="36"/>
      <c r="B91" s="37"/>
      <c r="C91" s="189" t="s">
        <v>142</v>
      </c>
      <c r="D91" s="189" t="s">
        <v>137</v>
      </c>
      <c r="E91" s="190" t="s">
        <v>771</v>
      </c>
      <c r="F91" s="191" t="s">
        <v>772</v>
      </c>
      <c r="G91" s="192" t="s">
        <v>759</v>
      </c>
      <c r="H91" s="193">
        <v>1</v>
      </c>
      <c r="I91" s="194"/>
      <c r="J91" s="195">
        <f>ROUND(I91*H91,2)</f>
        <v>0</v>
      </c>
      <c r="K91" s="191" t="s">
        <v>21</v>
      </c>
      <c r="L91" s="41"/>
      <c r="M91" s="256" t="s">
        <v>21</v>
      </c>
      <c r="N91" s="257" t="s">
        <v>46</v>
      </c>
      <c r="O91" s="258"/>
      <c r="P91" s="259">
        <f>O91*H91</f>
        <v>0</v>
      </c>
      <c r="Q91" s="259">
        <v>0</v>
      </c>
      <c r="R91" s="259">
        <f>Q91*H91</f>
        <v>0</v>
      </c>
      <c r="S91" s="259">
        <v>0</v>
      </c>
      <c r="T91" s="26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0" t="s">
        <v>760</v>
      </c>
      <c r="AT91" s="200" t="s">
        <v>137</v>
      </c>
      <c r="AU91" s="200" t="s">
        <v>85</v>
      </c>
      <c r="AY91" s="19" t="s">
        <v>134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19" t="s">
        <v>83</v>
      </c>
      <c r="BK91" s="201">
        <f>ROUND(I91*H91,2)</f>
        <v>0</v>
      </c>
      <c r="BL91" s="19" t="s">
        <v>760</v>
      </c>
      <c r="BM91" s="200" t="s">
        <v>773</v>
      </c>
    </row>
    <row r="92" spans="1:31" s="2" customFormat="1" ht="6.95" customHeight="1">
      <c r="A92" s="36"/>
      <c r="B92" s="49"/>
      <c r="C92" s="50"/>
      <c r="D92" s="50"/>
      <c r="E92" s="50"/>
      <c r="F92" s="50"/>
      <c r="G92" s="50"/>
      <c r="H92" s="50"/>
      <c r="I92" s="138"/>
      <c r="J92" s="50"/>
      <c r="K92" s="50"/>
      <c r="L92" s="41"/>
      <c r="M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</sheetData>
  <sheetProtection algorithmName="SHA-512" hashValue="EJafCLbzAsmh2/590OkI3xLaZn2ohuMImutuQWHd6edAW9GGMZfYX+3z+sdesEXMmZAagL0DBhv5tOy6n6br6g==" saltValue="YRMi8RECvy81nGi1TAZcDWS3vs5fpDv/2bKQTilNXRhw+uMLQeKdk4Qm72yAB5R34k8ptWinXgSeK8oXrFL6cw==" spinCount="100000" sheet="1" objects="1" scenarios="1" formatColumns="0" formatRows="0" autoFilter="0"/>
  <autoFilter ref="C82:K9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7" customFormat="1" ht="45" customHeight="1">
      <c r="B3" s="265"/>
      <c r="C3" s="392" t="s">
        <v>774</v>
      </c>
      <c r="D3" s="392"/>
      <c r="E3" s="392"/>
      <c r="F3" s="392"/>
      <c r="G3" s="392"/>
      <c r="H3" s="392"/>
      <c r="I3" s="392"/>
      <c r="J3" s="392"/>
      <c r="K3" s="266"/>
    </row>
    <row r="4" spans="2:11" s="1" customFormat="1" ht="25.5" customHeight="1">
      <c r="B4" s="267"/>
      <c r="C4" s="396" t="s">
        <v>775</v>
      </c>
      <c r="D4" s="396"/>
      <c r="E4" s="396"/>
      <c r="F4" s="396"/>
      <c r="G4" s="396"/>
      <c r="H4" s="396"/>
      <c r="I4" s="396"/>
      <c r="J4" s="396"/>
      <c r="K4" s="268"/>
    </row>
    <row r="5" spans="2:11" s="1" customFormat="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7"/>
      <c r="C6" s="394" t="s">
        <v>776</v>
      </c>
      <c r="D6" s="394"/>
      <c r="E6" s="394"/>
      <c r="F6" s="394"/>
      <c r="G6" s="394"/>
      <c r="H6" s="394"/>
      <c r="I6" s="394"/>
      <c r="J6" s="394"/>
      <c r="K6" s="268"/>
    </row>
    <row r="7" spans="2:11" s="1" customFormat="1" ht="15" customHeight="1">
      <c r="B7" s="271"/>
      <c r="C7" s="394" t="s">
        <v>777</v>
      </c>
      <c r="D7" s="394"/>
      <c r="E7" s="394"/>
      <c r="F7" s="394"/>
      <c r="G7" s="394"/>
      <c r="H7" s="394"/>
      <c r="I7" s="394"/>
      <c r="J7" s="394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394" t="s">
        <v>778</v>
      </c>
      <c r="D9" s="394"/>
      <c r="E9" s="394"/>
      <c r="F9" s="394"/>
      <c r="G9" s="394"/>
      <c r="H9" s="394"/>
      <c r="I9" s="394"/>
      <c r="J9" s="394"/>
      <c r="K9" s="268"/>
    </row>
    <row r="10" spans="2:11" s="1" customFormat="1" ht="15" customHeight="1">
      <c r="B10" s="271"/>
      <c r="C10" s="270"/>
      <c r="D10" s="394" t="s">
        <v>779</v>
      </c>
      <c r="E10" s="394"/>
      <c r="F10" s="394"/>
      <c r="G10" s="394"/>
      <c r="H10" s="394"/>
      <c r="I10" s="394"/>
      <c r="J10" s="394"/>
      <c r="K10" s="268"/>
    </row>
    <row r="11" spans="2:11" s="1" customFormat="1" ht="15" customHeight="1">
      <c r="B11" s="271"/>
      <c r="C11" s="272"/>
      <c r="D11" s="394" t="s">
        <v>780</v>
      </c>
      <c r="E11" s="394"/>
      <c r="F11" s="394"/>
      <c r="G11" s="394"/>
      <c r="H11" s="394"/>
      <c r="I11" s="394"/>
      <c r="J11" s="394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781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394" t="s">
        <v>782</v>
      </c>
      <c r="E15" s="394"/>
      <c r="F15" s="394"/>
      <c r="G15" s="394"/>
      <c r="H15" s="394"/>
      <c r="I15" s="394"/>
      <c r="J15" s="394"/>
      <c r="K15" s="268"/>
    </row>
    <row r="16" spans="2:11" s="1" customFormat="1" ht="15" customHeight="1">
      <c r="B16" s="271"/>
      <c r="C16" s="272"/>
      <c r="D16" s="394" t="s">
        <v>783</v>
      </c>
      <c r="E16" s="394"/>
      <c r="F16" s="394"/>
      <c r="G16" s="394"/>
      <c r="H16" s="394"/>
      <c r="I16" s="394"/>
      <c r="J16" s="394"/>
      <c r="K16" s="268"/>
    </row>
    <row r="17" spans="2:11" s="1" customFormat="1" ht="15" customHeight="1">
      <c r="B17" s="271"/>
      <c r="C17" s="272"/>
      <c r="D17" s="394" t="s">
        <v>784</v>
      </c>
      <c r="E17" s="394"/>
      <c r="F17" s="394"/>
      <c r="G17" s="394"/>
      <c r="H17" s="394"/>
      <c r="I17" s="394"/>
      <c r="J17" s="394"/>
      <c r="K17" s="268"/>
    </row>
    <row r="18" spans="2:11" s="1" customFormat="1" ht="15" customHeight="1">
      <c r="B18" s="271"/>
      <c r="C18" s="272"/>
      <c r="D18" s="272"/>
      <c r="E18" s="274" t="s">
        <v>82</v>
      </c>
      <c r="F18" s="394" t="s">
        <v>785</v>
      </c>
      <c r="G18" s="394"/>
      <c r="H18" s="394"/>
      <c r="I18" s="394"/>
      <c r="J18" s="394"/>
      <c r="K18" s="268"/>
    </row>
    <row r="19" spans="2:11" s="1" customFormat="1" ht="15" customHeight="1">
      <c r="B19" s="271"/>
      <c r="C19" s="272"/>
      <c r="D19" s="272"/>
      <c r="E19" s="274" t="s">
        <v>786</v>
      </c>
      <c r="F19" s="394" t="s">
        <v>787</v>
      </c>
      <c r="G19" s="394"/>
      <c r="H19" s="394"/>
      <c r="I19" s="394"/>
      <c r="J19" s="394"/>
      <c r="K19" s="268"/>
    </row>
    <row r="20" spans="2:11" s="1" customFormat="1" ht="15" customHeight="1">
      <c r="B20" s="271"/>
      <c r="C20" s="272"/>
      <c r="D20" s="272"/>
      <c r="E20" s="274" t="s">
        <v>788</v>
      </c>
      <c r="F20" s="394" t="s">
        <v>789</v>
      </c>
      <c r="G20" s="394"/>
      <c r="H20" s="394"/>
      <c r="I20" s="394"/>
      <c r="J20" s="394"/>
      <c r="K20" s="268"/>
    </row>
    <row r="21" spans="2:11" s="1" customFormat="1" ht="15" customHeight="1">
      <c r="B21" s="271"/>
      <c r="C21" s="272"/>
      <c r="D21" s="272"/>
      <c r="E21" s="274" t="s">
        <v>98</v>
      </c>
      <c r="F21" s="394" t="s">
        <v>790</v>
      </c>
      <c r="G21" s="394"/>
      <c r="H21" s="394"/>
      <c r="I21" s="394"/>
      <c r="J21" s="394"/>
      <c r="K21" s="268"/>
    </row>
    <row r="22" spans="2:11" s="1" customFormat="1" ht="15" customHeight="1">
      <c r="B22" s="271"/>
      <c r="C22" s="272"/>
      <c r="D22" s="272"/>
      <c r="E22" s="274" t="s">
        <v>791</v>
      </c>
      <c r="F22" s="394" t="s">
        <v>792</v>
      </c>
      <c r="G22" s="394"/>
      <c r="H22" s="394"/>
      <c r="I22" s="394"/>
      <c r="J22" s="394"/>
      <c r="K22" s="268"/>
    </row>
    <row r="23" spans="2:11" s="1" customFormat="1" ht="15" customHeight="1">
      <c r="B23" s="271"/>
      <c r="C23" s="272"/>
      <c r="D23" s="272"/>
      <c r="E23" s="274" t="s">
        <v>793</v>
      </c>
      <c r="F23" s="394" t="s">
        <v>794</v>
      </c>
      <c r="G23" s="394"/>
      <c r="H23" s="394"/>
      <c r="I23" s="394"/>
      <c r="J23" s="394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394" t="s">
        <v>795</v>
      </c>
      <c r="D25" s="394"/>
      <c r="E25" s="394"/>
      <c r="F25" s="394"/>
      <c r="G25" s="394"/>
      <c r="H25" s="394"/>
      <c r="I25" s="394"/>
      <c r="J25" s="394"/>
      <c r="K25" s="268"/>
    </row>
    <row r="26" spans="2:11" s="1" customFormat="1" ht="15" customHeight="1">
      <c r="B26" s="271"/>
      <c r="C26" s="394" t="s">
        <v>796</v>
      </c>
      <c r="D26" s="394"/>
      <c r="E26" s="394"/>
      <c r="F26" s="394"/>
      <c r="G26" s="394"/>
      <c r="H26" s="394"/>
      <c r="I26" s="394"/>
      <c r="J26" s="394"/>
      <c r="K26" s="268"/>
    </row>
    <row r="27" spans="2:11" s="1" customFormat="1" ht="15" customHeight="1">
      <c r="B27" s="271"/>
      <c r="C27" s="270"/>
      <c r="D27" s="394" t="s">
        <v>797</v>
      </c>
      <c r="E27" s="394"/>
      <c r="F27" s="394"/>
      <c r="G27" s="394"/>
      <c r="H27" s="394"/>
      <c r="I27" s="394"/>
      <c r="J27" s="394"/>
      <c r="K27" s="268"/>
    </row>
    <row r="28" spans="2:11" s="1" customFormat="1" ht="15" customHeight="1">
      <c r="B28" s="271"/>
      <c r="C28" s="272"/>
      <c r="D28" s="394" t="s">
        <v>798</v>
      </c>
      <c r="E28" s="394"/>
      <c r="F28" s="394"/>
      <c r="G28" s="394"/>
      <c r="H28" s="394"/>
      <c r="I28" s="394"/>
      <c r="J28" s="394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394" t="s">
        <v>799</v>
      </c>
      <c r="E30" s="394"/>
      <c r="F30" s="394"/>
      <c r="G30" s="394"/>
      <c r="H30" s="394"/>
      <c r="I30" s="394"/>
      <c r="J30" s="394"/>
      <c r="K30" s="268"/>
    </row>
    <row r="31" spans="2:11" s="1" customFormat="1" ht="15" customHeight="1">
      <c r="B31" s="271"/>
      <c r="C31" s="272"/>
      <c r="D31" s="394" t="s">
        <v>800</v>
      </c>
      <c r="E31" s="394"/>
      <c r="F31" s="394"/>
      <c r="G31" s="394"/>
      <c r="H31" s="394"/>
      <c r="I31" s="394"/>
      <c r="J31" s="394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394" t="s">
        <v>801</v>
      </c>
      <c r="E33" s="394"/>
      <c r="F33" s="394"/>
      <c r="G33" s="394"/>
      <c r="H33" s="394"/>
      <c r="I33" s="394"/>
      <c r="J33" s="394"/>
      <c r="K33" s="268"/>
    </row>
    <row r="34" spans="2:11" s="1" customFormat="1" ht="15" customHeight="1">
      <c r="B34" s="271"/>
      <c r="C34" s="272"/>
      <c r="D34" s="394" t="s">
        <v>802</v>
      </c>
      <c r="E34" s="394"/>
      <c r="F34" s="394"/>
      <c r="G34" s="394"/>
      <c r="H34" s="394"/>
      <c r="I34" s="394"/>
      <c r="J34" s="394"/>
      <c r="K34" s="268"/>
    </row>
    <row r="35" spans="2:11" s="1" customFormat="1" ht="15" customHeight="1">
      <c r="B35" s="271"/>
      <c r="C35" s="272"/>
      <c r="D35" s="394" t="s">
        <v>803</v>
      </c>
      <c r="E35" s="394"/>
      <c r="F35" s="394"/>
      <c r="G35" s="394"/>
      <c r="H35" s="394"/>
      <c r="I35" s="394"/>
      <c r="J35" s="394"/>
      <c r="K35" s="268"/>
    </row>
    <row r="36" spans="2:11" s="1" customFormat="1" ht="15" customHeight="1">
      <c r="B36" s="271"/>
      <c r="C36" s="272"/>
      <c r="D36" s="270"/>
      <c r="E36" s="273" t="s">
        <v>120</v>
      </c>
      <c r="F36" s="270"/>
      <c r="G36" s="394" t="s">
        <v>804</v>
      </c>
      <c r="H36" s="394"/>
      <c r="I36" s="394"/>
      <c r="J36" s="394"/>
      <c r="K36" s="268"/>
    </row>
    <row r="37" spans="2:11" s="1" customFormat="1" ht="30.75" customHeight="1">
      <c r="B37" s="271"/>
      <c r="C37" s="272"/>
      <c r="D37" s="270"/>
      <c r="E37" s="273" t="s">
        <v>805</v>
      </c>
      <c r="F37" s="270"/>
      <c r="G37" s="394" t="s">
        <v>806</v>
      </c>
      <c r="H37" s="394"/>
      <c r="I37" s="394"/>
      <c r="J37" s="394"/>
      <c r="K37" s="268"/>
    </row>
    <row r="38" spans="2:11" s="1" customFormat="1" ht="15" customHeight="1">
      <c r="B38" s="271"/>
      <c r="C38" s="272"/>
      <c r="D38" s="270"/>
      <c r="E38" s="273" t="s">
        <v>56</v>
      </c>
      <c r="F38" s="270"/>
      <c r="G38" s="394" t="s">
        <v>807</v>
      </c>
      <c r="H38" s="394"/>
      <c r="I38" s="394"/>
      <c r="J38" s="394"/>
      <c r="K38" s="268"/>
    </row>
    <row r="39" spans="2:11" s="1" customFormat="1" ht="15" customHeight="1">
      <c r="B39" s="271"/>
      <c r="C39" s="272"/>
      <c r="D39" s="270"/>
      <c r="E39" s="273" t="s">
        <v>57</v>
      </c>
      <c r="F39" s="270"/>
      <c r="G39" s="394" t="s">
        <v>808</v>
      </c>
      <c r="H39" s="394"/>
      <c r="I39" s="394"/>
      <c r="J39" s="394"/>
      <c r="K39" s="268"/>
    </row>
    <row r="40" spans="2:11" s="1" customFormat="1" ht="15" customHeight="1">
      <c r="B40" s="271"/>
      <c r="C40" s="272"/>
      <c r="D40" s="270"/>
      <c r="E40" s="273" t="s">
        <v>121</v>
      </c>
      <c r="F40" s="270"/>
      <c r="G40" s="394" t="s">
        <v>809</v>
      </c>
      <c r="H40" s="394"/>
      <c r="I40" s="394"/>
      <c r="J40" s="394"/>
      <c r="K40" s="268"/>
    </row>
    <row r="41" spans="2:11" s="1" customFormat="1" ht="15" customHeight="1">
      <c r="B41" s="271"/>
      <c r="C41" s="272"/>
      <c r="D41" s="270"/>
      <c r="E41" s="273" t="s">
        <v>122</v>
      </c>
      <c r="F41" s="270"/>
      <c r="G41" s="394" t="s">
        <v>810</v>
      </c>
      <c r="H41" s="394"/>
      <c r="I41" s="394"/>
      <c r="J41" s="394"/>
      <c r="K41" s="268"/>
    </row>
    <row r="42" spans="2:11" s="1" customFormat="1" ht="15" customHeight="1">
      <c r="B42" s="271"/>
      <c r="C42" s="272"/>
      <c r="D42" s="270"/>
      <c r="E42" s="273" t="s">
        <v>811</v>
      </c>
      <c r="F42" s="270"/>
      <c r="G42" s="394" t="s">
        <v>812</v>
      </c>
      <c r="H42" s="394"/>
      <c r="I42" s="394"/>
      <c r="J42" s="394"/>
      <c r="K42" s="268"/>
    </row>
    <row r="43" spans="2:11" s="1" customFormat="1" ht="15" customHeight="1">
      <c r="B43" s="271"/>
      <c r="C43" s="272"/>
      <c r="D43" s="270"/>
      <c r="E43" s="273"/>
      <c r="F43" s="270"/>
      <c r="G43" s="394" t="s">
        <v>813</v>
      </c>
      <c r="H43" s="394"/>
      <c r="I43" s="394"/>
      <c r="J43" s="394"/>
      <c r="K43" s="268"/>
    </row>
    <row r="44" spans="2:11" s="1" customFormat="1" ht="15" customHeight="1">
      <c r="B44" s="271"/>
      <c r="C44" s="272"/>
      <c r="D44" s="270"/>
      <c r="E44" s="273" t="s">
        <v>814</v>
      </c>
      <c r="F44" s="270"/>
      <c r="G44" s="394" t="s">
        <v>815</v>
      </c>
      <c r="H44" s="394"/>
      <c r="I44" s="394"/>
      <c r="J44" s="394"/>
      <c r="K44" s="268"/>
    </row>
    <row r="45" spans="2:11" s="1" customFormat="1" ht="15" customHeight="1">
      <c r="B45" s="271"/>
      <c r="C45" s="272"/>
      <c r="D45" s="270"/>
      <c r="E45" s="273" t="s">
        <v>124</v>
      </c>
      <c r="F45" s="270"/>
      <c r="G45" s="394" t="s">
        <v>816</v>
      </c>
      <c r="H45" s="394"/>
      <c r="I45" s="394"/>
      <c r="J45" s="394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394" t="s">
        <v>817</v>
      </c>
      <c r="E47" s="394"/>
      <c r="F47" s="394"/>
      <c r="G47" s="394"/>
      <c r="H47" s="394"/>
      <c r="I47" s="394"/>
      <c r="J47" s="394"/>
      <c r="K47" s="268"/>
    </row>
    <row r="48" spans="2:11" s="1" customFormat="1" ht="15" customHeight="1">
      <c r="B48" s="271"/>
      <c r="C48" s="272"/>
      <c r="D48" s="272"/>
      <c r="E48" s="394" t="s">
        <v>818</v>
      </c>
      <c r="F48" s="394"/>
      <c r="G48" s="394"/>
      <c r="H48" s="394"/>
      <c r="I48" s="394"/>
      <c r="J48" s="394"/>
      <c r="K48" s="268"/>
    </row>
    <row r="49" spans="2:11" s="1" customFormat="1" ht="15" customHeight="1">
      <c r="B49" s="271"/>
      <c r="C49" s="272"/>
      <c r="D49" s="272"/>
      <c r="E49" s="394" t="s">
        <v>819</v>
      </c>
      <c r="F49" s="394"/>
      <c r="G49" s="394"/>
      <c r="H49" s="394"/>
      <c r="I49" s="394"/>
      <c r="J49" s="394"/>
      <c r="K49" s="268"/>
    </row>
    <row r="50" spans="2:11" s="1" customFormat="1" ht="15" customHeight="1">
      <c r="B50" s="271"/>
      <c r="C50" s="272"/>
      <c r="D50" s="272"/>
      <c r="E50" s="394" t="s">
        <v>820</v>
      </c>
      <c r="F50" s="394"/>
      <c r="G50" s="394"/>
      <c r="H50" s="394"/>
      <c r="I50" s="394"/>
      <c r="J50" s="394"/>
      <c r="K50" s="268"/>
    </row>
    <row r="51" spans="2:11" s="1" customFormat="1" ht="15" customHeight="1">
      <c r="B51" s="271"/>
      <c r="C51" s="272"/>
      <c r="D51" s="394" t="s">
        <v>821</v>
      </c>
      <c r="E51" s="394"/>
      <c r="F51" s="394"/>
      <c r="G51" s="394"/>
      <c r="H51" s="394"/>
      <c r="I51" s="394"/>
      <c r="J51" s="394"/>
      <c r="K51" s="268"/>
    </row>
    <row r="52" spans="2:11" s="1" customFormat="1" ht="25.5" customHeight="1">
      <c r="B52" s="267"/>
      <c r="C52" s="396" t="s">
        <v>822</v>
      </c>
      <c r="D52" s="396"/>
      <c r="E52" s="396"/>
      <c r="F52" s="396"/>
      <c r="G52" s="396"/>
      <c r="H52" s="396"/>
      <c r="I52" s="396"/>
      <c r="J52" s="396"/>
      <c r="K52" s="268"/>
    </row>
    <row r="53" spans="2:11" s="1" customFormat="1" ht="5.25" customHeight="1">
      <c r="B53" s="267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7"/>
      <c r="C54" s="394" t="s">
        <v>823</v>
      </c>
      <c r="D54" s="394"/>
      <c r="E54" s="394"/>
      <c r="F54" s="394"/>
      <c r="G54" s="394"/>
      <c r="H54" s="394"/>
      <c r="I54" s="394"/>
      <c r="J54" s="394"/>
      <c r="K54" s="268"/>
    </row>
    <row r="55" spans="2:11" s="1" customFormat="1" ht="15" customHeight="1">
      <c r="B55" s="267"/>
      <c r="C55" s="394" t="s">
        <v>824</v>
      </c>
      <c r="D55" s="394"/>
      <c r="E55" s="394"/>
      <c r="F55" s="394"/>
      <c r="G55" s="394"/>
      <c r="H55" s="394"/>
      <c r="I55" s="394"/>
      <c r="J55" s="394"/>
      <c r="K55" s="268"/>
    </row>
    <row r="56" spans="2:11" s="1" customFormat="1" ht="12.75" customHeight="1">
      <c r="B56" s="267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7"/>
      <c r="C57" s="394" t="s">
        <v>825</v>
      </c>
      <c r="D57" s="394"/>
      <c r="E57" s="394"/>
      <c r="F57" s="394"/>
      <c r="G57" s="394"/>
      <c r="H57" s="394"/>
      <c r="I57" s="394"/>
      <c r="J57" s="394"/>
      <c r="K57" s="268"/>
    </row>
    <row r="58" spans="2:11" s="1" customFormat="1" ht="15" customHeight="1">
      <c r="B58" s="267"/>
      <c r="C58" s="272"/>
      <c r="D58" s="394" t="s">
        <v>826</v>
      </c>
      <c r="E58" s="394"/>
      <c r="F58" s="394"/>
      <c r="G58" s="394"/>
      <c r="H58" s="394"/>
      <c r="I58" s="394"/>
      <c r="J58" s="394"/>
      <c r="K58" s="268"/>
    </row>
    <row r="59" spans="2:11" s="1" customFormat="1" ht="15" customHeight="1">
      <c r="B59" s="267"/>
      <c r="C59" s="272"/>
      <c r="D59" s="394" t="s">
        <v>827</v>
      </c>
      <c r="E59" s="394"/>
      <c r="F59" s="394"/>
      <c r="G59" s="394"/>
      <c r="H59" s="394"/>
      <c r="I59" s="394"/>
      <c r="J59" s="394"/>
      <c r="K59" s="268"/>
    </row>
    <row r="60" spans="2:11" s="1" customFormat="1" ht="15" customHeight="1">
      <c r="B60" s="267"/>
      <c r="C60" s="272"/>
      <c r="D60" s="394" t="s">
        <v>828</v>
      </c>
      <c r="E60" s="394"/>
      <c r="F60" s="394"/>
      <c r="G60" s="394"/>
      <c r="H60" s="394"/>
      <c r="I60" s="394"/>
      <c r="J60" s="394"/>
      <c r="K60" s="268"/>
    </row>
    <row r="61" spans="2:11" s="1" customFormat="1" ht="15" customHeight="1">
      <c r="B61" s="267"/>
      <c r="C61" s="272"/>
      <c r="D61" s="394" t="s">
        <v>829</v>
      </c>
      <c r="E61" s="394"/>
      <c r="F61" s="394"/>
      <c r="G61" s="394"/>
      <c r="H61" s="394"/>
      <c r="I61" s="394"/>
      <c r="J61" s="394"/>
      <c r="K61" s="268"/>
    </row>
    <row r="62" spans="2:11" s="1" customFormat="1" ht="15" customHeight="1">
      <c r="B62" s="267"/>
      <c r="C62" s="272"/>
      <c r="D62" s="395" t="s">
        <v>830</v>
      </c>
      <c r="E62" s="395"/>
      <c r="F62" s="395"/>
      <c r="G62" s="395"/>
      <c r="H62" s="395"/>
      <c r="I62" s="395"/>
      <c r="J62" s="395"/>
      <c r="K62" s="268"/>
    </row>
    <row r="63" spans="2:11" s="1" customFormat="1" ht="15" customHeight="1">
      <c r="B63" s="267"/>
      <c r="C63" s="272"/>
      <c r="D63" s="394" t="s">
        <v>831</v>
      </c>
      <c r="E63" s="394"/>
      <c r="F63" s="394"/>
      <c r="G63" s="394"/>
      <c r="H63" s="394"/>
      <c r="I63" s="394"/>
      <c r="J63" s="394"/>
      <c r="K63" s="268"/>
    </row>
    <row r="64" spans="2:11" s="1" customFormat="1" ht="12.75" customHeight="1">
      <c r="B64" s="267"/>
      <c r="C64" s="272"/>
      <c r="D64" s="272"/>
      <c r="E64" s="275"/>
      <c r="F64" s="272"/>
      <c r="G64" s="272"/>
      <c r="H64" s="272"/>
      <c r="I64" s="272"/>
      <c r="J64" s="272"/>
      <c r="K64" s="268"/>
    </row>
    <row r="65" spans="2:11" s="1" customFormat="1" ht="15" customHeight="1">
      <c r="B65" s="267"/>
      <c r="C65" s="272"/>
      <c r="D65" s="394" t="s">
        <v>832</v>
      </c>
      <c r="E65" s="394"/>
      <c r="F65" s="394"/>
      <c r="G65" s="394"/>
      <c r="H65" s="394"/>
      <c r="I65" s="394"/>
      <c r="J65" s="394"/>
      <c r="K65" s="268"/>
    </row>
    <row r="66" spans="2:11" s="1" customFormat="1" ht="15" customHeight="1">
      <c r="B66" s="267"/>
      <c r="C66" s="272"/>
      <c r="D66" s="395" t="s">
        <v>833</v>
      </c>
      <c r="E66" s="395"/>
      <c r="F66" s="395"/>
      <c r="G66" s="395"/>
      <c r="H66" s="395"/>
      <c r="I66" s="395"/>
      <c r="J66" s="395"/>
      <c r="K66" s="268"/>
    </row>
    <row r="67" spans="2:11" s="1" customFormat="1" ht="15" customHeight="1">
      <c r="B67" s="267"/>
      <c r="C67" s="272"/>
      <c r="D67" s="394" t="s">
        <v>834</v>
      </c>
      <c r="E67" s="394"/>
      <c r="F67" s="394"/>
      <c r="G67" s="394"/>
      <c r="H67" s="394"/>
      <c r="I67" s="394"/>
      <c r="J67" s="394"/>
      <c r="K67" s="268"/>
    </row>
    <row r="68" spans="2:11" s="1" customFormat="1" ht="15" customHeight="1">
      <c r="B68" s="267"/>
      <c r="C68" s="272"/>
      <c r="D68" s="394" t="s">
        <v>835</v>
      </c>
      <c r="E68" s="394"/>
      <c r="F68" s="394"/>
      <c r="G68" s="394"/>
      <c r="H68" s="394"/>
      <c r="I68" s="394"/>
      <c r="J68" s="394"/>
      <c r="K68" s="268"/>
    </row>
    <row r="69" spans="2:11" s="1" customFormat="1" ht="15" customHeight="1">
      <c r="B69" s="267"/>
      <c r="C69" s="272"/>
      <c r="D69" s="394" t="s">
        <v>836</v>
      </c>
      <c r="E69" s="394"/>
      <c r="F69" s="394"/>
      <c r="G69" s="394"/>
      <c r="H69" s="394"/>
      <c r="I69" s="394"/>
      <c r="J69" s="394"/>
      <c r="K69" s="268"/>
    </row>
    <row r="70" spans="2:11" s="1" customFormat="1" ht="15" customHeight="1">
      <c r="B70" s="267"/>
      <c r="C70" s="272"/>
      <c r="D70" s="394" t="s">
        <v>837</v>
      </c>
      <c r="E70" s="394"/>
      <c r="F70" s="394"/>
      <c r="G70" s="394"/>
      <c r="H70" s="394"/>
      <c r="I70" s="394"/>
      <c r="J70" s="394"/>
      <c r="K70" s="268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393" t="s">
        <v>838</v>
      </c>
      <c r="D75" s="393"/>
      <c r="E75" s="393"/>
      <c r="F75" s="393"/>
      <c r="G75" s="393"/>
      <c r="H75" s="393"/>
      <c r="I75" s="393"/>
      <c r="J75" s="393"/>
      <c r="K75" s="285"/>
    </row>
    <row r="76" spans="2:11" s="1" customFormat="1" ht="17.25" customHeight="1">
      <c r="B76" s="284"/>
      <c r="C76" s="286" t="s">
        <v>839</v>
      </c>
      <c r="D76" s="286"/>
      <c r="E76" s="286"/>
      <c r="F76" s="286" t="s">
        <v>840</v>
      </c>
      <c r="G76" s="287"/>
      <c r="H76" s="286" t="s">
        <v>57</v>
      </c>
      <c r="I76" s="286" t="s">
        <v>60</v>
      </c>
      <c r="J76" s="286" t="s">
        <v>841</v>
      </c>
      <c r="K76" s="285"/>
    </row>
    <row r="77" spans="2:11" s="1" customFormat="1" ht="17.25" customHeight="1">
      <c r="B77" s="284"/>
      <c r="C77" s="288" t="s">
        <v>842</v>
      </c>
      <c r="D77" s="288"/>
      <c r="E77" s="288"/>
      <c r="F77" s="289" t="s">
        <v>843</v>
      </c>
      <c r="G77" s="290"/>
      <c r="H77" s="288"/>
      <c r="I77" s="288"/>
      <c r="J77" s="288" t="s">
        <v>844</v>
      </c>
      <c r="K77" s="285"/>
    </row>
    <row r="78" spans="2:11" s="1" customFormat="1" ht="5.25" customHeight="1">
      <c r="B78" s="284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4"/>
      <c r="C79" s="273" t="s">
        <v>56</v>
      </c>
      <c r="D79" s="291"/>
      <c r="E79" s="291"/>
      <c r="F79" s="293" t="s">
        <v>845</v>
      </c>
      <c r="G79" s="292"/>
      <c r="H79" s="273" t="s">
        <v>846</v>
      </c>
      <c r="I79" s="273" t="s">
        <v>847</v>
      </c>
      <c r="J79" s="273">
        <v>20</v>
      </c>
      <c r="K79" s="285"/>
    </row>
    <row r="80" spans="2:11" s="1" customFormat="1" ht="15" customHeight="1">
      <c r="B80" s="284"/>
      <c r="C80" s="273" t="s">
        <v>848</v>
      </c>
      <c r="D80" s="273"/>
      <c r="E80" s="273"/>
      <c r="F80" s="293" t="s">
        <v>845</v>
      </c>
      <c r="G80" s="292"/>
      <c r="H80" s="273" t="s">
        <v>849</v>
      </c>
      <c r="I80" s="273" t="s">
        <v>847</v>
      </c>
      <c r="J80" s="273">
        <v>120</v>
      </c>
      <c r="K80" s="285"/>
    </row>
    <row r="81" spans="2:11" s="1" customFormat="1" ht="15" customHeight="1">
      <c r="B81" s="294"/>
      <c r="C81" s="273" t="s">
        <v>850</v>
      </c>
      <c r="D81" s="273"/>
      <c r="E81" s="273"/>
      <c r="F81" s="293" t="s">
        <v>851</v>
      </c>
      <c r="G81" s="292"/>
      <c r="H81" s="273" t="s">
        <v>852</v>
      </c>
      <c r="I81" s="273" t="s">
        <v>847</v>
      </c>
      <c r="J81" s="273">
        <v>50</v>
      </c>
      <c r="K81" s="285"/>
    </row>
    <row r="82" spans="2:11" s="1" customFormat="1" ht="15" customHeight="1">
      <c r="B82" s="294"/>
      <c r="C82" s="273" t="s">
        <v>853</v>
      </c>
      <c r="D82" s="273"/>
      <c r="E82" s="273"/>
      <c r="F82" s="293" t="s">
        <v>845</v>
      </c>
      <c r="G82" s="292"/>
      <c r="H82" s="273" t="s">
        <v>854</v>
      </c>
      <c r="I82" s="273" t="s">
        <v>855</v>
      </c>
      <c r="J82" s="273"/>
      <c r="K82" s="285"/>
    </row>
    <row r="83" spans="2:11" s="1" customFormat="1" ht="15" customHeight="1">
      <c r="B83" s="294"/>
      <c r="C83" s="295" t="s">
        <v>856</v>
      </c>
      <c r="D83" s="295"/>
      <c r="E83" s="295"/>
      <c r="F83" s="296" t="s">
        <v>851</v>
      </c>
      <c r="G83" s="295"/>
      <c r="H83" s="295" t="s">
        <v>857</v>
      </c>
      <c r="I83" s="295" t="s">
        <v>847</v>
      </c>
      <c r="J83" s="295">
        <v>15</v>
      </c>
      <c r="K83" s="285"/>
    </row>
    <row r="84" spans="2:11" s="1" customFormat="1" ht="15" customHeight="1">
      <c r="B84" s="294"/>
      <c r="C84" s="295" t="s">
        <v>858</v>
      </c>
      <c r="D84" s="295"/>
      <c r="E84" s="295"/>
      <c r="F84" s="296" t="s">
        <v>851</v>
      </c>
      <c r="G84" s="295"/>
      <c r="H84" s="295" t="s">
        <v>859</v>
      </c>
      <c r="I84" s="295" t="s">
        <v>847</v>
      </c>
      <c r="J84" s="295">
        <v>15</v>
      </c>
      <c r="K84" s="285"/>
    </row>
    <row r="85" spans="2:11" s="1" customFormat="1" ht="15" customHeight="1">
      <c r="B85" s="294"/>
      <c r="C85" s="295" t="s">
        <v>860</v>
      </c>
      <c r="D85" s="295"/>
      <c r="E85" s="295"/>
      <c r="F85" s="296" t="s">
        <v>851</v>
      </c>
      <c r="G85" s="295"/>
      <c r="H85" s="295" t="s">
        <v>861</v>
      </c>
      <c r="I85" s="295" t="s">
        <v>847</v>
      </c>
      <c r="J85" s="295">
        <v>20</v>
      </c>
      <c r="K85" s="285"/>
    </row>
    <row r="86" spans="2:11" s="1" customFormat="1" ht="15" customHeight="1">
      <c r="B86" s="294"/>
      <c r="C86" s="295" t="s">
        <v>862</v>
      </c>
      <c r="D86" s="295"/>
      <c r="E86" s="295"/>
      <c r="F86" s="296" t="s">
        <v>851</v>
      </c>
      <c r="G86" s="295"/>
      <c r="H86" s="295" t="s">
        <v>863</v>
      </c>
      <c r="I86" s="295" t="s">
        <v>847</v>
      </c>
      <c r="J86" s="295">
        <v>20</v>
      </c>
      <c r="K86" s="285"/>
    </row>
    <row r="87" spans="2:11" s="1" customFormat="1" ht="15" customHeight="1">
      <c r="B87" s="294"/>
      <c r="C87" s="273" t="s">
        <v>864</v>
      </c>
      <c r="D87" s="273"/>
      <c r="E87" s="273"/>
      <c r="F87" s="293" t="s">
        <v>851</v>
      </c>
      <c r="G87" s="292"/>
      <c r="H87" s="273" t="s">
        <v>865</v>
      </c>
      <c r="I87" s="273" t="s">
        <v>847</v>
      </c>
      <c r="J87" s="273">
        <v>50</v>
      </c>
      <c r="K87" s="285"/>
    </row>
    <row r="88" spans="2:11" s="1" customFormat="1" ht="15" customHeight="1">
      <c r="B88" s="294"/>
      <c r="C88" s="273" t="s">
        <v>866</v>
      </c>
      <c r="D88" s="273"/>
      <c r="E88" s="273"/>
      <c r="F88" s="293" t="s">
        <v>851</v>
      </c>
      <c r="G88" s="292"/>
      <c r="H88" s="273" t="s">
        <v>867</v>
      </c>
      <c r="I88" s="273" t="s">
        <v>847</v>
      </c>
      <c r="J88" s="273">
        <v>20</v>
      </c>
      <c r="K88" s="285"/>
    </row>
    <row r="89" spans="2:11" s="1" customFormat="1" ht="15" customHeight="1">
      <c r="B89" s="294"/>
      <c r="C89" s="273" t="s">
        <v>868</v>
      </c>
      <c r="D89" s="273"/>
      <c r="E89" s="273"/>
      <c r="F89" s="293" t="s">
        <v>851</v>
      </c>
      <c r="G89" s="292"/>
      <c r="H89" s="273" t="s">
        <v>869</v>
      </c>
      <c r="I89" s="273" t="s">
        <v>847</v>
      </c>
      <c r="J89" s="273">
        <v>20</v>
      </c>
      <c r="K89" s="285"/>
    </row>
    <row r="90" spans="2:11" s="1" customFormat="1" ht="15" customHeight="1">
      <c r="B90" s="294"/>
      <c r="C90" s="273" t="s">
        <v>870</v>
      </c>
      <c r="D90" s="273"/>
      <c r="E90" s="273"/>
      <c r="F90" s="293" t="s">
        <v>851</v>
      </c>
      <c r="G90" s="292"/>
      <c r="H90" s="273" t="s">
        <v>871</v>
      </c>
      <c r="I90" s="273" t="s">
        <v>847</v>
      </c>
      <c r="J90" s="273">
        <v>50</v>
      </c>
      <c r="K90" s="285"/>
    </row>
    <row r="91" spans="2:11" s="1" customFormat="1" ht="15" customHeight="1">
      <c r="B91" s="294"/>
      <c r="C91" s="273" t="s">
        <v>872</v>
      </c>
      <c r="D91" s="273"/>
      <c r="E91" s="273"/>
      <c r="F91" s="293" t="s">
        <v>851</v>
      </c>
      <c r="G91" s="292"/>
      <c r="H91" s="273" t="s">
        <v>872</v>
      </c>
      <c r="I91" s="273" t="s">
        <v>847</v>
      </c>
      <c r="J91" s="273">
        <v>50</v>
      </c>
      <c r="K91" s="285"/>
    </row>
    <row r="92" spans="2:11" s="1" customFormat="1" ht="15" customHeight="1">
      <c r="B92" s="294"/>
      <c r="C92" s="273" t="s">
        <v>873</v>
      </c>
      <c r="D92" s="273"/>
      <c r="E92" s="273"/>
      <c r="F92" s="293" t="s">
        <v>851</v>
      </c>
      <c r="G92" s="292"/>
      <c r="H92" s="273" t="s">
        <v>874</v>
      </c>
      <c r="I92" s="273" t="s">
        <v>847</v>
      </c>
      <c r="J92" s="273">
        <v>255</v>
      </c>
      <c r="K92" s="285"/>
    </row>
    <row r="93" spans="2:11" s="1" customFormat="1" ht="15" customHeight="1">
      <c r="B93" s="294"/>
      <c r="C93" s="273" t="s">
        <v>875</v>
      </c>
      <c r="D93" s="273"/>
      <c r="E93" s="273"/>
      <c r="F93" s="293" t="s">
        <v>845</v>
      </c>
      <c r="G93" s="292"/>
      <c r="H93" s="273" t="s">
        <v>876</v>
      </c>
      <c r="I93" s="273" t="s">
        <v>877</v>
      </c>
      <c r="J93" s="273"/>
      <c r="K93" s="285"/>
    </row>
    <row r="94" spans="2:11" s="1" customFormat="1" ht="15" customHeight="1">
      <c r="B94" s="294"/>
      <c r="C94" s="273" t="s">
        <v>878</v>
      </c>
      <c r="D94" s="273"/>
      <c r="E94" s="273"/>
      <c r="F94" s="293" t="s">
        <v>845</v>
      </c>
      <c r="G94" s="292"/>
      <c r="H94" s="273" t="s">
        <v>879</v>
      </c>
      <c r="I94" s="273" t="s">
        <v>880</v>
      </c>
      <c r="J94" s="273"/>
      <c r="K94" s="285"/>
    </row>
    <row r="95" spans="2:11" s="1" customFormat="1" ht="15" customHeight="1">
      <c r="B95" s="294"/>
      <c r="C95" s="273" t="s">
        <v>881</v>
      </c>
      <c r="D95" s="273"/>
      <c r="E95" s="273"/>
      <c r="F95" s="293" t="s">
        <v>845</v>
      </c>
      <c r="G95" s="292"/>
      <c r="H95" s="273" t="s">
        <v>881</v>
      </c>
      <c r="I95" s="273" t="s">
        <v>880</v>
      </c>
      <c r="J95" s="273"/>
      <c r="K95" s="285"/>
    </row>
    <row r="96" spans="2:11" s="1" customFormat="1" ht="15" customHeight="1">
      <c r="B96" s="294"/>
      <c r="C96" s="273" t="s">
        <v>41</v>
      </c>
      <c r="D96" s="273"/>
      <c r="E96" s="273"/>
      <c r="F96" s="293" t="s">
        <v>845</v>
      </c>
      <c r="G96" s="292"/>
      <c r="H96" s="273" t="s">
        <v>882</v>
      </c>
      <c r="I96" s="273" t="s">
        <v>880</v>
      </c>
      <c r="J96" s="273"/>
      <c r="K96" s="285"/>
    </row>
    <row r="97" spans="2:11" s="1" customFormat="1" ht="15" customHeight="1">
      <c r="B97" s="294"/>
      <c r="C97" s="273" t="s">
        <v>51</v>
      </c>
      <c r="D97" s="273"/>
      <c r="E97" s="273"/>
      <c r="F97" s="293" t="s">
        <v>845</v>
      </c>
      <c r="G97" s="292"/>
      <c r="H97" s="273" t="s">
        <v>883</v>
      </c>
      <c r="I97" s="273" t="s">
        <v>880</v>
      </c>
      <c r="J97" s="273"/>
      <c r="K97" s="285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393" t="s">
        <v>884</v>
      </c>
      <c r="D102" s="393"/>
      <c r="E102" s="393"/>
      <c r="F102" s="393"/>
      <c r="G102" s="393"/>
      <c r="H102" s="393"/>
      <c r="I102" s="393"/>
      <c r="J102" s="393"/>
      <c r="K102" s="285"/>
    </row>
    <row r="103" spans="2:11" s="1" customFormat="1" ht="17.25" customHeight="1">
      <c r="B103" s="284"/>
      <c r="C103" s="286" t="s">
        <v>839</v>
      </c>
      <c r="D103" s="286"/>
      <c r="E103" s="286"/>
      <c r="F103" s="286" t="s">
        <v>840</v>
      </c>
      <c r="G103" s="287"/>
      <c r="H103" s="286" t="s">
        <v>57</v>
      </c>
      <c r="I103" s="286" t="s">
        <v>60</v>
      </c>
      <c r="J103" s="286" t="s">
        <v>841</v>
      </c>
      <c r="K103" s="285"/>
    </row>
    <row r="104" spans="2:11" s="1" customFormat="1" ht="17.25" customHeight="1">
      <c r="B104" s="284"/>
      <c r="C104" s="288" t="s">
        <v>842</v>
      </c>
      <c r="D104" s="288"/>
      <c r="E104" s="288"/>
      <c r="F104" s="289" t="s">
        <v>843</v>
      </c>
      <c r="G104" s="290"/>
      <c r="H104" s="288"/>
      <c r="I104" s="288"/>
      <c r="J104" s="288" t="s">
        <v>844</v>
      </c>
      <c r="K104" s="285"/>
    </row>
    <row r="105" spans="2:11" s="1" customFormat="1" ht="5.25" customHeight="1">
      <c r="B105" s="284"/>
      <c r="C105" s="286"/>
      <c r="D105" s="286"/>
      <c r="E105" s="286"/>
      <c r="F105" s="286"/>
      <c r="G105" s="302"/>
      <c r="H105" s="286"/>
      <c r="I105" s="286"/>
      <c r="J105" s="286"/>
      <c r="K105" s="285"/>
    </row>
    <row r="106" spans="2:11" s="1" customFormat="1" ht="15" customHeight="1">
      <c r="B106" s="284"/>
      <c r="C106" s="273" t="s">
        <v>56</v>
      </c>
      <c r="D106" s="291"/>
      <c r="E106" s="291"/>
      <c r="F106" s="293" t="s">
        <v>845</v>
      </c>
      <c r="G106" s="302"/>
      <c r="H106" s="273" t="s">
        <v>885</v>
      </c>
      <c r="I106" s="273" t="s">
        <v>847</v>
      </c>
      <c r="J106" s="273">
        <v>20</v>
      </c>
      <c r="K106" s="285"/>
    </row>
    <row r="107" spans="2:11" s="1" customFormat="1" ht="15" customHeight="1">
      <c r="B107" s="284"/>
      <c r="C107" s="273" t="s">
        <v>848</v>
      </c>
      <c r="D107" s="273"/>
      <c r="E107" s="273"/>
      <c r="F107" s="293" t="s">
        <v>845</v>
      </c>
      <c r="G107" s="273"/>
      <c r="H107" s="273" t="s">
        <v>885</v>
      </c>
      <c r="I107" s="273" t="s">
        <v>847</v>
      </c>
      <c r="J107" s="273">
        <v>120</v>
      </c>
      <c r="K107" s="285"/>
    </row>
    <row r="108" spans="2:11" s="1" customFormat="1" ht="15" customHeight="1">
      <c r="B108" s="294"/>
      <c r="C108" s="273" t="s">
        <v>850</v>
      </c>
      <c r="D108" s="273"/>
      <c r="E108" s="273"/>
      <c r="F108" s="293" t="s">
        <v>851</v>
      </c>
      <c r="G108" s="273"/>
      <c r="H108" s="273" t="s">
        <v>885</v>
      </c>
      <c r="I108" s="273" t="s">
        <v>847</v>
      </c>
      <c r="J108" s="273">
        <v>50</v>
      </c>
      <c r="K108" s="285"/>
    </row>
    <row r="109" spans="2:11" s="1" customFormat="1" ht="15" customHeight="1">
      <c r="B109" s="294"/>
      <c r="C109" s="273" t="s">
        <v>853</v>
      </c>
      <c r="D109" s="273"/>
      <c r="E109" s="273"/>
      <c r="F109" s="293" t="s">
        <v>845</v>
      </c>
      <c r="G109" s="273"/>
      <c r="H109" s="273" t="s">
        <v>885</v>
      </c>
      <c r="I109" s="273" t="s">
        <v>855</v>
      </c>
      <c r="J109" s="273"/>
      <c r="K109" s="285"/>
    </row>
    <row r="110" spans="2:11" s="1" customFormat="1" ht="15" customHeight="1">
      <c r="B110" s="294"/>
      <c r="C110" s="273" t="s">
        <v>864</v>
      </c>
      <c r="D110" s="273"/>
      <c r="E110" s="273"/>
      <c r="F110" s="293" t="s">
        <v>851</v>
      </c>
      <c r="G110" s="273"/>
      <c r="H110" s="273" t="s">
        <v>885</v>
      </c>
      <c r="I110" s="273" t="s">
        <v>847</v>
      </c>
      <c r="J110" s="273">
        <v>50</v>
      </c>
      <c r="K110" s="285"/>
    </row>
    <row r="111" spans="2:11" s="1" customFormat="1" ht="15" customHeight="1">
      <c r="B111" s="294"/>
      <c r="C111" s="273" t="s">
        <v>872</v>
      </c>
      <c r="D111" s="273"/>
      <c r="E111" s="273"/>
      <c r="F111" s="293" t="s">
        <v>851</v>
      </c>
      <c r="G111" s="273"/>
      <c r="H111" s="273" t="s">
        <v>885</v>
      </c>
      <c r="I111" s="273" t="s">
        <v>847</v>
      </c>
      <c r="J111" s="273">
        <v>50</v>
      </c>
      <c r="K111" s="285"/>
    </row>
    <row r="112" spans="2:11" s="1" customFormat="1" ht="15" customHeight="1">
      <c r="B112" s="294"/>
      <c r="C112" s="273" t="s">
        <v>870</v>
      </c>
      <c r="D112" s="273"/>
      <c r="E112" s="273"/>
      <c r="F112" s="293" t="s">
        <v>851</v>
      </c>
      <c r="G112" s="273"/>
      <c r="H112" s="273" t="s">
        <v>885</v>
      </c>
      <c r="I112" s="273" t="s">
        <v>847</v>
      </c>
      <c r="J112" s="273">
        <v>50</v>
      </c>
      <c r="K112" s="285"/>
    </row>
    <row r="113" spans="2:11" s="1" customFormat="1" ht="15" customHeight="1">
      <c r="B113" s="294"/>
      <c r="C113" s="273" t="s">
        <v>56</v>
      </c>
      <c r="D113" s="273"/>
      <c r="E113" s="273"/>
      <c r="F113" s="293" t="s">
        <v>845</v>
      </c>
      <c r="G113" s="273"/>
      <c r="H113" s="273" t="s">
        <v>886</v>
      </c>
      <c r="I113" s="273" t="s">
        <v>847</v>
      </c>
      <c r="J113" s="273">
        <v>20</v>
      </c>
      <c r="K113" s="285"/>
    </row>
    <row r="114" spans="2:11" s="1" customFormat="1" ht="15" customHeight="1">
      <c r="B114" s="294"/>
      <c r="C114" s="273" t="s">
        <v>887</v>
      </c>
      <c r="D114" s="273"/>
      <c r="E114" s="273"/>
      <c r="F114" s="293" t="s">
        <v>845</v>
      </c>
      <c r="G114" s="273"/>
      <c r="H114" s="273" t="s">
        <v>888</v>
      </c>
      <c r="I114" s="273" t="s">
        <v>847</v>
      </c>
      <c r="J114" s="273">
        <v>120</v>
      </c>
      <c r="K114" s="285"/>
    </row>
    <row r="115" spans="2:11" s="1" customFormat="1" ht="15" customHeight="1">
      <c r="B115" s="294"/>
      <c r="C115" s="273" t="s">
        <v>41</v>
      </c>
      <c r="D115" s="273"/>
      <c r="E115" s="273"/>
      <c r="F115" s="293" t="s">
        <v>845</v>
      </c>
      <c r="G115" s="273"/>
      <c r="H115" s="273" t="s">
        <v>889</v>
      </c>
      <c r="I115" s="273" t="s">
        <v>880</v>
      </c>
      <c r="J115" s="273"/>
      <c r="K115" s="285"/>
    </row>
    <row r="116" spans="2:11" s="1" customFormat="1" ht="15" customHeight="1">
      <c r="B116" s="294"/>
      <c r="C116" s="273" t="s">
        <v>51</v>
      </c>
      <c r="D116" s="273"/>
      <c r="E116" s="273"/>
      <c r="F116" s="293" t="s">
        <v>845</v>
      </c>
      <c r="G116" s="273"/>
      <c r="H116" s="273" t="s">
        <v>890</v>
      </c>
      <c r="I116" s="273" t="s">
        <v>880</v>
      </c>
      <c r="J116" s="273"/>
      <c r="K116" s="285"/>
    </row>
    <row r="117" spans="2:11" s="1" customFormat="1" ht="15" customHeight="1">
      <c r="B117" s="294"/>
      <c r="C117" s="273" t="s">
        <v>60</v>
      </c>
      <c r="D117" s="273"/>
      <c r="E117" s="273"/>
      <c r="F117" s="293" t="s">
        <v>845</v>
      </c>
      <c r="G117" s="273"/>
      <c r="H117" s="273" t="s">
        <v>891</v>
      </c>
      <c r="I117" s="273" t="s">
        <v>892</v>
      </c>
      <c r="J117" s="273"/>
      <c r="K117" s="285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270"/>
      <c r="D119" s="270"/>
      <c r="E119" s="270"/>
      <c r="F119" s="305"/>
      <c r="G119" s="270"/>
      <c r="H119" s="270"/>
      <c r="I119" s="270"/>
      <c r="J119" s="270"/>
      <c r="K119" s="304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392" t="s">
        <v>893</v>
      </c>
      <c r="D122" s="392"/>
      <c r="E122" s="392"/>
      <c r="F122" s="392"/>
      <c r="G122" s="392"/>
      <c r="H122" s="392"/>
      <c r="I122" s="392"/>
      <c r="J122" s="392"/>
      <c r="K122" s="310"/>
    </row>
    <row r="123" spans="2:11" s="1" customFormat="1" ht="17.25" customHeight="1">
      <c r="B123" s="311"/>
      <c r="C123" s="286" t="s">
        <v>839</v>
      </c>
      <c r="D123" s="286"/>
      <c r="E123" s="286"/>
      <c r="F123" s="286" t="s">
        <v>840</v>
      </c>
      <c r="G123" s="287"/>
      <c r="H123" s="286" t="s">
        <v>57</v>
      </c>
      <c r="I123" s="286" t="s">
        <v>60</v>
      </c>
      <c r="J123" s="286" t="s">
        <v>841</v>
      </c>
      <c r="K123" s="312"/>
    </row>
    <row r="124" spans="2:11" s="1" customFormat="1" ht="17.25" customHeight="1">
      <c r="B124" s="311"/>
      <c r="C124" s="288" t="s">
        <v>842</v>
      </c>
      <c r="D124" s="288"/>
      <c r="E124" s="288"/>
      <c r="F124" s="289" t="s">
        <v>843</v>
      </c>
      <c r="G124" s="290"/>
      <c r="H124" s="288"/>
      <c r="I124" s="288"/>
      <c r="J124" s="288" t="s">
        <v>844</v>
      </c>
      <c r="K124" s="312"/>
    </row>
    <row r="125" spans="2:11" s="1" customFormat="1" ht="5.25" customHeight="1">
      <c r="B125" s="313"/>
      <c r="C125" s="291"/>
      <c r="D125" s="291"/>
      <c r="E125" s="291"/>
      <c r="F125" s="291"/>
      <c r="G125" s="273"/>
      <c r="H125" s="291"/>
      <c r="I125" s="291"/>
      <c r="J125" s="291"/>
      <c r="K125" s="314"/>
    </row>
    <row r="126" spans="2:11" s="1" customFormat="1" ht="15" customHeight="1">
      <c r="B126" s="313"/>
      <c r="C126" s="273" t="s">
        <v>848</v>
      </c>
      <c r="D126" s="291"/>
      <c r="E126" s="291"/>
      <c r="F126" s="293" t="s">
        <v>845</v>
      </c>
      <c r="G126" s="273"/>
      <c r="H126" s="273" t="s">
        <v>885</v>
      </c>
      <c r="I126" s="273" t="s">
        <v>847</v>
      </c>
      <c r="J126" s="273">
        <v>120</v>
      </c>
      <c r="K126" s="315"/>
    </row>
    <row r="127" spans="2:11" s="1" customFormat="1" ht="15" customHeight="1">
      <c r="B127" s="313"/>
      <c r="C127" s="273" t="s">
        <v>894</v>
      </c>
      <c r="D127" s="273"/>
      <c r="E127" s="273"/>
      <c r="F127" s="293" t="s">
        <v>845</v>
      </c>
      <c r="G127" s="273"/>
      <c r="H127" s="273" t="s">
        <v>895</v>
      </c>
      <c r="I127" s="273" t="s">
        <v>847</v>
      </c>
      <c r="J127" s="273" t="s">
        <v>896</v>
      </c>
      <c r="K127" s="315"/>
    </row>
    <row r="128" spans="2:11" s="1" customFormat="1" ht="15" customHeight="1">
      <c r="B128" s="313"/>
      <c r="C128" s="273" t="s">
        <v>793</v>
      </c>
      <c r="D128" s="273"/>
      <c r="E128" s="273"/>
      <c r="F128" s="293" t="s">
        <v>845</v>
      </c>
      <c r="G128" s="273"/>
      <c r="H128" s="273" t="s">
        <v>897</v>
      </c>
      <c r="I128" s="273" t="s">
        <v>847</v>
      </c>
      <c r="J128" s="273" t="s">
        <v>896</v>
      </c>
      <c r="K128" s="315"/>
    </row>
    <row r="129" spans="2:11" s="1" customFormat="1" ht="15" customHeight="1">
      <c r="B129" s="313"/>
      <c r="C129" s="273" t="s">
        <v>856</v>
      </c>
      <c r="D129" s="273"/>
      <c r="E129" s="273"/>
      <c r="F129" s="293" t="s">
        <v>851</v>
      </c>
      <c r="G129" s="273"/>
      <c r="H129" s="273" t="s">
        <v>857</v>
      </c>
      <c r="I129" s="273" t="s">
        <v>847</v>
      </c>
      <c r="J129" s="273">
        <v>15</v>
      </c>
      <c r="K129" s="315"/>
    </row>
    <row r="130" spans="2:11" s="1" customFormat="1" ht="15" customHeight="1">
      <c r="B130" s="313"/>
      <c r="C130" s="295" t="s">
        <v>858</v>
      </c>
      <c r="D130" s="295"/>
      <c r="E130" s="295"/>
      <c r="F130" s="296" t="s">
        <v>851</v>
      </c>
      <c r="G130" s="295"/>
      <c r="H130" s="295" t="s">
        <v>859</v>
      </c>
      <c r="I130" s="295" t="s">
        <v>847</v>
      </c>
      <c r="J130" s="295">
        <v>15</v>
      </c>
      <c r="K130" s="315"/>
    </row>
    <row r="131" spans="2:11" s="1" customFormat="1" ht="15" customHeight="1">
      <c r="B131" s="313"/>
      <c r="C131" s="295" t="s">
        <v>860</v>
      </c>
      <c r="D131" s="295"/>
      <c r="E131" s="295"/>
      <c r="F131" s="296" t="s">
        <v>851</v>
      </c>
      <c r="G131" s="295"/>
      <c r="H131" s="295" t="s">
        <v>861</v>
      </c>
      <c r="I131" s="295" t="s">
        <v>847</v>
      </c>
      <c r="J131" s="295">
        <v>20</v>
      </c>
      <c r="K131" s="315"/>
    </row>
    <row r="132" spans="2:11" s="1" customFormat="1" ht="15" customHeight="1">
      <c r="B132" s="313"/>
      <c r="C132" s="295" t="s">
        <v>862</v>
      </c>
      <c r="D132" s="295"/>
      <c r="E132" s="295"/>
      <c r="F132" s="296" t="s">
        <v>851</v>
      </c>
      <c r="G132" s="295"/>
      <c r="H132" s="295" t="s">
        <v>863</v>
      </c>
      <c r="I132" s="295" t="s">
        <v>847</v>
      </c>
      <c r="J132" s="295">
        <v>20</v>
      </c>
      <c r="K132" s="315"/>
    </row>
    <row r="133" spans="2:11" s="1" customFormat="1" ht="15" customHeight="1">
      <c r="B133" s="313"/>
      <c r="C133" s="273" t="s">
        <v>850</v>
      </c>
      <c r="D133" s="273"/>
      <c r="E133" s="273"/>
      <c r="F133" s="293" t="s">
        <v>851</v>
      </c>
      <c r="G133" s="273"/>
      <c r="H133" s="273" t="s">
        <v>885</v>
      </c>
      <c r="I133" s="273" t="s">
        <v>847</v>
      </c>
      <c r="J133" s="273">
        <v>50</v>
      </c>
      <c r="K133" s="315"/>
    </row>
    <row r="134" spans="2:11" s="1" customFormat="1" ht="15" customHeight="1">
      <c r="B134" s="313"/>
      <c r="C134" s="273" t="s">
        <v>864</v>
      </c>
      <c r="D134" s="273"/>
      <c r="E134" s="273"/>
      <c r="F134" s="293" t="s">
        <v>851</v>
      </c>
      <c r="G134" s="273"/>
      <c r="H134" s="273" t="s">
        <v>885</v>
      </c>
      <c r="I134" s="273" t="s">
        <v>847</v>
      </c>
      <c r="J134" s="273">
        <v>50</v>
      </c>
      <c r="K134" s="315"/>
    </row>
    <row r="135" spans="2:11" s="1" customFormat="1" ht="15" customHeight="1">
      <c r="B135" s="313"/>
      <c r="C135" s="273" t="s">
        <v>870</v>
      </c>
      <c r="D135" s="273"/>
      <c r="E135" s="273"/>
      <c r="F135" s="293" t="s">
        <v>851</v>
      </c>
      <c r="G135" s="273"/>
      <c r="H135" s="273" t="s">
        <v>885</v>
      </c>
      <c r="I135" s="273" t="s">
        <v>847</v>
      </c>
      <c r="J135" s="273">
        <v>50</v>
      </c>
      <c r="K135" s="315"/>
    </row>
    <row r="136" spans="2:11" s="1" customFormat="1" ht="15" customHeight="1">
      <c r="B136" s="313"/>
      <c r="C136" s="273" t="s">
        <v>872</v>
      </c>
      <c r="D136" s="273"/>
      <c r="E136" s="273"/>
      <c r="F136" s="293" t="s">
        <v>851</v>
      </c>
      <c r="G136" s="273"/>
      <c r="H136" s="273" t="s">
        <v>885</v>
      </c>
      <c r="I136" s="273" t="s">
        <v>847</v>
      </c>
      <c r="J136" s="273">
        <v>50</v>
      </c>
      <c r="K136" s="315"/>
    </row>
    <row r="137" spans="2:11" s="1" customFormat="1" ht="15" customHeight="1">
      <c r="B137" s="313"/>
      <c r="C137" s="273" t="s">
        <v>873</v>
      </c>
      <c r="D137" s="273"/>
      <c r="E137" s="273"/>
      <c r="F137" s="293" t="s">
        <v>851</v>
      </c>
      <c r="G137" s="273"/>
      <c r="H137" s="273" t="s">
        <v>898</v>
      </c>
      <c r="I137" s="273" t="s">
        <v>847</v>
      </c>
      <c r="J137" s="273">
        <v>255</v>
      </c>
      <c r="K137" s="315"/>
    </row>
    <row r="138" spans="2:11" s="1" customFormat="1" ht="15" customHeight="1">
      <c r="B138" s="313"/>
      <c r="C138" s="273" t="s">
        <v>875</v>
      </c>
      <c r="D138" s="273"/>
      <c r="E138" s="273"/>
      <c r="F138" s="293" t="s">
        <v>845</v>
      </c>
      <c r="G138" s="273"/>
      <c r="H138" s="273" t="s">
        <v>899</v>
      </c>
      <c r="I138" s="273" t="s">
        <v>877</v>
      </c>
      <c r="J138" s="273"/>
      <c r="K138" s="315"/>
    </row>
    <row r="139" spans="2:11" s="1" customFormat="1" ht="15" customHeight="1">
      <c r="B139" s="313"/>
      <c r="C139" s="273" t="s">
        <v>878</v>
      </c>
      <c r="D139" s="273"/>
      <c r="E139" s="273"/>
      <c r="F139" s="293" t="s">
        <v>845</v>
      </c>
      <c r="G139" s="273"/>
      <c r="H139" s="273" t="s">
        <v>900</v>
      </c>
      <c r="I139" s="273" t="s">
        <v>880</v>
      </c>
      <c r="J139" s="273"/>
      <c r="K139" s="315"/>
    </row>
    <row r="140" spans="2:11" s="1" customFormat="1" ht="15" customHeight="1">
      <c r="B140" s="313"/>
      <c r="C140" s="273" t="s">
        <v>881</v>
      </c>
      <c r="D140" s="273"/>
      <c r="E140" s="273"/>
      <c r="F140" s="293" t="s">
        <v>845</v>
      </c>
      <c r="G140" s="273"/>
      <c r="H140" s="273" t="s">
        <v>881</v>
      </c>
      <c r="I140" s="273" t="s">
        <v>880</v>
      </c>
      <c r="J140" s="273"/>
      <c r="K140" s="315"/>
    </row>
    <row r="141" spans="2:11" s="1" customFormat="1" ht="15" customHeight="1">
      <c r="B141" s="313"/>
      <c r="C141" s="273" t="s">
        <v>41</v>
      </c>
      <c r="D141" s="273"/>
      <c r="E141" s="273"/>
      <c r="F141" s="293" t="s">
        <v>845</v>
      </c>
      <c r="G141" s="273"/>
      <c r="H141" s="273" t="s">
        <v>901</v>
      </c>
      <c r="I141" s="273" t="s">
        <v>880</v>
      </c>
      <c r="J141" s="273"/>
      <c r="K141" s="315"/>
    </row>
    <row r="142" spans="2:11" s="1" customFormat="1" ht="15" customHeight="1">
      <c r="B142" s="313"/>
      <c r="C142" s="273" t="s">
        <v>902</v>
      </c>
      <c r="D142" s="273"/>
      <c r="E142" s="273"/>
      <c r="F142" s="293" t="s">
        <v>845</v>
      </c>
      <c r="G142" s="273"/>
      <c r="H142" s="273" t="s">
        <v>903</v>
      </c>
      <c r="I142" s="273" t="s">
        <v>880</v>
      </c>
      <c r="J142" s="273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270"/>
      <c r="C144" s="270"/>
      <c r="D144" s="270"/>
      <c r="E144" s="270"/>
      <c r="F144" s="305"/>
      <c r="G144" s="270"/>
      <c r="H144" s="270"/>
      <c r="I144" s="270"/>
      <c r="J144" s="270"/>
      <c r="K144" s="270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393" t="s">
        <v>904</v>
      </c>
      <c r="D147" s="393"/>
      <c r="E147" s="393"/>
      <c r="F147" s="393"/>
      <c r="G147" s="393"/>
      <c r="H147" s="393"/>
      <c r="I147" s="393"/>
      <c r="J147" s="393"/>
      <c r="K147" s="285"/>
    </row>
    <row r="148" spans="2:11" s="1" customFormat="1" ht="17.25" customHeight="1">
      <c r="B148" s="284"/>
      <c r="C148" s="286" t="s">
        <v>839</v>
      </c>
      <c r="D148" s="286"/>
      <c r="E148" s="286"/>
      <c r="F148" s="286" t="s">
        <v>840</v>
      </c>
      <c r="G148" s="287"/>
      <c r="H148" s="286" t="s">
        <v>57</v>
      </c>
      <c r="I148" s="286" t="s">
        <v>60</v>
      </c>
      <c r="J148" s="286" t="s">
        <v>841</v>
      </c>
      <c r="K148" s="285"/>
    </row>
    <row r="149" spans="2:11" s="1" customFormat="1" ht="17.25" customHeight="1">
      <c r="B149" s="284"/>
      <c r="C149" s="288" t="s">
        <v>842</v>
      </c>
      <c r="D149" s="288"/>
      <c r="E149" s="288"/>
      <c r="F149" s="289" t="s">
        <v>843</v>
      </c>
      <c r="G149" s="290"/>
      <c r="H149" s="288"/>
      <c r="I149" s="288"/>
      <c r="J149" s="288" t="s">
        <v>844</v>
      </c>
      <c r="K149" s="285"/>
    </row>
    <row r="150" spans="2:11" s="1" customFormat="1" ht="5.25" customHeight="1">
      <c r="B150" s="294"/>
      <c r="C150" s="291"/>
      <c r="D150" s="291"/>
      <c r="E150" s="291"/>
      <c r="F150" s="291"/>
      <c r="G150" s="292"/>
      <c r="H150" s="291"/>
      <c r="I150" s="291"/>
      <c r="J150" s="291"/>
      <c r="K150" s="315"/>
    </row>
    <row r="151" spans="2:11" s="1" customFormat="1" ht="15" customHeight="1">
      <c r="B151" s="294"/>
      <c r="C151" s="319" t="s">
        <v>848</v>
      </c>
      <c r="D151" s="273"/>
      <c r="E151" s="273"/>
      <c r="F151" s="320" t="s">
        <v>845</v>
      </c>
      <c r="G151" s="273"/>
      <c r="H151" s="319" t="s">
        <v>885</v>
      </c>
      <c r="I151" s="319" t="s">
        <v>847</v>
      </c>
      <c r="J151" s="319">
        <v>120</v>
      </c>
      <c r="K151" s="315"/>
    </row>
    <row r="152" spans="2:11" s="1" customFormat="1" ht="15" customHeight="1">
      <c r="B152" s="294"/>
      <c r="C152" s="319" t="s">
        <v>894</v>
      </c>
      <c r="D152" s="273"/>
      <c r="E152" s="273"/>
      <c r="F152" s="320" t="s">
        <v>845</v>
      </c>
      <c r="G152" s="273"/>
      <c r="H152" s="319" t="s">
        <v>905</v>
      </c>
      <c r="I152" s="319" t="s">
        <v>847</v>
      </c>
      <c r="J152" s="319" t="s">
        <v>896</v>
      </c>
      <c r="K152" s="315"/>
    </row>
    <row r="153" spans="2:11" s="1" customFormat="1" ht="15" customHeight="1">
      <c r="B153" s="294"/>
      <c r="C153" s="319" t="s">
        <v>793</v>
      </c>
      <c r="D153" s="273"/>
      <c r="E153" s="273"/>
      <c r="F153" s="320" t="s">
        <v>845</v>
      </c>
      <c r="G153" s="273"/>
      <c r="H153" s="319" t="s">
        <v>906</v>
      </c>
      <c r="I153" s="319" t="s">
        <v>847</v>
      </c>
      <c r="J153" s="319" t="s">
        <v>896</v>
      </c>
      <c r="K153" s="315"/>
    </row>
    <row r="154" spans="2:11" s="1" customFormat="1" ht="15" customHeight="1">
      <c r="B154" s="294"/>
      <c r="C154" s="319" t="s">
        <v>850</v>
      </c>
      <c r="D154" s="273"/>
      <c r="E154" s="273"/>
      <c r="F154" s="320" t="s">
        <v>851</v>
      </c>
      <c r="G154" s="273"/>
      <c r="H154" s="319" t="s">
        <v>885</v>
      </c>
      <c r="I154" s="319" t="s">
        <v>847</v>
      </c>
      <c r="J154" s="319">
        <v>50</v>
      </c>
      <c r="K154" s="315"/>
    </row>
    <row r="155" spans="2:11" s="1" customFormat="1" ht="15" customHeight="1">
      <c r="B155" s="294"/>
      <c r="C155" s="319" t="s">
        <v>853</v>
      </c>
      <c r="D155" s="273"/>
      <c r="E155" s="273"/>
      <c r="F155" s="320" t="s">
        <v>845</v>
      </c>
      <c r="G155" s="273"/>
      <c r="H155" s="319" t="s">
        <v>885</v>
      </c>
      <c r="I155" s="319" t="s">
        <v>855</v>
      </c>
      <c r="J155" s="319"/>
      <c r="K155" s="315"/>
    </row>
    <row r="156" spans="2:11" s="1" customFormat="1" ht="15" customHeight="1">
      <c r="B156" s="294"/>
      <c r="C156" s="319" t="s">
        <v>864</v>
      </c>
      <c r="D156" s="273"/>
      <c r="E156" s="273"/>
      <c r="F156" s="320" t="s">
        <v>851</v>
      </c>
      <c r="G156" s="273"/>
      <c r="H156" s="319" t="s">
        <v>885</v>
      </c>
      <c r="I156" s="319" t="s">
        <v>847</v>
      </c>
      <c r="J156" s="319">
        <v>50</v>
      </c>
      <c r="K156" s="315"/>
    </row>
    <row r="157" spans="2:11" s="1" customFormat="1" ht="15" customHeight="1">
      <c r="B157" s="294"/>
      <c r="C157" s="319" t="s">
        <v>872</v>
      </c>
      <c r="D157" s="273"/>
      <c r="E157" s="273"/>
      <c r="F157" s="320" t="s">
        <v>851</v>
      </c>
      <c r="G157" s="273"/>
      <c r="H157" s="319" t="s">
        <v>885</v>
      </c>
      <c r="I157" s="319" t="s">
        <v>847</v>
      </c>
      <c r="J157" s="319">
        <v>50</v>
      </c>
      <c r="K157" s="315"/>
    </row>
    <row r="158" spans="2:11" s="1" customFormat="1" ht="15" customHeight="1">
      <c r="B158" s="294"/>
      <c r="C158" s="319" t="s">
        <v>870</v>
      </c>
      <c r="D158" s="273"/>
      <c r="E158" s="273"/>
      <c r="F158" s="320" t="s">
        <v>851</v>
      </c>
      <c r="G158" s="273"/>
      <c r="H158" s="319" t="s">
        <v>885</v>
      </c>
      <c r="I158" s="319" t="s">
        <v>847</v>
      </c>
      <c r="J158" s="319">
        <v>50</v>
      </c>
      <c r="K158" s="315"/>
    </row>
    <row r="159" spans="2:11" s="1" customFormat="1" ht="15" customHeight="1">
      <c r="B159" s="294"/>
      <c r="C159" s="319" t="s">
        <v>105</v>
      </c>
      <c r="D159" s="273"/>
      <c r="E159" s="273"/>
      <c r="F159" s="320" t="s">
        <v>845</v>
      </c>
      <c r="G159" s="273"/>
      <c r="H159" s="319" t="s">
        <v>907</v>
      </c>
      <c r="I159" s="319" t="s">
        <v>847</v>
      </c>
      <c r="J159" s="319" t="s">
        <v>908</v>
      </c>
      <c r="K159" s="315"/>
    </row>
    <row r="160" spans="2:11" s="1" customFormat="1" ht="15" customHeight="1">
      <c r="B160" s="294"/>
      <c r="C160" s="319" t="s">
        <v>909</v>
      </c>
      <c r="D160" s="273"/>
      <c r="E160" s="273"/>
      <c r="F160" s="320" t="s">
        <v>845</v>
      </c>
      <c r="G160" s="273"/>
      <c r="H160" s="319" t="s">
        <v>910</v>
      </c>
      <c r="I160" s="319" t="s">
        <v>880</v>
      </c>
      <c r="J160" s="319"/>
      <c r="K160" s="315"/>
    </row>
    <row r="161" spans="2:11" s="1" customFormat="1" ht="15" customHeight="1">
      <c r="B161" s="321"/>
      <c r="C161" s="303"/>
      <c r="D161" s="303"/>
      <c r="E161" s="303"/>
      <c r="F161" s="303"/>
      <c r="G161" s="303"/>
      <c r="H161" s="303"/>
      <c r="I161" s="303"/>
      <c r="J161" s="303"/>
      <c r="K161" s="322"/>
    </row>
    <row r="162" spans="2:11" s="1" customFormat="1" ht="18.75" customHeight="1">
      <c r="B162" s="270"/>
      <c r="C162" s="273"/>
      <c r="D162" s="273"/>
      <c r="E162" s="273"/>
      <c r="F162" s="293"/>
      <c r="G162" s="273"/>
      <c r="H162" s="273"/>
      <c r="I162" s="273"/>
      <c r="J162" s="273"/>
      <c r="K162" s="270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392" t="s">
        <v>911</v>
      </c>
      <c r="D165" s="392"/>
      <c r="E165" s="392"/>
      <c r="F165" s="392"/>
      <c r="G165" s="392"/>
      <c r="H165" s="392"/>
      <c r="I165" s="392"/>
      <c r="J165" s="392"/>
      <c r="K165" s="266"/>
    </row>
    <row r="166" spans="2:11" s="1" customFormat="1" ht="17.25" customHeight="1">
      <c r="B166" s="265"/>
      <c r="C166" s="286" t="s">
        <v>839</v>
      </c>
      <c r="D166" s="286"/>
      <c r="E166" s="286"/>
      <c r="F166" s="286" t="s">
        <v>840</v>
      </c>
      <c r="G166" s="323"/>
      <c r="H166" s="324" t="s">
        <v>57</v>
      </c>
      <c r="I166" s="324" t="s">
        <v>60</v>
      </c>
      <c r="J166" s="286" t="s">
        <v>841</v>
      </c>
      <c r="K166" s="266"/>
    </row>
    <row r="167" spans="2:11" s="1" customFormat="1" ht="17.25" customHeight="1">
      <c r="B167" s="267"/>
      <c r="C167" s="288" t="s">
        <v>842</v>
      </c>
      <c r="D167" s="288"/>
      <c r="E167" s="288"/>
      <c r="F167" s="289" t="s">
        <v>843</v>
      </c>
      <c r="G167" s="325"/>
      <c r="H167" s="326"/>
      <c r="I167" s="326"/>
      <c r="J167" s="288" t="s">
        <v>844</v>
      </c>
      <c r="K167" s="268"/>
    </row>
    <row r="168" spans="2:11" s="1" customFormat="1" ht="5.25" customHeight="1">
      <c r="B168" s="294"/>
      <c r="C168" s="291"/>
      <c r="D168" s="291"/>
      <c r="E168" s="291"/>
      <c r="F168" s="291"/>
      <c r="G168" s="292"/>
      <c r="H168" s="291"/>
      <c r="I168" s="291"/>
      <c r="J168" s="291"/>
      <c r="K168" s="315"/>
    </row>
    <row r="169" spans="2:11" s="1" customFormat="1" ht="15" customHeight="1">
      <c r="B169" s="294"/>
      <c r="C169" s="273" t="s">
        <v>848</v>
      </c>
      <c r="D169" s="273"/>
      <c r="E169" s="273"/>
      <c r="F169" s="293" t="s">
        <v>845</v>
      </c>
      <c r="G169" s="273"/>
      <c r="H169" s="273" t="s">
        <v>885</v>
      </c>
      <c r="I169" s="273" t="s">
        <v>847</v>
      </c>
      <c r="J169" s="273">
        <v>120</v>
      </c>
      <c r="K169" s="315"/>
    </row>
    <row r="170" spans="2:11" s="1" customFormat="1" ht="15" customHeight="1">
      <c r="B170" s="294"/>
      <c r="C170" s="273" t="s">
        <v>894</v>
      </c>
      <c r="D170" s="273"/>
      <c r="E170" s="273"/>
      <c r="F170" s="293" t="s">
        <v>845</v>
      </c>
      <c r="G170" s="273"/>
      <c r="H170" s="273" t="s">
        <v>895</v>
      </c>
      <c r="I170" s="273" t="s">
        <v>847</v>
      </c>
      <c r="J170" s="273" t="s">
        <v>896</v>
      </c>
      <c r="K170" s="315"/>
    </row>
    <row r="171" spans="2:11" s="1" customFormat="1" ht="15" customHeight="1">
      <c r="B171" s="294"/>
      <c r="C171" s="273" t="s">
        <v>793</v>
      </c>
      <c r="D171" s="273"/>
      <c r="E171" s="273"/>
      <c r="F171" s="293" t="s">
        <v>845</v>
      </c>
      <c r="G171" s="273"/>
      <c r="H171" s="273" t="s">
        <v>912</v>
      </c>
      <c r="I171" s="273" t="s">
        <v>847</v>
      </c>
      <c r="J171" s="273" t="s">
        <v>896</v>
      </c>
      <c r="K171" s="315"/>
    </row>
    <row r="172" spans="2:11" s="1" customFormat="1" ht="15" customHeight="1">
      <c r="B172" s="294"/>
      <c r="C172" s="273" t="s">
        <v>850</v>
      </c>
      <c r="D172" s="273"/>
      <c r="E172" s="273"/>
      <c r="F172" s="293" t="s">
        <v>851</v>
      </c>
      <c r="G172" s="273"/>
      <c r="H172" s="273" t="s">
        <v>912</v>
      </c>
      <c r="I172" s="273" t="s">
        <v>847</v>
      </c>
      <c r="J172" s="273">
        <v>50</v>
      </c>
      <c r="K172" s="315"/>
    </row>
    <row r="173" spans="2:11" s="1" customFormat="1" ht="15" customHeight="1">
      <c r="B173" s="294"/>
      <c r="C173" s="273" t="s">
        <v>853</v>
      </c>
      <c r="D173" s="273"/>
      <c r="E173" s="273"/>
      <c r="F173" s="293" t="s">
        <v>845</v>
      </c>
      <c r="G173" s="273"/>
      <c r="H173" s="273" t="s">
        <v>912</v>
      </c>
      <c r="I173" s="273" t="s">
        <v>855</v>
      </c>
      <c r="J173" s="273"/>
      <c r="K173" s="315"/>
    </row>
    <row r="174" spans="2:11" s="1" customFormat="1" ht="15" customHeight="1">
      <c r="B174" s="294"/>
      <c r="C174" s="273" t="s">
        <v>864</v>
      </c>
      <c r="D174" s="273"/>
      <c r="E174" s="273"/>
      <c r="F174" s="293" t="s">
        <v>851</v>
      </c>
      <c r="G174" s="273"/>
      <c r="H174" s="273" t="s">
        <v>912</v>
      </c>
      <c r="I174" s="273" t="s">
        <v>847</v>
      </c>
      <c r="J174" s="273">
        <v>50</v>
      </c>
      <c r="K174" s="315"/>
    </row>
    <row r="175" spans="2:11" s="1" customFormat="1" ht="15" customHeight="1">
      <c r="B175" s="294"/>
      <c r="C175" s="273" t="s">
        <v>872</v>
      </c>
      <c r="D175" s="273"/>
      <c r="E175" s="273"/>
      <c r="F175" s="293" t="s">
        <v>851</v>
      </c>
      <c r="G175" s="273"/>
      <c r="H175" s="273" t="s">
        <v>912</v>
      </c>
      <c r="I175" s="273" t="s">
        <v>847</v>
      </c>
      <c r="J175" s="273">
        <v>50</v>
      </c>
      <c r="K175" s="315"/>
    </row>
    <row r="176" spans="2:11" s="1" customFormat="1" ht="15" customHeight="1">
      <c r="B176" s="294"/>
      <c r="C176" s="273" t="s">
        <v>870</v>
      </c>
      <c r="D176" s="273"/>
      <c r="E176" s="273"/>
      <c r="F176" s="293" t="s">
        <v>851</v>
      </c>
      <c r="G176" s="273"/>
      <c r="H176" s="273" t="s">
        <v>912</v>
      </c>
      <c r="I176" s="273" t="s">
        <v>847</v>
      </c>
      <c r="J176" s="273">
        <v>50</v>
      </c>
      <c r="K176" s="315"/>
    </row>
    <row r="177" spans="2:11" s="1" customFormat="1" ht="15" customHeight="1">
      <c r="B177" s="294"/>
      <c r="C177" s="273" t="s">
        <v>120</v>
      </c>
      <c r="D177" s="273"/>
      <c r="E177" s="273"/>
      <c r="F177" s="293" t="s">
        <v>845</v>
      </c>
      <c r="G177" s="273"/>
      <c r="H177" s="273" t="s">
        <v>913</v>
      </c>
      <c r="I177" s="273" t="s">
        <v>914</v>
      </c>
      <c r="J177" s="273"/>
      <c r="K177" s="315"/>
    </row>
    <row r="178" spans="2:11" s="1" customFormat="1" ht="15" customHeight="1">
      <c r="B178" s="294"/>
      <c r="C178" s="273" t="s">
        <v>60</v>
      </c>
      <c r="D178" s="273"/>
      <c r="E178" s="273"/>
      <c r="F178" s="293" t="s">
        <v>845</v>
      </c>
      <c r="G178" s="273"/>
      <c r="H178" s="273" t="s">
        <v>915</v>
      </c>
      <c r="I178" s="273" t="s">
        <v>916</v>
      </c>
      <c r="J178" s="273">
        <v>1</v>
      </c>
      <c r="K178" s="315"/>
    </row>
    <row r="179" spans="2:11" s="1" customFormat="1" ht="15" customHeight="1">
      <c r="B179" s="294"/>
      <c r="C179" s="273" t="s">
        <v>56</v>
      </c>
      <c r="D179" s="273"/>
      <c r="E179" s="273"/>
      <c r="F179" s="293" t="s">
        <v>845</v>
      </c>
      <c r="G179" s="273"/>
      <c r="H179" s="273" t="s">
        <v>917</v>
      </c>
      <c r="I179" s="273" t="s">
        <v>847</v>
      </c>
      <c r="J179" s="273">
        <v>20</v>
      </c>
      <c r="K179" s="315"/>
    </row>
    <row r="180" spans="2:11" s="1" customFormat="1" ht="15" customHeight="1">
      <c r="B180" s="294"/>
      <c r="C180" s="273" t="s">
        <v>57</v>
      </c>
      <c r="D180" s="273"/>
      <c r="E180" s="273"/>
      <c r="F180" s="293" t="s">
        <v>845</v>
      </c>
      <c r="G180" s="273"/>
      <c r="H180" s="273" t="s">
        <v>918</v>
      </c>
      <c r="I180" s="273" t="s">
        <v>847</v>
      </c>
      <c r="J180" s="273">
        <v>255</v>
      </c>
      <c r="K180" s="315"/>
    </row>
    <row r="181" spans="2:11" s="1" customFormat="1" ht="15" customHeight="1">
      <c r="B181" s="294"/>
      <c r="C181" s="273" t="s">
        <v>121</v>
      </c>
      <c r="D181" s="273"/>
      <c r="E181" s="273"/>
      <c r="F181" s="293" t="s">
        <v>845</v>
      </c>
      <c r="G181" s="273"/>
      <c r="H181" s="273" t="s">
        <v>809</v>
      </c>
      <c r="I181" s="273" t="s">
        <v>847</v>
      </c>
      <c r="J181" s="273">
        <v>10</v>
      </c>
      <c r="K181" s="315"/>
    </row>
    <row r="182" spans="2:11" s="1" customFormat="1" ht="15" customHeight="1">
      <c r="B182" s="294"/>
      <c r="C182" s="273" t="s">
        <v>122</v>
      </c>
      <c r="D182" s="273"/>
      <c r="E182" s="273"/>
      <c r="F182" s="293" t="s">
        <v>845</v>
      </c>
      <c r="G182" s="273"/>
      <c r="H182" s="273" t="s">
        <v>919</v>
      </c>
      <c r="I182" s="273" t="s">
        <v>880</v>
      </c>
      <c r="J182" s="273"/>
      <c r="K182" s="315"/>
    </row>
    <row r="183" spans="2:11" s="1" customFormat="1" ht="15" customHeight="1">
      <c r="B183" s="294"/>
      <c r="C183" s="273" t="s">
        <v>920</v>
      </c>
      <c r="D183" s="273"/>
      <c r="E183" s="273"/>
      <c r="F183" s="293" t="s">
        <v>845</v>
      </c>
      <c r="G183" s="273"/>
      <c r="H183" s="273" t="s">
        <v>921</v>
      </c>
      <c r="I183" s="273" t="s">
        <v>880</v>
      </c>
      <c r="J183" s="273"/>
      <c r="K183" s="315"/>
    </row>
    <row r="184" spans="2:11" s="1" customFormat="1" ht="15" customHeight="1">
      <c r="B184" s="294"/>
      <c r="C184" s="273" t="s">
        <v>909</v>
      </c>
      <c r="D184" s="273"/>
      <c r="E184" s="273"/>
      <c r="F184" s="293" t="s">
        <v>845</v>
      </c>
      <c r="G184" s="273"/>
      <c r="H184" s="273" t="s">
        <v>922</v>
      </c>
      <c r="I184" s="273" t="s">
        <v>880</v>
      </c>
      <c r="J184" s="273"/>
      <c r="K184" s="315"/>
    </row>
    <row r="185" spans="2:11" s="1" customFormat="1" ht="15" customHeight="1">
      <c r="B185" s="294"/>
      <c r="C185" s="273" t="s">
        <v>124</v>
      </c>
      <c r="D185" s="273"/>
      <c r="E185" s="273"/>
      <c r="F185" s="293" t="s">
        <v>851</v>
      </c>
      <c r="G185" s="273"/>
      <c r="H185" s="273" t="s">
        <v>923</v>
      </c>
      <c r="I185" s="273" t="s">
        <v>847</v>
      </c>
      <c r="J185" s="273">
        <v>50</v>
      </c>
      <c r="K185" s="315"/>
    </row>
    <row r="186" spans="2:11" s="1" customFormat="1" ht="15" customHeight="1">
      <c r="B186" s="294"/>
      <c r="C186" s="273" t="s">
        <v>924</v>
      </c>
      <c r="D186" s="273"/>
      <c r="E186" s="273"/>
      <c r="F186" s="293" t="s">
        <v>851</v>
      </c>
      <c r="G186" s="273"/>
      <c r="H186" s="273" t="s">
        <v>925</v>
      </c>
      <c r="I186" s="273" t="s">
        <v>926</v>
      </c>
      <c r="J186" s="273"/>
      <c r="K186" s="315"/>
    </row>
    <row r="187" spans="2:11" s="1" customFormat="1" ht="15" customHeight="1">
      <c r="B187" s="294"/>
      <c r="C187" s="273" t="s">
        <v>927</v>
      </c>
      <c r="D187" s="273"/>
      <c r="E187" s="273"/>
      <c r="F187" s="293" t="s">
        <v>851</v>
      </c>
      <c r="G187" s="273"/>
      <c r="H187" s="273" t="s">
        <v>928</v>
      </c>
      <c r="I187" s="273" t="s">
        <v>926</v>
      </c>
      <c r="J187" s="273"/>
      <c r="K187" s="315"/>
    </row>
    <row r="188" spans="2:11" s="1" customFormat="1" ht="15" customHeight="1">
      <c r="B188" s="294"/>
      <c r="C188" s="273" t="s">
        <v>929</v>
      </c>
      <c r="D188" s="273"/>
      <c r="E188" s="273"/>
      <c r="F188" s="293" t="s">
        <v>851</v>
      </c>
      <c r="G188" s="273"/>
      <c r="H188" s="273" t="s">
        <v>930</v>
      </c>
      <c r="I188" s="273" t="s">
        <v>926</v>
      </c>
      <c r="J188" s="273"/>
      <c r="K188" s="315"/>
    </row>
    <row r="189" spans="2:11" s="1" customFormat="1" ht="15" customHeight="1">
      <c r="B189" s="294"/>
      <c r="C189" s="327" t="s">
        <v>931</v>
      </c>
      <c r="D189" s="273"/>
      <c r="E189" s="273"/>
      <c r="F189" s="293" t="s">
        <v>851</v>
      </c>
      <c r="G189" s="273"/>
      <c r="H189" s="273" t="s">
        <v>932</v>
      </c>
      <c r="I189" s="273" t="s">
        <v>933</v>
      </c>
      <c r="J189" s="328" t="s">
        <v>934</v>
      </c>
      <c r="K189" s="315"/>
    </row>
    <row r="190" spans="2:11" s="1" customFormat="1" ht="15" customHeight="1">
      <c r="B190" s="294"/>
      <c r="C190" s="279" t="s">
        <v>45</v>
      </c>
      <c r="D190" s="273"/>
      <c r="E190" s="273"/>
      <c r="F190" s="293" t="s">
        <v>845</v>
      </c>
      <c r="G190" s="273"/>
      <c r="H190" s="270" t="s">
        <v>935</v>
      </c>
      <c r="I190" s="273" t="s">
        <v>936</v>
      </c>
      <c r="J190" s="273"/>
      <c r="K190" s="315"/>
    </row>
    <row r="191" spans="2:11" s="1" customFormat="1" ht="15" customHeight="1">
      <c r="B191" s="294"/>
      <c r="C191" s="279" t="s">
        <v>937</v>
      </c>
      <c r="D191" s="273"/>
      <c r="E191" s="273"/>
      <c r="F191" s="293" t="s">
        <v>845</v>
      </c>
      <c r="G191" s="273"/>
      <c r="H191" s="273" t="s">
        <v>938</v>
      </c>
      <c r="I191" s="273" t="s">
        <v>880</v>
      </c>
      <c r="J191" s="273"/>
      <c r="K191" s="315"/>
    </row>
    <row r="192" spans="2:11" s="1" customFormat="1" ht="15" customHeight="1">
      <c r="B192" s="294"/>
      <c r="C192" s="279" t="s">
        <v>939</v>
      </c>
      <c r="D192" s="273"/>
      <c r="E192" s="273"/>
      <c r="F192" s="293" t="s">
        <v>845</v>
      </c>
      <c r="G192" s="273"/>
      <c r="H192" s="273" t="s">
        <v>940</v>
      </c>
      <c r="I192" s="273" t="s">
        <v>880</v>
      </c>
      <c r="J192" s="273"/>
      <c r="K192" s="315"/>
    </row>
    <row r="193" spans="2:11" s="1" customFormat="1" ht="15" customHeight="1">
      <c r="B193" s="294"/>
      <c r="C193" s="279" t="s">
        <v>941</v>
      </c>
      <c r="D193" s="273"/>
      <c r="E193" s="273"/>
      <c r="F193" s="293" t="s">
        <v>851</v>
      </c>
      <c r="G193" s="273"/>
      <c r="H193" s="273" t="s">
        <v>942</v>
      </c>
      <c r="I193" s="273" t="s">
        <v>880</v>
      </c>
      <c r="J193" s="273"/>
      <c r="K193" s="315"/>
    </row>
    <row r="194" spans="2:11" s="1" customFormat="1" ht="15" customHeight="1">
      <c r="B194" s="321"/>
      <c r="C194" s="329"/>
      <c r="D194" s="303"/>
      <c r="E194" s="303"/>
      <c r="F194" s="303"/>
      <c r="G194" s="303"/>
      <c r="H194" s="303"/>
      <c r="I194" s="303"/>
      <c r="J194" s="303"/>
      <c r="K194" s="322"/>
    </row>
    <row r="195" spans="2:11" s="1" customFormat="1" ht="18.75" customHeight="1">
      <c r="B195" s="270"/>
      <c r="C195" s="273"/>
      <c r="D195" s="273"/>
      <c r="E195" s="273"/>
      <c r="F195" s="293"/>
      <c r="G195" s="273"/>
      <c r="H195" s="273"/>
      <c r="I195" s="273"/>
      <c r="J195" s="273"/>
      <c r="K195" s="270"/>
    </row>
    <row r="196" spans="2:11" s="1" customFormat="1" ht="18.75" customHeight="1">
      <c r="B196" s="270"/>
      <c r="C196" s="273"/>
      <c r="D196" s="273"/>
      <c r="E196" s="273"/>
      <c r="F196" s="293"/>
      <c r="G196" s="273"/>
      <c r="H196" s="273"/>
      <c r="I196" s="273"/>
      <c r="J196" s="273"/>
      <c r="K196" s="270"/>
    </row>
    <row r="197" spans="2:11" s="1" customFormat="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1" customFormat="1" ht="13.5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1">
      <c r="B199" s="265"/>
      <c r="C199" s="392" t="s">
        <v>943</v>
      </c>
      <c r="D199" s="392"/>
      <c r="E199" s="392"/>
      <c r="F199" s="392"/>
      <c r="G199" s="392"/>
      <c r="H199" s="392"/>
      <c r="I199" s="392"/>
      <c r="J199" s="392"/>
      <c r="K199" s="266"/>
    </row>
    <row r="200" spans="2:11" s="1" customFormat="1" ht="25.5" customHeight="1">
      <c r="B200" s="265"/>
      <c r="C200" s="330" t="s">
        <v>944</v>
      </c>
      <c r="D200" s="330"/>
      <c r="E200" s="330"/>
      <c r="F200" s="330" t="s">
        <v>945</v>
      </c>
      <c r="G200" s="331"/>
      <c r="H200" s="391" t="s">
        <v>946</v>
      </c>
      <c r="I200" s="391"/>
      <c r="J200" s="391"/>
      <c r="K200" s="266"/>
    </row>
    <row r="201" spans="2:11" s="1" customFormat="1" ht="5.25" customHeight="1">
      <c r="B201" s="294"/>
      <c r="C201" s="291"/>
      <c r="D201" s="291"/>
      <c r="E201" s="291"/>
      <c r="F201" s="291"/>
      <c r="G201" s="273"/>
      <c r="H201" s="291"/>
      <c r="I201" s="291"/>
      <c r="J201" s="291"/>
      <c r="K201" s="315"/>
    </row>
    <row r="202" spans="2:11" s="1" customFormat="1" ht="15" customHeight="1">
      <c r="B202" s="294"/>
      <c r="C202" s="273" t="s">
        <v>936</v>
      </c>
      <c r="D202" s="273"/>
      <c r="E202" s="273"/>
      <c r="F202" s="293" t="s">
        <v>46</v>
      </c>
      <c r="G202" s="273"/>
      <c r="H202" s="390" t="s">
        <v>947</v>
      </c>
      <c r="I202" s="390"/>
      <c r="J202" s="390"/>
      <c r="K202" s="315"/>
    </row>
    <row r="203" spans="2:11" s="1" customFormat="1" ht="15" customHeight="1">
      <c r="B203" s="294"/>
      <c r="C203" s="300"/>
      <c r="D203" s="273"/>
      <c r="E203" s="273"/>
      <c r="F203" s="293" t="s">
        <v>47</v>
      </c>
      <c r="G203" s="273"/>
      <c r="H203" s="390" t="s">
        <v>948</v>
      </c>
      <c r="I203" s="390"/>
      <c r="J203" s="390"/>
      <c r="K203" s="315"/>
    </row>
    <row r="204" spans="2:11" s="1" customFormat="1" ht="15" customHeight="1">
      <c r="B204" s="294"/>
      <c r="C204" s="300"/>
      <c r="D204" s="273"/>
      <c r="E204" s="273"/>
      <c r="F204" s="293" t="s">
        <v>50</v>
      </c>
      <c r="G204" s="273"/>
      <c r="H204" s="390" t="s">
        <v>949</v>
      </c>
      <c r="I204" s="390"/>
      <c r="J204" s="390"/>
      <c r="K204" s="315"/>
    </row>
    <row r="205" spans="2:11" s="1" customFormat="1" ht="15" customHeight="1">
      <c r="B205" s="294"/>
      <c r="C205" s="273"/>
      <c r="D205" s="273"/>
      <c r="E205" s="273"/>
      <c r="F205" s="293" t="s">
        <v>48</v>
      </c>
      <c r="G205" s="273"/>
      <c r="H205" s="390" t="s">
        <v>950</v>
      </c>
      <c r="I205" s="390"/>
      <c r="J205" s="390"/>
      <c r="K205" s="315"/>
    </row>
    <row r="206" spans="2:11" s="1" customFormat="1" ht="15" customHeight="1">
      <c r="B206" s="294"/>
      <c r="C206" s="273"/>
      <c r="D206" s="273"/>
      <c r="E206" s="273"/>
      <c r="F206" s="293" t="s">
        <v>49</v>
      </c>
      <c r="G206" s="273"/>
      <c r="H206" s="390" t="s">
        <v>951</v>
      </c>
      <c r="I206" s="390"/>
      <c r="J206" s="390"/>
      <c r="K206" s="315"/>
    </row>
    <row r="207" spans="2:11" s="1" customFormat="1" ht="15" customHeight="1">
      <c r="B207" s="294"/>
      <c r="C207" s="273"/>
      <c r="D207" s="273"/>
      <c r="E207" s="273"/>
      <c r="F207" s="293"/>
      <c r="G207" s="273"/>
      <c r="H207" s="273"/>
      <c r="I207" s="273"/>
      <c r="J207" s="273"/>
      <c r="K207" s="315"/>
    </row>
    <row r="208" spans="2:11" s="1" customFormat="1" ht="15" customHeight="1">
      <c r="B208" s="294"/>
      <c r="C208" s="273" t="s">
        <v>892</v>
      </c>
      <c r="D208" s="273"/>
      <c r="E208" s="273"/>
      <c r="F208" s="293" t="s">
        <v>82</v>
      </c>
      <c r="G208" s="273"/>
      <c r="H208" s="390" t="s">
        <v>952</v>
      </c>
      <c r="I208" s="390"/>
      <c r="J208" s="390"/>
      <c r="K208" s="315"/>
    </row>
    <row r="209" spans="2:11" s="1" customFormat="1" ht="15" customHeight="1">
      <c r="B209" s="294"/>
      <c r="C209" s="300"/>
      <c r="D209" s="273"/>
      <c r="E209" s="273"/>
      <c r="F209" s="293" t="s">
        <v>788</v>
      </c>
      <c r="G209" s="273"/>
      <c r="H209" s="390" t="s">
        <v>789</v>
      </c>
      <c r="I209" s="390"/>
      <c r="J209" s="390"/>
      <c r="K209" s="315"/>
    </row>
    <row r="210" spans="2:11" s="1" customFormat="1" ht="15" customHeight="1">
      <c r="B210" s="294"/>
      <c r="C210" s="273"/>
      <c r="D210" s="273"/>
      <c r="E210" s="273"/>
      <c r="F210" s="293" t="s">
        <v>786</v>
      </c>
      <c r="G210" s="273"/>
      <c r="H210" s="390" t="s">
        <v>953</v>
      </c>
      <c r="I210" s="390"/>
      <c r="J210" s="390"/>
      <c r="K210" s="315"/>
    </row>
    <row r="211" spans="2:11" s="1" customFormat="1" ht="15" customHeight="1">
      <c r="B211" s="332"/>
      <c r="C211" s="300"/>
      <c r="D211" s="300"/>
      <c r="E211" s="300"/>
      <c r="F211" s="293" t="s">
        <v>98</v>
      </c>
      <c r="G211" s="279"/>
      <c r="H211" s="389" t="s">
        <v>790</v>
      </c>
      <c r="I211" s="389"/>
      <c r="J211" s="389"/>
      <c r="K211" s="333"/>
    </row>
    <row r="212" spans="2:11" s="1" customFormat="1" ht="15" customHeight="1">
      <c r="B212" s="332"/>
      <c r="C212" s="300"/>
      <c r="D212" s="300"/>
      <c r="E212" s="300"/>
      <c r="F212" s="293" t="s">
        <v>791</v>
      </c>
      <c r="G212" s="279"/>
      <c r="H212" s="389" t="s">
        <v>770</v>
      </c>
      <c r="I212" s="389"/>
      <c r="J212" s="389"/>
      <c r="K212" s="333"/>
    </row>
    <row r="213" spans="2:11" s="1" customFormat="1" ht="15" customHeight="1">
      <c r="B213" s="332"/>
      <c r="C213" s="300"/>
      <c r="D213" s="300"/>
      <c r="E213" s="300"/>
      <c r="F213" s="334"/>
      <c r="G213" s="279"/>
      <c r="H213" s="335"/>
      <c r="I213" s="335"/>
      <c r="J213" s="335"/>
      <c r="K213" s="333"/>
    </row>
    <row r="214" spans="2:11" s="1" customFormat="1" ht="15" customHeight="1">
      <c r="B214" s="332"/>
      <c r="C214" s="273" t="s">
        <v>916</v>
      </c>
      <c r="D214" s="300"/>
      <c r="E214" s="300"/>
      <c r="F214" s="293">
        <v>1</v>
      </c>
      <c r="G214" s="279"/>
      <c r="H214" s="389" t="s">
        <v>954</v>
      </c>
      <c r="I214" s="389"/>
      <c r="J214" s="389"/>
      <c r="K214" s="333"/>
    </row>
    <row r="215" spans="2:11" s="1" customFormat="1" ht="15" customHeight="1">
      <c r="B215" s="332"/>
      <c r="C215" s="300"/>
      <c r="D215" s="300"/>
      <c r="E215" s="300"/>
      <c r="F215" s="293">
        <v>2</v>
      </c>
      <c r="G215" s="279"/>
      <c r="H215" s="389" t="s">
        <v>955</v>
      </c>
      <c r="I215" s="389"/>
      <c r="J215" s="389"/>
      <c r="K215" s="333"/>
    </row>
    <row r="216" spans="2:11" s="1" customFormat="1" ht="15" customHeight="1">
      <c r="B216" s="332"/>
      <c r="C216" s="300"/>
      <c r="D216" s="300"/>
      <c r="E216" s="300"/>
      <c r="F216" s="293">
        <v>3</v>
      </c>
      <c r="G216" s="279"/>
      <c r="H216" s="389" t="s">
        <v>956</v>
      </c>
      <c r="I216" s="389"/>
      <c r="J216" s="389"/>
      <c r="K216" s="333"/>
    </row>
    <row r="217" spans="2:11" s="1" customFormat="1" ht="15" customHeight="1">
      <c r="B217" s="332"/>
      <c r="C217" s="300"/>
      <c r="D217" s="300"/>
      <c r="E217" s="300"/>
      <c r="F217" s="293">
        <v>4</v>
      </c>
      <c r="G217" s="279"/>
      <c r="H217" s="389" t="s">
        <v>957</v>
      </c>
      <c r="I217" s="389"/>
      <c r="J217" s="389"/>
      <c r="K217" s="333"/>
    </row>
    <row r="218" spans="2:11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PC</cp:lastModifiedBy>
  <dcterms:created xsi:type="dcterms:W3CDTF">2019-11-11T15:59:38Z</dcterms:created>
  <dcterms:modified xsi:type="dcterms:W3CDTF">2019-11-11T16:02:06Z</dcterms:modified>
  <cp:category/>
  <cp:version/>
  <cp:contentType/>
  <cp:contentStatus/>
</cp:coreProperties>
</file>